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bo\Downloads\"/>
    </mc:Choice>
  </mc:AlternateContent>
  <xr:revisionPtr revIDLastSave="0" documentId="13_ncr:1_{C5CBFEE3-B934-4C95-8479-D8D0CC804CCA}" xr6:coauthVersionLast="47" xr6:coauthVersionMax="47" xr10:uidLastSave="{00000000-0000-0000-0000-000000000000}"/>
  <bookViews>
    <workbookView xWindow="780" yWindow="540" windowWidth="27585" windowHeight="15060" activeTab="1" xr2:uid="{00000000-000D-0000-FFFF-FFFF00000000}"/>
  </bookViews>
  <sheets>
    <sheet name="☞①공사명입력표지출력" sheetId="10" r:id="rId1"/>
    <sheet name="총괄집계표" sheetId="11" r:id="rId2"/>
    <sheet name="(1)★건축원가(요율조정은이곳에서)★" sheetId="12" r:id="rId3"/>
    <sheet name="공종별집계표" sheetId="9" r:id="rId4"/>
    <sheet name="공종별내역서" sheetId="8" r:id="rId5"/>
    <sheet name="일위대가목록" sheetId="7" r:id="rId6"/>
    <sheet name="일위대가" sheetId="6" r:id="rId7"/>
    <sheet name="중기단가목록" sheetId="5" r:id="rId8"/>
    <sheet name="중기단가산출서" sheetId="4" r:id="rId9"/>
    <sheet name="단가대비표" sheetId="3" r:id="rId10"/>
    <sheet name=" 공사설정 " sheetId="2" r:id="rId11"/>
    <sheet name="Sheet1" sheetId="1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</externalReferences>
  <definedNames>
    <definedName name="_">#REF!</definedName>
    <definedName name="_____SS1">#REF!</definedName>
    <definedName name="_____SS2">#REF!</definedName>
    <definedName name="_____TC1">#REF!</definedName>
    <definedName name="_____TC2">#REF!</definedName>
    <definedName name="_____WC1">#REF!</definedName>
    <definedName name="____A1">#REF!</definedName>
    <definedName name="____dia300">[1]대로근거!#REF!</definedName>
    <definedName name="____dia350">[1]대로근거!#REF!</definedName>
    <definedName name="____hun1">[2]설계조건!#REF!</definedName>
    <definedName name="____hun2">[2]설계조건!#REF!</definedName>
    <definedName name="____mcv1">#REF!</definedName>
    <definedName name="____mcv2">#REF!</definedName>
    <definedName name="____mcv3">#REF!</definedName>
    <definedName name="____mcv4">#REF!</definedName>
    <definedName name="____mcv5">#REF!</definedName>
    <definedName name="____mhw1">#REF!</definedName>
    <definedName name="____mvw1">#REF!</definedName>
    <definedName name="____pa1">#REF!</definedName>
    <definedName name="____pa2">#REF!</definedName>
    <definedName name="____pe22">#REF!</definedName>
    <definedName name="____qs1">[2]설계조건!#REF!</definedName>
    <definedName name="____qs12">[2]설계조건!#REF!</definedName>
    <definedName name="____qs2">[2]설계조건!#REF!</definedName>
    <definedName name="____qs22">[2]설계조건!#REF!</definedName>
    <definedName name="____RD1">#REF!</definedName>
    <definedName name="____RD2">#REF!</definedName>
    <definedName name="____RD3">#REF!</definedName>
    <definedName name="____RD4">#REF!</definedName>
    <definedName name="____RD5">#REF!</definedName>
    <definedName name="____RD6">#REF!</definedName>
    <definedName name="____RD7">#REF!</definedName>
    <definedName name="____RL1">#REF!</definedName>
    <definedName name="____RL2">#REF!</definedName>
    <definedName name="____RL3">#REF!</definedName>
    <definedName name="____RL4">#REF!</definedName>
    <definedName name="____RL5">#REF!</definedName>
    <definedName name="____RL6">#REF!</definedName>
    <definedName name="____RL7">#REF!</definedName>
    <definedName name="____s1">#REF!</definedName>
    <definedName name="____sp1">#REF!</definedName>
    <definedName name="____sp2">#REF!</definedName>
    <definedName name="____sp3">#REF!</definedName>
    <definedName name="____SS1">#REF!</definedName>
    <definedName name="____SS2">#REF!</definedName>
    <definedName name="____TC1">#REF!</definedName>
    <definedName name="____TC2">#REF!</definedName>
    <definedName name="____tdl2">#REF!</definedName>
    <definedName name="____teb1">#REF!</definedName>
    <definedName name="____teb2">#REF!</definedName>
    <definedName name="____teb3">#REF!</definedName>
    <definedName name="____Ted1">#REF!</definedName>
    <definedName name="____tll2">#REF!</definedName>
    <definedName name="____tri11">#REF!</definedName>
    <definedName name="____tri12">#REF!</definedName>
    <definedName name="____tri13">#REF!</definedName>
    <definedName name="____tri14">#REF!</definedName>
    <definedName name="____tri15">#REF!</definedName>
    <definedName name="____tri22">#REF!</definedName>
    <definedName name="____tri23">#REF!</definedName>
    <definedName name="____tri24">#REF!</definedName>
    <definedName name="____tri25">#REF!</definedName>
    <definedName name="____tri32">#REF!</definedName>
    <definedName name="____tri33">#REF!</definedName>
    <definedName name="____tri34">#REF!</definedName>
    <definedName name="____tri35">#REF!</definedName>
    <definedName name="____tri42">#REF!</definedName>
    <definedName name="____tri43">#REF!</definedName>
    <definedName name="____tri44">#REF!</definedName>
    <definedName name="____tri45">#REF!</definedName>
    <definedName name="____Ts1">#REF!</definedName>
    <definedName name="____TW1">#REF!</definedName>
    <definedName name="____TW2">#REF!</definedName>
    <definedName name="____vhw1">#REF!</definedName>
    <definedName name="____vvw1">#REF!</definedName>
    <definedName name="____WC1">#REF!</definedName>
    <definedName name="____wcv1">#REF!</definedName>
    <definedName name="____wcv2">#REF!</definedName>
    <definedName name="____wcv3">#REF!</definedName>
    <definedName name="____wcv4">#REF!</definedName>
    <definedName name="____wcv5">#REF!</definedName>
    <definedName name="____wd1">[2]설계조건!#REF!</definedName>
    <definedName name="____wd2">[2]설계조건!#REF!</definedName>
    <definedName name="____XS1">#REF!</definedName>
    <definedName name="____XS2">#REF!</definedName>
    <definedName name="____XS3">[3]교각계산!#REF!</definedName>
    <definedName name="____zz1">#REF!</definedName>
    <definedName name="____zz2">#REF!</definedName>
    <definedName name="____zz3">#REF!</definedName>
    <definedName name="___A1">#REF!</definedName>
    <definedName name="___dia300">[1]대로근거!#REF!</definedName>
    <definedName name="___dia350">[1]대로근거!#REF!</definedName>
    <definedName name="___hun1">[2]설계조건!#REF!</definedName>
    <definedName name="___hun2">[2]설계조건!#REF!</definedName>
    <definedName name="___mcv1">#REF!</definedName>
    <definedName name="___mcv2">#REF!</definedName>
    <definedName name="___mcv3">#REF!</definedName>
    <definedName name="___mcv4">#REF!</definedName>
    <definedName name="___mcv5">#REF!</definedName>
    <definedName name="___mhw1">#REF!</definedName>
    <definedName name="___mvw1">#REF!</definedName>
    <definedName name="___pa1">#REF!</definedName>
    <definedName name="___pa2">#REF!</definedName>
    <definedName name="___pe22">#REF!</definedName>
    <definedName name="___qs1">[2]설계조건!#REF!</definedName>
    <definedName name="___qs12">[2]설계조건!#REF!</definedName>
    <definedName name="___qs2">[2]설계조건!#REF!</definedName>
    <definedName name="___qs22">[2]설계조건!#REF!</definedName>
    <definedName name="___RD1">#REF!</definedName>
    <definedName name="___RD2">#REF!</definedName>
    <definedName name="___RD3">#REF!</definedName>
    <definedName name="___RD4">#REF!</definedName>
    <definedName name="___RD5">#REF!</definedName>
    <definedName name="___RD6">#REF!</definedName>
    <definedName name="___RD7">#REF!</definedName>
    <definedName name="___RL1">#REF!</definedName>
    <definedName name="___RL2">#REF!</definedName>
    <definedName name="___RL3">#REF!</definedName>
    <definedName name="___RL4">#REF!</definedName>
    <definedName name="___RL5">#REF!</definedName>
    <definedName name="___RL6">#REF!</definedName>
    <definedName name="___RL7">#REF!</definedName>
    <definedName name="___s1">#REF!</definedName>
    <definedName name="___sp1">#REF!</definedName>
    <definedName name="___sp2">#REF!</definedName>
    <definedName name="___sp3">#REF!</definedName>
    <definedName name="___SS1">#REF!</definedName>
    <definedName name="___SS2">#REF!</definedName>
    <definedName name="___TC1">#REF!</definedName>
    <definedName name="___TC2">#REF!</definedName>
    <definedName name="___tdl2">#REF!</definedName>
    <definedName name="___teb1">#REF!</definedName>
    <definedName name="___teb2">#REF!</definedName>
    <definedName name="___teb3">#REF!</definedName>
    <definedName name="___Ted1">#REF!</definedName>
    <definedName name="___tll2">#REF!</definedName>
    <definedName name="___tri11">#REF!</definedName>
    <definedName name="___tri12">#REF!</definedName>
    <definedName name="___tri13">#REF!</definedName>
    <definedName name="___tri14">#REF!</definedName>
    <definedName name="___tri15">#REF!</definedName>
    <definedName name="___tri22">#REF!</definedName>
    <definedName name="___tri23">#REF!</definedName>
    <definedName name="___tri24">#REF!</definedName>
    <definedName name="___tri25">#REF!</definedName>
    <definedName name="___tri32">#REF!</definedName>
    <definedName name="___tri33">#REF!</definedName>
    <definedName name="___tri34">#REF!</definedName>
    <definedName name="___tri35">#REF!</definedName>
    <definedName name="___tri42">#REF!</definedName>
    <definedName name="___tri43">#REF!</definedName>
    <definedName name="___tri44">#REF!</definedName>
    <definedName name="___tri45">#REF!</definedName>
    <definedName name="___Ts1">#REF!</definedName>
    <definedName name="___TW1">#REF!</definedName>
    <definedName name="___TW2">#REF!</definedName>
    <definedName name="___vhw1">#REF!</definedName>
    <definedName name="___vvw1">#REF!</definedName>
    <definedName name="___WC1">#REF!</definedName>
    <definedName name="___wcv1">#REF!</definedName>
    <definedName name="___wcv2">#REF!</definedName>
    <definedName name="___wcv3">#REF!</definedName>
    <definedName name="___wcv4">#REF!</definedName>
    <definedName name="___wcv5">#REF!</definedName>
    <definedName name="___wd1">[2]설계조건!#REF!</definedName>
    <definedName name="___wd2">[2]설계조건!#REF!</definedName>
    <definedName name="___XS1">#REF!</definedName>
    <definedName name="___XS2">#REF!</definedName>
    <definedName name="___XS3">[3]교각계산!#REF!</definedName>
    <definedName name="___zz1">#REF!</definedName>
    <definedName name="___zz2">#REF!</definedName>
    <definedName name="___zz3">#REF!</definedName>
    <definedName name="__A1">#REF!</definedName>
    <definedName name="__dia300">[1]대로근거!#REF!</definedName>
    <definedName name="__dia350">[1]대로근거!#REF!</definedName>
    <definedName name="__hun1">[2]설계조건!#REF!</definedName>
    <definedName name="__hun2">[2]설계조건!#REF!</definedName>
    <definedName name="__mcv1">#REF!</definedName>
    <definedName name="__mcv2">#REF!</definedName>
    <definedName name="__mcv3">#REF!</definedName>
    <definedName name="__mcv4">#REF!</definedName>
    <definedName name="__mcv5">#REF!</definedName>
    <definedName name="__mhw1">#REF!</definedName>
    <definedName name="__mvw1">#REF!</definedName>
    <definedName name="__pa1">#REF!</definedName>
    <definedName name="__pa2">#REF!</definedName>
    <definedName name="__pe22">#REF!</definedName>
    <definedName name="__qs1">[2]설계조건!#REF!</definedName>
    <definedName name="__qs12">[2]설계조건!#REF!</definedName>
    <definedName name="__qs2">[2]설계조건!#REF!</definedName>
    <definedName name="__qs22">[2]설계조건!#REF!</definedName>
    <definedName name="__RD1">#REF!</definedName>
    <definedName name="__RD2">#REF!</definedName>
    <definedName name="__RD3">#REF!</definedName>
    <definedName name="__RD4">#REF!</definedName>
    <definedName name="__RD5">#REF!</definedName>
    <definedName name="__RD6">#REF!</definedName>
    <definedName name="__RD7">#REF!</definedName>
    <definedName name="__RL1">#REF!</definedName>
    <definedName name="__RL2">#REF!</definedName>
    <definedName name="__RL3">#REF!</definedName>
    <definedName name="__RL4">#REF!</definedName>
    <definedName name="__RL5">#REF!</definedName>
    <definedName name="__RL6">#REF!</definedName>
    <definedName name="__RL7">#REF!</definedName>
    <definedName name="__s1">#REF!</definedName>
    <definedName name="__sp1">#REF!</definedName>
    <definedName name="__sp2">#REF!</definedName>
    <definedName name="__sp3">#REF!</definedName>
    <definedName name="__SS1">#REF!</definedName>
    <definedName name="__SS2">#REF!</definedName>
    <definedName name="__TC1">#REF!</definedName>
    <definedName name="__TC2">#REF!</definedName>
    <definedName name="__tdl2">#REF!</definedName>
    <definedName name="__teb1">#REF!</definedName>
    <definedName name="__teb2">#REF!</definedName>
    <definedName name="__teb3">#REF!</definedName>
    <definedName name="__Ted1">#REF!</definedName>
    <definedName name="__tll2">#REF!</definedName>
    <definedName name="__tri11">#REF!</definedName>
    <definedName name="__tri12">#REF!</definedName>
    <definedName name="__tri13">#REF!</definedName>
    <definedName name="__tri14">#REF!</definedName>
    <definedName name="__tri15">#REF!</definedName>
    <definedName name="__tri22">#REF!</definedName>
    <definedName name="__tri23">#REF!</definedName>
    <definedName name="__tri24">#REF!</definedName>
    <definedName name="__tri25">#REF!</definedName>
    <definedName name="__tri32">#REF!</definedName>
    <definedName name="__tri33">#REF!</definedName>
    <definedName name="__tri34">#REF!</definedName>
    <definedName name="__tri35">#REF!</definedName>
    <definedName name="__tri42">#REF!</definedName>
    <definedName name="__tri43">#REF!</definedName>
    <definedName name="__tri44">#REF!</definedName>
    <definedName name="__tri45">#REF!</definedName>
    <definedName name="__Ts1">#REF!</definedName>
    <definedName name="__TW1">#REF!</definedName>
    <definedName name="__TW2">#REF!</definedName>
    <definedName name="__vhw1">#REF!</definedName>
    <definedName name="__vvw1">#REF!</definedName>
    <definedName name="__WC1">#REF!</definedName>
    <definedName name="__wcv1">#REF!</definedName>
    <definedName name="__wcv2">#REF!</definedName>
    <definedName name="__wcv3">#REF!</definedName>
    <definedName name="__wcv4">#REF!</definedName>
    <definedName name="__wcv5">#REF!</definedName>
    <definedName name="__wd1">[2]설계조건!#REF!</definedName>
    <definedName name="__wd2">[2]설계조건!#REF!</definedName>
    <definedName name="__XS1">#REF!</definedName>
    <definedName name="__XS2">#REF!</definedName>
    <definedName name="__XS3">[3]교각계산!#REF!</definedName>
    <definedName name="__zz1">#REF!</definedName>
    <definedName name="__zz2">#REF!</definedName>
    <definedName name="__zz3">#REF!</definedName>
    <definedName name="_15A">[4]금액내역서!$D$3:$D$10</definedName>
    <definedName name="_A">#REF!</definedName>
    <definedName name="_A1">#REF!</definedName>
    <definedName name="_dia300">[1]대로근거!#REF!</definedName>
    <definedName name="_dia350">[1]대로근거!#REF!</definedName>
    <definedName name="_Dist_Bin" hidden="1">[5]조명시설!#REF!</definedName>
    <definedName name="_Dist_Values" hidden="1">[5]조명시설!#REF!</definedName>
    <definedName name="_Fill" hidden="1">[5]조명시설!#REF!</definedName>
    <definedName name="_hun1">[2]설계조건!#REF!</definedName>
    <definedName name="_hun2">[2]설계조건!#REF!</definedName>
    <definedName name="_Key1" hidden="1">[5]조명시설!#REF!</definedName>
    <definedName name="_Key2" hidden="1">[5]조명시설!#REF!</definedName>
    <definedName name="_mcv1">#REF!</definedName>
    <definedName name="_mcv2">#REF!</definedName>
    <definedName name="_mcv3">#REF!</definedName>
    <definedName name="_mcv4">#REF!</definedName>
    <definedName name="_mcv5">#REF!</definedName>
    <definedName name="_mhw1">#REF!</definedName>
    <definedName name="_mvw1">#REF!</definedName>
    <definedName name="_Order1" hidden="1">0</definedName>
    <definedName name="_Order2" hidden="1">0</definedName>
    <definedName name="_pa1">#REF!</definedName>
    <definedName name="_pa2">#REF!</definedName>
    <definedName name="_pe22">#REF!</definedName>
    <definedName name="_qs1">[2]설계조건!#REF!</definedName>
    <definedName name="_qs12">[2]설계조건!#REF!</definedName>
    <definedName name="_qs2">[2]설계조건!#REF!</definedName>
    <definedName name="_qs22">[2]설계조건!#REF!</definedName>
    <definedName name="_RD1">#REF!</definedName>
    <definedName name="_RD2">#REF!</definedName>
    <definedName name="_RD3">#REF!</definedName>
    <definedName name="_RD4">#REF!</definedName>
    <definedName name="_RD5">#REF!</definedName>
    <definedName name="_RD6">#REF!</definedName>
    <definedName name="_RD7">#REF!</definedName>
    <definedName name="_RL1">#REF!</definedName>
    <definedName name="_RL2">#REF!</definedName>
    <definedName name="_RL3">#REF!</definedName>
    <definedName name="_RL4">#REF!</definedName>
    <definedName name="_RL5">#REF!</definedName>
    <definedName name="_RL6">#REF!</definedName>
    <definedName name="_RL7">#REF!</definedName>
    <definedName name="_s1">#REF!</definedName>
    <definedName name="_Sort" hidden="1">'[6]6PILE  (돌출)'!#REF!</definedName>
    <definedName name="_sp1">#REF!</definedName>
    <definedName name="_sp2">#REF!</definedName>
    <definedName name="_sp3">#REF!</definedName>
    <definedName name="_tdl2">#REF!</definedName>
    <definedName name="_teb1">#REF!</definedName>
    <definedName name="_teb2">#REF!</definedName>
    <definedName name="_teb3">#REF!</definedName>
    <definedName name="_Ted1">#REF!</definedName>
    <definedName name="_tll2">#REF!</definedName>
    <definedName name="_tri11">#REF!</definedName>
    <definedName name="_tri12">#REF!</definedName>
    <definedName name="_tri13">#REF!</definedName>
    <definedName name="_tri14">#REF!</definedName>
    <definedName name="_tri15">#REF!</definedName>
    <definedName name="_tri22">#REF!</definedName>
    <definedName name="_tri23">#REF!</definedName>
    <definedName name="_tri24">#REF!</definedName>
    <definedName name="_tri25">#REF!</definedName>
    <definedName name="_tri32">#REF!</definedName>
    <definedName name="_tri33">#REF!</definedName>
    <definedName name="_tri34">#REF!</definedName>
    <definedName name="_tri35">#REF!</definedName>
    <definedName name="_tri42">#REF!</definedName>
    <definedName name="_tri43">#REF!</definedName>
    <definedName name="_tri44">#REF!</definedName>
    <definedName name="_tri45">#REF!</definedName>
    <definedName name="_Ts1">#REF!</definedName>
    <definedName name="_TW1">#REF!</definedName>
    <definedName name="_TW2">#REF!</definedName>
    <definedName name="_vhw1">#REF!</definedName>
    <definedName name="_vvw1">#REF!</definedName>
    <definedName name="_wcv1">#REF!</definedName>
    <definedName name="_wcv2">#REF!</definedName>
    <definedName name="_wcv3">#REF!</definedName>
    <definedName name="_wcv4">#REF!</definedName>
    <definedName name="_wcv5">#REF!</definedName>
    <definedName name="_wd1">[2]설계조건!#REF!</definedName>
    <definedName name="_wd2">[2]설계조건!#REF!</definedName>
    <definedName name="_XS1">#REF!</definedName>
    <definedName name="_XS2">#REF!</definedName>
    <definedName name="_XS3">[3]교각계산!#REF!</definedName>
    <definedName name="_zz1">#REF!</definedName>
    <definedName name="_zz2">#REF!</definedName>
    <definedName name="_zz3">#REF!</definedName>
    <definedName name="\a">#N/A</definedName>
    <definedName name="\o">#REF!</definedName>
    <definedName name="\p">#REF!</definedName>
    <definedName name="\P1">#REF!</definedName>
    <definedName name="A">#REF!</definedName>
    <definedName name="A1..A2_">#N/A</definedName>
    <definedName name="A1..A200_">#N/A</definedName>
    <definedName name="A12..A13_">#N/A</definedName>
    <definedName name="AAA">#REF!</definedName>
    <definedName name="aaaa">'[7]ABUT수량-A1'!$T$25</definedName>
    <definedName name="AC">#REF!</definedName>
    <definedName name="acicrack">#REF!</definedName>
    <definedName name="acicw">#REF!</definedName>
    <definedName name="acifs">#REF!</definedName>
    <definedName name="acim">#REF!</definedName>
    <definedName name="acist">#REF!</definedName>
    <definedName name="acitemp">#REF!</definedName>
    <definedName name="aciw">#REF!</definedName>
    <definedName name="AF">#REF!</definedName>
    <definedName name="AFF">#REF!</definedName>
    <definedName name="ag">#REF!</definedName>
    <definedName name="all4fix">#REF!</definedName>
    <definedName name="AN">#REF!</definedName>
    <definedName name="aqaq">'[8]ABUT수량-A1'!$T$25</definedName>
    <definedName name="as">#REF!</definedName>
    <definedName name="ASC">'[9]도장수량(하1)'!#REF!</definedName>
    <definedName name="ASCO">'[9]도장수량(하1)'!#REF!</definedName>
    <definedName name="asp">#REF!</definedName>
    <definedName name="asr">#REF!</definedName>
    <definedName name="ASS">#REF!</definedName>
    <definedName name="ASTMOUT">#REF!</definedName>
    <definedName name="ASTMREBAR">#REF!</definedName>
    <definedName name="Astotal">#REF!</definedName>
    <definedName name="AVF">#REF!</definedName>
    <definedName name="A삼">#REF!</definedName>
    <definedName name="A이">#REF!</definedName>
    <definedName name="A일">#REF!</definedName>
    <definedName name="B">#REF!</definedName>
    <definedName name="B1C">#REF!</definedName>
    <definedName name="B1F">#REF!</definedName>
    <definedName name="B2C">#REF!</definedName>
    <definedName name="b3r1h1">#REF!</definedName>
    <definedName name="b3r1h2">#REF!</definedName>
    <definedName name="bb">#REF!</definedName>
    <definedName name="bbb">#REF!</definedName>
    <definedName name="BBC">#REF!</definedName>
    <definedName name="BC">#REF!</definedName>
    <definedName name="BCB">#REF!</definedName>
    <definedName name="BCF">'[9]도장수량(하1)'!#REF!</definedName>
    <definedName name="bcout">#REF!</definedName>
    <definedName name="beta1">#REF!</definedName>
    <definedName name="BF">#REF!</definedName>
    <definedName name="BFH">#REF!</definedName>
    <definedName name="BM">#REF!</definedName>
    <definedName name="BR">#REF!</definedName>
    <definedName name="br4r1">#REF!</definedName>
    <definedName name="br4r2">#REF!</definedName>
    <definedName name="BS">#REF!</definedName>
    <definedName name="bs_chekjum">[10]Sheet1!$A$1</definedName>
    <definedName name="bs_chekplus">[10]Sheet1!$C$1</definedName>
    <definedName name="bs_chekwave">[10]Sheet1!$E$1</definedName>
    <definedName name="BV">#REF!</definedName>
    <definedName name="BW">#REF!</definedName>
    <definedName name="bwc">#REF!</definedName>
    <definedName name="BWD">#REF!</definedName>
    <definedName name="B이">#REF!</definedName>
    <definedName name="B일">#REF!</definedName>
    <definedName name="B제로">#REF!</definedName>
    <definedName name="c_1">#REF!</definedName>
    <definedName name="c_2">#REF!</definedName>
    <definedName name="c_3">#REF!</definedName>
    <definedName name="c_33">#REF!</definedName>
    <definedName name="c_4">#REF!</definedName>
    <definedName name="case1">#REF!</definedName>
    <definedName name="case2">#REF!</definedName>
    <definedName name="CC">#REF!</definedName>
    <definedName name="CCC">#REF!</definedName>
    <definedName name="CL">#REF!</definedName>
    <definedName name="CON">#REF!</definedName>
    <definedName name="conc">#REF!</definedName>
    <definedName name="COV">#REF!</definedName>
    <definedName name="CT">#REF!</definedName>
    <definedName name="CTC">#REF!</definedName>
    <definedName name="CV">[11]원형1호맨홀토공수량!#REF!</definedName>
    <definedName name="D">[12]DATE!$C$24:$C$85</definedName>
    <definedName name="DA">[13]단면가정!#REF!</definedName>
    <definedName name="DAA">[13]단면가정!#REF!</definedName>
    <definedName name="_xlnm.Database">#REF!</definedName>
    <definedName name="database2">#REF!</definedName>
    <definedName name="DB">#REF!</definedName>
    <definedName name="DC">#REF!</definedName>
    <definedName name="DD">#REF!</definedName>
    <definedName name="design">#REF!</definedName>
    <definedName name="designout">#REF!</definedName>
    <definedName name="designTemp">#REF!</definedName>
    <definedName name="DIA">#REF!</definedName>
    <definedName name="dia_mm">[14]말뚝지지력산정!$J$19</definedName>
    <definedName name="direction">#REF!</definedName>
    <definedName name="dirout">#REF!</definedName>
    <definedName name="dk">[1]중로근거!#REF!</definedName>
    <definedName name="DL">#REF!</definedName>
    <definedName name="DLAWHDDLF">#REF!</definedName>
    <definedName name="dldldldll" hidden="1">[15]조명시설!#REF!</definedName>
    <definedName name="dp">#REF!</definedName>
    <definedName name="Ds">#REF!</definedName>
    <definedName name="Ds_h">#REF!</definedName>
    <definedName name="DsA">#REF!</definedName>
    <definedName name="dsh">#REF!</definedName>
    <definedName name="dshn">#REF!</definedName>
    <definedName name="dsv">#REF!</definedName>
    <definedName name="dsvn">#REF!</definedName>
    <definedName name="E">[11]원형1호맨홀토공수량!#REF!</definedName>
    <definedName name="EC">#REF!</definedName>
    <definedName name="EEEE">#REF!</definedName>
    <definedName name="el">[2]설계조건!#REF!</definedName>
    <definedName name="EO">#REF!</definedName>
    <definedName name="ES">#REF!</definedName>
    <definedName name="_xlnm.Extract">#REF!</definedName>
    <definedName name="F">#REF!</definedName>
    <definedName name="FC">#REF!</definedName>
    <definedName name="fcp">#REF!</definedName>
    <definedName name="FG">#REF!</definedName>
    <definedName name="FOOT1">[2]설계조건!#REF!</definedName>
    <definedName name="FOOT2">[2]설계조건!#REF!</definedName>
    <definedName name="FOOT3">[2]설계조건!#REF!</definedName>
    <definedName name="ftri11">#REF!</definedName>
    <definedName name="ftri12">#REF!</definedName>
    <definedName name="ftri13">#REF!</definedName>
    <definedName name="ftri14">#REF!</definedName>
    <definedName name="ftri15">#REF!</definedName>
    <definedName name="FX">#REF!</definedName>
    <definedName name="fxmhpe1">#REF!</definedName>
    <definedName name="fxmhpe2">#REF!</definedName>
    <definedName name="fxmhpw">#REF!</definedName>
    <definedName name="fxmhq">#REF!</definedName>
    <definedName name="fxvhpe1">#REF!</definedName>
    <definedName name="fxvhpe2">#REF!</definedName>
    <definedName name="fxvhpw">#REF!</definedName>
    <definedName name="fxvhq">#REF!</definedName>
    <definedName name="fy">#REF!</definedName>
    <definedName name="FZ">#REF!</definedName>
    <definedName name="F이">#REF!</definedName>
    <definedName name="F일">#REF!</definedName>
    <definedName name="G">#REF!</definedName>
    <definedName name="G_m">#REF!</definedName>
    <definedName name="gams">#REF!</definedName>
    <definedName name="gamt">#REF!</definedName>
    <definedName name="gamw">#REF!</definedName>
    <definedName name="GC">#REF!</definedName>
    <definedName name="GG">#REF!</definedName>
    <definedName name="GGG">'[16]ABUT수량-A1'!$T$25</definedName>
    <definedName name="GGGG">#REF!</definedName>
    <definedName name="gigin">[2]설계조건!#REF!</definedName>
    <definedName name="gsand">#REF!</definedName>
    <definedName name="gt">#REF!</definedName>
    <definedName name="GV">[11]원형1호맨홀토공수량!#REF!</definedName>
    <definedName name="H">#REF!</definedName>
    <definedName name="H_1">#REF!</definedName>
    <definedName name="H_2">#REF!</definedName>
    <definedName name="h_3">#REF!</definedName>
    <definedName name="h_water">'[17]3BL공동구 수량'!#REF!</definedName>
    <definedName name="H1C">#REF!</definedName>
    <definedName name="H1D">#REF!</definedName>
    <definedName name="H2C">#REF!</definedName>
    <definedName name="H2D">#REF!</definedName>
    <definedName name="H3C">#REF!</definedName>
    <definedName name="HC">#REF!</definedName>
    <definedName name="HE">#REF!</definedName>
    <definedName name="HF">#REF!</definedName>
    <definedName name="HH">[18]정부노임단가!$A$5:$F$215</definedName>
    <definedName name="HP">#REF!</definedName>
    <definedName name="hpd">#REF!</definedName>
    <definedName name="HS">#REF!</definedName>
    <definedName name="HSO">#REF!</definedName>
    <definedName name="HSP">#REF!</definedName>
    <definedName name="htri12">#REF!</definedName>
    <definedName name="htri13">#REF!</definedName>
    <definedName name="htri14">#REF!</definedName>
    <definedName name="htri15">#REF!</definedName>
    <definedName name="htri22">#REF!</definedName>
    <definedName name="htri23">#REF!</definedName>
    <definedName name="htri24">#REF!</definedName>
    <definedName name="htri25">#REF!</definedName>
    <definedName name="htri32">#REF!</definedName>
    <definedName name="htri33">#REF!</definedName>
    <definedName name="htri34">#REF!</definedName>
    <definedName name="htri35">#REF!</definedName>
    <definedName name="htri42">#REF!</definedName>
    <definedName name="htri43">#REF!</definedName>
    <definedName name="htri44">#REF!</definedName>
    <definedName name="htri45">#REF!</definedName>
    <definedName name="H사">#REF!</definedName>
    <definedName name="H삼">#REF!</definedName>
    <definedName name="H이">#REF!</definedName>
    <definedName name="H일">#REF!</definedName>
    <definedName name="I">[11]원형1호맨홀토공수량!#REF!</definedName>
    <definedName name="icr">#REF!</definedName>
    <definedName name="ig">#REF!</definedName>
    <definedName name="INTPUT">#REF!</definedName>
    <definedName name="INTPUTDATA">#REF!</definedName>
    <definedName name="IT">[11]원형1호맨홀토공수량!#REF!</definedName>
    <definedName name="J">#REF!</definedName>
    <definedName name="JACK50TON">[19]가시설수량!$AE$203</definedName>
    <definedName name="JH">[20]정부노임단가!$A$5:$F$215</definedName>
    <definedName name="JJ">[21]정부노임단가!$A$5:$F$215</definedName>
    <definedName name="JT">#REF!</definedName>
    <definedName name="K">[11]원형1호맨홀토공수량!#REF!</definedName>
    <definedName name="k3fix">#REF!</definedName>
    <definedName name="k4fix">#REF!</definedName>
    <definedName name="ka">#REF!</definedName>
    <definedName name="Ka일">#REF!</definedName>
    <definedName name="Ka투">#REF!</definedName>
    <definedName name="Kea">#REF!</definedName>
    <definedName name="Kh">#REF!</definedName>
    <definedName name="KK">[20]정부노임단가!$A$5:$F$215</definedName>
    <definedName name="KKK">[22]원형1호맨홀토공수량!#REF!</definedName>
    <definedName name="Ko">#REF!</definedName>
    <definedName name="kv">#REF!</definedName>
    <definedName name="KVO">#REF!</definedName>
    <definedName name="L">[11]원형1호맨홀토공수량!#REF!</definedName>
    <definedName name="L1F">[23]FOOTING단면력!#REF!</definedName>
    <definedName name="LB">[14]말뚝지지력산정!$L$22</definedName>
    <definedName name="LC">#REF!</definedName>
    <definedName name="LCC">'[9]도장수량(하1)'!#REF!</definedName>
    <definedName name="ldtype">#REF!</definedName>
    <definedName name="LF">#REF!</definedName>
    <definedName name="LLC">#REF!</definedName>
    <definedName name="LSE">'[9]도장수량(하1)'!#REF!</definedName>
    <definedName name="LST">#REF!</definedName>
    <definedName name="L형측구">#REF!</definedName>
    <definedName name="M">[11]원형1호맨홀토공수량!#REF!</definedName>
    <definedName name="maxcoeff">#REF!</definedName>
    <definedName name="MaxCV">#REF!</definedName>
    <definedName name="maxstart1">#REF!</definedName>
    <definedName name="maxstart2">#REF!</definedName>
    <definedName name="maxstart3">#REF!</definedName>
    <definedName name="maxstart4">#REF!</definedName>
    <definedName name="maxstart5">#REF!</definedName>
    <definedName name="md3fx1fr_rec">#REF!</definedName>
    <definedName name="md3fx1fr_tri">#REF!</definedName>
    <definedName name="md3fx1hg_rec">#REF!</definedName>
    <definedName name="md3fx1hg_tri">#REF!</definedName>
    <definedName name="md4fx_rec">#REF!</definedName>
    <definedName name="md4fx_semitri">#REF!</definedName>
    <definedName name="md4fx_tri">#REF!</definedName>
    <definedName name="Mh">#REF!</definedName>
    <definedName name="mhdl1">#REF!</definedName>
    <definedName name="mhel1">#REF!</definedName>
    <definedName name="mhel2">#REF!</definedName>
    <definedName name="mhel3">#REF!</definedName>
    <definedName name="mhll1">#REF!</definedName>
    <definedName name="mhpe2">#REF!</definedName>
    <definedName name="mhpw">#REF!</definedName>
    <definedName name="mhw">#REF!</definedName>
    <definedName name="MO">#REF!</definedName>
    <definedName name="MOO">[24]우각부보강!#REF!</definedName>
    <definedName name="MRD">#REF!</definedName>
    <definedName name="MRL">#REF!</definedName>
    <definedName name="MT">#REF!</definedName>
    <definedName name="MU">#REF!</definedName>
    <definedName name="Mv">#REF!</definedName>
    <definedName name="mvdl1">#REF!</definedName>
    <definedName name="mvel1">#REF!</definedName>
    <definedName name="mvel2">#REF!</definedName>
    <definedName name="mvel3">#REF!</definedName>
    <definedName name="mvll1">#REF!</definedName>
    <definedName name="mvpe2">#REF!</definedName>
    <definedName name="mvpw">#REF!</definedName>
    <definedName name="MX">#REF!</definedName>
    <definedName name="Mxw">#REF!</definedName>
    <definedName name="MXX">#REF!</definedName>
    <definedName name="My">#REF!</definedName>
    <definedName name="Myw">#REF!</definedName>
    <definedName name="MZ">#REF!</definedName>
    <definedName name="M당무게">[12]DATE!$E$24:$E$85</definedName>
    <definedName name="N">[11]원형1호맨홀토공수량!#REF!</definedName>
    <definedName name="NC">'[9]도장수량(하1)'!#REF!</definedName>
    <definedName name="NN">[22]원형1호맨홀토공수량!#REF!</definedName>
    <definedName name="NNN">#REF!</definedName>
    <definedName name="NNNN">'[8]ABUT수량-A1'!$T$25</definedName>
    <definedName name="no4fix">#REF!</definedName>
    <definedName name="NP">#REF!</definedName>
    <definedName name="NPZ">[23]FOOTING단면력!#REF!</definedName>
    <definedName name="NSC">'[9]도장수량(하1)'!#REF!</definedName>
    <definedName name="NSE">'[9]도장수량(하1)'!#REF!</definedName>
    <definedName name="null">#REF!</definedName>
    <definedName name="nx">#REF!</definedName>
    <definedName name="n이">#REF!</definedName>
    <definedName name="n이_1">#REF!</definedName>
    <definedName name="n이_2">#REF!</definedName>
    <definedName name="n일">#REF!</definedName>
    <definedName name="N치">#REF!</definedName>
    <definedName name="O">[11]원형1호맨홀토공수량!#REF!</definedName>
    <definedName name="o_m">#REF!</definedName>
    <definedName name="OOO">#REF!</definedName>
    <definedName name="oooo">'[25]ABUT수량-A1'!$T$25</definedName>
    <definedName name="P">[11]원형1호맨홀토공수량!#REF!</definedName>
    <definedName name="p_m">#REF!</definedName>
    <definedName name="P1X">#REF!</definedName>
    <definedName name="P1Z">[23]FOOTING단면력!#REF!</definedName>
    <definedName name="P2X">#REF!</definedName>
    <definedName name="P2Z">[23]FOOTING단면력!#REF!</definedName>
    <definedName name="Pa">#REF!</definedName>
    <definedName name="pa삼">#REF!</definedName>
    <definedName name="Pa오">#REF!</definedName>
    <definedName name="pb">#REF!</definedName>
    <definedName name="pcase">#REF!</definedName>
    <definedName name="pcaseout">#REF!</definedName>
    <definedName name="PCO">#REF!</definedName>
    <definedName name="pe22c1">#REF!</definedName>
    <definedName name="pe22c2">#REF!</definedName>
    <definedName name="PEA">#REF!</definedName>
    <definedName name="PF">#REF!</definedName>
    <definedName name="PHG">#REF!</definedName>
    <definedName name="phi">#REF!</definedName>
    <definedName name="phiVn">#REF!</definedName>
    <definedName name="pile_s">[14]말뚝지지력산정!$F$116</definedName>
    <definedName name="PILE규격">#REF!</definedName>
    <definedName name="PILE길이">[19]가시설수량!$AE$13</definedName>
    <definedName name="PM">#REF!</definedName>
    <definedName name="pmax">#REF!</definedName>
    <definedName name="pmin">#REF!</definedName>
    <definedName name="pmin3">#REF!</definedName>
    <definedName name="PQ">#REF!</definedName>
    <definedName name="Pr">#REF!</definedName>
    <definedName name="PRINT">#REF!</definedName>
    <definedName name="_xlnm.Print_Area" localSheetId="2">'(1)★건축원가(요율조정은이곳에서)★'!$A$1:$N$39</definedName>
    <definedName name="_xlnm.Print_Area" localSheetId="4">공종별내역서!$A$1:$M$328</definedName>
    <definedName name="_xlnm.Print_Area" localSheetId="3">공종별집계표!$A$1:$M$28</definedName>
    <definedName name="_xlnm.Print_Area" localSheetId="9">단가대비표!$A$1:$X$109</definedName>
    <definedName name="_xlnm.Print_Area" localSheetId="6">일위대가!$A$1:$M$737</definedName>
    <definedName name="_xlnm.Print_Area" localSheetId="5">일위대가목록!$A$1:$J$107</definedName>
    <definedName name="_xlnm.Print_Area" localSheetId="7">중기단가목록!$A$1:$J$4</definedName>
    <definedName name="_xlnm.Print_Area" localSheetId="8">중기단가산출서!$A$1:$F$60</definedName>
    <definedName name="_xlnm.Print_Area" localSheetId="1">총괄집계표!$A$1:$H$19</definedName>
    <definedName name="_xlnm.Print_Area">#REF!</definedName>
    <definedName name="PRINT_AREA_MI">#REF!</definedName>
    <definedName name="PRINT_AREA_MI1">#REF!</definedName>
    <definedName name="PRINT_TILIES">#REF!,#REF!,#REF!,#REF!,#REF!</definedName>
    <definedName name="PRINT_TILLES">[26]우수!$1:$3,[26]우수!$A:$D</definedName>
    <definedName name="print_title">#REF!</definedName>
    <definedName name="_xlnm.Print_Titles" localSheetId="4">공종별내역서!$1:$3</definedName>
    <definedName name="_xlnm.Print_Titles" localSheetId="3">공종별집계표!$1:$4</definedName>
    <definedName name="_xlnm.Print_Titles" localSheetId="9">단가대비표!$1:$4</definedName>
    <definedName name="_xlnm.Print_Titles" localSheetId="6">일위대가!$1:$3</definedName>
    <definedName name="_xlnm.Print_Titles" localSheetId="5">일위대가목록!$1:$3</definedName>
    <definedName name="_xlnm.Print_Titles" localSheetId="7">중기단가목록!$1:$3</definedName>
    <definedName name="_xlnm.Print_Titles" localSheetId="8">중기단가산출서!$1:$3</definedName>
    <definedName name="PS">#REF!</definedName>
    <definedName name="PWP">#REF!</definedName>
    <definedName name="PWS">#REF!</definedName>
    <definedName name="PWW">#REF!</definedName>
    <definedName name="pwwc1">#REF!</definedName>
    <definedName name="pwwc2">#REF!</definedName>
    <definedName name="q">#REF!</definedName>
    <definedName name="QA">#REF!</definedName>
    <definedName name="QAE">#REF!</definedName>
    <definedName name="QAQA">'[16]ABUT수량-A1'!$T$25</definedName>
    <definedName name="Qe앨">#REF!</definedName>
    <definedName name="qi">[2]설계조건!#REF!</definedName>
    <definedName name="qqaa">'[25]ABUT수량-A1'!$T$25</definedName>
    <definedName name="qqq">'[27]ABUT수량-A1'!$T$25</definedName>
    <definedName name="QQQQ">'[28]ABUT수량-A1'!$T$25</definedName>
    <definedName name="Qten">#REF!</definedName>
    <definedName name="QU">#REF!</definedName>
    <definedName name="QWQW">'[16]ABUT수량-A1'!$T$25</definedName>
    <definedName name="q디">#REF!</definedName>
    <definedName name="q앨">#REF!</definedName>
    <definedName name="RD">#REF!</definedName>
    <definedName name="RealAs">#REF!</definedName>
    <definedName name="realfs">#REF!</definedName>
    <definedName name="realp">#REF!</definedName>
    <definedName name="REBAR">#REF!</definedName>
    <definedName name="_xlnm.Recorder">[10]Sheet1!$C:$C</definedName>
    <definedName name="reinftype">#REF!</definedName>
    <definedName name="ReqAs">#REF!</definedName>
    <definedName name="reqbar">#REF!</definedName>
    <definedName name="rho">#REF!</definedName>
    <definedName name="RL">#REF!</definedName>
    <definedName name="RL1D">#REF!</definedName>
    <definedName name="RL2D">#REF!</definedName>
    <definedName name="RL3D">#REF!</definedName>
    <definedName name="RL4D">#REF!</definedName>
    <definedName name="RL5D">#REF!</definedName>
    <definedName name="RL6D">#REF!</definedName>
    <definedName name="RL7D">#REF!</definedName>
    <definedName name="RLA">[29]터파기및재료!#REF!</definedName>
    <definedName name="RLD">#REF!</definedName>
    <definedName name="Rl이">#REF!</definedName>
    <definedName name="Rl일">#REF!</definedName>
    <definedName name="Rn">#REF!</definedName>
    <definedName name="RR">#REF!</definedName>
    <definedName name="RRR">[24]우각부보강!#REF!</definedName>
    <definedName name="Rten">#REF!</definedName>
    <definedName name="RTR">[9]주형!#REF!</definedName>
    <definedName name="RTS">[9]주형!#REF!</definedName>
    <definedName name="Rx">#REF!</definedName>
    <definedName name="Rxw">#REF!</definedName>
    <definedName name="Ry">#REF!</definedName>
    <definedName name="Ryw">#REF!</definedName>
    <definedName name="S">[12]DATE!$I$24:$I$85</definedName>
    <definedName name="s_1">#REF!</definedName>
    <definedName name="s_2">#REF!</definedName>
    <definedName name="sallow">#REF!</definedName>
    <definedName name="sand">#REF!,#REF!</definedName>
    <definedName name="sbarea">#REF!</definedName>
    <definedName name="SCK">#REF!</definedName>
    <definedName name="sdfg">'[25]ABUT수량-A1'!$T$25</definedName>
    <definedName name="sh">#REF!</definedName>
    <definedName name="shear">#REF!</definedName>
    <definedName name="sinchook">[10]Sheet1!$A$1</definedName>
    <definedName name="SK">#REF!</definedName>
    <definedName name="slab">#REF!</definedName>
    <definedName name="slo">#REF!</definedName>
    <definedName name="SS">#REF!</definedName>
    <definedName name="SSS">#REF!</definedName>
    <definedName name="stmin">#REF!</definedName>
    <definedName name="stratio">#REF!</definedName>
    <definedName name="SU">#REF!</definedName>
    <definedName name="sv">#REF!</definedName>
    <definedName name="SY">#REF!</definedName>
    <definedName name="T">[11]원형1호맨홀토공수량!#REF!</definedName>
    <definedName name="Ta">#REF!</definedName>
    <definedName name="TANB">#REF!</definedName>
    <definedName name="TB">#REF!</definedName>
    <definedName name="Tba">#REF!</definedName>
    <definedName name="TC">#REF!</definedName>
    <definedName name="TCA">#REF!</definedName>
    <definedName name="TCB">#REF!</definedName>
    <definedName name="tcw">#REF!</definedName>
    <definedName name="tcwds">#REF!</definedName>
    <definedName name="tdl">#REF!</definedName>
    <definedName name="tdlp">#REF!</definedName>
    <definedName name="teb">#REF!</definedName>
    <definedName name="Ted">#REF!</definedName>
    <definedName name="tel">#REF!</definedName>
    <definedName name="telp">#REF!</definedName>
    <definedName name="telp1">#REF!</definedName>
    <definedName name="telp2">#REF!</definedName>
    <definedName name="telp3">#REF!</definedName>
    <definedName name="TITLE_AEAR">[30]우수공!$1:$3,[30]우수공!$A:$D</definedName>
    <definedName name="Tl">#REF!</definedName>
    <definedName name="tll">#REF!</definedName>
    <definedName name="tllp">#REF!</definedName>
    <definedName name="top">#REF!</definedName>
    <definedName name="Tra">#REF!</definedName>
    <definedName name="TS">#REF!</definedName>
    <definedName name="Tsa">#REF!</definedName>
    <definedName name="TSS">[24]우각부보강!#REF!</definedName>
    <definedName name="TT">[31]우각부보강!#REF!</definedName>
    <definedName name="TTT">[22]원형1호맨홀토공수량!#REF!</definedName>
    <definedName name="TU">#REF!</definedName>
    <definedName name="TV">#REF!</definedName>
    <definedName name="TW">#REF!</definedName>
    <definedName name="TWA">#REF!</definedName>
    <definedName name="TWW">#REF!</definedName>
    <definedName name="TYPE">#REF!</definedName>
    <definedName name="U">#REF!</definedName>
    <definedName name="ul">[2]설계조건!#REF!</definedName>
    <definedName name="um">[2]설계조건!#REF!</definedName>
    <definedName name="UMh">#REF!</definedName>
    <definedName name="UMv">#REF!</definedName>
    <definedName name="UT">#REF!</definedName>
    <definedName name="UVh">#REF!</definedName>
    <definedName name="UVv">#REF!</definedName>
    <definedName name="uw">[2]설계조건!#REF!</definedName>
    <definedName name="U형수로">'[32]집수정(600-700)'!$P$4</definedName>
    <definedName name="vhdl1">#REF!</definedName>
    <definedName name="vhel1">#REF!</definedName>
    <definedName name="vhel2">#REF!</definedName>
    <definedName name="vhel3">#REF!</definedName>
    <definedName name="vhll1">#REF!</definedName>
    <definedName name="vhpe2">#REF!</definedName>
    <definedName name="vhpw">#REF!</definedName>
    <definedName name="vhw">#REF!</definedName>
    <definedName name="Vu">#REF!</definedName>
    <definedName name="vvdl1">#REF!</definedName>
    <definedName name="vvel1">#REF!</definedName>
    <definedName name="vvel2">#REF!</definedName>
    <definedName name="vvel3">#REF!</definedName>
    <definedName name="vvll1">#REF!</definedName>
    <definedName name="vvpe2">#REF!</definedName>
    <definedName name="vvpw">#REF!</definedName>
    <definedName name="vvw">#REF!</definedName>
    <definedName name="w_m">#REF!</definedName>
    <definedName name="w_m1">#REF!</definedName>
    <definedName name="w_m2">#REF!</definedName>
    <definedName name="w_m22">#REF!</definedName>
    <definedName name="W1C">#REF!</definedName>
    <definedName name="W2C">#REF!</definedName>
    <definedName name="W3C">#REF!</definedName>
    <definedName name="WA">#REF!</definedName>
    <definedName name="WALL">[2]설계조건!#REF!</definedName>
    <definedName name="wbeta">#REF!</definedName>
    <definedName name="WC">#REF!</definedName>
    <definedName name="WCC">#REF!</definedName>
    <definedName name="WCP">#REF!</definedName>
    <definedName name="WF">#REF!</definedName>
    <definedName name="WFF">#REF!</definedName>
    <definedName name="wfs">#REF!</definedName>
    <definedName name="wh">#REF!</definedName>
    <definedName name="WL">#REF!</definedName>
    <definedName name="wla">[2]설계조건!#REF!</definedName>
    <definedName name="Wm">[2]설계조건!#REF!</definedName>
    <definedName name="wn">[2]설계조건!#REF!</definedName>
    <definedName name="WPP">#REF!</definedName>
    <definedName name="WS">#REF!</definedName>
    <definedName name="WSUM">#REF!</definedName>
    <definedName name="Ws삼">#REF!</definedName>
    <definedName name="Ws이">#REF!</definedName>
    <definedName name="Ws일">#REF!</definedName>
    <definedName name="WT">[11]원형1호맨홀토공수량!#REF!</definedName>
    <definedName name="WTT">[22]원형1호맨홀토공수량!#REF!</definedName>
    <definedName name="WW">'[16]ABUT수량-A1'!$T$25</definedName>
    <definedName name="www">'[25]ABUT수량-A1'!$T$25</definedName>
    <definedName name="X">[33]원형1호맨홀토공수량!#REF!</definedName>
    <definedName name="xx">#REF!</definedName>
    <definedName name="y">#REF!</definedName>
    <definedName name="YC">#REF!</definedName>
    <definedName name="YHJ">#REF!</definedName>
    <definedName name="Z">[33]원형1호맨홀토공수량!#REF!</definedName>
    <definedName name="ㄱ">#REF!</definedName>
    <definedName name="가">#REF!</definedName>
    <definedName name="가식장">#REF!</definedName>
    <definedName name="간접공사비">#REF!</definedName>
    <definedName name="간접노무비">#REF!</definedName>
    <definedName name="감속턱수량">#REF!</definedName>
    <definedName name="강재DATA">[19]단위수량!$A$4:$Z$7</definedName>
    <definedName name="강재규격">[19]단위수량!$B$4:$B$7</definedName>
    <definedName name="강재운반">[19]가시설수량!$AE$235</definedName>
    <definedName name="강탄성계수">#REF!</definedName>
    <definedName name="거리">'[34]H-PILE수량집계'!#REF!</definedName>
    <definedName name="경계블럭연장" hidden="1">[35]조명시설!#REF!</definedName>
    <definedName name="경비">#REF!</definedName>
    <definedName name="고압블럭수량">#REF!</definedName>
    <definedName name="고용보험료">#REF!</definedName>
    <definedName name="곱">[12]DATE!$I$24:$I$85</definedName>
    <definedName name="공구관로번호">#REF!</definedName>
    <definedName name="공구도로명">#REF!</definedName>
    <definedName name="공구별관로번호">[10]Sheet1!$A$4:$B$235</definedName>
    <definedName name="공구별도로명">[10]Sheet1!$D$3:$E$103</definedName>
    <definedName name="공동구공">#REF!</definedName>
    <definedName name="공동구공집계표">#REF!</definedName>
    <definedName name="공제" hidden="1">[36]조명시설!#REF!</definedName>
    <definedName name="공통일위">#REF!</definedName>
    <definedName name="관T">#REF!</definedName>
    <definedName name="관경">#REF!</definedName>
    <definedName name="관경1">#REF!</definedName>
    <definedName name="관제원">#REF!</definedName>
    <definedName name="관치수">'[37]2호맨홀공제수량'!$A$5:$C$11</definedName>
    <definedName name="교폭">#REF!</definedName>
    <definedName name="구">#REF!</definedName>
    <definedName name="구조물집계">[38]터파기및재료!#REF!</definedName>
    <definedName name="규격">[12]DATE!$C$24:$C$85</definedName>
    <definedName name="근입장">#REF!</definedName>
    <definedName name="기초폭300">[1]대로근거!#REF!</definedName>
    <definedName name="기초폭350">[1]대로근거!#REF!</definedName>
    <definedName name="깊이">#REF!</definedName>
    <definedName name="ㄴ">#REF!</definedName>
    <definedName name="나">#REF!</definedName>
    <definedName name="노무비">#REF!</definedName>
    <definedName name="노무비1">[39]수목표준대가!$J:$J</definedName>
    <definedName name="높">#REF!</definedName>
    <definedName name="높이">#REF!</definedName>
    <definedName name="높이300">[1]대로근거!#REF!</definedName>
    <definedName name="높이350">[1]대로근거!#REF!</definedName>
    <definedName name="ㄷ">#REF!</definedName>
    <definedName name="ㄷㄷ">'[40]이토변실(A3-LINE)'!$O$62</definedName>
    <definedName name="ㄷㄷㄷ">'[16]ABUT수량-A1'!$T$25</definedName>
    <definedName name="다">#REF!</definedName>
    <definedName name="단관M">[12]DATE!$H$24:$H$85</definedName>
    <definedName name="단빔플랜지">#REF!</definedName>
    <definedName name="담쟁이넝쿨수량산출">#REF!</definedName>
    <definedName name="대개소">#REF!</definedName>
    <definedName name="대관경">#REF!</definedName>
    <definedName name="댈타5">#REF!</definedName>
    <definedName name="더하기">[12]DATE!$J$24:$J$85</definedName>
    <definedName name="데이타">#REF!</definedName>
    <definedName name="동방층">#REF!</definedName>
    <definedName name="동상">#REF!</definedName>
    <definedName name="동상1">#REF!</definedName>
    <definedName name="동상2">#REF!</definedName>
    <definedName name="두부">#REF!</definedName>
    <definedName name="띠장규격">#REF!</definedName>
    <definedName name="띠장설치">[19]가시설수량!$AE$52</definedName>
    <definedName name="띠장연결개소">[19]가시설수량!$AE$79</definedName>
    <definedName name="ㄹ">#REF!</definedName>
    <definedName name="ㄹㄹ" hidden="1">[36]조명시설!#REF!</definedName>
    <definedName name="라">#REF!</definedName>
    <definedName name="ㅁ">#REF!</definedName>
    <definedName name="ㅁ1">[41]터파기및재료!#REF!</definedName>
    <definedName name="ㅁ15">[42]연결관암거!#REF!</definedName>
    <definedName name="ㅁㄴ">[11]원형1호맨홀토공수량!#REF!</definedName>
    <definedName name="ㅁㅁ185">#REF!</definedName>
    <definedName name="마">#REF!</definedName>
    <definedName name="마마마">#REF!</definedName>
    <definedName name="마스콘수량">#REF!</definedName>
    <definedName name="마찰각">#REF!</definedName>
    <definedName name="맨홀자재집계표">[43]원형1호맨홀토공수량!#REF!</definedName>
    <definedName name="맨홀토공단위수량">#REF!</definedName>
    <definedName name="맨홀평균높이산출">#REF!</definedName>
    <definedName name="모래300">[1]대로근거!#REF!</definedName>
    <definedName name="모래350">[1]대로근거!#REF!</definedName>
    <definedName name="무근">#REF!</definedName>
    <definedName name="물">#REF!</definedName>
    <definedName name="뮤">#REF!</definedName>
    <definedName name="뮤2">#REF!</definedName>
    <definedName name="ㅂ">#REF!</definedName>
    <definedName name="바">#REF!</definedName>
    <definedName name="방호벽">#REF!</definedName>
    <definedName name="버팀1단">[19]단위수량!$D$10</definedName>
    <definedName name="버팀2단">[19]단위수량!$D$11</definedName>
    <definedName name="버팀간격">#REF!</definedName>
    <definedName name="버팀규격">#REF!</definedName>
    <definedName name="버팀및띠장연결">[19]가시설수량!$AE$168</definedName>
    <definedName name="버팀수량">#REF!</definedName>
    <definedName name="버팀제작">[19]가시설수량!$AE$138</definedName>
    <definedName name="벽높이">#REF!</definedName>
    <definedName name="벽체">#REF!</definedName>
    <definedName name="보걸이">[19]가시설수량!$AE$39</definedName>
    <definedName name="보도경계블럭수량">#REF!</definedName>
    <definedName name="보조">#REF!</definedName>
    <definedName name="보조1">#REF!</definedName>
    <definedName name="보조2">#REF!</definedName>
    <definedName name="보조기층">#REF!</definedName>
    <definedName name="보차도경계블럭수량">#REF!</definedName>
    <definedName name="복사">#REF!</definedName>
    <definedName name="복토">#REF!</definedName>
    <definedName name="부대공집계">[38]터파기및재료!#REF!</definedName>
    <definedName name="부대일위대가">#REF!</definedName>
    <definedName name="분리">'[44]빗물받이(910-510-410)'!$P$4</definedName>
    <definedName name="브이c">#REF!</definedName>
    <definedName name="빔간격">#REF!</definedName>
    <definedName name="빔높이">#REF!</definedName>
    <definedName name="빗물받이1">#REF!</definedName>
    <definedName name="빗물받이2">#REF!</definedName>
    <definedName name="사">#REF!</definedName>
    <definedName name="사하중1">#REF!</definedName>
    <definedName name="사하중2">#REF!</definedName>
    <definedName name="사하중3">#REF!</definedName>
    <definedName name="사하중4">#REF!</definedName>
    <definedName name="산재보험료">#REF!</definedName>
    <definedName name="상부">#REF!</definedName>
    <definedName name="상부1">#REF!</definedName>
    <definedName name="상부2">#REF!</definedName>
    <definedName name="상수도공">#REF!</definedName>
    <definedName name="상수도공집계표">#REF!</definedName>
    <definedName name="상수집">[45]터파기및재료!#REF!</definedName>
    <definedName name="상수집계">[38]터파기및재료!#REF!</definedName>
    <definedName name="설계속도">#REF!</definedName>
    <definedName name="소개소">#REF!</definedName>
    <definedName name="소관경">#REF!</definedName>
    <definedName name="소켓무게">[46]DATE!$G$24:$G$79</definedName>
    <definedName name="수량">[47]맨홀수량!#REF!</definedName>
    <definedName name="수량산출">#REF!</definedName>
    <definedName name="수압1">#REF!</definedName>
    <definedName name="수압2">#REF!</definedName>
    <definedName name="수압3">#REF!</definedName>
    <definedName name="순공사비">#REF!</definedName>
    <definedName name="슬래브">#REF!</definedName>
    <definedName name="습윤">#REF!</definedName>
    <definedName name="씨">#REF!</definedName>
    <definedName name="씨그마ck">#REF!</definedName>
    <definedName name="씨그마y">#REF!</definedName>
    <definedName name="ㅇㅇ">[48]원형1호맨홀토공수량!#REF!</definedName>
    <definedName name="ㅇㅇㅇㅇ">#REF!</definedName>
    <definedName name="ㅇ어ㅗ">#REF!</definedName>
    <definedName name="아">#REF!</definedName>
    <definedName name="아스콘">#REF!</definedName>
    <definedName name="아스콘1">#REF!</definedName>
    <definedName name="아스콘2" hidden="1">[36]조명시설!#REF!</definedName>
    <definedName name="아스콘수량">#REF!</definedName>
    <definedName name="아스팔트">#REF!</definedName>
    <definedName name="아앙">[49]DATE!$G$24:$G$79</definedName>
    <definedName name="알d">#REF!</definedName>
    <definedName name="알파1">#REF!</definedName>
    <definedName name="알파2">#REF!</definedName>
    <definedName name="앞굽높이">#REF!</definedName>
    <definedName name="앞성토">#REF!</definedName>
    <definedName name="앨c">#REF!</definedName>
    <definedName name="앨e">#REF!</definedName>
    <definedName name="여유폭">[19]단위수량!$C$19</definedName>
    <definedName name="연장">#REF!</definedName>
    <definedName name="오">#REF!</definedName>
    <definedName name="오수1호맨홀">[50]터파기및재료!#REF!</definedName>
    <definedName name="오수공">#REF!</definedName>
    <definedName name="오수관단위수량">[50]터파기및재료!#REF!</definedName>
    <definedName name="오수관로높이">[50]터파기및재료!#REF!</definedName>
    <definedName name="오수맨홀높이">[50]터파기및재료!#REF!</definedName>
    <definedName name="옹벽공">#REF!</definedName>
    <definedName name="옹벽공집계표">#REF!</definedName>
    <definedName name="옹벽단위">[51]터파기및재료!#REF!</definedName>
    <definedName name="외벽1">#REF!</definedName>
    <definedName name="외벽2">#REF!</definedName>
    <definedName name="우수공">#REF!</definedName>
    <definedName name="우수관수량산출">#REF!</definedName>
    <definedName name="이삼">#REF!</definedName>
    <definedName name="이형관">[12]DATE!$B$24:$B$85</definedName>
    <definedName name="인기300">[1]대로근거!#REF!</definedName>
    <definedName name="인기350">[1]대로근거!#REF!</definedName>
    <definedName name="인암300">[1]대로근거!#REF!</definedName>
    <definedName name="인암350">[1]대로근거!#REF!</definedName>
    <definedName name="인토300">[1]대로근거!#REF!</definedName>
    <definedName name="인토350">[1]대로근거!#REF!</definedName>
    <definedName name="일단">[52]원형1호맨홀토공수량!#REF!</definedName>
    <definedName name="ㅈㅁ">#REF!</definedName>
    <definedName name="장순상">#REF!</definedName>
    <definedName name="저판">#REF!</definedName>
    <definedName name="저판두께">'[53]#REF'!$AJ$30</definedName>
    <definedName name="전장">#REF!</definedName>
    <definedName name="전토압1">#REF!</definedName>
    <definedName name="전토압2">#REF!</definedName>
    <definedName name="전토압3">#REF!</definedName>
    <definedName name="전토압4">#REF!</definedName>
    <definedName name="정">[10]Sheet1!$B$16384</definedName>
    <definedName name="정근">[10]Sheet1!$B$16384</definedName>
    <definedName name="정지">#REF!</definedName>
    <definedName name="주빔플랜지">#REF!</definedName>
    <definedName name="중분대">#REF!</definedName>
    <definedName name="지급미포함차액">#REF!</definedName>
    <definedName name="지급자재비">#REF!</definedName>
    <definedName name="지하수">#REF!</definedName>
    <definedName name="직접공사비">#REF!</definedName>
    <definedName name="직접노무비">#REF!</definedName>
    <definedName name="직접재료비">#REF!</definedName>
    <definedName name="집계표1">#REF!</definedName>
    <definedName name="집계표2">#REF!</definedName>
    <definedName name="집계표3">#REF!</definedName>
    <definedName name="집계표4">#REF!</definedName>
    <definedName name="집계표5">#REF!</definedName>
    <definedName name="집수정">#REF!</definedName>
    <definedName name="집수정관경">#REF!</definedName>
    <definedName name="집수정규격">#REF!</definedName>
    <definedName name="집수정수">[54]산출근거!#REF!</definedName>
    <definedName name="집수정수량">#REF!</definedName>
    <definedName name="차선도색중앙선수량">#REF!</definedName>
    <definedName name="차선도색직각주차수량">#REF!</definedName>
    <definedName name="차선도색평행주차수량">#REF!</definedName>
    <definedName name="차차" hidden="1">[5]조명시설!#REF!</definedName>
    <definedName name="천공간격">#REF!</definedName>
    <definedName name="철근">#REF!</definedName>
    <definedName name="철근항복응력">'[53]#REF'!$G$144</definedName>
    <definedName name="철콘">#REF!</definedName>
    <definedName name="칼라샌드블록수량">#REF!</definedName>
    <definedName name="콘크리트">#REF!</definedName>
    <definedName name="콘크리트공칭강도">'[53]#REF'!$G$132</definedName>
    <definedName name="토류판">[19]가시설수량!$AE$25</definedName>
    <definedName name="토사">#REF!</definedName>
    <definedName name="토사1">#REF!</definedName>
    <definedName name="토사2">#REF!</definedName>
    <definedName name="토사3">#REF!</definedName>
    <definedName name="토피">#REF!</definedName>
    <definedName name="퇴직공제부금비">#REF!</definedName>
    <definedName name="파이1">#REF!</definedName>
    <definedName name="파이2">#REF!</definedName>
    <definedName name="평균H">#REF!</definedName>
    <definedName name="평균높이">[52]원형1호맨홀토공수량!#REF!</definedName>
    <definedName name="포장">#REF!</definedName>
    <definedName name="포장T">#REF!</definedName>
    <definedName name="포장공">#REF!</definedName>
    <definedName name="포장공수량집계표">#REF!</definedName>
    <definedName name="포장두께">#REF!</definedName>
    <definedName name="포화">#REF!</definedName>
    <definedName name="폭">#REF!</definedName>
    <definedName name="폭300">[1]대로근거!#REF!</definedName>
    <definedName name="폭350">[1]대로근거!#REF!</definedName>
    <definedName name="폭원">#REF!</definedName>
    <definedName name="ㅎ">#REF!</definedName>
    <definedName name="하부">#REF!</definedName>
    <definedName name="하중">#REF!</definedName>
    <definedName name="헌치1">#REF!</definedName>
    <definedName name="헌치2">#REF!</definedName>
    <definedName name="현지사무원급료">#REF!</definedName>
    <definedName name="형상">[12]DATE!$D$24:$D$85</definedName>
    <definedName name="홈통받이수량">#REF!</definedName>
    <definedName name="활하중">#REF!</definedName>
    <definedName name="활하중1">#REF!</definedName>
    <definedName name="활하중2">#REF!</definedName>
    <definedName name="황">#REF!</definedName>
    <definedName name="ㅐㅐㅐ">'[16]ABUT수량-A1'!$T$25</definedName>
    <definedName name="ㅑㅑ">[11]원형1호맨홀토공수량!#REF!</definedName>
    <definedName name="ㅔ">[1]대로근거!#REF!</definedName>
    <definedName name="ㅗㄹ">#REF!</definedName>
    <definedName name="ㅗㅅ20">#REF!</definedName>
    <definedName name="ㅠ359">#REF!</definedName>
    <definedName name="ㅣ" hidden="1">[36]조명시설!#REF!</definedName>
    <definedName name="ㅣㅣㅣ" hidden="1">[36]조명시설!#REF!</definedName>
    <definedName name="ㅣㅣㅣㅣ" hidden="1">[36]조명시설!#REF!</definedName>
    <definedName name="ㅣㅣㅣㅣㅣ" hidden="1">[36]조명시설!#REF!</definedName>
    <definedName name="ㅣㅣㅣㅣㅣㅣ" hidden="1">[36]조명시설!#REF!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1" l="1"/>
  <c r="E34" i="12"/>
  <c r="E35" i="12" s="1"/>
  <c r="N18" i="12"/>
  <c r="E17" i="11"/>
  <c r="D17" i="11"/>
  <c r="C17" i="11"/>
  <c r="B17" i="11"/>
  <c r="E15" i="11"/>
  <c r="D15" i="11"/>
  <c r="C15" i="11"/>
  <c r="B15" i="11"/>
  <c r="F14" i="11"/>
  <c r="F13" i="11"/>
  <c r="F12" i="11"/>
  <c r="E11" i="11"/>
  <c r="C10" i="11"/>
  <c r="C11" i="11" s="1"/>
  <c r="C19" i="11" s="1"/>
  <c r="B6" i="11" s="1"/>
  <c r="B3" i="11"/>
  <c r="E27" i="10"/>
  <c r="A10" i="10"/>
  <c r="A9" i="10"/>
  <c r="A8" i="10"/>
  <c r="A7" i="10"/>
  <c r="A6" i="10"/>
  <c r="A5" i="10"/>
  <c r="A4" i="10"/>
  <c r="A3" i="10"/>
  <c r="A1" i="12" s="1"/>
  <c r="A2" i="10"/>
  <c r="A1" i="10"/>
  <c r="E19" i="11" l="1"/>
  <c r="B8" i="11" s="1"/>
  <c r="F17" i="11"/>
  <c r="F15" i="11"/>
  <c r="D11" i="11"/>
  <c r="D19" i="11" s="1"/>
  <c r="B7" i="11" s="1"/>
  <c r="G306" i="8" l="1"/>
  <c r="E306" i="8"/>
  <c r="G305" i="8"/>
  <c r="E305" i="8"/>
  <c r="I281" i="8"/>
  <c r="G281" i="8"/>
  <c r="I280" i="8"/>
  <c r="G280" i="8"/>
  <c r="I239" i="8"/>
  <c r="G239" i="8"/>
  <c r="I237" i="8"/>
  <c r="G237" i="8"/>
  <c r="I235" i="8"/>
  <c r="G235" i="8"/>
  <c r="I233" i="8"/>
  <c r="G233" i="8"/>
  <c r="I181" i="8"/>
  <c r="G181" i="8"/>
  <c r="G131" i="8"/>
  <c r="E131" i="8"/>
  <c r="G130" i="8"/>
  <c r="E130" i="8"/>
  <c r="I58" i="8"/>
  <c r="G58" i="8"/>
  <c r="E58" i="8"/>
  <c r="I56" i="8"/>
  <c r="G56" i="8"/>
  <c r="I55" i="8"/>
  <c r="G55" i="8"/>
  <c r="I735" i="6"/>
  <c r="G735" i="6"/>
  <c r="E735" i="6"/>
  <c r="I734" i="6"/>
  <c r="G734" i="6"/>
  <c r="E734" i="6"/>
  <c r="I733" i="6"/>
  <c r="G733" i="6"/>
  <c r="E733" i="6"/>
  <c r="I732" i="6"/>
  <c r="G732" i="6"/>
  <c r="E732" i="6"/>
  <c r="I731" i="6"/>
  <c r="G731" i="6"/>
  <c r="E731" i="6"/>
  <c r="I730" i="6"/>
  <c r="G730" i="6"/>
  <c r="E730" i="6"/>
  <c r="I725" i="6"/>
  <c r="G725" i="6"/>
  <c r="E725" i="6"/>
  <c r="I724" i="6"/>
  <c r="G724" i="6"/>
  <c r="E724" i="6"/>
  <c r="I719" i="6"/>
  <c r="G719" i="6"/>
  <c r="E719" i="6"/>
  <c r="I718" i="6"/>
  <c r="G718" i="6"/>
  <c r="E718" i="6"/>
  <c r="I713" i="6"/>
  <c r="G713" i="6"/>
  <c r="E713" i="6"/>
  <c r="I712" i="6"/>
  <c r="G712" i="6"/>
  <c r="E712" i="6"/>
  <c r="I708" i="6"/>
  <c r="G708" i="6"/>
  <c r="E708" i="6"/>
  <c r="I707" i="6"/>
  <c r="G707" i="6"/>
  <c r="E707" i="6"/>
  <c r="I706" i="6"/>
  <c r="G706" i="6"/>
  <c r="E706" i="6"/>
  <c r="I701" i="6"/>
  <c r="G701" i="6"/>
  <c r="E701" i="6"/>
  <c r="I700" i="6"/>
  <c r="G700" i="6"/>
  <c r="E700" i="6"/>
  <c r="I696" i="6"/>
  <c r="G696" i="6"/>
  <c r="I694" i="6"/>
  <c r="G694" i="6"/>
  <c r="I689" i="6"/>
  <c r="G689" i="6"/>
  <c r="E689" i="6"/>
  <c r="I688" i="6"/>
  <c r="G688" i="6"/>
  <c r="E688" i="6"/>
  <c r="I687" i="6"/>
  <c r="G687" i="6"/>
  <c r="E687" i="6"/>
  <c r="I686" i="6"/>
  <c r="G686" i="6"/>
  <c r="E686" i="6"/>
  <c r="G685" i="6"/>
  <c r="E685" i="6"/>
  <c r="I683" i="6"/>
  <c r="G683" i="6"/>
  <c r="I682" i="6"/>
  <c r="G682" i="6"/>
  <c r="I681" i="6"/>
  <c r="G681" i="6"/>
  <c r="I676" i="6"/>
  <c r="G676" i="6"/>
  <c r="E676" i="6"/>
  <c r="I675" i="6"/>
  <c r="G675" i="6"/>
  <c r="E675" i="6"/>
  <c r="I674" i="6"/>
  <c r="G674" i="6"/>
  <c r="E674" i="6"/>
  <c r="I673" i="6"/>
  <c r="G673" i="6"/>
  <c r="E673" i="6"/>
  <c r="G672" i="6"/>
  <c r="E672" i="6"/>
  <c r="I670" i="6"/>
  <c r="G670" i="6"/>
  <c r="I669" i="6"/>
  <c r="G669" i="6"/>
  <c r="I668" i="6"/>
  <c r="G668" i="6"/>
  <c r="I658" i="6"/>
  <c r="G658" i="6"/>
  <c r="E658" i="6"/>
  <c r="I657" i="6"/>
  <c r="G657" i="6"/>
  <c r="E657" i="6"/>
  <c r="I656" i="6"/>
  <c r="G656" i="6"/>
  <c r="E656" i="6"/>
  <c r="I655" i="6"/>
  <c r="G655" i="6"/>
  <c r="E655" i="6"/>
  <c r="I651" i="6"/>
  <c r="G651" i="6"/>
  <c r="E651" i="6"/>
  <c r="I650" i="6"/>
  <c r="G650" i="6"/>
  <c r="E650" i="6"/>
  <c r="I649" i="6"/>
  <c r="G649" i="6"/>
  <c r="I644" i="6"/>
  <c r="G644" i="6"/>
  <c r="E644" i="6"/>
  <c r="I643" i="6"/>
  <c r="G643" i="6"/>
  <c r="E643" i="6"/>
  <c r="I638" i="6"/>
  <c r="G638" i="6"/>
  <c r="E638" i="6"/>
  <c r="I637" i="6"/>
  <c r="G637" i="6"/>
  <c r="E637" i="6"/>
  <c r="I632" i="6"/>
  <c r="G632" i="6"/>
  <c r="I627" i="6"/>
  <c r="G627" i="6"/>
  <c r="E627" i="6"/>
  <c r="I626" i="6"/>
  <c r="G626" i="6"/>
  <c r="E626" i="6"/>
  <c r="I625" i="6"/>
  <c r="G625" i="6"/>
  <c r="E625" i="6"/>
  <c r="I624" i="6"/>
  <c r="G624" i="6"/>
  <c r="E624" i="6"/>
  <c r="I619" i="6"/>
  <c r="G619" i="6"/>
  <c r="E619" i="6"/>
  <c r="I618" i="6"/>
  <c r="G618" i="6"/>
  <c r="E618" i="6"/>
  <c r="I617" i="6"/>
  <c r="G617" i="6"/>
  <c r="E617" i="6"/>
  <c r="I616" i="6"/>
  <c r="G616" i="6"/>
  <c r="E616" i="6"/>
  <c r="G615" i="6"/>
  <c r="E615" i="6"/>
  <c r="I613" i="6"/>
  <c r="G613" i="6"/>
  <c r="I612" i="6"/>
  <c r="G612" i="6"/>
  <c r="I611" i="6"/>
  <c r="G611" i="6"/>
  <c r="I606" i="6"/>
  <c r="G606" i="6"/>
  <c r="E606" i="6"/>
  <c r="I605" i="6"/>
  <c r="G605" i="6"/>
  <c r="E605" i="6"/>
  <c r="I604" i="6"/>
  <c r="G604" i="6"/>
  <c r="E604" i="6"/>
  <c r="I603" i="6"/>
  <c r="G603" i="6"/>
  <c r="E603" i="6"/>
  <c r="G602" i="6"/>
  <c r="E602" i="6"/>
  <c r="I600" i="6"/>
  <c r="G600" i="6"/>
  <c r="I599" i="6"/>
  <c r="G599" i="6"/>
  <c r="I598" i="6"/>
  <c r="G598" i="6"/>
  <c r="I584" i="6"/>
  <c r="G584" i="6"/>
  <c r="E584" i="6"/>
  <c r="I579" i="6"/>
  <c r="G579" i="6"/>
  <c r="E579" i="6"/>
  <c r="I578" i="6"/>
  <c r="G578" i="6"/>
  <c r="E578" i="6"/>
  <c r="I577" i="6"/>
  <c r="G577" i="6"/>
  <c r="E577" i="6"/>
  <c r="I576" i="6"/>
  <c r="G576" i="6"/>
  <c r="E576" i="6"/>
  <c r="I572" i="6"/>
  <c r="G572" i="6"/>
  <c r="I570" i="6"/>
  <c r="G570" i="6"/>
  <c r="I566" i="6"/>
  <c r="G566" i="6"/>
  <c r="I564" i="6"/>
  <c r="G564" i="6"/>
  <c r="I560" i="6"/>
  <c r="G560" i="6"/>
  <c r="E560" i="6"/>
  <c r="I555" i="6"/>
  <c r="G555" i="6"/>
  <c r="E555" i="6"/>
  <c r="I554" i="6"/>
  <c r="G554" i="6"/>
  <c r="E554" i="6"/>
  <c r="I553" i="6"/>
  <c r="G553" i="6"/>
  <c r="E553" i="6"/>
  <c r="I552" i="6"/>
  <c r="G552" i="6"/>
  <c r="E552" i="6"/>
  <c r="G551" i="6"/>
  <c r="E551" i="6"/>
  <c r="I549" i="6"/>
  <c r="G549" i="6"/>
  <c r="I548" i="6"/>
  <c r="G548" i="6"/>
  <c r="I547" i="6"/>
  <c r="G547" i="6"/>
  <c r="I542" i="6"/>
  <c r="G542" i="6"/>
  <c r="E542" i="6"/>
  <c r="I541" i="6"/>
  <c r="G541" i="6"/>
  <c r="E541" i="6"/>
  <c r="I540" i="6"/>
  <c r="G540" i="6"/>
  <c r="E540" i="6"/>
  <c r="I539" i="6"/>
  <c r="G539" i="6"/>
  <c r="E539" i="6"/>
  <c r="G538" i="6"/>
  <c r="E538" i="6"/>
  <c r="I536" i="6"/>
  <c r="G536" i="6"/>
  <c r="I535" i="6"/>
  <c r="G535" i="6"/>
  <c r="I534" i="6"/>
  <c r="G534" i="6"/>
  <c r="I529" i="6"/>
  <c r="G529" i="6"/>
  <c r="E529" i="6"/>
  <c r="I528" i="6"/>
  <c r="G528" i="6"/>
  <c r="E528" i="6"/>
  <c r="I527" i="6"/>
  <c r="G527" i="6"/>
  <c r="E527" i="6"/>
  <c r="I526" i="6"/>
  <c r="G526" i="6"/>
  <c r="E526" i="6"/>
  <c r="G525" i="6"/>
  <c r="E525" i="6"/>
  <c r="I523" i="6"/>
  <c r="G523" i="6"/>
  <c r="I522" i="6"/>
  <c r="G522" i="6"/>
  <c r="I521" i="6"/>
  <c r="G521" i="6"/>
  <c r="I516" i="6"/>
  <c r="G516" i="6"/>
  <c r="E516" i="6"/>
  <c r="I515" i="6"/>
  <c r="G515" i="6"/>
  <c r="E515" i="6"/>
  <c r="I514" i="6"/>
  <c r="G514" i="6"/>
  <c r="E514" i="6"/>
  <c r="I513" i="6"/>
  <c r="G513" i="6"/>
  <c r="E513" i="6"/>
  <c r="G512" i="6"/>
  <c r="E512" i="6"/>
  <c r="I510" i="6"/>
  <c r="G510" i="6"/>
  <c r="I509" i="6"/>
  <c r="G509" i="6"/>
  <c r="I508" i="6"/>
  <c r="G508" i="6"/>
  <c r="I503" i="6"/>
  <c r="G503" i="6"/>
  <c r="I484" i="6"/>
  <c r="G484" i="6"/>
  <c r="E484" i="6"/>
  <c r="I483" i="6"/>
  <c r="G483" i="6"/>
  <c r="E483" i="6"/>
  <c r="I482" i="6"/>
  <c r="G482" i="6"/>
  <c r="E482" i="6"/>
  <c r="I481" i="6"/>
  <c r="G481" i="6"/>
  <c r="E481" i="6"/>
  <c r="G480" i="6"/>
  <c r="E480" i="6"/>
  <c r="I478" i="6"/>
  <c r="G478" i="6"/>
  <c r="I477" i="6"/>
  <c r="G477" i="6"/>
  <c r="I476" i="6"/>
  <c r="G476" i="6"/>
  <c r="I471" i="6"/>
  <c r="G471" i="6"/>
  <c r="E471" i="6"/>
  <c r="I470" i="6"/>
  <c r="G470" i="6"/>
  <c r="E470" i="6"/>
  <c r="I465" i="6"/>
  <c r="G465" i="6"/>
  <c r="I464" i="6"/>
  <c r="G464" i="6"/>
  <c r="I459" i="6"/>
  <c r="G459" i="6"/>
  <c r="E459" i="6"/>
  <c r="I458" i="6"/>
  <c r="G458" i="6"/>
  <c r="I457" i="6"/>
  <c r="G457" i="6"/>
  <c r="I455" i="6"/>
  <c r="G455" i="6"/>
  <c r="I454" i="6"/>
  <c r="G454" i="6"/>
  <c r="I450" i="6"/>
  <c r="G450" i="6"/>
  <c r="I448" i="6"/>
  <c r="G448" i="6"/>
  <c r="I442" i="6"/>
  <c r="G442" i="6"/>
  <c r="I440" i="6"/>
  <c r="G440" i="6"/>
  <c r="I435" i="6"/>
  <c r="G435" i="6"/>
  <c r="E435" i="6"/>
  <c r="I434" i="6"/>
  <c r="G434" i="6"/>
  <c r="E434" i="6"/>
  <c r="I433" i="6"/>
  <c r="G433" i="6"/>
  <c r="E433" i="6"/>
  <c r="I432" i="6"/>
  <c r="G432" i="6"/>
  <c r="E432" i="6"/>
  <c r="G431" i="6"/>
  <c r="E431" i="6"/>
  <c r="I429" i="6"/>
  <c r="G429" i="6"/>
  <c r="I428" i="6"/>
  <c r="G428" i="6"/>
  <c r="I427" i="6"/>
  <c r="G427" i="6"/>
  <c r="I422" i="6"/>
  <c r="G422" i="6"/>
  <c r="E422" i="6"/>
  <c r="I421" i="6"/>
  <c r="G421" i="6"/>
  <c r="E421" i="6"/>
  <c r="I420" i="6"/>
  <c r="G420" i="6"/>
  <c r="E420" i="6"/>
  <c r="I419" i="6"/>
  <c r="G419" i="6"/>
  <c r="E419" i="6"/>
  <c r="G418" i="6"/>
  <c r="E418" i="6"/>
  <c r="I416" i="6"/>
  <c r="G416" i="6"/>
  <c r="I415" i="6"/>
  <c r="G415" i="6"/>
  <c r="I414" i="6"/>
  <c r="G414" i="6"/>
  <c r="I405" i="6"/>
  <c r="G405" i="6"/>
  <c r="E405" i="6"/>
  <c r="I404" i="6"/>
  <c r="G404" i="6"/>
  <c r="E404" i="6"/>
  <c r="I402" i="6"/>
  <c r="G402" i="6"/>
  <c r="I401" i="6"/>
  <c r="G401" i="6"/>
  <c r="I400" i="6"/>
  <c r="G400" i="6"/>
  <c r="I396" i="6"/>
  <c r="G396" i="6"/>
  <c r="I394" i="6"/>
  <c r="G394" i="6"/>
  <c r="I389" i="6"/>
  <c r="G389" i="6"/>
  <c r="E389" i="6"/>
  <c r="I388" i="6"/>
  <c r="G388" i="6"/>
  <c r="E388" i="6"/>
  <c r="I387" i="6"/>
  <c r="G387" i="6"/>
  <c r="E387" i="6"/>
  <c r="I386" i="6"/>
  <c r="G386" i="6"/>
  <c r="E386" i="6"/>
  <c r="G385" i="6"/>
  <c r="E385" i="6"/>
  <c r="I383" i="6"/>
  <c r="G383" i="6"/>
  <c r="I382" i="6"/>
  <c r="G382" i="6"/>
  <c r="I381" i="6"/>
  <c r="G381" i="6"/>
  <c r="I376" i="6"/>
  <c r="G376" i="6"/>
  <c r="E376" i="6"/>
  <c r="I375" i="6"/>
  <c r="G375" i="6"/>
  <c r="E375" i="6"/>
  <c r="I374" i="6"/>
  <c r="G374" i="6"/>
  <c r="E374" i="6"/>
  <c r="I373" i="6"/>
  <c r="G373" i="6"/>
  <c r="E373" i="6"/>
  <c r="G372" i="6"/>
  <c r="E372" i="6"/>
  <c r="I370" i="6"/>
  <c r="G370" i="6"/>
  <c r="I369" i="6"/>
  <c r="G369" i="6"/>
  <c r="I368" i="6"/>
  <c r="G368" i="6"/>
  <c r="I359" i="6"/>
  <c r="G359" i="6"/>
  <c r="I357" i="6"/>
  <c r="G357" i="6"/>
  <c r="G353" i="6"/>
  <c r="E353" i="6"/>
  <c r="I348" i="6"/>
  <c r="G348" i="6"/>
  <c r="E348" i="6"/>
  <c r="I347" i="6"/>
  <c r="G347" i="6"/>
  <c r="E347" i="6"/>
  <c r="I346" i="6"/>
  <c r="G346" i="6"/>
  <c r="E346" i="6"/>
  <c r="I345" i="6"/>
  <c r="G345" i="6"/>
  <c r="E345" i="6"/>
  <c r="G344" i="6"/>
  <c r="E344" i="6"/>
  <c r="I342" i="6"/>
  <c r="G342" i="6"/>
  <c r="I341" i="6"/>
  <c r="G341" i="6"/>
  <c r="I340" i="6"/>
  <c r="G340" i="6"/>
  <c r="I336" i="6"/>
  <c r="G336" i="6"/>
  <c r="I335" i="6"/>
  <c r="G335" i="6"/>
  <c r="I334" i="6"/>
  <c r="G334" i="6"/>
  <c r="E334" i="6"/>
  <c r="I333" i="6"/>
  <c r="G333" i="6"/>
  <c r="I329" i="6"/>
  <c r="G329" i="6"/>
  <c r="I327" i="6"/>
  <c r="G327" i="6"/>
  <c r="I323" i="6"/>
  <c r="G323" i="6"/>
  <c r="E323" i="6"/>
  <c r="I321" i="6"/>
  <c r="G321" i="6"/>
  <c r="G320" i="6"/>
  <c r="E320" i="6"/>
  <c r="I316" i="6"/>
  <c r="G316" i="6"/>
  <c r="E316" i="6"/>
  <c r="I314" i="6"/>
  <c r="G314" i="6"/>
  <c r="G313" i="6"/>
  <c r="E313" i="6"/>
  <c r="I309" i="6"/>
  <c r="G309" i="6"/>
  <c r="E309" i="6"/>
  <c r="I307" i="6"/>
  <c r="G307" i="6"/>
  <c r="G306" i="6"/>
  <c r="E306" i="6"/>
  <c r="I302" i="6"/>
  <c r="G302" i="6"/>
  <c r="E302" i="6"/>
  <c r="I301" i="6"/>
  <c r="G301" i="6"/>
  <c r="E301" i="6"/>
  <c r="I295" i="6"/>
  <c r="G295" i="6"/>
  <c r="E295" i="6"/>
  <c r="I294" i="6"/>
  <c r="G294" i="6"/>
  <c r="E294" i="6"/>
  <c r="I288" i="6"/>
  <c r="G288" i="6"/>
  <c r="E288" i="6"/>
  <c r="I287" i="6"/>
  <c r="G287" i="6"/>
  <c r="E287" i="6"/>
  <c r="I283" i="6"/>
  <c r="G283" i="6"/>
  <c r="E283" i="6"/>
  <c r="I281" i="6"/>
  <c r="G281" i="6"/>
  <c r="G280" i="6"/>
  <c r="E280" i="6"/>
  <c r="I274" i="6"/>
  <c r="G274" i="6"/>
  <c r="E274" i="6"/>
  <c r="I273" i="6"/>
  <c r="G273" i="6"/>
  <c r="E273" i="6"/>
  <c r="I267" i="6"/>
  <c r="G267" i="6"/>
  <c r="E267" i="6"/>
  <c r="I266" i="6"/>
  <c r="G266" i="6"/>
  <c r="E266" i="6"/>
  <c r="I252" i="6"/>
  <c r="G252" i="6"/>
  <c r="I248" i="6"/>
  <c r="G248" i="6"/>
  <c r="I243" i="6"/>
  <c r="G243" i="6"/>
  <c r="E243" i="6"/>
  <c r="I238" i="6"/>
  <c r="G238" i="6"/>
  <c r="E238" i="6"/>
  <c r="I237" i="6"/>
  <c r="G237" i="6"/>
  <c r="E237" i="6"/>
  <c r="I233" i="6"/>
  <c r="G233" i="6"/>
  <c r="E233" i="6"/>
  <c r="I232" i="6"/>
  <c r="G232" i="6"/>
  <c r="E232" i="6"/>
  <c r="I228" i="6"/>
  <c r="G228" i="6"/>
  <c r="I224" i="6"/>
  <c r="G224" i="6"/>
  <c r="I220" i="6"/>
  <c r="G220" i="6"/>
  <c r="I216" i="6"/>
  <c r="G216" i="6"/>
  <c r="E216" i="6"/>
  <c r="I212" i="6"/>
  <c r="G212" i="6"/>
  <c r="E212" i="6"/>
  <c r="I211" i="6"/>
  <c r="G211" i="6"/>
  <c r="E211" i="6"/>
  <c r="I202" i="6"/>
  <c r="G202" i="6"/>
  <c r="E202" i="6"/>
  <c r="I199" i="6"/>
  <c r="G199" i="6"/>
  <c r="I194" i="6"/>
  <c r="G194" i="6"/>
  <c r="I193" i="6"/>
  <c r="G193" i="6"/>
  <c r="I190" i="6"/>
  <c r="G190" i="6"/>
  <c r="I189" i="6"/>
  <c r="G189" i="6"/>
  <c r="I188" i="6"/>
  <c r="G188" i="6"/>
  <c r="I183" i="6"/>
  <c r="G183" i="6"/>
  <c r="E183" i="6"/>
  <c r="I182" i="6"/>
  <c r="G182" i="6"/>
  <c r="E182" i="6"/>
  <c r="I181" i="6"/>
  <c r="G181" i="6"/>
  <c r="E181" i="6"/>
  <c r="I179" i="6"/>
  <c r="G179" i="6"/>
  <c r="I174" i="6"/>
  <c r="G174" i="6"/>
  <c r="I170" i="6"/>
  <c r="G170" i="6"/>
  <c r="I169" i="6"/>
  <c r="G169" i="6"/>
  <c r="I168" i="6"/>
  <c r="G168" i="6"/>
  <c r="E168" i="6"/>
  <c r="I167" i="6"/>
  <c r="G167" i="6"/>
  <c r="I162" i="6"/>
  <c r="G162" i="6"/>
  <c r="I157" i="6"/>
  <c r="G157" i="6"/>
  <c r="I153" i="6"/>
  <c r="G153" i="6"/>
  <c r="I152" i="6"/>
  <c r="G152" i="6"/>
  <c r="I147" i="6"/>
  <c r="G147" i="6"/>
  <c r="I142" i="6"/>
  <c r="G142" i="6"/>
  <c r="I137" i="6"/>
  <c r="G137" i="6"/>
  <c r="E137" i="6"/>
  <c r="I136" i="6"/>
  <c r="G136" i="6"/>
  <c r="E136" i="6"/>
  <c r="I135" i="6"/>
  <c r="G135" i="6"/>
  <c r="I115" i="6"/>
  <c r="G115" i="6"/>
  <c r="I114" i="6"/>
  <c r="G114" i="6"/>
  <c r="I112" i="6"/>
  <c r="G112" i="6"/>
  <c r="I108" i="6"/>
  <c r="G108" i="6"/>
  <c r="I107" i="6"/>
  <c r="G107" i="6"/>
  <c r="I106" i="6"/>
  <c r="G106" i="6"/>
  <c r="I105" i="6"/>
  <c r="G105" i="6"/>
  <c r="I100" i="6"/>
  <c r="G100" i="6"/>
  <c r="I88" i="6"/>
  <c r="G88" i="6"/>
  <c r="I58" i="6"/>
  <c r="G58" i="6"/>
  <c r="E58" i="6"/>
  <c r="I57" i="6"/>
  <c r="G57" i="6"/>
  <c r="E57" i="6"/>
  <c r="I53" i="6"/>
  <c r="G53" i="6"/>
  <c r="E53" i="6"/>
  <c r="I49" i="6"/>
  <c r="G49" i="6"/>
  <c r="E49" i="6"/>
  <c r="I45" i="6"/>
  <c r="G45" i="6"/>
  <c r="E45" i="6"/>
  <c r="I44" i="6"/>
  <c r="G44" i="6"/>
  <c r="I43" i="6"/>
  <c r="G43" i="6"/>
  <c r="I38" i="6"/>
  <c r="G38" i="6"/>
  <c r="E38" i="6"/>
  <c r="I37" i="6"/>
  <c r="G37" i="6"/>
  <c r="I36" i="6"/>
  <c r="G36" i="6"/>
  <c r="I35" i="6"/>
  <c r="G35" i="6"/>
  <c r="E35" i="6"/>
  <c r="I34" i="6"/>
  <c r="G34" i="6"/>
  <c r="E34" i="6"/>
  <c r="I33" i="6"/>
  <c r="G33" i="6"/>
  <c r="E33" i="6"/>
  <c r="I32" i="6"/>
  <c r="G32" i="6"/>
  <c r="I31" i="6"/>
  <c r="G31" i="6"/>
  <c r="I30" i="6"/>
  <c r="G30" i="6"/>
  <c r="I23" i="6"/>
  <c r="G23" i="6"/>
  <c r="I22" i="6"/>
  <c r="G22" i="6"/>
  <c r="I21" i="6"/>
  <c r="G21" i="6"/>
  <c r="I20" i="6"/>
  <c r="G20" i="6"/>
  <c r="I19" i="6"/>
  <c r="G19" i="6"/>
  <c r="I12" i="6"/>
  <c r="G12" i="6"/>
  <c r="I5" i="6"/>
  <c r="G5" i="6"/>
  <c r="V91" i="3"/>
  <c r="I602" i="6" s="1"/>
  <c r="V90" i="3"/>
  <c r="I306" i="8" s="1"/>
  <c r="V89" i="3"/>
  <c r="I305" i="8" s="1"/>
  <c r="O88" i="3"/>
  <c r="E135" i="6" s="1"/>
  <c r="K135" i="6" s="1"/>
  <c r="O87" i="3"/>
  <c r="E440" i="6" s="1"/>
  <c r="K440" i="6" s="1"/>
  <c r="O86" i="3"/>
  <c r="E694" i="6" s="1"/>
  <c r="O85" i="3"/>
  <c r="E357" i="6" s="1"/>
  <c r="O84" i="3"/>
  <c r="E327" i="6" s="1"/>
  <c r="O83" i="3"/>
  <c r="E455" i="6" s="1"/>
  <c r="O82" i="3"/>
  <c r="E465" i="6" s="1"/>
  <c r="O81" i="3"/>
  <c r="E503" i="6" s="1"/>
  <c r="O80" i="3"/>
  <c r="E248" i="6" s="1"/>
  <c r="F248" i="6" s="1"/>
  <c r="F249" i="6" s="1"/>
  <c r="O79" i="3"/>
  <c r="E252" i="6" s="1"/>
  <c r="O78" i="3"/>
  <c r="E454" i="6" s="1"/>
  <c r="F454" i="6" s="1"/>
  <c r="O77" i="3"/>
  <c r="E400" i="6" s="1"/>
  <c r="O76" i="3"/>
  <c r="E464" i="6" s="1"/>
  <c r="O75" i="3"/>
  <c r="E401" i="6" s="1"/>
  <c r="K401" i="6" s="1"/>
  <c r="O74" i="3"/>
  <c r="E457" i="6" s="1"/>
  <c r="O73" i="3"/>
  <c r="E44" i="6" s="1"/>
  <c r="O72" i="3"/>
  <c r="E649" i="6" s="1"/>
  <c r="O71" i="3"/>
  <c r="E458" i="6" s="1"/>
  <c r="O70" i="3"/>
  <c r="E237" i="8" s="1"/>
  <c r="O69" i="3"/>
  <c r="E235" i="8" s="1"/>
  <c r="O68" i="3"/>
  <c r="E239" i="8" s="1"/>
  <c r="O67" i="3"/>
  <c r="E100" i="6" s="1"/>
  <c r="O66" i="3"/>
  <c r="E108" i="6" s="1"/>
  <c r="O65" i="3"/>
  <c r="E199" i="6" s="1"/>
  <c r="F199" i="6" s="1"/>
  <c r="L199" i="6" s="1"/>
  <c r="O64" i="3"/>
  <c r="E12" i="6" s="1"/>
  <c r="F12" i="6" s="1"/>
  <c r="O63" i="3"/>
  <c r="E5" i="6" s="1"/>
  <c r="O62" i="3"/>
  <c r="E19" i="6" s="1"/>
  <c r="O61" i="3"/>
  <c r="E23" i="6" s="1"/>
  <c r="O59" i="3"/>
  <c r="E37" i="6" s="1"/>
  <c r="O58" i="3"/>
  <c r="E36" i="6" s="1"/>
  <c r="O54" i="3"/>
  <c r="E32" i="6" s="1"/>
  <c r="O53" i="3"/>
  <c r="E31" i="6" s="1"/>
  <c r="K31" i="6" s="1"/>
  <c r="O52" i="3"/>
  <c r="E30" i="6" s="1"/>
  <c r="F30" i="6" s="1"/>
  <c r="O51" i="3"/>
  <c r="E21" i="6" s="1"/>
  <c r="O50" i="3"/>
  <c r="E22" i="6" s="1"/>
  <c r="O49" i="3"/>
  <c r="E20" i="6" s="1"/>
  <c r="O48" i="3"/>
  <c r="E233" i="8" s="1"/>
  <c r="O47" i="3"/>
  <c r="E228" i="6" s="1"/>
  <c r="O46" i="3"/>
  <c r="E220" i="6" s="1"/>
  <c r="O45" i="3"/>
  <c r="E174" i="6" s="1"/>
  <c r="F174" i="6" s="1"/>
  <c r="O44" i="3"/>
  <c r="O43" i="3"/>
  <c r="E169" i="6" s="1"/>
  <c r="O41" i="3"/>
  <c r="E167" i="6" s="1"/>
  <c r="O40" i="3"/>
  <c r="E88" i="6" s="1"/>
  <c r="O39" i="3"/>
  <c r="E181" i="8" s="1"/>
  <c r="O38" i="3"/>
  <c r="E162" i="6" s="1"/>
  <c r="O37" i="3"/>
  <c r="E142" i="6" s="1"/>
  <c r="O36" i="3"/>
  <c r="E112" i="6" s="1"/>
  <c r="F112" i="6" s="1"/>
  <c r="O35" i="3"/>
  <c r="E280" i="8" s="1"/>
  <c r="F280" i="8" s="1"/>
  <c r="O33" i="3"/>
  <c r="E632" i="6" s="1"/>
  <c r="K632" i="6" s="1"/>
  <c r="O32" i="3"/>
  <c r="E179" i="6" s="1"/>
  <c r="O31" i="3"/>
  <c r="E105" i="6" s="1"/>
  <c r="O30" i="3"/>
  <c r="E188" i="6" s="1"/>
  <c r="O29" i="3"/>
  <c r="E448" i="6" s="1"/>
  <c r="O28" i="3"/>
  <c r="E394" i="6" s="1"/>
  <c r="O27" i="3"/>
  <c r="E570" i="6" s="1"/>
  <c r="O26" i="3"/>
  <c r="E189" i="6" s="1"/>
  <c r="F189" i="6" s="1"/>
  <c r="O25" i="3"/>
  <c r="E190" i="6" s="1"/>
  <c r="O24" i="3"/>
  <c r="E152" i="6" s="1"/>
  <c r="O23" i="3"/>
  <c r="E147" i="6" s="1"/>
  <c r="O22" i="3"/>
  <c r="E107" i="6" s="1"/>
  <c r="O21" i="3"/>
  <c r="E106" i="6" s="1"/>
  <c r="O20" i="3"/>
  <c r="E153" i="6" s="1"/>
  <c r="O19" i="3"/>
  <c r="E43" i="6" s="1"/>
  <c r="K43" i="6" s="1"/>
  <c r="O18" i="3"/>
  <c r="O17" i="3"/>
  <c r="E534" i="6" s="1"/>
  <c r="F534" i="6" s="1"/>
  <c r="O16" i="3"/>
  <c r="E600" i="6" s="1"/>
  <c r="K600" i="6" s="1"/>
  <c r="O15" i="3"/>
  <c r="E307" i="6" s="1"/>
  <c r="O14" i="3"/>
  <c r="E612" i="6" s="1"/>
  <c r="F612" i="6" s="1"/>
  <c r="O13" i="3"/>
  <c r="E114" i="6" s="1"/>
  <c r="O12" i="3"/>
  <c r="E572" i="6" s="1"/>
  <c r="O11" i="3"/>
  <c r="E281" i="8" s="1"/>
  <c r="V9" i="3"/>
  <c r="I353" i="6" s="1"/>
  <c r="J353" i="6" s="1"/>
  <c r="J354" i="6" s="1"/>
  <c r="G59" i="7" s="1"/>
  <c r="V8" i="3"/>
  <c r="I313" i="6" s="1"/>
  <c r="V7" i="3"/>
  <c r="I320" i="6" s="1"/>
  <c r="V6" i="3"/>
  <c r="I306" i="6" s="1"/>
  <c r="V5" i="3"/>
  <c r="I280" i="6" s="1"/>
  <c r="H736" i="6"/>
  <c r="J736" i="6"/>
  <c r="F735" i="6"/>
  <c r="H735" i="6"/>
  <c r="J735" i="6"/>
  <c r="K735" i="6"/>
  <c r="F734" i="6"/>
  <c r="H734" i="6"/>
  <c r="J734" i="6"/>
  <c r="K734" i="6"/>
  <c r="F733" i="6"/>
  <c r="H733" i="6"/>
  <c r="J733" i="6"/>
  <c r="K733" i="6"/>
  <c r="F732" i="6"/>
  <c r="H732" i="6"/>
  <c r="J732" i="6"/>
  <c r="K732" i="6"/>
  <c r="F731" i="6"/>
  <c r="H731" i="6"/>
  <c r="J731" i="6"/>
  <c r="J737" i="6" s="1"/>
  <c r="G107" i="7" s="1"/>
  <c r="I262" i="6" s="1"/>
  <c r="J262" i="6" s="1"/>
  <c r="K731" i="6"/>
  <c r="F730" i="6"/>
  <c r="H730" i="6"/>
  <c r="J730" i="6"/>
  <c r="K730" i="6"/>
  <c r="H727" i="6"/>
  <c r="F106" i="7" s="1"/>
  <c r="G257" i="6" s="1"/>
  <c r="H257" i="6" s="1"/>
  <c r="H726" i="6"/>
  <c r="J726" i="6"/>
  <c r="F725" i="6"/>
  <c r="H725" i="6"/>
  <c r="J725" i="6"/>
  <c r="K725" i="6"/>
  <c r="F724" i="6"/>
  <c r="H724" i="6"/>
  <c r="E726" i="6" s="1"/>
  <c r="F726" i="6" s="1"/>
  <c r="L726" i="6" s="1"/>
  <c r="J724" i="6"/>
  <c r="J727" i="6" s="1"/>
  <c r="G106" i="7" s="1"/>
  <c r="I257" i="6" s="1"/>
  <c r="J257" i="6" s="1"/>
  <c r="K724" i="6"/>
  <c r="J721" i="6"/>
  <c r="G105" i="7" s="1"/>
  <c r="I256" i="6" s="1"/>
  <c r="J256" i="6" s="1"/>
  <c r="H720" i="6"/>
  <c r="J720" i="6"/>
  <c r="F719" i="6"/>
  <c r="H719" i="6"/>
  <c r="J719" i="6"/>
  <c r="K719" i="6"/>
  <c r="F718" i="6"/>
  <c r="H718" i="6"/>
  <c r="H721" i="6" s="1"/>
  <c r="F105" i="7" s="1"/>
  <c r="G256" i="6" s="1"/>
  <c r="H256" i="6" s="1"/>
  <c r="J718" i="6"/>
  <c r="K718" i="6"/>
  <c r="F714" i="6"/>
  <c r="H714" i="6"/>
  <c r="I714" i="6"/>
  <c r="J714" i="6" s="1"/>
  <c r="L714" i="6" s="1"/>
  <c r="F713" i="6"/>
  <c r="H713" i="6"/>
  <c r="J713" i="6"/>
  <c r="K713" i="6"/>
  <c r="F712" i="6"/>
  <c r="F715" i="6" s="1"/>
  <c r="E104" i="7" s="1"/>
  <c r="E207" i="6" s="1"/>
  <c r="H712" i="6"/>
  <c r="H715" i="6" s="1"/>
  <c r="F104" i="7" s="1"/>
  <c r="G207" i="6" s="1"/>
  <c r="H207" i="6" s="1"/>
  <c r="J712" i="6"/>
  <c r="K712" i="6"/>
  <c r="F708" i="6"/>
  <c r="H708" i="6"/>
  <c r="J708" i="6"/>
  <c r="K708" i="6"/>
  <c r="F707" i="6"/>
  <c r="F709" i="6" s="1"/>
  <c r="H707" i="6"/>
  <c r="J707" i="6"/>
  <c r="J709" i="6" s="1"/>
  <c r="G103" i="7" s="1"/>
  <c r="I206" i="6" s="1"/>
  <c r="J206" i="6" s="1"/>
  <c r="K707" i="6"/>
  <c r="F706" i="6"/>
  <c r="H706" i="6"/>
  <c r="J706" i="6"/>
  <c r="K706" i="6"/>
  <c r="F702" i="6"/>
  <c r="H702" i="6"/>
  <c r="F701" i="6"/>
  <c r="H701" i="6"/>
  <c r="J701" i="6"/>
  <c r="K701" i="6"/>
  <c r="F700" i="6"/>
  <c r="F703" i="6" s="1"/>
  <c r="E102" i="7" s="1"/>
  <c r="E200" i="6" s="1"/>
  <c r="H700" i="6"/>
  <c r="J700" i="6"/>
  <c r="K700" i="6"/>
  <c r="H696" i="6"/>
  <c r="J696" i="6"/>
  <c r="H694" i="6"/>
  <c r="J694" i="6"/>
  <c r="F690" i="6"/>
  <c r="H690" i="6"/>
  <c r="F689" i="6"/>
  <c r="H689" i="6"/>
  <c r="J689" i="6"/>
  <c r="K689" i="6"/>
  <c r="F688" i="6"/>
  <c r="H688" i="6"/>
  <c r="J688" i="6"/>
  <c r="K688" i="6"/>
  <c r="F687" i="6"/>
  <c r="H687" i="6"/>
  <c r="J687" i="6"/>
  <c r="K687" i="6"/>
  <c r="F686" i="6"/>
  <c r="H686" i="6"/>
  <c r="J686" i="6"/>
  <c r="K686" i="6"/>
  <c r="F685" i="6"/>
  <c r="H685" i="6"/>
  <c r="H683" i="6"/>
  <c r="J683" i="6"/>
  <c r="H682" i="6"/>
  <c r="J682" i="6"/>
  <c r="H681" i="6"/>
  <c r="J681" i="6"/>
  <c r="F677" i="6"/>
  <c r="H677" i="6"/>
  <c r="I677" i="6"/>
  <c r="J677" i="6" s="1"/>
  <c r="L677" i="6" s="1"/>
  <c r="F676" i="6"/>
  <c r="H676" i="6"/>
  <c r="J676" i="6"/>
  <c r="K676" i="6"/>
  <c r="F675" i="6"/>
  <c r="H675" i="6"/>
  <c r="J675" i="6"/>
  <c r="K675" i="6"/>
  <c r="F674" i="6"/>
  <c r="L674" i="6" s="1"/>
  <c r="H674" i="6"/>
  <c r="J674" i="6"/>
  <c r="K674" i="6"/>
  <c r="F673" i="6"/>
  <c r="H673" i="6"/>
  <c r="J673" i="6"/>
  <c r="K673" i="6"/>
  <c r="F672" i="6"/>
  <c r="H672" i="6"/>
  <c r="H670" i="6"/>
  <c r="J670" i="6"/>
  <c r="H669" i="6"/>
  <c r="J669" i="6"/>
  <c r="H668" i="6"/>
  <c r="H659" i="6"/>
  <c r="J659" i="6"/>
  <c r="F658" i="6"/>
  <c r="H658" i="6"/>
  <c r="J658" i="6"/>
  <c r="K658" i="6"/>
  <c r="F657" i="6"/>
  <c r="H657" i="6"/>
  <c r="J657" i="6"/>
  <c r="K657" i="6"/>
  <c r="F656" i="6"/>
  <c r="H656" i="6"/>
  <c r="H660" i="6" s="1"/>
  <c r="F97" i="7" s="1"/>
  <c r="G180" i="6" s="1"/>
  <c r="H180" i="6" s="1"/>
  <c r="H185" i="6" s="1"/>
  <c r="F31" i="7" s="1"/>
  <c r="G187" i="8" s="1"/>
  <c r="H187" i="8" s="1"/>
  <c r="J656" i="6"/>
  <c r="J660" i="6" s="1"/>
  <c r="G97" i="7" s="1"/>
  <c r="I180" i="6" s="1"/>
  <c r="J180" i="6" s="1"/>
  <c r="J185" i="6" s="1"/>
  <c r="G31" i="7" s="1"/>
  <c r="I187" i="8" s="1"/>
  <c r="J187" i="8" s="1"/>
  <c r="K656" i="6"/>
  <c r="F655" i="6"/>
  <c r="L655" i="6" s="1"/>
  <c r="H655" i="6"/>
  <c r="J655" i="6"/>
  <c r="K655" i="6"/>
  <c r="H652" i="6"/>
  <c r="F96" i="7" s="1"/>
  <c r="G175" i="6" s="1"/>
  <c r="H175" i="6" s="1"/>
  <c r="J652" i="6"/>
  <c r="G96" i="7" s="1"/>
  <c r="I175" i="6" s="1"/>
  <c r="J175" i="6" s="1"/>
  <c r="F651" i="6"/>
  <c r="H651" i="6"/>
  <c r="J651" i="6"/>
  <c r="K651" i="6"/>
  <c r="F650" i="6"/>
  <c r="H650" i="6"/>
  <c r="J650" i="6"/>
  <c r="K650" i="6"/>
  <c r="H649" i="6"/>
  <c r="J649" i="6"/>
  <c r="F645" i="6"/>
  <c r="H645" i="6"/>
  <c r="F644" i="6"/>
  <c r="F646" i="6" s="1"/>
  <c r="E95" i="7" s="1"/>
  <c r="E633" i="6" s="1"/>
  <c r="H644" i="6"/>
  <c r="J644" i="6"/>
  <c r="K644" i="6"/>
  <c r="F643" i="6"/>
  <c r="H643" i="6"/>
  <c r="J643" i="6"/>
  <c r="K643" i="6"/>
  <c r="F639" i="6"/>
  <c r="H639" i="6"/>
  <c r="I639" i="6"/>
  <c r="J639" i="6" s="1"/>
  <c r="L639" i="6" s="1"/>
  <c r="F638" i="6"/>
  <c r="F640" i="6" s="1"/>
  <c r="H638" i="6"/>
  <c r="J638" i="6"/>
  <c r="K638" i="6"/>
  <c r="F637" i="6"/>
  <c r="H637" i="6"/>
  <c r="H640" i="6" s="1"/>
  <c r="F94" i="7" s="1"/>
  <c r="G163" i="6" s="1"/>
  <c r="H163" i="6" s="1"/>
  <c r="J637" i="6"/>
  <c r="J640" i="6" s="1"/>
  <c r="G94" i="7" s="1"/>
  <c r="I163" i="6" s="1"/>
  <c r="J163" i="6" s="1"/>
  <c r="K637" i="6"/>
  <c r="F632" i="6"/>
  <c r="H632" i="6"/>
  <c r="J632" i="6"/>
  <c r="H628" i="6"/>
  <c r="J628" i="6"/>
  <c r="F627" i="6"/>
  <c r="H627" i="6"/>
  <c r="J627" i="6"/>
  <c r="K627" i="6"/>
  <c r="F626" i="6"/>
  <c r="H626" i="6"/>
  <c r="J626" i="6"/>
  <c r="K626" i="6"/>
  <c r="F625" i="6"/>
  <c r="H625" i="6"/>
  <c r="H629" i="6" s="1"/>
  <c r="F92" i="7" s="1"/>
  <c r="G594" i="6" s="1"/>
  <c r="H594" i="6" s="1"/>
  <c r="H595" i="6" s="1"/>
  <c r="F89" i="7" s="1"/>
  <c r="G156" i="6" s="1"/>
  <c r="H156" i="6" s="1"/>
  <c r="J625" i="6"/>
  <c r="K625" i="6"/>
  <c r="F624" i="6"/>
  <c r="H624" i="6"/>
  <c r="J624" i="6"/>
  <c r="J629" i="6" s="1"/>
  <c r="G92" i="7" s="1"/>
  <c r="I594" i="6" s="1"/>
  <c r="J594" i="6" s="1"/>
  <c r="J595" i="6" s="1"/>
  <c r="G89" i="7" s="1"/>
  <c r="I156" i="6" s="1"/>
  <c r="J156" i="6" s="1"/>
  <c r="K624" i="6"/>
  <c r="F620" i="6"/>
  <c r="H620" i="6"/>
  <c r="F619" i="6"/>
  <c r="H619" i="6"/>
  <c r="J619" i="6"/>
  <c r="K619" i="6"/>
  <c r="F618" i="6"/>
  <c r="H618" i="6"/>
  <c r="J618" i="6"/>
  <c r="K618" i="6"/>
  <c r="F617" i="6"/>
  <c r="H617" i="6"/>
  <c r="J617" i="6"/>
  <c r="K617" i="6"/>
  <c r="F616" i="6"/>
  <c r="H616" i="6"/>
  <c r="J616" i="6"/>
  <c r="K616" i="6"/>
  <c r="F615" i="6"/>
  <c r="H615" i="6"/>
  <c r="H613" i="6"/>
  <c r="J613" i="6"/>
  <c r="H612" i="6"/>
  <c r="J612" i="6"/>
  <c r="H611" i="6"/>
  <c r="J611" i="6"/>
  <c r="F607" i="6"/>
  <c r="H607" i="6"/>
  <c r="F606" i="6"/>
  <c r="H606" i="6"/>
  <c r="J606" i="6"/>
  <c r="K606" i="6"/>
  <c r="F605" i="6"/>
  <c r="H605" i="6"/>
  <c r="J605" i="6"/>
  <c r="K605" i="6"/>
  <c r="F604" i="6"/>
  <c r="H604" i="6"/>
  <c r="J604" i="6"/>
  <c r="K604" i="6"/>
  <c r="F603" i="6"/>
  <c r="H603" i="6"/>
  <c r="J603" i="6"/>
  <c r="K603" i="6"/>
  <c r="F602" i="6"/>
  <c r="H602" i="6"/>
  <c r="H600" i="6"/>
  <c r="J600" i="6"/>
  <c r="H599" i="6"/>
  <c r="J599" i="6"/>
  <c r="H598" i="6"/>
  <c r="J598" i="6"/>
  <c r="F585" i="6"/>
  <c r="F586" i="6" s="1"/>
  <c r="H585" i="6"/>
  <c r="I585" i="6"/>
  <c r="J585" i="6" s="1"/>
  <c r="F584" i="6"/>
  <c r="H584" i="6"/>
  <c r="H586" i="6" s="1"/>
  <c r="F87" i="7" s="1"/>
  <c r="G148" i="6" s="1"/>
  <c r="H148" i="6" s="1"/>
  <c r="J584" i="6"/>
  <c r="K584" i="6"/>
  <c r="F580" i="6"/>
  <c r="H580" i="6"/>
  <c r="F579" i="6"/>
  <c r="H579" i="6"/>
  <c r="J579" i="6"/>
  <c r="K579" i="6"/>
  <c r="F578" i="6"/>
  <c r="H578" i="6"/>
  <c r="J578" i="6"/>
  <c r="K578" i="6"/>
  <c r="F577" i="6"/>
  <c r="H577" i="6"/>
  <c r="J577" i="6"/>
  <c r="K577" i="6"/>
  <c r="F576" i="6"/>
  <c r="H576" i="6"/>
  <c r="J576" i="6"/>
  <c r="K576" i="6"/>
  <c r="H572" i="6"/>
  <c r="J572" i="6"/>
  <c r="H570" i="6"/>
  <c r="J570" i="6"/>
  <c r="H566" i="6"/>
  <c r="J566" i="6"/>
  <c r="H564" i="6"/>
  <c r="J564" i="6"/>
  <c r="F561" i="6"/>
  <c r="H561" i="6"/>
  <c r="F83" i="7" s="1"/>
  <c r="G504" i="6" s="1"/>
  <c r="H504" i="6" s="1"/>
  <c r="H505" i="6" s="1"/>
  <c r="F78" i="7" s="1"/>
  <c r="G113" i="6" s="1"/>
  <c r="H113" i="6" s="1"/>
  <c r="J561" i="6"/>
  <c r="G83" i="7" s="1"/>
  <c r="I504" i="6" s="1"/>
  <c r="J504" i="6" s="1"/>
  <c r="J505" i="6" s="1"/>
  <c r="G78" i="7" s="1"/>
  <c r="I113" i="6" s="1"/>
  <c r="J113" i="6" s="1"/>
  <c r="F560" i="6"/>
  <c r="H560" i="6"/>
  <c r="J560" i="6"/>
  <c r="K560" i="6"/>
  <c r="F556" i="6"/>
  <c r="H556" i="6"/>
  <c r="F555" i="6"/>
  <c r="H555" i="6"/>
  <c r="J555" i="6"/>
  <c r="K555" i="6"/>
  <c r="F554" i="6"/>
  <c r="H554" i="6"/>
  <c r="J554" i="6"/>
  <c r="K554" i="6"/>
  <c r="F553" i="6"/>
  <c r="H553" i="6"/>
  <c r="J553" i="6"/>
  <c r="K553" i="6"/>
  <c r="F552" i="6"/>
  <c r="H552" i="6"/>
  <c r="J552" i="6"/>
  <c r="K552" i="6"/>
  <c r="F551" i="6"/>
  <c r="H551" i="6"/>
  <c r="H549" i="6"/>
  <c r="J549" i="6"/>
  <c r="H548" i="6"/>
  <c r="J548" i="6"/>
  <c r="H547" i="6"/>
  <c r="J547" i="6"/>
  <c r="F543" i="6"/>
  <c r="H543" i="6"/>
  <c r="F542" i="6"/>
  <c r="H542" i="6"/>
  <c r="J542" i="6"/>
  <c r="K542" i="6"/>
  <c r="F541" i="6"/>
  <c r="H541" i="6"/>
  <c r="J541" i="6"/>
  <c r="K541" i="6"/>
  <c r="F540" i="6"/>
  <c r="H540" i="6"/>
  <c r="J540" i="6"/>
  <c r="K540" i="6"/>
  <c r="F539" i="6"/>
  <c r="H539" i="6"/>
  <c r="J539" i="6"/>
  <c r="K539" i="6"/>
  <c r="F538" i="6"/>
  <c r="H538" i="6"/>
  <c r="H536" i="6"/>
  <c r="J536" i="6"/>
  <c r="H535" i="6"/>
  <c r="J535" i="6"/>
  <c r="H534" i="6"/>
  <c r="J534" i="6"/>
  <c r="K534" i="6"/>
  <c r="F530" i="6"/>
  <c r="H530" i="6"/>
  <c r="F529" i="6"/>
  <c r="H529" i="6"/>
  <c r="J529" i="6"/>
  <c r="K529" i="6"/>
  <c r="F528" i="6"/>
  <c r="H528" i="6"/>
  <c r="J528" i="6"/>
  <c r="K528" i="6"/>
  <c r="F527" i="6"/>
  <c r="H527" i="6"/>
  <c r="I530" i="6" s="1"/>
  <c r="J530" i="6" s="1"/>
  <c r="L530" i="6" s="1"/>
  <c r="J527" i="6"/>
  <c r="K527" i="6"/>
  <c r="F526" i="6"/>
  <c r="H526" i="6"/>
  <c r="J526" i="6"/>
  <c r="K526" i="6"/>
  <c r="F525" i="6"/>
  <c r="H525" i="6"/>
  <c r="H523" i="6"/>
  <c r="J523" i="6"/>
  <c r="H522" i="6"/>
  <c r="J522" i="6"/>
  <c r="H521" i="6"/>
  <c r="J521" i="6"/>
  <c r="F517" i="6"/>
  <c r="H517" i="6"/>
  <c r="F516" i="6"/>
  <c r="H516" i="6"/>
  <c r="J516" i="6"/>
  <c r="K516" i="6"/>
  <c r="F515" i="6"/>
  <c r="H515" i="6"/>
  <c r="J515" i="6"/>
  <c r="K515" i="6"/>
  <c r="F514" i="6"/>
  <c r="H514" i="6"/>
  <c r="J514" i="6"/>
  <c r="K514" i="6"/>
  <c r="F513" i="6"/>
  <c r="H513" i="6"/>
  <c r="I517" i="6" s="1"/>
  <c r="J517" i="6" s="1"/>
  <c r="L517" i="6" s="1"/>
  <c r="J513" i="6"/>
  <c r="K513" i="6"/>
  <c r="F512" i="6"/>
  <c r="H512" i="6"/>
  <c r="H510" i="6"/>
  <c r="J510" i="6"/>
  <c r="H509" i="6"/>
  <c r="J509" i="6"/>
  <c r="H508" i="6"/>
  <c r="J508" i="6"/>
  <c r="H503" i="6"/>
  <c r="J503" i="6"/>
  <c r="F485" i="6"/>
  <c r="H485" i="6"/>
  <c r="F484" i="6"/>
  <c r="H484" i="6"/>
  <c r="J484" i="6"/>
  <c r="K484" i="6"/>
  <c r="F483" i="6"/>
  <c r="H483" i="6"/>
  <c r="J483" i="6"/>
  <c r="K483" i="6"/>
  <c r="F482" i="6"/>
  <c r="H482" i="6"/>
  <c r="J482" i="6"/>
  <c r="K482" i="6"/>
  <c r="F481" i="6"/>
  <c r="H481" i="6"/>
  <c r="I485" i="6" s="1"/>
  <c r="J485" i="6" s="1"/>
  <c r="L485" i="6" s="1"/>
  <c r="J481" i="6"/>
  <c r="K481" i="6"/>
  <c r="F480" i="6"/>
  <c r="H480" i="6"/>
  <c r="H478" i="6"/>
  <c r="J478" i="6"/>
  <c r="H477" i="6"/>
  <c r="J477" i="6"/>
  <c r="H476" i="6"/>
  <c r="J476" i="6"/>
  <c r="H473" i="6"/>
  <c r="F73" i="7" s="1"/>
  <c r="J473" i="6"/>
  <c r="G73" i="7" s="1"/>
  <c r="H472" i="6"/>
  <c r="J472" i="6"/>
  <c r="F471" i="6"/>
  <c r="H471" i="6"/>
  <c r="J471" i="6"/>
  <c r="K471" i="6"/>
  <c r="F470" i="6"/>
  <c r="H470" i="6"/>
  <c r="E472" i="6" s="1"/>
  <c r="F472" i="6" s="1"/>
  <c r="J470" i="6"/>
  <c r="K470" i="6"/>
  <c r="H466" i="6"/>
  <c r="J466" i="6"/>
  <c r="F465" i="6"/>
  <c r="H465" i="6"/>
  <c r="H467" i="6" s="1"/>
  <c r="F72" i="7" s="1"/>
  <c r="G443" i="6" s="1"/>
  <c r="H443" i="6" s="1"/>
  <c r="J465" i="6"/>
  <c r="K465" i="6"/>
  <c r="H464" i="6"/>
  <c r="J464" i="6"/>
  <c r="J467" i="6" s="1"/>
  <c r="G72" i="7" s="1"/>
  <c r="I443" i="6" s="1"/>
  <c r="J443" i="6" s="1"/>
  <c r="E460" i="6"/>
  <c r="F460" i="6" s="1"/>
  <c r="H460" i="6"/>
  <c r="J460" i="6"/>
  <c r="F459" i="6"/>
  <c r="H459" i="6"/>
  <c r="J459" i="6"/>
  <c r="K459" i="6"/>
  <c r="F458" i="6"/>
  <c r="H458" i="6"/>
  <c r="J458" i="6"/>
  <c r="K458" i="6"/>
  <c r="H457" i="6"/>
  <c r="J457" i="6"/>
  <c r="H456" i="6"/>
  <c r="J456" i="6"/>
  <c r="H455" i="6"/>
  <c r="J455" i="6"/>
  <c r="H454" i="6"/>
  <c r="J454" i="6"/>
  <c r="J461" i="6" s="1"/>
  <c r="G71" i="7" s="1"/>
  <c r="I101" i="6" s="1"/>
  <c r="J101" i="6" s="1"/>
  <c r="K454" i="6"/>
  <c r="H450" i="6"/>
  <c r="J450" i="6"/>
  <c r="H448" i="6"/>
  <c r="J448" i="6"/>
  <c r="H442" i="6"/>
  <c r="J442" i="6"/>
  <c r="F440" i="6"/>
  <c r="H440" i="6"/>
  <c r="J440" i="6"/>
  <c r="F436" i="6"/>
  <c r="H436" i="6"/>
  <c r="F435" i="6"/>
  <c r="H435" i="6"/>
  <c r="J435" i="6"/>
  <c r="K435" i="6"/>
  <c r="F434" i="6"/>
  <c r="H434" i="6"/>
  <c r="J434" i="6"/>
  <c r="K434" i="6"/>
  <c r="F433" i="6"/>
  <c r="H433" i="6"/>
  <c r="J433" i="6"/>
  <c r="K433" i="6"/>
  <c r="F432" i="6"/>
  <c r="H432" i="6"/>
  <c r="I436" i="6" s="1"/>
  <c r="J436" i="6" s="1"/>
  <c r="J432" i="6"/>
  <c r="K432" i="6"/>
  <c r="F431" i="6"/>
  <c r="H431" i="6"/>
  <c r="H429" i="6"/>
  <c r="J429" i="6"/>
  <c r="H428" i="6"/>
  <c r="J428" i="6"/>
  <c r="H427" i="6"/>
  <c r="J427" i="6"/>
  <c r="F423" i="6"/>
  <c r="H423" i="6"/>
  <c r="F422" i="6"/>
  <c r="H422" i="6"/>
  <c r="J422" i="6"/>
  <c r="K422" i="6"/>
  <c r="F421" i="6"/>
  <c r="H421" i="6"/>
  <c r="J421" i="6"/>
  <c r="K421" i="6"/>
  <c r="F420" i="6"/>
  <c r="H420" i="6"/>
  <c r="J420" i="6"/>
  <c r="K420" i="6"/>
  <c r="F419" i="6"/>
  <c r="H419" i="6"/>
  <c r="I423" i="6" s="1"/>
  <c r="J423" i="6" s="1"/>
  <c r="J419" i="6"/>
  <c r="K419" i="6"/>
  <c r="F418" i="6"/>
  <c r="H418" i="6"/>
  <c r="H416" i="6"/>
  <c r="J416" i="6"/>
  <c r="H415" i="6"/>
  <c r="J415" i="6"/>
  <c r="H414" i="6"/>
  <c r="J414" i="6"/>
  <c r="F405" i="6"/>
  <c r="H405" i="6"/>
  <c r="J405" i="6"/>
  <c r="K405" i="6"/>
  <c r="F404" i="6"/>
  <c r="H404" i="6"/>
  <c r="J404" i="6"/>
  <c r="K404" i="6"/>
  <c r="H403" i="6"/>
  <c r="J403" i="6"/>
  <c r="H402" i="6"/>
  <c r="J402" i="6"/>
  <c r="F401" i="6"/>
  <c r="H401" i="6"/>
  <c r="J401" i="6"/>
  <c r="F400" i="6"/>
  <c r="H400" i="6"/>
  <c r="J400" i="6"/>
  <c r="K400" i="6"/>
  <c r="H396" i="6"/>
  <c r="J396" i="6"/>
  <c r="F394" i="6"/>
  <c r="H394" i="6"/>
  <c r="J394" i="6"/>
  <c r="K394" i="6"/>
  <c r="F390" i="6"/>
  <c r="H390" i="6"/>
  <c r="F389" i="6"/>
  <c r="H389" i="6"/>
  <c r="J389" i="6"/>
  <c r="K389" i="6"/>
  <c r="F388" i="6"/>
  <c r="H388" i="6"/>
  <c r="J388" i="6"/>
  <c r="K388" i="6"/>
  <c r="F387" i="6"/>
  <c r="H387" i="6"/>
  <c r="I390" i="6" s="1"/>
  <c r="J390" i="6" s="1"/>
  <c r="L390" i="6" s="1"/>
  <c r="J387" i="6"/>
  <c r="K387" i="6"/>
  <c r="F386" i="6"/>
  <c r="L386" i="6" s="1"/>
  <c r="H386" i="6"/>
  <c r="J386" i="6"/>
  <c r="K386" i="6"/>
  <c r="F385" i="6"/>
  <c r="H385" i="6"/>
  <c r="H383" i="6"/>
  <c r="J383" i="6"/>
  <c r="H382" i="6"/>
  <c r="J382" i="6"/>
  <c r="H381" i="6"/>
  <c r="J381" i="6"/>
  <c r="F377" i="6"/>
  <c r="H377" i="6"/>
  <c r="F376" i="6"/>
  <c r="H376" i="6"/>
  <c r="J376" i="6"/>
  <c r="K376" i="6"/>
  <c r="F375" i="6"/>
  <c r="H375" i="6"/>
  <c r="J375" i="6"/>
  <c r="K375" i="6"/>
  <c r="F374" i="6"/>
  <c r="H374" i="6"/>
  <c r="J374" i="6"/>
  <c r="K374" i="6"/>
  <c r="F373" i="6"/>
  <c r="H373" i="6"/>
  <c r="J373" i="6"/>
  <c r="K373" i="6"/>
  <c r="F372" i="6"/>
  <c r="H372" i="6"/>
  <c r="H370" i="6"/>
  <c r="J370" i="6"/>
  <c r="H369" i="6"/>
  <c r="J369" i="6"/>
  <c r="H368" i="6"/>
  <c r="J368" i="6"/>
  <c r="H359" i="6"/>
  <c r="J359" i="6"/>
  <c r="F357" i="6"/>
  <c r="H357" i="6"/>
  <c r="J357" i="6"/>
  <c r="K357" i="6"/>
  <c r="F354" i="6"/>
  <c r="F353" i="6"/>
  <c r="H353" i="6"/>
  <c r="H354" i="6" s="1"/>
  <c r="F59" i="7" s="1"/>
  <c r="F349" i="6"/>
  <c r="H349" i="6"/>
  <c r="F348" i="6"/>
  <c r="H348" i="6"/>
  <c r="J348" i="6"/>
  <c r="K348" i="6"/>
  <c r="F347" i="6"/>
  <c r="H347" i="6"/>
  <c r="J347" i="6"/>
  <c r="K347" i="6"/>
  <c r="F346" i="6"/>
  <c r="H346" i="6"/>
  <c r="J346" i="6"/>
  <c r="K346" i="6"/>
  <c r="F345" i="6"/>
  <c r="H345" i="6"/>
  <c r="I349" i="6" s="1"/>
  <c r="J349" i="6" s="1"/>
  <c r="L349" i="6" s="1"/>
  <c r="J345" i="6"/>
  <c r="K345" i="6"/>
  <c r="F344" i="6"/>
  <c r="H344" i="6"/>
  <c r="H342" i="6"/>
  <c r="J342" i="6"/>
  <c r="H341" i="6"/>
  <c r="J341" i="6"/>
  <c r="H340" i="6"/>
  <c r="J340" i="6"/>
  <c r="J337" i="6"/>
  <c r="G57" i="7" s="1"/>
  <c r="H336" i="6"/>
  <c r="J336" i="6"/>
  <c r="H335" i="6"/>
  <c r="J335" i="6"/>
  <c r="F334" i="6"/>
  <c r="H334" i="6"/>
  <c r="J334" i="6"/>
  <c r="K334" i="6"/>
  <c r="H333" i="6"/>
  <c r="J333" i="6"/>
  <c r="H329" i="6"/>
  <c r="J329" i="6"/>
  <c r="F327" i="6"/>
  <c r="H327" i="6"/>
  <c r="J327" i="6"/>
  <c r="K327" i="6"/>
  <c r="F323" i="6"/>
  <c r="H323" i="6"/>
  <c r="J323" i="6"/>
  <c r="K323" i="6"/>
  <c r="H322" i="6"/>
  <c r="J322" i="6"/>
  <c r="H321" i="6"/>
  <c r="J321" i="6"/>
  <c r="F320" i="6"/>
  <c r="H320" i="6"/>
  <c r="H324" i="6" s="1"/>
  <c r="F55" i="7" s="1"/>
  <c r="J320" i="6"/>
  <c r="J324" i="6" s="1"/>
  <c r="G55" i="7" s="1"/>
  <c r="K320" i="6"/>
  <c r="F316" i="6"/>
  <c r="H316" i="6"/>
  <c r="J316" i="6"/>
  <c r="J317" i="6" s="1"/>
  <c r="G54" i="7" s="1"/>
  <c r="K316" i="6"/>
  <c r="H315" i="6"/>
  <c r="J315" i="6"/>
  <c r="H314" i="6"/>
  <c r="J314" i="6"/>
  <c r="F313" i="6"/>
  <c r="H313" i="6"/>
  <c r="H317" i="6" s="1"/>
  <c r="F54" i="7" s="1"/>
  <c r="J313" i="6"/>
  <c r="K313" i="6"/>
  <c r="F309" i="6"/>
  <c r="H309" i="6"/>
  <c r="J309" i="6"/>
  <c r="K309" i="6"/>
  <c r="E308" i="6"/>
  <c r="F308" i="6" s="1"/>
  <c r="L308" i="6" s="1"/>
  <c r="H308" i="6"/>
  <c r="J308" i="6"/>
  <c r="F307" i="6"/>
  <c r="H307" i="6"/>
  <c r="J307" i="6"/>
  <c r="K307" i="6"/>
  <c r="F306" i="6"/>
  <c r="H306" i="6"/>
  <c r="H310" i="6" s="1"/>
  <c r="F53" i="7" s="1"/>
  <c r="G59" i="6" s="1"/>
  <c r="H59" i="6" s="1"/>
  <c r="J306" i="6"/>
  <c r="J310" i="6" s="1"/>
  <c r="G53" i="7" s="1"/>
  <c r="I59" i="6" s="1"/>
  <c r="J59" i="6" s="1"/>
  <c r="K306" i="6"/>
  <c r="F302" i="6"/>
  <c r="H302" i="6"/>
  <c r="J302" i="6"/>
  <c r="J303" i="6" s="1"/>
  <c r="G52" i="7" s="1"/>
  <c r="I39" i="6" s="1"/>
  <c r="J39" i="6" s="1"/>
  <c r="J40" i="6" s="1"/>
  <c r="G7" i="7" s="1"/>
  <c r="K302" i="6"/>
  <c r="F301" i="6"/>
  <c r="L301" i="6" s="1"/>
  <c r="H301" i="6"/>
  <c r="H303" i="6" s="1"/>
  <c r="F52" i="7" s="1"/>
  <c r="G39" i="6" s="1"/>
  <c r="H39" i="6" s="1"/>
  <c r="H40" i="6" s="1"/>
  <c r="F7" i="7" s="1"/>
  <c r="J301" i="6"/>
  <c r="K301" i="6"/>
  <c r="F297" i="6"/>
  <c r="F298" i="6" s="1"/>
  <c r="E51" i="7" s="1"/>
  <c r="E25" i="6" s="1"/>
  <c r="H297" i="6"/>
  <c r="H298" i="6" s="1"/>
  <c r="F51" i="7" s="1"/>
  <c r="G25" i="6" s="1"/>
  <c r="H25" i="6" s="1"/>
  <c r="F296" i="6"/>
  <c r="H296" i="6"/>
  <c r="F295" i="6"/>
  <c r="H295" i="6"/>
  <c r="J295" i="6"/>
  <c r="K295" i="6"/>
  <c r="F294" i="6"/>
  <c r="L294" i="6" s="1"/>
  <c r="H294" i="6"/>
  <c r="I296" i="6" s="1"/>
  <c r="J296" i="6" s="1"/>
  <c r="J294" i="6"/>
  <c r="K294" i="6"/>
  <c r="F291" i="6"/>
  <c r="E50" i="7" s="1"/>
  <c r="E24" i="6" s="1"/>
  <c r="F290" i="6"/>
  <c r="H290" i="6"/>
  <c r="H291" i="6" s="1"/>
  <c r="F50" i="7" s="1"/>
  <c r="G24" i="6" s="1"/>
  <c r="H24" i="6" s="1"/>
  <c r="F289" i="6"/>
  <c r="H289" i="6"/>
  <c r="F288" i="6"/>
  <c r="H288" i="6"/>
  <c r="J288" i="6"/>
  <c r="K288" i="6"/>
  <c r="F287" i="6"/>
  <c r="H287" i="6"/>
  <c r="L287" i="6" s="1"/>
  <c r="J287" i="6"/>
  <c r="K287" i="6"/>
  <c r="F283" i="6"/>
  <c r="H283" i="6"/>
  <c r="J283" i="6"/>
  <c r="K283" i="6"/>
  <c r="H282" i="6"/>
  <c r="J282" i="6"/>
  <c r="H281" i="6"/>
  <c r="J281" i="6"/>
  <c r="F280" i="6"/>
  <c r="H280" i="6"/>
  <c r="J280" i="6"/>
  <c r="J284" i="6" s="1"/>
  <c r="G49" i="7" s="1"/>
  <c r="K280" i="6"/>
  <c r="F276" i="6"/>
  <c r="F277" i="6" s="1"/>
  <c r="H276" i="6"/>
  <c r="H277" i="6" s="1"/>
  <c r="F48" i="7" s="1"/>
  <c r="G14" i="6" s="1"/>
  <c r="H14" i="6" s="1"/>
  <c r="F274" i="6"/>
  <c r="H274" i="6"/>
  <c r="J274" i="6"/>
  <c r="K274" i="6"/>
  <c r="F273" i="6"/>
  <c r="H273" i="6"/>
  <c r="J273" i="6"/>
  <c r="K273" i="6"/>
  <c r="H270" i="6"/>
  <c r="F47" i="7" s="1"/>
  <c r="G6" i="6" s="1"/>
  <c r="H6" i="6" s="1"/>
  <c r="F269" i="6"/>
  <c r="F270" i="6" s="1"/>
  <c r="H269" i="6"/>
  <c r="F267" i="6"/>
  <c r="H267" i="6"/>
  <c r="J267" i="6"/>
  <c r="K267" i="6"/>
  <c r="F266" i="6"/>
  <c r="H266" i="6"/>
  <c r="J266" i="6"/>
  <c r="K266" i="6"/>
  <c r="F253" i="6"/>
  <c r="E44" i="7" s="1"/>
  <c r="E241" i="8" s="1"/>
  <c r="H253" i="6"/>
  <c r="F44" i="7" s="1"/>
  <c r="G241" i="8" s="1"/>
  <c r="F252" i="6"/>
  <c r="H252" i="6"/>
  <c r="J252" i="6"/>
  <c r="J253" i="6" s="1"/>
  <c r="G44" i="7" s="1"/>
  <c r="I241" i="8" s="1"/>
  <c r="K252" i="6"/>
  <c r="H249" i="6"/>
  <c r="F43" i="7" s="1"/>
  <c r="G240" i="8" s="1"/>
  <c r="H240" i="8" s="1"/>
  <c r="J249" i="6"/>
  <c r="G43" i="7" s="1"/>
  <c r="I240" i="8" s="1"/>
  <c r="H248" i="6"/>
  <c r="J248" i="6"/>
  <c r="F245" i="6"/>
  <c r="F244" i="6"/>
  <c r="H244" i="6"/>
  <c r="F243" i="6"/>
  <c r="H243" i="6"/>
  <c r="H245" i="6" s="1"/>
  <c r="F42" i="7" s="1"/>
  <c r="G238" i="8" s="1"/>
  <c r="H238" i="8" s="1"/>
  <c r="J243" i="6"/>
  <c r="K243" i="6"/>
  <c r="F239" i="6"/>
  <c r="H239" i="6"/>
  <c r="F238" i="6"/>
  <c r="F240" i="6" s="1"/>
  <c r="H238" i="6"/>
  <c r="J238" i="6"/>
  <c r="K238" i="6"/>
  <c r="F237" i="6"/>
  <c r="H237" i="6"/>
  <c r="H240" i="6" s="1"/>
  <c r="F41" i="7" s="1"/>
  <c r="G236" i="8" s="1"/>
  <c r="H236" i="8" s="1"/>
  <c r="J237" i="6"/>
  <c r="K237" i="6"/>
  <c r="F234" i="6"/>
  <c r="J234" i="6"/>
  <c r="G40" i="7" s="1"/>
  <c r="I234" i="8" s="1"/>
  <c r="J234" i="8" s="1"/>
  <c r="F233" i="6"/>
  <c r="H233" i="6"/>
  <c r="J233" i="6"/>
  <c r="K233" i="6"/>
  <c r="F232" i="6"/>
  <c r="H232" i="6"/>
  <c r="J232" i="6"/>
  <c r="K232" i="6"/>
  <c r="F229" i="6"/>
  <c r="H229" i="6"/>
  <c r="F39" i="7" s="1"/>
  <c r="G232" i="8" s="1"/>
  <c r="H232" i="8" s="1"/>
  <c r="J229" i="6"/>
  <c r="G39" i="7" s="1"/>
  <c r="I232" i="8" s="1"/>
  <c r="F228" i="6"/>
  <c r="H228" i="6"/>
  <c r="J228" i="6"/>
  <c r="K228" i="6"/>
  <c r="H225" i="6"/>
  <c r="F38" i="7" s="1"/>
  <c r="G231" i="8" s="1"/>
  <c r="J225" i="6"/>
  <c r="G38" i="7" s="1"/>
  <c r="I231" i="8" s="1"/>
  <c r="J231" i="8" s="1"/>
  <c r="H224" i="6"/>
  <c r="J224" i="6"/>
  <c r="F221" i="6"/>
  <c r="H221" i="6"/>
  <c r="F37" i="7" s="1"/>
  <c r="G230" i="8" s="1"/>
  <c r="H230" i="8" s="1"/>
  <c r="J221" i="6"/>
  <c r="G37" i="7" s="1"/>
  <c r="I230" i="8" s="1"/>
  <c r="F220" i="6"/>
  <c r="H220" i="6"/>
  <c r="J220" i="6"/>
  <c r="K220" i="6"/>
  <c r="H217" i="6"/>
  <c r="F36" i="7" s="1"/>
  <c r="G207" i="8" s="1"/>
  <c r="H207" i="8" s="1"/>
  <c r="J217" i="6"/>
  <c r="G36" i="7" s="1"/>
  <c r="I207" i="8" s="1"/>
  <c r="J207" i="8" s="1"/>
  <c r="F216" i="6"/>
  <c r="F217" i="6" s="1"/>
  <c r="H216" i="6"/>
  <c r="J216" i="6"/>
  <c r="K216" i="6"/>
  <c r="F212" i="6"/>
  <c r="H212" i="6"/>
  <c r="J212" i="6"/>
  <c r="K212" i="6"/>
  <c r="F211" i="6"/>
  <c r="F213" i="6" s="1"/>
  <c r="H211" i="6"/>
  <c r="J211" i="6"/>
  <c r="J213" i="6" s="1"/>
  <c r="G35" i="7" s="1"/>
  <c r="I206" i="8" s="1"/>
  <c r="J206" i="8" s="1"/>
  <c r="K211" i="6"/>
  <c r="F202" i="6"/>
  <c r="H202" i="6"/>
  <c r="J202" i="6"/>
  <c r="K202" i="6"/>
  <c r="H199" i="6"/>
  <c r="J199" i="6"/>
  <c r="H194" i="6"/>
  <c r="J194" i="6"/>
  <c r="H193" i="6"/>
  <c r="J193" i="6"/>
  <c r="F190" i="6"/>
  <c r="H190" i="6"/>
  <c r="J190" i="6"/>
  <c r="K190" i="6"/>
  <c r="H189" i="6"/>
  <c r="J189" i="6"/>
  <c r="F188" i="6"/>
  <c r="H188" i="6"/>
  <c r="J188" i="6"/>
  <c r="K188" i="6"/>
  <c r="H184" i="6"/>
  <c r="J184" i="6"/>
  <c r="F183" i="6"/>
  <c r="H183" i="6"/>
  <c r="J183" i="6"/>
  <c r="K183" i="6"/>
  <c r="F182" i="6"/>
  <c r="H182" i="6"/>
  <c r="J182" i="6"/>
  <c r="K182" i="6"/>
  <c r="F181" i="6"/>
  <c r="H181" i="6"/>
  <c r="J181" i="6"/>
  <c r="K181" i="6"/>
  <c r="F179" i="6"/>
  <c r="H179" i="6"/>
  <c r="J179" i="6"/>
  <c r="K179" i="6"/>
  <c r="H174" i="6"/>
  <c r="J174" i="6"/>
  <c r="K174" i="6"/>
  <c r="H170" i="6"/>
  <c r="J170" i="6"/>
  <c r="F169" i="6"/>
  <c r="H169" i="6"/>
  <c r="J169" i="6"/>
  <c r="K169" i="6"/>
  <c r="F168" i="6"/>
  <c r="H168" i="6"/>
  <c r="J168" i="6"/>
  <c r="K168" i="6"/>
  <c r="F167" i="6"/>
  <c r="H167" i="6"/>
  <c r="H171" i="6" s="1"/>
  <c r="F29" i="7" s="1"/>
  <c r="G185" i="8" s="1"/>
  <c r="H185" i="8" s="1"/>
  <c r="J167" i="6"/>
  <c r="K167" i="6"/>
  <c r="F162" i="6"/>
  <c r="H162" i="6"/>
  <c r="J162" i="6"/>
  <c r="K162" i="6"/>
  <c r="H157" i="6"/>
  <c r="J157" i="6"/>
  <c r="F153" i="6"/>
  <c r="H153" i="6"/>
  <c r="J153" i="6"/>
  <c r="K153" i="6"/>
  <c r="F152" i="6"/>
  <c r="H152" i="6"/>
  <c r="J152" i="6"/>
  <c r="K152" i="6"/>
  <c r="F147" i="6"/>
  <c r="H147" i="6"/>
  <c r="J147" i="6"/>
  <c r="K147" i="6"/>
  <c r="F142" i="6"/>
  <c r="H142" i="6"/>
  <c r="J142" i="6"/>
  <c r="K142" i="6"/>
  <c r="H138" i="6"/>
  <c r="J138" i="6"/>
  <c r="F137" i="6"/>
  <c r="H137" i="6"/>
  <c r="J137" i="6"/>
  <c r="K137" i="6"/>
  <c r="F136" i="6"/>
  <c r="H136" i="6"/>
  <c r="J136" i="6"/>
  <c r="K136" i="6"/>
  <c r="H135" i="6"/>
  <c r="H139" i="6" s="1"/>
  <c r="F24" i="7" s="1"/>
  <c r="G105" i="8" s="1"/>
  <c r="H105" i="8" s="1"/>
  <c r="H128" i="8" s="1"/>
  <c r="G11" i="9" s="1"/>
  <c r="H11" i="9" s="1"/>
  <c r="J135" i="6"/>
  <c r="J139" i="6" s="1"/>
  <c r="G24" i="7" s="1"/>
  <c r="I105" i="8" s="1"/>
  <c r="J105" i="8" s="1"/>
  <c r="J128" i="8" s="1"/>
  <c r="I11" i="9" s="1"/>
  <c r="J11" i="9" s="1"/>
  <c r="H115" i="6"/>
  <c r="J115" i="6"/>
  <c r="F114" i="6"/>
  <c r="H114" i="6"/>
  <c r="J114" i="6"/>
  <c r="K114" i="6"/>
  <c r="H112" i="6"/>
  <c r="J112" i="6"/>
  <c r="F108" i="6"/>
  <c r="H108" i="6"/>
  <c r="J108" i="6"/>
  <c r="K108" i="6"/>
  <c r="F107" i="6"/>
  <c r="H107" i="6"/>
  <c r="J107" i="6"/>
  <c r="K107" i="6"/>
  <c r="F106" i="6"/>
  <c r="H106" i="6"/>
  <c r="J106" i="6"/>
  <c r="K106" i="6"/>
  <c r="F105" i="6"/>
  <c r="H105" i="6"/>
  <c r="J105" i="6"/>
  <c r="K105" i="6"/>
  <c r="F100" i="6"/>
  <c r="H100" i="6"/>
  <c r="J100" i="6"/>
  <c r="K100" i="6"/>
  <c r="F88" i="6"/>
  <c r="H88" i="6"/>
  <c r="J88" i="6"/>
  <c r="K88" i="6"/>
  <c r="F58" i="6"/>
  <c r="H58" i="6"/>
  <c r="J58" i="6"/>
  <c r="K58" i="6"/>
  <c r="F57" i="6"/>
  <c r="H57" i="6"/>
  <c r="J57" i="6"/>
  <c r="K57" i="6"/>
  <c r="F54" i="6"/>
  <c r="H54" i="6"/>
  <c r="F10" i="7" s="1"/>
  <c r="J54" i="6"/>
  <c r="G10" i="7" s="1"/>
  <c r="F53" i="6"/>
  <c r="H53" i="6"/>
  <c r="J53" i="6"/>
  <c r="K53" i="6"/>
  <c r="H50" i="6"/>
  <c r="F9" i="7" s="1"/>
  <c r="J50" i="6"/>
  <c r="G9" i="7" s="1"/>
  <c r="F49" i="6"/>
  <c r="F50" i="6" s="1"/>
  <c r="H49" i="6"/>
  <c r="J49" i="6"/>
  <c r="K49" i="6"/>
  <c r="J46" i="6"/>
  <c r="G8" i="7" s="1"/>
  <c r="F45" i="6"/>
  <c r="H45" i="6"/>
  <c r="J45" i="6"/>
  <c r="K45" i="6"/>
  <c r="F44" i="6"/>
  <c r="H44" i="6"/>
  <c r="J44" i="6"/>
  <c r="K44" i="6"/>
  <c r="F43" i="6"/>
  <c r="F46" i="6" s="1"/>
  <c r="H43" i="6"/>
  <c r="H46" i="6" s="1"/>
  <c r="F8" i="7" s="1"/>
  <c r="J43" i="6"/>
  <c r="F38" i="6"/>
  <c r="H38" i="6"/>
  <c r="J38" i="6"/>
  <c r="K38" i="6"/>
  <c r="F37" i="6"/>
  <c r="H37" i="6"/>
  <c r="J37" i="6"/>
  <c r="K37" i="6"/>
  <c r="F36" i="6"/>
  <c r="H36" i="6"/>
  <c r="J36" i="6"/>
  <c r="K36" i="6"/>
  <c r="F35" i="6"/>
  <c r="L35" i="6" s="1"/>
  <c r="H35" i="6"/>
  <c r="J35" i="6"/>
  <c r="K35" i="6"/>
  <c r="F34" i="6"/>
  <c r="H34" i="6"/>
  <c r="J34" i="6"/>
  <c r="K34" i="6"/>
  <c r="F33" i="6"/>
  <c r="H33" i="6"/>
  <c r="J33" i="6"/>
  <c r="K33" i="6"/>
  <c r="F32" i="6"/>
  <c r="H32" i="6"/>
  <c r="J32" i="6"/>
  <c r="K32" i="6"/>
  <c r="F31" i="6"/>
  <c r="H31" i="6"/>
  <c r="J31" i="6"/>
  <c r="H30" i="6"/>
  <c r="J30" i="6"/>
  <c r="F27" i="6"/>
  <c r="H27" i="6"/>
  <c r="F6" i="7" s="1"/>
  <c r="G7" i="8" s="1"/>
  <c r="F26" i="6"/>
  <c r="H26" i="6"/>
  <c r="F23" i="6"/>
  <c r="H23" i="6"/>
  <c r="J23" i="6"/>
  <c r="K23" i="6"/>
  <c r="F22" i="6"/>
  <c r="H22" i="6"/>
  <c r="J22" i="6"/>
  <c r="K22" i="6"/>
  <c r="F21" i="6"/>
  <c r="H21" i="6"/>
  <c r="J21" i="6"/>
  <c r="K21" i="6"/>
  <c r="F20" i="6"/>
  <c r="L20" i="6" s="1"/>
  <c r="H20" i="6"/>
  <c r="J20" i="6"/>
  <c r="K20" i="6"/>
  <c r="F19" i="6"/>
  <c r="H19" i="6"/>
  <c r="J19" i="6"/>
  <c r="K19" i="6"/>
  <c r="F16" i="6"/>
  <c r="H16" i="6"/>
  <c r="F5" i="7" s="1"/>
  <c r="G6" i="8" s="1"/>
  <c r="H6" i="8" s="1"/>
  <c r="F15" i="6"/>
  <c r="H15" i="6"/>
  <c r="H12" i="6"/>
  <c r="J12" i="6"/>
  <c r="K12" i="6"/>
  <c r="F9" i="6"/>
  <c r="H9" i="6"/>
  <c r="F4" i="7" s="1"/>
  <c r="G5" i="8" s="1"/>
  <c r="F8" i="6"/>
  <c r="H8" i="6"/>
  <c r="F5" i="6"/>
  <c r="H5" i="6"/>
  <c r="J5" i="6"/>
  <c r="K5" i="6"/>
  <c r="F306" i="8"/>
  <c r="H306" i="8"/>
  <c r="J306" i="8"/>
  <c r="K306" i="8"/>
  <c r="F305" i="8"/>
  <c r="H305" i="8"/>
  <c r="J305" i="8"/>
  <c r="K305" i="8"/>
  <c r="F281" i="8"/>
  <c r="H281" i="8"/>
  <c r="J281" i="8"/>
  <c r="K281" i="8"/>
  <c r="H280" i="8"/>
  <c r="J280" i="8"/>
  <c r="K280" i="8"/>
  <c r="F241" i="8"/>
  <c r="H241" i="8"/>
  <c r="J240" i="8"/>
  <c r="F239" i="8"/>
  <c r="L239" i="8" s="1"/>
  <c r="H239" i="8"/>
  <c r="J239" i="8"/>
  <c r="K239" i="8"/>
  <c r="F237" i="8"/>
  <c r="H237" i="8"/>
  <c r="J237" i="8"/>
  <c r="K237" i="8"/>
  <c r="F235" i="8"/>
  <c r="H235" i="8"/>
  <c r="J235" i="8"/>
  <c r="K235" i="8"/>
  <c r="F233" i="8"/>
  <c r="H233" i="8"/>
  <c r="J233" i="8"/>
  <c r="K233" i="8"/>
  <c r="J232" i="8"/>
  <c r="H231" i="8"/>
  <c r="J230" i="8"/>
  <c r="F181" i="8"/>
  <c r="H181" i="8"/>
  <c r="J181" i="8"/>
  <c r="K181" i="8"/>
  <c r="F131" i="8"/>
  <c r="H131" i="8"/>
  <c r="F130" i="8"/>
  <c r="F153" i="8" s="1"/>
  <c r="E12" i="9" s="1"/>
  <c r="H130" i="8"/>
  <c r="F58" i="8"/>
  <c r="H58" i="8"/>
  <c r="J58" i="8"/>
  <c r="K58" i="8"/>
  <c r="H56" i="8"/>
  <c r="J56" i="8"/>
  <c r="H55" i="8"/>
  <c r="J55" i="8"/>
  <c r="H7" i="8"/>
  <c r="H5" i="8"/>
  <c r="I30" i="8" l="1"/>
  <c r="J30" i="8" s="1"/>
  <c r="I155" i="8"/>
  <c r="J155" i="8" s="1"/>
  <c r="G33" i="8"/>
  <c r="H33" i="8" s="1"/>
  <c r="H53" i="8" s="1"/>
  <c r="G8" i="9" s="1"/>
  <c r="H8" i="9" s="1"/>
  <c r="G158" i="8"/>
  <c r="H158" i="8" s="1"/>
  <c r="I343" i="6"/>
  <c r="J343" i="6" s="1"/>
  <c r="I614" i="6"/>
  <c r="J614" i="6" s="1"/>
  <c r="I524" i="6"/>
  <c r="J524" i="6" s="1"/>
  <c r="I430" i="6"/>
  <c r="J430" i="6" s="1"/>
  <c r="I684" i="6"/>
  <c r="J684" i="6" s="1"/>
  <c r="I550" i="6"/>
  <c r="J550" i="6" s="1"/>
  <c r="I601" i="6"/>
  <c r="J601" i="6" s="1"/>
  <c r="I511" i="6"/>
  <c r="J511" i="6" s="1"/>
  <c r="I479" i="6"/>
  <c r="J479" i="6" s="1"/>
  <c r="I417" i="6"/>
  <c r="J417" i="6" s="1"/>
  <c r="I384" i="6"/>
  <c r="J384" i="6" s="1"/>
  <c r="I671" i="6"/>
  <c r="J671" i="6" s="1"/>
  <c r="I537" i="6"/>
  <c r="J537" i="6" s="1"/>
  <c r="I371" i="6"/>
  <c r="J371" i="6" s="1"/>
  <c r="I157" i="8"/>
  <c r="J157" i="8" s="1"/>
  <c r="I32" i="8"/>
  <c r="J32" i="8" s="1"/>
  <c r="G31" i="8"/>
  <c r="H31" i="8" s="1"/>
  <c r="G156" i="8"/>
  <c r="H156" i="8" s="1"/>
  <c r="H178" i="8" s="1"/>
  <c r="G14" i="9" s="1"/>
  <c r="H14" i="9" s="1"/>
  <c r="J241" i="8"/>
  <c r="L241" i="8" s="1"/>
  <c r="K241" i="8"/>
  <c r="G30" i="8"/>
  <c r="H30" i="8" s="1"/>
  <c r="G155" i="8"/>
  <c r="H155" i="8" s="1"/>
  <c r="G343" i="6"/>
  <c r="H343" i="6" s="1"/>
  <c r="G371" i="6"/>
  <c r="H371" i="6" s="1"/>
  <c r="H378" i="6" s="1"/>
  <c r="F62" i="7" s="1"/>
  <c r="G363" i="6" s="1"/>
  <c r="H363" i="6" s="1"/>
  <c r="G614" i="6"/>
  <c r="H614" i="6" s="1"/>
  <c r="H621" i="6" s="1"/>
  <c r="F91" i="7" s="1"/>
  <c r="G590" i="6" s="1"/>
  <c r="H590" i="6" s="1"/>
  <c r="G524" i="6"/>
  <c r="H524" i="6" s="1"/>
  <c r="H531" i="6" s="1"/>
  <c r="F80" i="7" s="1"/>
  <c r="G490" i="6" s="1"/>
  <c r="H490" i="6" s="1"/>
  <c r="H491" i="6" s="1"/>
  <c r="F75" i="7" s="1"/>
  <c r="G109" i="6" s="1"/>
  <c r="H109" i="6" s="1"/>
  <c r="G430" i="6"/>
  <c r="H430" i="6" s="1"/>
  <c r="G684" i="6"/>
  <c r="H684" i="6" s="1"/>
  <c r="G550" i="6"/>
  <c r="H550" i="6" s="1"/>
  <c r="G601" i="6"/>
  <c r="H601" i="6" s="1"/>
  <c r="G511" i="6"/>
  <c r="H511" i="6" s="1"/>
  <c r="G479" i="6"/>
  <c r="H479" i="6" s="1"/>
  <c r="G417" i="6"/>
  <c r="H417" i="6" s="1"/>
  <c r="H424" i="6" s="1"/>
  <c r="F67" i="7" s="1"/>
  <c r="G409" i="6" s="1"/>
  <c r="H409" i="6" s="1"/>
  <c r="H411" i="6" s="1"/>
  <c r="F66" i="7" s="1"/>
  <c r="G384" i="6"/>
  <c r="H384" i="6" s="1"/>
  <c r="G671" i="6"/>
  <c r="H671" i="6" s="1"/>
  <c r="G537" i="6"/>
  <c r="H537" i="6" s="1"/>
  <c r="K30" i="6"/>
  <c r="G157" i="8"/>
  <c r="H157" i="8" s="1"/>
  <c r="G32" i="8"/>
  <c r="H32" i="8" s="1"/>
  <c r="F135" i="6"/>
  <c r="K248" i="6"/>
  <c r="L585" i="6"/>
  <c r="J586" i="6"/>
  <c r="G87" i="7" s="1"/>
  <c r="I148" i="6" s="1"/>
  <c r="J148" i="6" s="1"/>
  <c r="J149" i="6" s="1"/>
  <c r="G26" i="7" s="1"/>
  <c r="I182" i="8" s="1"/>
  <c r="J182" i="8" s="1"/>
  <c r="J715" i="6"/>
  <c r="G104" i="7" s="1"/>
  <c r="I207" i="6" s="1"/>
  <c r="J207" i="6" s="1"/>
  <c r="K570" i="6"/>
  <c r="F570" i="6"/>
  <c r="K503" i="6"/>
  <c r="F503" i="6"/>
  <c r="K112" i="6"/>
  <c r="K189" i="6"/>
  <c r="K199" i="6"/>
  <c r="H234" i="6"/>
  <c r="F40" i="7" s="1"/>
  <c r="G234" i="8" s="1"/>
  <c r="H234" i="8" s="1"/>
  <c r="I239" i="6"/>
  <c r="J239" i="6" s="1"/>
  <c r="L239" i="6" s="1"/>
  <c r="H337" i="6"/>
  <c r="F57" i="7" s="1"/>
  <c r="I377" i="6"/>
  <c r="J377" i="6" s="1"/>
  <c r="K612" i="6"/>
  <c r="K572" i="6"/>
  <c r="F572" i="6"/>
  <c r="F457" i="6"/>
  <c r="K457" i="6"/>
  <c r="H284" i="6"/>
  <c r="F49" i="7" s="1"/>
  <c r="L19" i="6"/>
  <c r="I244" i="6"/>
  <c r="J244" i="6" s="1"/>
  <c r="L244" i="6" s="1"/>
  <c r="L436" i="6"/>
  <c r="H461" i="6"/>
  <c r="F71" i="7" s="1"/>
  <c r="G101" i="6" s="1"/>
  <c r="H101" i="6" s="1"/>
  <c r="L460" i="6"/>
  <c r="F600" i="6"/>
  <c r="L600" i="6" s="1"/>
  <c r="K448" i="6"/>
  <c r="F448" i="6"/>
  <c r="F455" i="6"/>
  <c r="K455" i="6"/>
  <c r="J602" i="6"/>
  <c r="K602" i="6"/>
  <c r="I31" i="8"/>
  <c r="J31" i="8" s="1"/>
  <c r="I156" i="8"/>
  <c r="J156" i="8" s="1"/>
  <c r="J178" i="8" s="1"/>
  <c r="I14" i="9" s="1"/>
  <c r="J14" i="9" s="1"/>
  <c r="I580" i="6"/>
  <c r="J580" i="6" s="1"/>
  <c r="H581" i="6"/>
  <c r="F86" i="7" s="1"/>
  <c r="G143" i="6" s="1"/>
  <c r="H143" i="6" s="1"/>
  <c r="H144" i="6" s="1"/>
  <c r="F25" i="7" s="1"/>
  <c r="G180" i="8" s="1"/>
  <c r="H180" i="8" s="1"/>
  <c r="I702" i="6"/>
  <c r="J702" i="6" s="1"/>
  <c r="H703" i="6"/>
  <c r="F102" i="7" s="1"/>
  <c r="G200" i="6" s="1"/>
  <c r="H200" i="6" s="1"/>
  <c r="F464" i="6"/>
  <c r="K464" i="6"/>
  <c r="H213" i="6"/>
  <c r="F35" i="7" s="1"/>
  <c r="G206" i="8" s="1"/>
  <c r="H206" i="8" s="1"/>
  <c r="K353" i="6"/>
  <c r="L423" i="6"/>
  <c r="H557" i="6"/>
  <c r="F82" i="7" s="1"/>
  <c r="G495" i="6" s="1"/>
  <c r="H495" i="6" s="1"/>
  <c r="H496" i="6" s="1"/>
  <c r="F76" i="7" s="1"/>
  <c r="G110" i="6" s="1"/>
  <c r="H110" i="6" s="1"/>
  <c r="F581" i="6"/>
  <c r="E720" i="6"/>
  <c r="F720" i="6" s="1"/>
  <c r="L720" i="6" s="1"/>
  <c r="E668" i="6"/>
  <c r="F668" i="6" s="1"/>
  <c r="E521" i="6"/>
  <c r="E681" i="6"/>
  <c r="E508" i="6"/>
  <c r="E476" i="6"/>
  <c r="E381" i="6"/>
  <c r="E170" i="6"/>
  <c r="E336" i="6"/>
  <c r="L267" i="6"/>
  <c r="I289" i="6"/>
  <c r="J289" i="6" s="1"/>
  <c r="L289" i="6" s="1"/>
  <c r="F721" i="6"/>
  <c r="E105" i="7" s="1"/>
  <c r="E256" i="6" s="1"/>
  <c r="F256" i="6" s="1"/>
  <c r="E456" i="6"/>
  <c r="F456" i="6" s="1"/>
  <c r="L454" i="6"/>
  <c r="F694" i="6"/>
  <c r="K694" i="6"/>
  <c r="H60" i="6"/>
  <c r="F11" i="7" s="1"/>
  <c r="G57" i="8" s="1"/>
  <c r="H57" i="8" s="1"/>
  <c r="G444" i="6"/>
  <c r="H444" i="6" s="1"/>
  <c r="G499" i="6"/>
  <c r="H499" i="6" s="1"/>
  <c r="H500" i="6" s="1"/>
  <c r="F77" i="7" s="1"/>
  <c r="F649" i="6"/>
  <c r="F652" i="6" s="1"/>
  <c r="E96" i="7" s="1"/>
  <c r="E175" i="6" s="1"/>
  <c r="F175" i="6" s="1"/>
  <c r="K649" i="6"/>
  <c r="F303" i="8"/>
  <c r="E19" i="9" s="1"/>
  <c r="K19" i="9" s="1"/>
  <c r="I33" i="8"/>
  <c r="J33" i="8" s="1"/>
  <c r="I158" i="8"/>
  <c r="J158" i="8" s="1"/>
  <c r="J171" i="6"/>
  <c r="G29" i="7" s="1"/>
  <c r="I185" i="8" s="1"/>
  <c r="J185" i="8" s="1"/>
  <c r="J60" i="6"/>
  <c r="G11" i="7" s="1"/>
  <c r="I57" i="8" s="1"/>
  <c r="J57" i="8" s="1"/>
  <c r="H406" i="6"/>
  <c r="F65" i="7" s="1"/>
  <c r="I444" i="6"/>
  <c r="J444" i="6" s="1"/>
  <c r="I499" i="6"/>
  <c r="J499" i="6" s="1"/>
  <c r="J500" i="6" s="1"/>
  <c r="G77" i="7" s="1"/>
  <c r="H149" i="6"/>
  <c r="F26" i="7" s="1"/>
  <c r="G182" i="8" s="1"/>
  <c r="H182" i="8" s="1"/>
  <c r="I645" i="6"/>
  <c r="J645" i="6" s="1"/>
  <c r="L645" i="6" s="1"/>
  <c r="H646" i="6"/>
  <c r="F95" i="7" s="1"/>
  <c r="G633" i="6" s="1"/>
  <c r="H633" i="6" s="1"/>
  <c r="H634" i="6" s="1"/>
  <c r="F93" i="7" s="1"/>
  <c r="G161" i="6" s="1"/>
  <c r="H161" i="6" s="1"/>
  <c r="H176" i="6"/>
  <c r="F30" i="7" s="1"/>
  <c r="G186" i="8" s="1"/>
  <c r="H186" i="8" s="1"/>
  <c r="E115" i="6"/>
  <c r="E157" i="6"/>
  <c r="E314" i="6"/>
  <c r="E369" i="6"/>
  <c r="E414" i="6"/>
  <c r="E549" i="6"/>
  <c r="I551" i="6"/>
  <c r="E564" i="6"/>
  <c r="E683" i="6"/>
  <c r="I685" i="6"/>
  <c r="H544" i="6"/>
  <c r="F81" i="7" s="1"/>
  <c r="G494" i="6" s="1"/>
  <c r="H494" i="6" s="1"/>
  <c r="I543" i="6"/>
  <c r="J543" i="6" s="1"/>
  <c r="L543" i="6" s="1"/>
  <c r="I690" i="6"/>
  <c r="J690" i="6" s="1"/>
  <c r="L690" i="6" s="1"/>
  <c r="H709" i="6"/>
  <c r="F103" i="7" s="1"/>
  <c r="G206" i="6" s="1"/>
  <c r="H206" i="6" s="1"/>
  <c r="E321" i="6"/>
  <c r="E340" i="6"/>
  <c r="E429" i="6"/>
  <c r="I431" i="6"/>
  <c r="E598" i="6"/>
  <c r="K668" i="6"/>
  <c r="E56" i="8"/>
  <c r="H678" i="6"/>
  <c r="F99" i="7" s="1"/>
  <c r="G663" i="6" s="1"/>
  <c r="H663" i="6" s="1"/>
  <c r="E193" i="6"/>
  <c r="E224" i="6"/>
  <c r="E329" i="6"/>
  <c r="E450" i="6"/>
  <c r="E523" i="6"/>
  <c r="I525" i="6"/>
  <c r="E535" i="6"/>
  <c r="E547" i="6"/>
  <c r="E613" i="6"/>
  <c r="I615" i="6"/>
  <c r="E669" i="6"/>
  <c r="I607" i="6"/>
  <c r="J607" i="6" s="1"/>
  <c r="L673" i="6"/>
  <c r="E335" i="6"/>
  <c r="E370" i="6"/>
  <c r="I372" i="6"/>
  <c r="E382" i="6"/>
  <c r="E415" i="6"/>
  <c r="E427" i="6"/>
  <c r="E477" i="6"/>
  <c r="E696" i="6"/>
  <c r="I130" i="8"/>
  <c r="J406" i="6"/>
  <c r="G65" i="7" s="1"/>
  <c r="I127" i="6" s="1"/>
  <c r="J127" i="6" s="1"/>
  <c r="H437" i="6"/>
  <c r="F68" i="7" s="1"/>
  <c r="G410" i="6" s="1"/>
  <c r="H410" i="6" s="1"/>
  <c r="H518" i="6"/>
  <c r="F79" i="7" s="1"/>
  <c r="G489" i="6" s="1"/>
  <c r="H489" i="6" s="1"/>
  <c r="L552" i="6"/>
  <c r="E659" i="6"/>
  <c r="K659" i="6" s="1"/>
  <c r="E281" i="6"/>
  <c r="E341" i="6"/>
  <c r="I344" i="6"/>
  <c r="E442" i="6"/>
  <c r="E509" i="6"/>
  <c r="E599" i="6"/>
  <c r="E611" i="6"/>
  <c r="H691" i="6"/>
  <c r="F100" i="7" s="1"/>
  <c r="G664" i="6" s="1"/>
  <c r="H664" i="6" s="1"/>
  <c r="E194" i="6"/>
  <c r="E333" i="6"/>
  <c r="E368" i="6"/>
  <c r="E536" i="6"/>
  <c r="I538" i="6"/>
  <c r="E548" i="6"/>
  <c r="E670" i="6"/>
  <c r="I672" i="6"/>
  <c r="E682" i="6"/>
  <c r="H737" i="6"/>
  <c r="F107" i="7" s="1"/>
  <c r="G262" i="6" s="1"/>
  <c r="H262" i="6" s="1"/>
  <c r="E383" i="6"/>
  <c r="I385" i="6"/>
  <c r="E396" i="6"/>
  <c r="E416" i="6"/>
  <c r="I418" i="6"/>
  <c r="E428" i="6"/>
  <c r="E478" i="6"/>
  <c r="I480" i="6"/>
  <c r="E566" i="6"/>
  <c r="E55" i="8"/>
  <c r="I131" i="8"/>
  <c r="E342" i="6"/>
  <c r="E359" i="6"/>
  <c r="E402" i="6"/>
  <c r="E510" i="6"/>
  <c r="I512" i="6"/>
  <c r="E522" i="6"/>
  <c r="J328" i="8"/>
  <c r="I20" i="9" s="1"/>
  <c r="J20" i="9" s="1"/>
  <c r="H328" i="8"/>
  <c r="G20" i="9" s="1"/>
  <c r="H20" i="9" s="1"/>
  <c r="L306" i="8"/>
  <c r="F328" i="8"/>
  <c r="E20" i="9" s="1"/>
  <c r="K20" i="9" s="1"/>
  <c r="F20" i="9"/>
  <c r="L20" i="9" s="1"/>
  <c r="T20" i="9" s="1"/>
  <c r="L305" i="8"/>
  <c r="J303" i="8"/>
  <c r="I19" i="9" s="1"/>
  <c r="J19" i="9" s="1"/>
  <c r="H303" i="8"/>
  <c r="G19" i="9" s="1"/>
  <c r="H19" i="9" s="1"/>
  <c r="L281" i="8"/>
  <c r="L280" i="8"/>
  <c r="F19" i="9"/>
  <c r="J278" i="8"/>
  <c r="I18" i="9" s="1"/>
  <c r="J18" i="9" s="1"/>
  <c r="L237" i="8"/>
  <c r="L235" i="8"/>
  <c r="L233" i="8"/>
  <c r="H253" i="8"/>
  <c r="G17" i="9" s="1"/>
  <c r="H17" i="9" s="1"/>
  <c r="J228" i="8"/>
  <c r="I16" i="9" s="1"/>
  <c r="J16" i="9" s="1"/>
  <c r="H228" i="8"/>
  <c r="G16" i="9" s="1"/>
  <c r="H16" i="9" s="1"/>
  <c r="L181" i="8"/>
  <c r="H153" i="8"/>
  <c r="G12" i="9" s="1"/>
  <c r="H12" i="9" s="1"/>
  <c r="F12" i="9"/>
  <c r="L58" i="8"/>
  <c r="J78" i="8"/>
  <c r="I9" i="9" s="1"/>
  <c r="J9" i="9" s="1"/>
  <c r="H78" i="8"/>
  <c r="G9" i="9" s="1"/>
  <c r="H9" i="9" s="1"/>
  <c r="J53" i="8"/>
  <c r="I8" i="9" s="1"/>
  <c r="J8" i="9" s="1"/>
  <c r="H28" i="8"/>
  <c r="G7" i="9" s="1"/>
  <c r="H7" i="9" s="1"/>
  <c r="L735" i="6"/>
  <c r="L734" i="6"/>
  <c r="L733" i="6"/>
  <c r="L732" i="6"/>
  <c r="E736" i="6"/>
  <c r="F736" i="6" s="1"/>
  <c r="L736" i="6" s="1"/>
  <c r="L731" i="6"/>
  <c r="F737" i="6"/>
  <c r="L737" i="6" s="1"/>
  <c r="L730" i="6"/>
  <c r="L725" i="6"/>
  <c r="F727" i="6"/>
  <c r="L727" i="6" s="1"/>
  <c r="L724" i="6"/>
  <c r="J258" i="6"/>
  <c r="G45" i="7" s="1"/>
  <c r="I255" i="8" s="1"/>
  <c r="J255" i="8" s="1"/>
  <c r="H258" i="6"/>
  <c r="F45" i="7" s="1"/>
  <c r="G255" i="8" s="1"/>
  <c r="H255" i="8" s="1"/>
  <c r="L719" i="6"/>
  <c r="I261" i="6"/>
  <c r="J261" i="6" s="1"/>
  <c r="J263" i="6" s="1"/>
  <c r="G46" i="7" s="1"/>
  <c r="I256" i="8" s="1"/>
  <c r="J256" i="8" s="1"/>
  <c r="L718" i="6"/>
  <c r="G261" i="6"/>
  <c r="H261" i="6" s="1"/>
  <c r="H263" i="6" s="1"/>
  <c r="F46" i="7" s="1"/>
  <c r="G256" i="8" s="1"/>
  <c r="H256" i="8" s="1"/>
  <c r="H278" i="8" s="1"/>
  <c r="G18" i="9" s="1"/>
  <c r="H18" i="9" s="1"/>
  <c r="L721" i="6"/>
  <c r="L713" i="6"/>
  <c r="L715" i="6"/>
  <c r="J208" i="6"/>
  <c r="G34" i="7" s="1"/>
  <c r="I205" i="8" s="1"/>
  <c r="J205" i="8" s="1"/>
  <c r="H208" i="6"/>
  <c r="F34" i="7" s="1"/>
  <c r="G205" i="8" s="1"/>
  <c r="H205" i="8" s="1"/>
  <c r="L712" i="6"/>
  <c r="K207" i="6"/>
  <c r="F207" i="6"/>
  <c r="L207" i="6" s="1"/>
  <c r="L708" i="6"/>
  <c r="L707" i="6"/>
  <c r="L709" i="6"/>
  <c r="L706" i="6"/>
  <c r="L701" i="6"/>
  <c r="L700" i="6"/>
  <c r="F200" i="6"/>
  <c r="L694" i="6"/>
  <c r="L689" i="6"/>
  <c r="L688" i="6"/>
  <c r="L687" i="6"/>
  <c r="L686" i="6"/>
  <c r="H665" i="6"/>
  <c r="F98" i="7" s="1"/>
  <c r="G191" i="6" s="1"/>
  <c r="H191" i="6" s="1"/>
  <c r="L676" i="6"/>
  <c r="L675" i="6"/>
  <c r="J668" i="6"/>
  <c r="L658" i="6"/>
  <c r="L657" i="6"/>
  <c r="L656" i="6"/>
  <c r="F659" i="6"/>
  <c r="F660" i="6" s="1"/>
  <c r="L651" i="6"/>
  <c r="L650" i="6"/>
  <c r="J176" i="6"/>
  <c r="G30" i="7" s="1"/>
  <c r="I186" i="8" s="1"/>
  <c r="J186" i="8" s="1"/>
  <c r="L644" i="6"/>
  <c r="L643" i="6"/>
  <c r="F633" i="6"/>
  <c r="F634" i="6" s="1"/>
  <c r="L638" i="6"/>
  <c r="H164" i="6"/>
  <c r="F28" i="7" s="1"/>
  <c r="G184" i="8" s="1"/>
  <c r="H184" i="8" s="1"/>
  <c r="L640" i="6"/>
  <c r="E94" i="7"/>
  <c r="L637" i="6"/>
  <c r="L632" i="6"/>
  <c r="L627" i="6"/>
  <c r="L626" i="6"/>
  <c r="E628" i="6"/>
  <c r="F628" i="6" s="1"/>
  <c r="L628" i="6" s="1"/>
  <c r="L625" i="6"/>
  <c r="F629" i="6"/>
  <c r="E92" i="7" s="1"/>
  <c r="E594" i="6" s="1"/>
  <c r="F594" i="6" s="1"/>
  <c r="L624" i="6"/>
  <c r="L619" i="6"/>
  <c r="L618" i="6"/>
  <c r="L617" i="6"/>
  <c r="I620" i="6"/>
  <c r="J620" i="6" s="1"/>
  <c r="L616" i="6"/>
  <c r="L612" i="6"/>
  <c r="L606" i="6"/>
  <c r="L605" i="6"/>
  <c r="L604" i="6"/>
  <c r="L607" i="6"/>
  <c r="J608" i="6"/>
  <c r="G90" i="7" s="1"/>
  <c r="I589" i="6" s="1"/>
  <c r="J589" i="6" s="1"/>
  <c r="L603" i="6"/>
  <c r="H608" i="6"/>
  <c r="F90" i="7" s="1"/>
  <c r="G589" i="6" s="1"/>
  <c r="H589" i="6" s="1"/>
  <c r="L602" i="6"/>
  <c r="L586" i="6"/>
  <c r="L584" i="6"/>
  <c r="L579" i="6"/>
  <c r="L578" i="6"/>
  <c r="L577" i="6"/>
  <c r="E86" i="7"/>
  <c r="L576" i="6"/>
  <c r="L572" i="6"/>
  <c r="L570" i="6"/>
  <c r="L561" i="6"/>
  <c r="E83" i="7"/>
  <c r="E504" i="6" s="1"/>
  <c r="L560" i="6"/>
  <c r="H83" i="7"/>
  <c r="L555" i="6"/>
  <c r="L554" i="6"/>
  <c r="I556" i="6"/>
  <c r="J556" i="6" s="1"/>
  <c r="L553" i="6"/>
  <c r="L542" i="6"/>
  <c r="L541" i="6"/>
  <c r="L540" i="6"/>
  <c r="L539" i="6"/>
  <c r="L534" i="6"/>
  <c r="L529" i="6"/>
  <c r="L528" i="6"/>
  <c r="L527" i="6"/>
  <c r="L526" i="6"/>
  <c r="L516" i="6"/>
  <c r="L515" i="6"/>
  <c r="L514" i="6"/>
  <c r="L513" i="6"/>
  <c r="L503" i="6"/>
  <c r="I155" i="6"/>
  <c r="J155" i="6" s="1"/>
  <c r="I111" i="6"/>
  <c r="J111" i="6" s="1"/>
  <c r="G155" i="6"/>
  <c r="H155" i="6" s="1"/>
  <c r="G111" i="6"/>
  <c r="H111" i="6" s="1"/>
  <c r="L484" i="6"/>
  <c r="L483" i="6"/>
  <c r="L482" i="6"/>
  <c r="L481" i="6"/>
  <c r="H486" i="6"/>
  <c r="F74" i="7" s="1"/>
  <c r="G449" i="6" s="1"/>
  <c r="H449" i="6" s="1"/>
  <c r="H451" i="6" s="1"/>
  <c r="F70" i="7" s="1"/>
  <c r="G99" i="6" s="1"/>
  <c r="H99" i="6" s="1"/>
  <c r="L471" i="6"/>
  <c r="L472" i="6"/>
  <c r="F473" i="6"/>
  <c r="L473" i="6" s="1"/>
  <c r="L470" i="6"/>
  <c r="L465" i="6"/>
  <c r="L464" i="6"/>
  <c r="E466" i="6"/>
  <c r="F466" i="6" s="1"/>
  <c r="L459" i="6"/>
  <c r="L458" i="6"/>
  <c r="L457" i="6"/>
  <c r="L455" i="6"/>
  <c r="L456" i="6"/>
  <c r="F461" i="6"/>
  <c r="E71" i="7" s="1"/>
  <c r="E101" i="6" s="1"/>
  <c r="L448" i="6"/>
  <c r="L440" i="6"/>
  <c r="L435" i="6"/>
  <c r="L434" i="6"/>
  <c r="L433" i="6"/>
  <c r="L432" i="6"/>
  <c r="L422" i="6"/>
  <c r="L421" i="6"/>
  <c r="L420" i="6"/>
  <c r="L419" i="6"/>
  <c r="L405" i="6"/>
  <c r="L404" i="6"/>
  <c r="L401" i="6"/>
  <c r="I94" i="6"/>
  <c r="J94" i="6" s="1"/>
  <c r="I121" i="6"/>
  <c r="J121" i="6" s="1"/>
  <c r="I201" i="6"/>
  <c r="J201" i="6" s="1"/>
  <c r="G127" i="6"/>
  <c r="H127" i="6" s="1"/>
  <c r="G201" i="6"/>
  <c r="H201" i="6" s="1"/>
  <c r="G94" i="6"/>
  <c r="H94" i="6" s="1"/>
  <c r="G121" i="6"/>
  <c r="H121" i="6" s="1"/>
  <c r="L400" i="6"/>
  <c r="L394" i="6"/>
  <c r="L389" i="6"/>
  <c r="L388" i="6"/>
  <c r="L387" i="6"/>
  <c r="H391" i="6"/>
  <c r="F63" i="7" s="1"/>
  <c r="G89" i="6" s="1"/>
  <c r="H89" i="6" s="1"/>
  <c r="H90" i="6" s="1"/>
  <c r="F17" i="7" s="1"/>
  <c r="G85" i="8" s="1"/>
  <c r="H85" i="8" s="1"/>
  <c r="L376" i="6"/>
  <c r="L375" i="6"/>
  <c r="L374" i="6"/>
  <c r="L377" i="6"/>
  <c r="L373" i="6"/>
  <c r="L357" i="6"/>
  <c r="L354" i="6"/>
  <c r="H350" i="6"/>
  <c r="F58" i="7" s="1"/>
  <c r="L353" i="6"/>
  <c r="E59" i="7"/>
  <c r="L348" i="6"/>
  <c r="L347" i="6"/>
  <c r="L346" i="6"/>
  <c r="L345" i="6"/>
  <c r="L334" i="6"/>
  <c r="I64" i="6"/>
  <c r="J64" i="6" s="1"/>
  <c r="I84" i="6"/>
  <c r="J84" i="6" s="1"/>
  <c r="I79" i="6"/>
  <c r="J79" i="6" s="1"/>
  <c r="I74" i="6"/>
  <c r="J74" i="6" s="1"/>
  <c r="G74" i="6"/>
  <c r="H74" i="6" s="1"/>
  <c r="G84" i="6"/>
  <c r="H84" i="6" s="1"/>
  <c r="G64" i="6"/>
  <c r="H64" i="6" s="1"/>
  <c r="G79" i="6"/>
  <c r="H79" i="6" s="1"/>
  <c r="L327" i="6"/>
  <c r="L323" i="6"/>
  <c r="L320" i="6"/>
  <c r="L316" i="6"/>
  <c r="L313" i="6"/>
  <c r="L309" i="6"/>
  <c r="L307" i="6"/>
  <c r="L306" i="6"/>
  <c r="F310" i="6"/>
  <c r="L310" i="6" s="1"/>
  <c r="L302" i="6"/>
  <c r="F303" i="6"/>
  <c r="L303" i="6" s="1"/>
  <c r="L295" i="6"/>
  <c r="F25" i="6"/>
  <c r="L288" i="6"/>
  <c r="F24" i="6"/>
  <c r="I290" i="6"/>
  <c r="J290" i="6" s="1"/>
  <c r="L283" i="6"/>
  <c r="I268" i="6"/>
  <c r="J268" i="6" s="1"/>
  <c r="I275" i="6"/>
  <c r="J275" i="6" s="1"/>
  <c r="G275" i="6"/>
  <c r="H275" i="6" s="1"/>
  <c r="G268" i="6"/>
  <c r="H268" i="6" s="1"/>
  <c r="L280" i="6"/>
  <c r="L274" i="6"/>
  <c r="L273" i="6"/>
  <c r="G7" i="6"/>
  <c r="H7" i="6" s="1"/>
  <c r="L266" i="6"/>
  <c r="G13" i="6"/>
  <c r="H13" i="6" s="1"/>
  <c r="L252" i="6"/>
  <c r="L249" i="6"/>
  <c r="E43" i="7"/>
  <c r="E240" i="8" s="1"/>
  <c r="L248" i="6"/>
  <c r="L243" i="6"/>
  <c r="L238" i="6"/>
  <c r="L237" i="6"/>
  <c r="J240" i="6"/>
  <c r="G41" i="7" s="1"/>
  <c r="I236" i="8" s="1"/>
  <c r="J236" i="8" s="1"/>
  <c r="E41" i="7"/>
  <c r="E236" i="8" s="1"/>
  <c r="L233" i="6"/>
  <c r="L232" i="6"/>
  <c r="L234" i="6"/>
  <c r="L229" i="6"/>
  <c r="L228" i="6"/>
  <c r="E39" i="7"/>
  <c r="E232" i="8" s="1"/>
  <c r="L220" i="6"/>
  <c r="L221" i="6"/>
  <c r="E37" i="7"/>
  <c r="L217" i="6"/>
  <c r="L216" i="6"/>
  <c r="E36" i="7"/>
  <c r="L212" i="6"/>
  <c r="L211" i="6"/>
  <c r="L213" i="6"/>
  <c r="L202" i="6"/>
  <c r="L190" i="6"/>
  <c r="L189" i="6"/>
  <c r="L188" i="6"/>
  <c r="L183" i="6"/>
  <c r="L182" i="6"/>
  <c r="L181" i="6"/>
  <c r="L179" i="6"/>
  <c r="L174" i="6"/>
  <c r="L169" i="6"/>
  <c r="L168" i="6"/>
  <c r="L167" i="6"/>
  <c r="L162" i="6"/>
  <c r="L153" i="6"/>
  <c r="L152" i="6"/>
  <c r="L147" i="6"/>
  <c r="L142" i="6"/>
  <c r="L137" i="6"/>
  <c r="L136" i="6"/>
  <c r="L135" i="6"/>
  <c r="L114" i="6"/>
  <c r="L112" i="6"/>
  <c r="L108" i="6"/>
  <c r="L107" i="6"/>
  <c r="L106" i="6"/>
  <c r="L105" i="6"/>
  <c r="L100" i="6"/>
  <c r="L88" i="6"/>
  <c r="L58" i="6"/>
  <c r="L57" i="6"/>
  <c r="L53" i="6"/>
  <c r="L54" i="6"/>
  <c r="L50" i="6"/>
  <c r="L49" i="6"/>
  <c r="L45" i="6"/>
  <c r="L44" i="6"/>
  <c r="L46" i="6"/>
  <c r="L43" i="6"/>
  <c r="L38" i="6"/>
  <c r="L37" i="6"/>
  <c r="L36" i="6"/>
  <c r="L34" i="6"/>
  <c r="L33" i="6"/>
  <c r="L32" i="6"/>
  <c r="L31" i="6"/>
  <c r="L30" i="6"/>
  <c r="L23" i="6"/>
  <c r="L22" i="6"/>
  <c r="L21" i="6"/>
  <c r="L12" i="6"/>
  <c r="L5" i="6"/>
  <c r="K726" i="6"/>
  <c r="K720" i="6"/>
  <c r="H104" i="7"/>
  <c r="K714" i="6"/>
  <c r="E103" i="7"/>
  <c r="K702" i="6"/>
  <c r="K690" i="6"/>
  <c r="K677" i="6"/>
  <c r="K645" i="6"/>
  <c r="K639" i="6"/>
  <c r="K607" i="6"/>
  <c r="E87" i="7"/>
  <c r="K585" i="6"/>
  <c r="K580" i="6"/>
  <c r="K543" i="6"/>
  <c r="K530" i="6"/>
  <c r="K517" i="6"/>
  <c r="K485" i="6"/>
  <c r="K472" i="6"/>
  <c r="K460" i="6"/>
  <c r="K456" i="6"/>
  <c r="K436" i="6"/>
  <c r="K423" i="6"/>
  <c r="K390" i="6"/>
  <c r="K377" i="6"/>
  <c r="H59" i="7"/>
  <c r="K349" i="6"/>
  <c r="K308" i="6"/>
  <c r="L296" i="6"/>
  <c r="K296" i="6"/>
  <c r="K289" i="6"/>
  <c r="E48" i="7"/>
  <c r="E47" i="7"/>
  <c r="L253" i="6"/>
  <c r="H44" i="7"/>
  <c r="H43" i="7"/>
  <c r="E42" i="7"/>
  <c r="K239" i="6"/>
  <c r="E40" i="7"/>
  <c r="H39" i="7"/>
  <c r="E35" i="7"/>
  <c r="E10" i="7"/>
  <c r="E9" i="7"/>
  <c r="E8" i="7"/>
  <c r="E6" i="7"/>
  <c r="E7" i="8" s="1"/>
  <c r="E5" i="7"/>
  <c r="E6" i="8" s="1"/>
  <c r="E4" i="7"/>
  <c r="E5" i="8" s="1"/>
  <c r="L19" i="9"/>
  <c r="G192" i="6" l="1"/>
  <c r="H192" i="6" s="1"/>
  <c r="G565" i="6"/>
  <c r="H565" i="6" s="1"/>
  <c r="H567" i="6" s="1"/>
  <c r="F84" i="7" s="1"/>
  <c r="G126" i="6" s="1"/>
  <c r="H126" i="6" s="1"/>
  <c r="F176" i="6"/>
  <c r="E30" i="7" s="1"/>
  <c r="E186" i="8" s="1"/>
  <c r="L175" i="6"/>
  <c r="J424" i="6"/>
  <c r="G67" i="7" s="1"/>
  <c r="I409" i="6" s="1"/>
  <c r="J409" i="6" s="1"/>
  <c r="F55" i="8"/>
  <c r="K55" i="8"/>
  <c r="K385" i="6"/>
  <c r="J385" i="6"/>
  <c r="K670" i="6"/>
  <c r="F670" i="6"/>
  <c r="L670" i="6" s="1"/>
  <c r="F281" i="6"/>
  <c r="K281" i="6"/>
  <c r="F696" i="6"/>
  <c r="L696" i="6" s="1"/>
  <c r="K696" i="6"/>
  <c r="K547" i="6"/>
  <c r="F547" i="6"/>
  <c r="F340" i="6"/>
  <c r="L340" i="6" s="1"/>
  <c r="K340" i="6"/>
  <c r="F683" i="6"/>
  <c r="L683" i="6" s="1"/>
  <c r="K683" i="6"/>
  <c r="F115" i="6"/>
  <c r="L115" i="6" s="1"/>
  <c r="K115" i="6"/>
  <c r="F476" i="6"/>
  <c r="L476" i="6" s="1"/>
  <c r="K476" i="6"/>
  <c r="L580" i="6"/>
  <c r="J581" i="6"/>
  <c r="G86" i="7" s="1"/>
  <c r="I143" i="6" s="1"/>
  <c r="J143" i="6" s="1"/>
  <c r="J144" i="6" s="1"/>
  <c r="G25" i="7" s="1"/>
  <c r="I180" i="8" s="1"/>
  <c r="J180" i="8" s="1"/>
  <c r="J131" i="8"/>
  <c r="L131" i="8" s="1"/>
  <c r="K131" i="8"/>
  <c r="K396" i="6"/>
  <c r="F396" i="6"/>
  <c r="L396" i="6" s="1"/>
  <c r="J672" i="6"/>
  <c r="L672" i="6" s="1"/>
  <c r="K672" i="6"/>
  <c r="J130" i="8"/>
  <c r="K130" i="8"/>
  <c r="F381" i="6"/>
  <c r="K381" i="6"/>
  <c r="K244" i="6"/>
  <c r="H10" i="7"/>
  <c r="E33" i="8"/>
  <c r="E158" i="8"/>
  <c r="E238" i="8"/>
  <c r="J646" i="6"/>
  <c r="G95" i="7" s="1"/>
  <c r="I633" i="6" s="1"/>
  <c r="J633" i="6" s="1"/>
  <c r="J634" i="6" s="1"/>
  <c r="G93" i="7" s="1"/>
  <c r="I161" i="6" s="1"/>
  <c r="J161" i="6" s="1"/>
  <c r="J164" i="6" s="1"/>
  <c r="G28" i="7" s="1"/>
  <c r="I184" i="8" s="1"/>
  <c r="J184" i="8" s="1"/>
  <c r="K522" i="6"/>
  <c r="F522" i="6"/>
  <c r="L522" i="6" s="1"/>
  <c r="F566" i="6"/>
  <c r="L566" i="6" s="1"/>
  <c r="K566" i="6"/>
  <c r="F383" i="6"/>
  <c r="L383" i="6" s="1"/>
  <c r="K383" i="6"/>
  <c r="F548" i="6"/>
  <c r="L548" i="6" s="1"/>
  <c r="K548" i="6"/>
  <c r="F477" i="6"/>
  <c r="L477" i="6" s="1"/>
  <c r="K477" i="6"/>
  <c r="F535" i="6"/>
  <c r="K535" i="6"/>
  <c r="F321" i="6"/>
  <c r="K321" i="6"/>
  <c r="F564" i="6"/>
  <c r="K564" i="6"/>
  <c r="F508" i="6"/>
  <c r="K508" i="6"/>
  <c r="J245" i="6"/>
  <c r="K341" i="6"/>
  <c r="F341" i="6"/>
  <c r="L341" i="6" s="1"/>
  <c r="K335" i="6"/>
  <c r="F335" i="6"/>
  <c r="L335" i="6" s="1"/>
  <c r="F613" i="6"/>
  <c r="L613" i="6" s="1"/>
  <c r="K613" i="6"/>
  <c r="F193" i="6"/>
  <c r="L193" i="6" s="1"/>
  <c r="K193" i="6"/>
  <c r="K429" i="6"/>
  <c r="F429" i="6"/>
  <c r="L429" i="6" s="1"/>
  <c r="J685" i="6"/>
  <c r="K685" i="6"/>
  <c r="H9" i="7"/>
  <c r="E157" i="8"/>
  <c r="E32" i="8"/>
  <c r="I297" i="6"/>
  <c r="F240" i="8"/>
  <c r="L240" i="8" s="1"/>
  <c r="K240" i="8"/>
  <c r="L649" i="6"/>
  <c r="L328" i="8"/>
  <c r="J512" i="6"/>
  <c r="K512" i="6"/>
  <c r="J480" i="6"/>
  <c r="K480" i="6"/>
  <c r="K538" i="6"/>
  <c r="J538" i="6"/>
  <c r="F611" i="6"/>
  <c r="K611" i="6"/>
  <c r="K427" i="6"/>
  <c r="F427" i="6"/>
  <c r="J525" i="6"/>
  <c r="K525" i="6"/>
  <c r="J551" i="6"/>
  <c r="L551" i="6" s="1"/>
  <c r="K551" i="6"/>
  <c r="F681" i="6"/>
  <c r="K681" i="6"/>
  <c r="K157" i="6"/>
  <c r="F157" i="6"/>
  <c r="L157" i="6" s="1"/>
  <c r="K175" i="6"/>
  <c r="F510" i="6"/>
  <c r="L510" i="6" s="1"/>
  <c r="K510" i="6"/>
  <c r="F536" i="6"/>
  <c r="L536" i="6" s="1"/>
  <c r="K536" i="6"/>
  <c r="F599" i="6"/>
  <c r="L599" i="6" s="1"/>
  <c r="K599" i="6"/>
  <c r="K415" i="6"/>
  <c r="F415" i="6"/>
  <c r="L415" i="6" s="1"/>
  <c r="F523" i="6"/>
  <c r="L523" i="6" s="1"/>
  <c r="K523" i="6"/>
  <c r="F56" i="8"/>
  <c r="L56" i="8" s="1"/>
  <c r="K56" i="8"/>
  <c r="K549" i="6"/>
  <c r="F549" i="6"/>
  <c r="L549" i="6" s="1"/>
  <c r="F521" i="6"/>
  <c r="K521" i="6"/>
  <c r="H8" i="7"/>
  <c r="E31" i="8"/>
  <c r="E156" i="8"/>
  <c r="H96" i="7"/>
  <c r="F236" i="8"/>
  <c r="L236" i="8" s="1"/>
  <c r="K236" i="8"/>
  <c r="F478" i="6"/>
  <c r="K478" i="6"/>
  <c r="F5" i="8"/>
  <c r="H105" i="7"/>
  <c r="H36" i="7"/>
  <c r="E207" i="8"/>
  <c r="E343" i="6"/>
  <c r="E371" i="6"/>
  <c r="E614" i="6"/>
  <c r="E524" i="6"/>
  <c r="E430" i="6"/>
  <c r="E684" i="6"/>
  <c r="E550" i="6"/>
  <c r="E601" i="6"/>
  <c r="E511" i="6"/>
  <c r="E479" i="6"/>
  <c r="E417" i="6"/>
  <c r="E384" i="6"/>
  <c r="E671" i="6"/>
  <c r="E537" i="6"/>
  <c r="H591" i="6"/>
  <c r="F88" i="7" s="1"/>
  <c r="G154" i="6" s="1"/>
  <c r="H154" i="6" s="1"/>
  <c r="E261" i="6"/>
  <c r="K261" i="6" s="1"/>
  <c r="K402" i="6"/>
  <c r="F402" i="6"/>
  <c r="K428" i="6"/>
  <c r="F428" i="6"/>
  <c r="L428" i="6" s="1"/>
  <c r="K368" i="6"/>
  <c r="F368" i="6"/>
  <c r="K509" i="6"/>
  <c r="F509" i="6"/>
  <c r="L509" i="6" s="1"/>
  <c r="K382" i="6"/>
  <c r="F382" i="6"/>
  <c r="L382" i="6" s="1"/>
  <c r="K450" i="6"/>
  <c r="F450" i="6"/>
  <c r="L450" i="6" s="1"/>
  <c r="F414" i="6"/>
  <c r="K414" i="6"/>
  <c r="H35" i="7"/>
  <c r="E206" i="8"/>
  <c r="F6" i="8"/>
  <c r="F232" i="8"/>
  <c r="L232" i="8" s="1"/>
  <c r="K232" i="8"/>
  <c r="L652" i="6"/>
  <c r="L668" i="6"/>
  <c r="K256" i="6"/>
  <c r="K359" i="6"/>
  <c r="F359" i="6"/>
  <c r="L359" i="6" s="1"/>
  <c r="K418" i="6"/>
  <c r="J418" i="6"/>
  <c r="L418" i="6" s="1"/>
  <c r="K333" i="6"/>
  <c r="F333" i="6"/>
  <c r="K442" i="6"/>
  <c r="F442" i="6"/>
  <c r="L442" i="6" s="1"/>
  <c r="K372" i="6"/>
  <c r="J372" i="6"/>
  <c r="F669" i="6"/>
  <c r="K669" i="6"/>
  <c r="F329" i="6"/>
  <c r="L329" i="6" s="1"/>
  <c r="K329" i="6"/>
  <c r="K598" i="6"/>
  <c r="F598" i="6"/>
  <c r="F369" i="6"/>
  <c r="L369" i="6" s="1"/>
  <c r="K369" i="6"/>
  <c r="F336" i="6"/>
  <c r="L336" i="6" s="1"/>
  <c r="K336" i="6"/>
  <c r="H37" i="7"/>
  <c r="E230" i="8"/>
  <c r="F7" i="8"/>
  <c r="H40" i="7"/>
  <c r="E234" i="8"/>
  <c r="E138" i="6"/>
  <c r="F138" i="6" s="1"/>
  <c r="L138" i="6" s="1"/>
  <c r="G328" i="6"/>
  <c r="H328" i="6" s="1"/>
  <c r="H330" i="6" s="1"/>
  <c r="F56" i="7" s="1"/>
  <c r="G68" i="6" s="1"/>
  <c r="H68" i="6" s="1"/>
  <c r="G364" i="6"/>
  <c r="H364" i="6" s="1"/>
  <c r="H365" i="6" s="1"/>
  <c r="F61" i="7" s="1"/>
  <c r="J621" i="6"/>
  <c r="G91" i="7" s="1"/>
  <c r="I590" i="6" s="1"/>
  <c r="J590" i="6" s="1"/>
  <c r="J591" i="6" s="1"/>
  <c r="G88" i="7" s="1"/>
  <c r="I154" i="6" s="1"/>
  <c r="J154" i="6" s="1"/>
  <c r="J158" i="6" s="1"/>
  <c r="G27" i="7" s="1"/>
  <c r="I183" i="8" s="1"/>
  <c r="J183" i="8" s="1"/>
  <c r="F342" i="6"/>
  <c r="L342" i="6" s="1"/>
  <c r="K342" i="6"/>
  <c r="F416" i="6"/>
  <c r="L416" i="6" s="1"/>
  <c r="K416" i="6"/>
  <c r="F682" i="6"/>
  <c r="L682" i="6" s="1"/>
  <c r="K682" i="6"/>
  <c r="K194" i="6"/>
  <c r="F194" i="6"/>
  <c r="L194" i="6" s="1"/>
  <c r="J344" i="6"/>
  <c r="K344" i="6"/>
  <c r="K370" i="6"/>
  <c r="F370" i="6"/>
  <c r="L370" i="6" s="1"/>
  <c r="J615" i="6"/>
  <c r="L615" i="6" s="1"/>
  <c r="K615" i="6"/>
  <c r="F224" i="6"/>
  <c r="K224" i="6"/>
  <c r="J431" i="6"/>
  <c r="L431" i="6" s="1"/>
  <c r="K431" i="6"/>
  <c r="F314" i="6"/>
  <c r="K314" i="6"/>
  <c r="F170" i="6"/>
  <c r="K170" i="6"/>
  <c r="L702" i="6"/>
  <c r="J703" i="6"/>
  <c r="L303" i="8"/>
  <c r="K736" i="6"/>
  <c r="E107" i="7"/>
  <c r="E106" i="7"/>
  <c r="L256" i="6"/>
  <c r="F261" i="6"/>
  <c r="H103" i="7"/>
  <c r="E206" i="6"/>
  <c r="H195" i="6"/>
  <c r="F32" i="7" s="1"/>
  <c r="G188" i="8" s="1"/>
  <c r="H188" i="8" s="1"/>
  <c r="L660" i="6"/>
  <c r="E97" i="7"/>
  <c r="L659" i="6"/>
  <c r="H95" i="7"/>
  <c r="K633" i="6"/>
  <c r="L633" i="6"/>
  <c r="L634" i="6"/>
  <c r="L646" i="6"/>
  <c r="E93" i="7"/>
  <c r="E161" i="6" s="1"/>
  <c r="H94" i="7"/>
  <c r="E163" i="6"/>
  <c r="H93" i="7"/>
  <c r="K628" i="6"/>
  <c r="F595" i="6"/>
  <c r="L595" i="6" s="1"/>
  <c r="L594" i="6"/>
  <c r="K594" i="6"/>
  <c r="L629" i="6"/>
  <c r="H92" i="7"/>
  <c r="L620" i="6"/>
  <c r="K620" i="6"/>
  <c r="H158" i="6"/>
  <c r="F27" i="7" s="1"/>
  <c r="G183" i="8" s="1"/>
  <c r="H183" i="8" s="1"/>
  <c r="H87" i="7"/>
  <c r="E148" i="6"/>
  <c r="E143" i="6"/>
  <c r="K504" i="6"/>
  <c r="F504" i="6"/>
  <c r="L556" i="6"/>
  <c r="K556" i="6"/>
  <c r="H116" i="6"/>
  <c r="F20" i="7" s="1"/>
  <c r="G88" i="8" s="1"/>
  <c r="H88" i="8" s="1"/>
  <c r="E73" i="7"/>
  <c r="H73" i="7"/>
  <c r="K466" i="6"/>
  <c r="L466" i="6"/>
  <c r="F467" i="6"/>
  <c r="L461" i="6"/>
  <c r="H71" i="7"/>
  <c r="F101" i="6"/>
  <c r="L101" i="6" s="1"/>
  <c r="K101" i="6"/>
  <c r="G395" i="6"/>
  <c r="H395" i="6" s="1"/>
  <c r="H397" i="6" s="1"/>
  <c r="F64" i="7" s="1"/>
  <c r="G120" i="6" s="1"/>
  <c r="H120" i="6" s="1"/>
  <c r="G83" i="6"/>
  <c r="H83" i="6" s="1"/>
  <c r="H85" i="6" s="1"/>
  <c r="F16" i="7" s="1"/>
  <c r="G84" i="8" s="1"/>
  <c r="H84" i="8" s="1"/>
  <c r="G125" i="6"/>
  <c r="H125" i="6" s="1"/>
  <c r="H128" i="6" s="1"/>
  <c r="F22" i="7" s="1"/>
  <c r="G90" i="8" s="1"/>
  <c r="H90" i="8" s="1"/>
  <c r="G119" i="6"/>
  <c r="H119" i="6" s="1"/>
  <c r="G73" i="6"/>
  <c r="H73" i="6" s="1"/>
  <c r="H75" i="6" s="1"/>
  <c r="F14" i="7" s="1"/>
  <c r="G82" i="8" s="1"/>
  <c r="H82" i="8" s="1"/>
  <c r="G63" i="6"/>
  <c r="H63" i="6" s="1"/>
  <c r="H65" i="6" s="1"/>
  <c r="F12" i="7" s="1"/>
  <c r="G80" i="8" s="1"/>
  <c r="H80" i="8" s="1"/>
  <c r="G78" i="6"/>
  <c r="H78" i="6" s="1"/>
  <c r="H80" i="6" s="1"/>
  <c r="F15" i="7" s="1"/>
  <c r="G83" i="8" s="1"/>
  <c r="H83" i="8" s="1"/>
  <c r="K343" i="6"/>
  <c r="F343" i="6"/>
  <c r="E53" i="7"/>
  <c r="E52" i="7"/>
  <c r="K290" i="6"/>
  <c r="L290" i="6"/>
  <c r="J291" i="6"/>
  <c r="E14" i="6"/>
  <c r="E7" i="6"/>
  <c r="E13" i="6"/>
  <c r="E6" i="6"/>
  <c r="H41" i="7"/>
  <c r="L240" i="6"/>
  <c r="K138" i="6"/>
  <c r="F139" i="6"/>
  <c r="J297" i="6"/>
  <c r="K297" i="6"/>
  <c r="G358" i="6" l="1"/>
  <c r="H358" i="6" s="1"/>
  <c r="H360" i="6" s="1"/>
  <c r="F60" i="7" s="1"/>
  <c r="G69" i="6" s="1"/>
  <c r="H69" i="6" s="1"/>
  <c r="G571" i="6"/>
  <c r="H571" i="6" s="1"/>
  <c r="H573" i="6" s="1"/>
  <c r="F85" i="7" s="1"/>
  <c r="G131" i="6" s="1"/>
  <c r="H131" i="6" s="1"/>
  <c r="H132" i="6" s="1"/>
  <c r="F23" i="7" s="1"/>
  <c r="G91" i="8" s="1"/>
  <c r="H91" i="8" s="1"/>
  <c r="G441" i="6"/>
  <c r="H441" i="6" s="1"/>
  <c r="H445" i="6" s="1"/>
  <c r="F69" i="7" s="1"/>
  <c r="G98" i="6" s="1"/>
  <c r="H98" i="6" s="1"/>
  <c r="H102" i="6" s="1"/>
  <c r="F19" i="7" s="1"/>
  <c r="G87" i="8" s="1"/>
  <c r="H87" i="8" s="1"/>
  <c r="G695" i="6"/>
  <c r="H695" i="6" s="1"/>
  <c r="H697" i="6" s="1"/>
  <c r="F101" i="7" s="1"/>
  <c r="G198" i="6" s="1"/>
  <c r="H198" i="6" s="1"/>
  <c r="H203" i="6" s="1"/>
  <c r="F33" i="7" s="1"/>
  <c r="G189" i="8" s="1"/>
  <c r="H189" i="8" s="1"/>
  <c r="J350" i="6"/>
  <c r="G58" i="7" s="1"/>
  <c r="L344" i="6"/>
  <c r="F206" i="8"/>
  <c r="L206" i="8" s="1"/>
  <c r="K206" i="8"/>
  <c r="F417" i="6"/>
  <c r="L417" i="6" s="1"/>
  <c r="K417" i="6"/>
  <c r="F614" i="6"/>
  <c r="L614" i="6" s="1"/>
  <c r="K614" i="6"/>
  <c r="F158" i="8"/>
  <c r="L158" i="8" s="1"/>
  <c r="K158" i="8"/>
  <c r="L525" i="6"/>
  <c r="J531" i="6"/>
  <c r="G80" i="7" s="1"/>
  <c r="I490" i="6" s="1"/>
  <c r="J490" i="6" s="1"/>
  <c r="F33" i="8"/>
  <c r="L33" i="8" s="1"/>
  <c r="K33" i="8"/>
  <c r="F384" i="6"/>
  <c r="L384" i="6" s="1"/>
  <c r="K384" i="6"/>
  <c r="K524" i="6"/>
  <c r="F524" i="6"/>
  <c r="L524" i="6" s="1"/>
  <c r="F371" i="6"/>
  <c r="L371" i="6" s="1"/>
  <c r="K371" i="6"/>
  <c r="G42" i="7"/>
  <c r="L245" i="6"/>
  <c r="L547" i="6"/>
  <c r="J391" i="6"/>
  <c r="G63" i="7" s="1"/>
  <c r="I89" i="6" s="1"/>
  <c r="J89" i="6" s="1"/>
  <c r="J90" i="6" s="1"/>
  <c r="G17" i="7" s="1"/>
  <c r="I85" i="8" s="1"/>
  <c r="J85" i="8" s="1"/>
  <c r="L385" i="6"/>
  <c r="F186" i="8"/>
  <c r="L186" i="8" s="1"/>
  <c r="K186" i="8"/>
  <c r="E444" i="6"/>
  <c r="F444" i="6" s="1"/>
  <c r="L444" i="6" s="1"/>
  <c r="E499" i="6"/>
  <c r="L176" i="6"/>
  <c r="F225" i="6"/>
  <c r="L224" i="6"/>
  <c r="F230" i="8"/>
  <c r="K230" i="8"/>
  <c r="K511" i="6"/>
  <c r="F511" i="6"/>
  <c r="L511" i="6" s="1"/>
  <c r="L427" i="6"/>
  <c r="F157" i="8"/>
  <c r="L157" i="8" s="1"/>
  <c r="K157" i="8"/>
  <c r="J378" i="6"/>
  <c r="G62" i="7" s="1"/>
  <c r="I363" i="6" s="1"/>
  <c r="J363" i="6" s="1"/>
  <c r="L372" i="6"/>
  <c r="F28" i="8"/>
  <c r="E7" i="9" s="1"/>
  <c r="E322" i="6"/>
  <c r="L321" i="6"/>
  <c r="L598" i="6"/>
  <c r="F479" i="6"/>
  <c r="L479" i="6" s="1"/>
  <c r="K479" i="6"/>
  <c r="L521" i="6"/>
  <c r="F531" i="6"/>
  <c r="L480" i="6"/>
  <c r="J486" i="6"/>
  <c r="G74" i="7" s="1"/>
  <c r="I449" i="6" s="1"/>
  <c r="J449" i="6" s="1"/>
  <c r="J451" i="6" s="1"/>
  <c r="G70" i="7" s="1"/>
  <c r="I99" i="6" s="1"/>
  <c r="J99" i="6" s="1"/>
  <c r="H30" i="7"/>
  <c r="F337" i="6"/>
  <c r="L333" i="6"/>
  <c r="L368" i="6"/>
  <c r="F378" i="6"/>
  <c r="F601" i="6"/>
  <c r="L601" i="6" s="1"/>
  <c r="K601" i="6"/>
  <c r="F207" i="8"/>
  <c r="L207" i="8" s="1"/>
  <c r="K207" i="8"/>
  <c r="J518" i="6"/>
  <c r="G79" i="7" s="1"/>
  <c r="I489" i="6" s="1"/>
  <c r="J489" i="6" s="1"/>
  <c r="J491" i="6" s="1"/>
  <c r="G75" i="7" s="1"/>
  <c r="I109" i="6" s="1"/>
  <c r="J109" i="6" s="1"/>
  <c r="L512" i="6"/>
  <c r="L508" i="6"/>
  <c r="F518" i="6"/>
  <c r="L402" i="6"/>
  <c r="E403" i="6"/>
  <c r="J153" i="8"/>
  <c r="I12" i="9" s="1"/>
  <c r="L130" i="8"/>
  <c r="L153" i="8" s="1"/>
  <c r="G102" i="7"/>
  <c r="L703" i="6"/>
  <c r="F32" i="8"/>
  <c r="L32" i="8" s="1"/>
  <c r="K32" i="8"/>
  <c r="H86" i="7"/>
  <c r="F171" i="6"/>
  <c r="L170" i="6"/>
  <c r="H70" i="6"/>
  <c r="F13" i="7" s="1"/>
  <c r="G81" i="8" s="1"/>
  <c r="H81" i="8" s="1"/>
  <c r="H103" i="8" s="1"/>
  <c r="G10" i="9" s="1"/>
  <c r="H10" i="9" s="1"/>
  <c r="G6" i="9" s="1"/>
  <c r="H6" i="9" s="1"/>
  <c r="L414" i="6"/>
  <c r="F424" i="6"/>
  <c r="F550" i="6"/>
  <c r="L550" i="6" s="1"/>
  <c r="K550" i="6"/>
  <c r="L55" i="8"/>
  <c r="H203" i="8"/>
  <c r="G15" i="9" s="1"/>
  <c r="H15" i="9" s="1"/>
  <c r="G13" i="9" s="1"/>
  <c r="H13" i="9" s="1"/>
  <c r="F486" i="6"/>
  <c r="L478" i="6"/>
  <c r="L535" i="6"/>
  <c r="F537" i="6"/>
  <c r="L537" i="6" s="1"/>
  <c r="K537" i="6"/>
  <c r="F684" i="6"/>
  <c r="L684" i="6" s="1"/>
  <c r="K684" i="6"/>
  <c r="F156" i="8"/>
  <c r="L156" i="8" s="1"/>
  <c r="K156" i="8"/>
  <c r="L681" i="6"/>
  <c r="F621" i="6"/>
  <c r="L611" i="6"/>
  <c r="L564" i="6"/>
  <c r="L581" i="6"/>
  <c r="F391" i="6"/>
  <c r="L381" i="6"/>
  <c r="E315" i="6"/>
  <c r="L314" i="6"/>
  <c r="F234" i="8"/>
  <c r="L234" i="8" s="1"/>
  <c r="K234" i="8"/>
  <c r="L669" i="6"/>
  <c r="F671" i="6"/>
  <c r="L671" i="6" s="1"/>
  <c r="K671" i="6"/>
  <c r="K430" i="6"/>
  <c r="F430" i="6"/>
  <c r="L430" i="6" s="1"/>
  <c r="F31" i="8"/>
  <c r="L31" i="8" s="1"/>
  <c r="K31" i="8"/>
  <c r="J544" i="6"/>
  <c r="G81" i="7" s="1"/>
  <c r="I494" i="6" s="1"/>
  <c r="J494" i="6" s="1"/>
  <c r="L538" i="6"/>
  <c r="L685" i="6"/>
  <c r="J691" i="6"/>
  <c r="G100" i="7" s="1"/>
  <c r="I664" i="6" s="1"/>
  <c r="J664" i="6" s="1"/>
  <c r="F238" i="8"/>
  <c r="J678" i="6"/>
  <c r="G99" i="7" s="1"/>
  <c r="I663" i="6" s="1"/>
  <c r="J663" i="6" s="1"/>
  <c r="E282" i="6"/>
  <c r="L281" i="6"/>
  <c r="J557" i="6"/>
  <c r="G82" i="7" s="1"/>
  <c r="I495" i="6" s="1"/>
  <c r="J495" i="6" s="1"/>
  <c r="J437" i="6"/>
  <c r="G68" i="7" s="1"/>
  <c r="I410" i="6" s="1"/>
  <c r="J410" i="6" s="1"/>
  <c r="J411" i="6" s="1"/>
  <c r="G66" i="7" s="1"/>
  <c r="E262" i="6"/>
  <c r="H107" i="7"/>
  <c r="E257" i="6"/>
  <c r="H106" i="7"/>
  <c r="L261" i="6"/>
  <c r="F206" i="6"/>
  <c r="K206" i="6"/>
  <c r="E180" i="6"/>
  <c r="H97" i="7"/>
  <c r="F163" i="6"/>
  <c r="L163" i="6" s="1"/>
  <c r="K163" i="6"/>
  <c r="K161" i="6"/>
  <c r="F161" i="6"/>
  <c r="E89" i="7"/>
  <c r="F148" i="6"/>
  <c r="K148" i="6"/>
  <c r="F143" i="6"/>
  <c r="K143" i="6"/>
  <c r="F505" i="6"/>
  <c r="L504" i="6"/>
  <c r="K444" i="6"/>
  <c r="L467" i="6"/>
  <c r="E72" i="7"/>
  <c r="H122" i="6"/>
  <c r="F21" i="7" s="1"/>
  <c r="G89" i="8" s="1"/>
  <c r="H89" i="8" s="1"/>
  <c r="G93" i="6"/>
  <c r="H93" i="6" s="1"/>
  <c r="H95" i="6" s="1"/>
  <c r="F18" i="7" s="1"/>
  <c r="G86" i="8" s="1"/>
  <c r="H86" i="8" s="1"/>
  <c r="F350" i="6"/>
  <c r="L343" i="6"/>
  <c r="H53" i="7"/>
  <c r="E59" i="6"/>
  <c r="H52" i="7"/>
  <c r="E39" i="6"/>
  <c r="L297" i="6"/>
  <c r="J298" i="6"/>
  <c r="G50" i="7"/>
  <c r="L291" i="6"/>
  <c r="F7" i="6"/>
  <c r="F14" i="6"/>
  <c r="F6" i="6"/>
  <c r="F13" i="6"/>
  <c r="L139" i="6"/>
  <c r="E24" i="7"/>
  <c r="I192" i="6" l="1"/>
  <c r="J192" i="6" s="1"/>
  <c r="I565" i="6"/>
  <c r="J565" i="6" s="1"/>
  <c r="J567" i="6" s="1"/>
  <c r="G84" i="7" s="1"/>
  <c r="I126" i="6" s="1"/>
  <c r="J126" i="6" s="1"/>
  <c r="I395" i="6"/>
  <c r="J395" i="6" s="1"/>
  <c r="J397" i="6" s="1"/>
  <c r="G64" i="7" s="1"/>
  <c r="L171" i="6"/>
  <c r="E29" i="7"/>
  <c r="J12" i="9"/>
  <c r="L12" i="9" s="1"/>
  <c r="T12" i="9" s="1"/>
  <c r="K12" i="9"/>
  <c r="E29" i="12" s="1"/>
  <c r="L225" i="6"/>
  <c r="E38" i="7"/>
  <c r="F403" i="6"/>
  <c r="K403" i="6"/>
  <c r="F557" i="6"/>
  <c r="F322" i="6"/>
  <c r="K322" i="6"/>
  <c r="E91" i="7"/>
  <c r="L621" i="6"/>
  <c r="F437" i="6"/>
  <c r="E79" i="7"/>
  <c r="L518" i="6"/>
  <c r="L378" i="6"/>
  <c r="E62" i="7"/>
  <c r="I238" i="8"/>
  <c r="H42" i="7"/>
  <c r="L531" i="6"/>
  <c r="E80" i="7"/>
  <c r="F499" i="6"/>
  <c r="K499" i="6"/>
  <c r="H24" i="7"/>
  <c r="E105" i="8"/>
  <c r="F691" i="6"/>
  <c r="F544" i="6"/>
  <c r="E67" i="7"/>
  <c r="L424" i="6"/>
  <c r="F7" i="9"/>
  <c r="F315" i="6"/>
  <c r="K315" i="6"/>
  <c r="J496" i="6"/>
  <c r="G76" i="7" s="1"/>
  <c r="I110" i="6" s="1"/>
  <c r="J110" i="6" s="1"/>
  <c r="J116" i="6" s="1"/>
  <c r="G20" i="7" s="1"/>
  <c r="I88" i="8" s="1"/>
  <c r="J88" i="8" s="1"/>
  <c r="F678" i="6"/>
  <c r="E63" i="7"/>
  <c r="L391" i="6"/>
  <c r="F282" i="6"/>
  <c r="K282" i="6"/>
  <c r="E74" i="7"/>
  <c r="L486" i="6"/>
  <c r="I200" i="6"/>
  <c r="H102" i="7"/>
  <c r="E57" i="7"/>
  <c r="L337" i="6"/>
  <c r="L230" i="8"/>
  <c r="J665" i="6"/>
  <c r="G98" i="7" s="1"/>
  <c r="I191" i="6" s="1"/>
  <c r="J191" i="6" s="1"/>
  <c r="J195" i="6" s="1"/>
  <c r="G32" i="7" s="1"/>
  <c r="I188" i="8" s="1"/>
  <c r="J188" i="8" s="1"/>
  <c r="G5" i="9"/>
  <c r="F608" i="6"/>
  <c r="I328" i="6"/>
  <c r="J328" i="6" s="1"/>
  <c r="J330" i="6" s="1"/>
  <c r="G56" i="7" s="1"/>
  <c r="I364" i="6"/>
  <c r="J364" i="6" s="1"/>
  <c r="J365" i="6" s="1"/>
  <c r="G61" i="7" s="1"/>
  <c r="K262" i="6"/>
  <c r="F262" i="6"/>
  <c r="K257" i="6"/>
  <c r="F257" i="6"/>
  <c r="F208" i="6"/>
  <c r="L206" i="6"/>
  <c r="F180" i="6"/>
  <c r="K180" i="6"/>
  <c r="F164" i="6"/>
  <c r="L161" i="6"/>
  <c r="H89" i="7"/>
  <c r="E156" i="6"/>
  <c r="F149" i="6"/>
  <c r="L148" i="6"/>
  <c r="F144" i="6"/>
  <c r="L143" i="6"/>
  <c r="E78" i="7"/>
  <c r="L505" i="6"/>
  <c r="E443" i="6"/>
  <c r="H72" i="7"/>
  <c r="E58" i="7"/>
  <c r="E364" i="6" s="1"/>
  <c r="L350" i="6"/>
  <c r="F59" i="6"/>
  <c r="K59" i="6"/>
  <c r="K39" i="6"/>
  <c r="F39" i="6"/>
  <c r="G51" i="7"/>
  <c r="L298" i="6"/>
  <c r="I24" i="6"/>
  <c r="H50" i="7"/>
  <c r="I358" i="6" l="1"/>
  <c r="J358" i="6" s="1"/>
  <c r="J360" i="6" s="1"/>
  <c r="G60" i="7" s="1"/>
  <c r="I69" i="6" s="1"/>
  <c r="J69" i="6" s="1"/>
  <c r="I571" i="6"/>
  <c r="J571" i="6" s="1"/>
  <c r="J573" i="6" s="1"/>
  <c r="G85" i="7" s="1"/>
  <c r="I131" i="6" s="1"/>
  <c r="J131" i="6" s="1"/>
  <c r="J132" i="6" s="1"/>
  <c r="G23" i="7" s="1"/>
  <c r="I91" i="8" s="1"/>
  <c r="J91" i="8" s="1"/>
  <c r="I441" i="6"/>
  <c r="J441" i="6" s="1"/>
  <c r="J445" i="6" s="1"/>
  <c r="G69" i="7" s="1"/>
  <c r="I98" i="6" s="1"/>
  <c r="J98" i="6" s="1"/>
  <c r="J102" i="6" s="1"/>
  <c r="G19" i="7" s="1"/>
  <c r="I87" i="8" s="1"/>
  <c r="J87" i="8" s="1"/>
  <c r="I695" i="6"/>
  <c r="J695" i="6" s="1"/>
  <c r="J697" i="6" s="1"/>
  <c r="G101" i="7" s="1"/>
  <c r="I198" i="6" s="1"/>
  <c r="J198" i="6" s="1"/>
  <c r="F105" i="8"/>
  <c r="K105" i="8"/>
  <c r="E363" i="6"/>
  <c r="H62" i="7"/>
  <c r="L322" i="6"/>
  <c r="F324" i="6"/>
  <c r="J200" i="6"/>
  <c r="L200" i="6" s="1"/>
  <c r="K200" i="6"/>
  <c r="L557" i="6"/>
  <c r="E82" i="7"/>
  <c r="H5" i="9"/>
  <c r="H28" i="9" s="1"/>
  <c r="E7" i="12"/>
  <c r="J238" i="8"/>
  <c r="K238" i="8"/>
  <c r="E449" i="6"/>
  <c r="H74" i="7"/>
  <c r="L315" i="6"/>
  <c r="F317" i="6"/>
  <c r="H29" i="7"/>
  <c r="E185" i="8"/>
  <c r="L282" i="6"/>
  <c r="F284" i="6"/>
  <c r="F500" i="6"/>
  <c r="L499" i="6"/>
  <c r="E489" i="6"/>
  <c r="H79" i="7"/>
  <c r="L403" i="6"/>
  <c r="F406" i="6"/>
  <c r="E100" i="7"/>
  <c r="L691" i="6"/>
  <c r="F364" i="6"/>
  <c r="L364" i="6" s="1"/>
  <c r="K364" i="6"/>
  <c r="E490" i="6"/>
  <c r="H80" i="7"/>
  <c r="L437" i="6"/>
  <c r="E68" i="7"/>
  <c r="I120" i="6"/>
  <c r="J120" i="6" s="1"/>
  <c r="I93" i="6"/>
  <c r="J93" i="6" s="1"/>
  <c r="J95" i="6" s="1"/>
  <c r="G18" i="7" s="1"/>
  <c r="I86" i="8" s="1"/>
  <c r="J86" i="8" s="1"/>
  <c r="I83" i="6"/>
  <c r="J83" i="6" s="1"/>
  <c r="J85" i="6" s="1"/>
  <c r="G16" i="7" s="1"/>
  <c r="I84" i="8" s="1"/>
  <c r="J84" i="8" s="1"/>
  <c r="I119" i="6"/>
  <c r="J119" i="6" s="1"/>
  <c r="J122" i="6" s="1"/>
  <c r="G21" i="7" s="1"/>
  <c r="I89" i="8" s="1"/>
  <c r="J89" i="8" s="1"/>
  <c r="I125" i="6"/>
  <c r="J125" i="6" s="1"/>
  <c r="J128" i="6" s="1"/>
  <c r="G22" i="7" s="1"/>
  <c r="I90" i="8" s="1"/>
  <c r="J90" i="8" s="1"/>
  <c r="I73" i="6"/>
  <c r="J73" i="6" s="1"/>
  <c r="J75" i="6" s="1"/>
  <c r="G14" i="7" s="1"/>
  <c r="I82" i="8" s="1"/>
  <c r="J82" i="8" s="1"/>
  <c r="I68" i="6"/>
  <c r="J68" i="6" s="1"/>
  <c r="J70" i="6" s="1"/>
  <c r="G13" i="7" s="1"/>
  <c r="I81" i="8" s="1"/>
  <c r="J81" i="8" s="1"/>
  <c r="I63" i="6"/>
  <c r="J63" i="6" s="1"/>
  <c r="J65" i="6" s="1"/>
  <c r="G12" i="7" s="1"/>
  <c r="I80" i="8" s="1"/>
  <c r="J80" i="8" s="1"/>
  <c r="I78" i="6"/>
  <c r="J78" i="6" s="1"/>
  <c r="J80" i="6" s="1"/>
  <c r="G15" i="7" s="1"/>
  <c r="I83" i="8" s="1"/>
  <c r="J83" i="8" s="1"/>
  <c r="E74" i="6"/>
  <c r="E84" i="6"/>
  <c r="E79" i="6"/>
  <c r="E64" i="6"/>
  <c r="H57" i="7"/>
  <c r="H63" i="7"/>
  <c r="E89" i="6"/>
  <c r="E409" i="6"/>
  <c r="H67" i="7"/>
  <c r="E90" i="7"/>
  <c r="L608" i="6"/>
  <c r="E99" i="7"/>
  <c r="L678" i="6"/>
  <c r="E81" i="7"/>
  <c r="L544" i="6"/>
  <c r="E590" i="6"/>
  <c r="H91" i="7"/>
  <c r="E231" i="8"/>
  <c r="H38" i="7"/>
  <c r="L262" i="6"/>
  <c r="F263" i="6"/>
  <c r="L257" i="6"/>
  <c r="F258" i="6"/>
  <c r="L208" i="6"/>
  <c r="E34" i="7"/>
  <c r="L180" i="6"/>
  <c r="E184" i="6" s="1"/>
  <c r="L164" i="6"/>
  <c r="E28" i="7"/>
  <c r="K156" i="6"/>
  <c r="F156" i="6"/>
  <c r="L156" i="6" s="1"/>
  <c r="E26" i="7"/>
  <c r="L149" i="6"/>
  <c r="E25" i="7"/>
  <c r="L144" i="6"/>
  <c r="H78" i="7"/>
  <c r="E113" i="6"/>
  <c r="K443" i="6"/>
  <c r="F443" i="6"/>
  <c r="E328" i="6"/>
  <c r="H58" i="7"/>
  <c r="F60" i="6"/>
  <c r="L59" i="6"/>
  <c r="F40" i="6"/>
  <c r="L39" i="6"/>
  <c r="I25" i="6"/>
  <c r="H51" i="7"/>
  <c r="J24" i="6"/>
  <c r="L24" i="6" s="1"/>
  <c r="K24" i="6"/>
  <c r="H34" i="7" l="1"/>
  <c r="E205" i="8"/>
  <c r="F231" i="8"/>
  <c r="K231" i="8"/>
  <c r="H90" i="7"/>
  <c r="E589" i="6"/>
  <c r="F84" i="6"/>
  <c r="L84" i="6" s="1"/>
  <c r="K84" i="6"/>
  <c r="L500" i="6"/>
  <c r="E77" i="7"/>
  <c r="L317" i="6"/>
  <c r="E54" i="7"/>
  <c r="H54" i="7" s="1"/>
  <c r="E495" i="6"/>
  <c r="H82" i="7"/>
  <c r="F363" i="6"/>
  <c r="K363" i="6"/>
  <c r="F74" i="6"/>
  <c r="L74" i="6" s="1"/>
  <c r="K74" i="6"/>
  <c r="F128" i="8"/>
  <c r="E11" i="9" s="1"/>
  <c r="L105" i="8"/>
  <c r="L128" i="8" s="1"/>
  <c r="F79" i="6"/>
  <c r="L79" i="6" s="1"/>
  <c r="K79" i="6"/>
  <c r="H28" i="7"/>
  <c r="E184" i="8"/>
  <c r="F590" i="6"/>
  <c r="L590" i="6" s="1"/>
  <c r="K590" i="6"/>
  <c r="F409" i="6"/>
  <c r="K409" i="6"/>
  <c r="E664" i="6"/>
  <c r="H100" i="7"/>
  <c r="F89" i="6"/>
  <c r="K89" i="6"/>
  <c r="J103" i="8"/>
  <c r="I10" i="9" s="1"/>
  <c r="J10" i="9" s="1"/>
  <c r="E410" i="6"/>
  <c r="H68" i="7"/>
  <c r="L406" i="6"/>
  <c r="E65" i="7"/>
  <c r="L284" i="6"/>
  <c r="E49" i="7"/>
  <c r="F449" i="6"/>
  <c r="K449" i="6"/>
  <c r="J203" i="6"/>
  <c r="G33" i="7" s="1"/>
  <c r="I189" i="8" s="1"/>
  <c r="J189" i="8" s="1"/>
  <c r="J203" i="8" s="1"/>
  <c r="I15" i="9" s="1"/>
  <c r="J15" i="9" s="1"/>
  <c r="I13" i="9" s="1"/>
  <c r="J13" i="9" s="1"/>
  <c r="L324" i="6"/>
  <c r="E55" i="7"/>
  <c r="H55" i="7" s="1"/>
  <c r="H25" i="7"/>
  <c r="E180" i="8"/>
  <c r="E494" i="6"/>
  <c r="H81" i="7"/>
  <c r="H26" i="7"/>
  <c r="E182" i="8"/>
  <c r="F185" i="8"/>
  <c r="L185" i="8" s="1"/>
  <c r="K185" i="8"/>
  <c r="J253" i="8"/>
  <c r="I17" i="9" s="1"/>
  <c r="J17" i="9" s="1"/>
  <c r="L238" i="8"/>
  <c r="E663" i="6"/>
  <c r="H99" i="7"/>
  <c r="K64" i="6"/>
  <c r="F64" i="6"/>
  <c r="L64" i="6" s="1"/>
  <c r="K490" i="6"/>
  <c r="F490" i="6"/>
  <c r="L490" i="6" s="1"/>
  <c r="F489" i="6"/>
  <c r="K489" i="6"/>
  <c r="E9" i="12"/>
  <c r="E15" i="12"/>
  <c r="E8" i="12"/>
  <c r="E17" i="12"/>
  <c r="E14" i="12"/>
  <c r="E16" i="12" s="1"/>
  <c r="E46" i="7"/>
  <c r="L263" i="6"/>
  <c r="L258" i="6"/>
  <c r="E45" i="7"/>
  <c r="F184" i="6"/>
  <c r="K184" i="6"/>
  <c r="K113" i="6"/>
  <c r="F113" i="6"/>
  <c r="L113" i="6" s="1"/>
  <c r="L443" i="6"/>
  <c r="F328" i="6"/>
  <c r="K328" i="6"/>
  <c r="L60" i="6"/>
  <c r="E11" i="7"/>
  <c r="E7" i="7"/>
  <c r="L40" i="6"/>
  <c r="J25" i="6"/>
  <c r="L25" i="6" s="1"/>
  <c r="I26" i="6" s="1"/>
  <c r="K25" i="6"/>
  <c r="E13" i="12" l="1"/>
  <c r="E12" i="12"/>
  <c r="K663" i="6"/>
  <c r="F663" i="6"/>
  <c r="F494" i="6"/>
  <c r="K494" i="6"/>
  <c r="H49" i="7"/>
  <c r="E268" i="6"/>
  <c r="E275" i="6"/>
  <c r="F90" i="6"/>
  <c r="L89" i="6"/>
  <c r="L363" i="6"/>
  <c r="F365" i="6"/>
  <c r="H46" i="7"/>
  <c r="E256" i="8"/>
  <c r="F180" i="8"/>
  <c r="K180" i="8"/>
  <c r="K589" i="6"/>
  <c r="F589" i="6"/>
  <c r="F451" i="6"/>
  <c r="L449" i="6"/>
  <c r="L489" i="6"/>
  <c r="F491" i="6"/>
  <c r="H65" i="7"/>
  <c r="E201" i="6"/>
  <c r="E94" i="6"/>
  <c r="E121" i="6"/>
  <c r="E127" i="6"/>
  <c r="F664" i="6"/>
  <c r="L664" i="6" s="1"/>
  <c r="K664" i="6"/>
  <c r="F495" i="6"/>
  <c r="L495" i="6" s="1"/>
  <c r="K495" i="6"/>
  <c r="H7" i="7"/>
  <c r="E155" i="8"/>
  <c r="E30" i="8"/>
  <c r="H11" i="7"/>
  <c r="E57" i="8"/>
  <c r="F411" i="6"/>
  <c r="L409" i="6"/>
  <c r="F11" i="9"/>
  <c r="L11" i="9" s="1"/>
  <c r="K11" i="9"/>
  <c r="L231" i="8"/>
  <c r="L253" i="8" s="1"/>
  <c r="F253" i="8"/>
  <c r="E17" i="9" s="1"/>
  <c r="F410" i="6"/>
  <c r="L410" i="6" s="1"/>
  <c r="K410" i="6"/>
  <c r="H77" i="7"/>
  <c r="E155" i="6"/>
  <c r="E111" i="6"/>
  <c r="F205" i="8"/>
  <c r="K205" i="8"/>
  <c r="F184" i="8"/>
  <c r="L184" i="8" s="1"/>
  <c r="K184" i="8"/>
  <c r="F182" i="8"/>
  <c r="L182" i="8" s="1"/>
  <c r="K182" i="8"/>
  <c r="H45" i="7"/>
  <c r="E255" i="8"/>
  <c r="L184" i="6"/>
  <c r="F185" i="6"/>
  <c r="L328" i="6"/>
  <c r="F330" i="6"/>
  <c r="J26" i="6"/>
  <c r="L26" i="6" s="1"/>
  <c r="K26" i="6"/>
  <c r="F111" i="6" l="1"/>
  <c r="L111" i="6" s="1"/>
  <c r="K111" i="6"/>
  <c r="L180" i="8"/>
  <c r="K155" i="6"/>
  <c r="F155" i="6"/>
  <c r="L155" i="6" s="1"/>
  <c r="L491" i="6"/>
  <c r="E75" i="7"/>
  <c r="F256" i="8"/>
  <c r="L256" i="8" s="1"/>
  <c r="K256" i="8"/>
  <c r="E66" i="7"/>
  <c r="L411" i="6"/>
  <c r="F57" i="8"/>
  <c r="K57" i="8"/>
  <c r="L365" i="6"/>
  <c r="E61" i="7"/>
  <c r="L494" i="6"/>
  <c r="F496" i="6"/>
  <c r="F127" i="6"/>
  <c r="L127" i="6" s="1"/>
  <c r="K127" i="6"/>
  <c r="L451" i="6"/>
  <c r="E70" i="7"/>
  <c r="F665" i="6"/>
  <c r="L663" i="6"/>
  <c r="F17" i="9"/>
  <c r="L17" i="9" s="1"/>
  <c r="K17" i="9"/>
  <c r="F30" i="8"/>
  <c r="K30" i="8"/>
  <c r="F121" i="6"/>
  <c r="L121" i="6" s="1"/>
  <c r="K121" i="6"/>
  <c r="F591" i="6"/>
  <c r="L589" i="6"/>
  <c r="F255" i="8"/>
  <c r="K255" i="8"/>
  <c r="K268" i="6"/>
  <c r="F268" i="6"/>
  <c r="L268" i="6" s="1"/>
  <c r="I269" i="6" s="1"/>
  <c r="J27" i="6"/>
  <c r="G6" i="7" s="1"/>
  <c r="F94" i="6"/>
  <c r="L94" i="6" s="1"/>
  <c r="K94" i="6"/>
  <c r="E17" i="7"/>
  <c r="L90" i="6"/>
  <c r="F155" i="8"/>
  <c r="K155" i="8"/>
  <c r="F228" i="8"/>
  <c r="E16" i="9" s="1"/>
  <c r="L205" i="8"/>
  <c r="L228" i="8" s="1"/>
  <c r="F201" i="6"/>
  <c r="L201" i="6" s="1"/>
  <c r="K201" i="6"/>
  <c r="F275" i="6"/>
  <c r="L275" i="6" s="1"/>
  <c r="I276" i="6" s="1"/>
  <c r="K275" i="6"/>
  <c r="L185" i="6"/>
  <c r="E31" i="7"/>
  <c r="E56" i="7"/>
  <c r="L330" i="6"/>
  <c r="H6" i="7" l="1"/>
  <c r="I7" i="8"/>
  <c r="E88" i="7"/>
  <c r="L591" i="6"/>
  <c r="E98" i="7"/>
  <c r="L665" i="6"/>
  <c r="E99" i="6"/>
  <c r="H70" i="7"/>
  <c r="E109" i="6"/>
  <c r="H75" i="7"/>
  <c r="L57" i="8"/>
  <c r="L78" i="8" s="1"/>
  <c r="F78" i="8"/>
  <c r="E9" i="9" s="1"/>
  <c r="J269" i="6"/>
  <c r="K269" i="6"/>
  <c r="K276" i="6"/>
  <c r="J276" i="6"/>
  <c r="H17" i="7"/>
  <c r="E85" i="8"/>
  <c r="L27" i="6"/>
  <c r="H31" i="7"/>
  <c r="E187" i="8"/>
  <c r="F53" i="8"/>
  <c r="E8" i="9" s="1"/>
  <c r="L30" i="8"/>
  <c r="L53" i="8" s="1"/>
  <c r="E565" i="6"/>
  <c r="E192" i="6"/>
  <c r="E395" i="6"/>
  <c r="H66" i="7"/>
  <c r="E571" i="6"/>
  <c r="E441" i="6"/>
  <c r="E695" i="6"/>
  <c r="H61" i="7"/>
  <c r="E358" i="6"/>
  <c r="L155" i="8"/>
  <c r="L178" i="8" s="1"/>
  <c r="F178" i="8"/>
  <c r="E14" i="9" s="1"/>
  <c r="L496" i="6"/>
  <c r="E76" i="7"/>
  <c r="K16" i="9"/>
  <c r="F16" i="9"/>
  <c r="L16" i="9" s="1"/>
  <c r="L255" i="8"/>
  <c r="L278" i="8" s="1"/>
  <c r="F278" i="8"/>
  <c r="E18" i="9" s="1"/>
  <c r="E63" i="6"/>
  <c r="E68" i="6"/>
  <c r="E73" i="6"/>
  <c r="E125" i="6"/>
  <c r="H56" i="7"/>
  <c r="E78" i="6"/>
  <c r="E83" i="6"/>
  <c r="E119" i="6"/>
  <c r="K695" i="6" l="1"/>
  <c r="F695" i="6"/>
  <c r="F99" i="6"/>
  <c r="L99" i="6" s="1"/>
  <c r="K99" i="6"/>
  <c r="K8" i="9"/>
  <c r="F8" i="9"/>
  <c r="K565" i="6"/>
  <c r="F565" i="6"/>
  <c r="E110" i="6"/>
  <c r="H76" i="7"/>
  <c r="F571" i="6"/>
  <c r="K571" i="6"/>
  <c r="F187" i="8"/>
  <c r="L187" i="8" s="1"/>
  <c r="K187" i="8"/>
  <c r="L269" i="6"/>
  <c r="J270" i="6"/>
  <c r="H98" i="7"/>
  <c r="E191" i="6"/>
  <c r="F9" i="9"/>
  <c r="L9" i="9" s="1"/>
  <c r="K9" i="9"/>
  <c r="L276" i="6"/>
  <c r="J277" i="6"/>
  <c r="K441" i="6"/>
  <c r="F441" i="6"/>
  <c r="F14" i="9"/>
  <c r="K14" i="9"/>
  <c r="E154" i="6"/>
  <c r="H88" i="7"/>
  <c r="K395" i="6"/>
  <c r="F395" i="6"/>
  <c r="F85" i="8"/>
  <c r="L85" i="8" s="1"/>
  <c r="K85" i="8"/>
  <c r="J7" i="8"/>
  <c r="L7" i="8" s="1"/>
  <c r="K7" i="8"/>
  <c r="K18" i="9"/>
  <c r="F18" i="9"/>
  <c r="L18" i="9" s="1"/>
  <c r="F358" i="6"/>
  <c r="K358" i="6"/>
  <c r="K192" i="6"/>
  <c r="F192" i="6"/>
  <c r="L192" i="6" s="1"/>
  <c r="F109" i="6"/>
  <c r="K109" i="6"/>
  <c r="K83" i="6"/>
  <c r="F83" i="6"/>
  <c r="F78" i="6"/>
  <c r="K78" i="6"/>
  <c r="K73" i="6"/>
  <c r="F73" i="6"/>
  <c r="K125" i="6"/>
  <c r="F125" i="6"/>
  <c r="F68" i="6"/>
  <c r="K68" i="6"/>
  <c r="F119" i="6"/>
  <c r="K119" i="6"/>
  <c r="K63" i="6"/>
  <c r="F63" i="6"/>
  <c r="L277" i="6" l="1"/>
  <c r="G48" i="7"/>
  <c r="L8" i="9"/>
  <c r="L441" i="6"/>
  <c r="F445" i="6"/>
  <c r="F360" i="6"/>
  <c r="L358" i="6"/>
  <c r="L565" i="6"/>
  <c r="F567" i="6"/>
  <c r="F397" i="6"/>
  <c r="L395" i="6"/>
  <c r="F154" i="6"/>
  <c r="K154" i="6"/>
  <c r="L571" i="6"/>
  <c r="F573" i="6"/>
  <c r="G47" i="7"/>
  <c r="L270" i="6"/>
  <c r="K191" i="6"/>
  <c r="F191" i="6"/>
  <c r="L695" i="6"/>
  <c r="F697" i="6"/>
  <c r="F116" i="6"/>
  <c r="L109" i="6"/>
  <c r="L14" i="9"/>
  <c r="K110" i="6"/>
  <c r="F110" i="6"/>
  <c r="L110" i="6" s="1"/>
  <c r="L125" i="6"/>
  <c r="L119" i="6"/>
  <c r="F80" i="6"/>
  <c r="L78" i="6"/>
  <c r="F65" i="6"/>
  <c r="L63" i="6"/>
  <c r="L83" i="6"/>
  <c r="F85" i="6"/>
  <c r="F75" i="6"/>
  <c r="L73" i="6"/>
  <c r="L68" i="6"/>
  <c r="E20" i="7" l="1"/>
  <c r="L116" i="6"/>
  <c r="E60" i="7"/>
  <c r="L360" i="6"/>
  <c r="L697" i="6"/>
  <c r="E101" i="7"/>
  <c r="L445" i="6"/>
  <c r="E69" i="7"/>
  <c r="F158" i="6"/>
  <c r="L154" i="6"/>
  <c r="L191" i="6"/>
  <c r="F195" i="6"/>
  <c r="L397" i="6"/>
  <c r="E64" i="7"/>
  <c r="L573" i="6"/>
  <c r="E85" i="7"/>
  <c r="L567" i="6"/>
  <c r="E84" i="7"/>
  <c r="I14" i="6"/>
  <c r="H48" i="7"/>
  <c r="I7" i="6"/>
  <c r="H47" i="7"/>
  <c r="I13" i="6"/>
  <c r="I6" i="6"/>
  <c r="L65" i="6"/>
  <c r="E12" i="7"/>
  <c r="E15" i="7"/>
  <c r="L80" i="6"/>
  <c r="L75" i="6"/>
  <c r="E14" i="7"/>
  <c r="E16" i="7"/>
  <c r="L85" i="6"/>
  <c r="J13" i="6" l="1"/>
  <c r="L13" i="6" s="1"/>
  <c r="K13" i="6"/>
  <c r="K6" i="6"/>
  <c r="J6" i="6"/>
  <c r="L6" i="6" s="1"/>
  <c r="I8" i="6" s="1"/>
  <c r="H64" i="7"/>
  <c r="E120" i="6"/>
  <c r="E93" i="6"/>
  <c r="H101" i="7"/>
  <c r="E198" i="6"/>
  <c r="E131" i="6"/>
  <c r="H85" i="7"/>
  <c r="J7" i="6"/>
  <c r="L7" i="6" s="1"/>
  <c r="K7" i="6"/>
  <c r="L195" i="6"/>
  <c r="E32" i="7"/>
  <c r="E98" i="6"/>
  <c r="H69" i="7"/>
  <c r="H15" i="7"/>
  <c r="E83" i="8"/>
  <c r="H12" i="7"/>
  <c r="E80" i="8"/>
  <c r="H16" i="7"/>
  <c r="E84" i="8"/>
  <c r="J14" i="6"/>
  <c r="L14" i="6" s="1"/>
  <c r="K14" i="6"/>
  <c r="E69" i="6"/>
  <c r="H60" i="7"/>
  <c r="H14" i="7"/>
  <c r="E82" i="8"/>
  <c r="E126" i="6"/>
  <c r="H84" i="7"/>
  <c r="L158" i="6"/>
  <c r="E27" i="7"/>
  <c r="H20" i="7"/>
  <c r="E88" i="8"/>
  <c r="F84" i="8" l="1"/>
  <c r="L84" i="8" s="1"/>
  <c r="K84" i="8"/>
  <c r="H32" i="7"/>
  <c r="E188" i="8"/>
  <c r="F93" i="6"/>
  <c r="K93" i="6"/>
  <c r="F98" i="6"/>
  <c r="K98" i="6"/>
  <c r="K126" i="6"/>
  <c r="F126" i="6"/>
  <c r="K120" i="6"/>
  <c r="F120" i="6"/>
  <c r="F80" i="8"/>
  <c r="K80" i="8"/>
  <c r="J8" i="6"/>
  <c r="K8" i="6"/>
  <c r="F83" i="8"/>
  <c r="L83" i="8" s="1"/>
  <c r="K83" i="8"/>
  <c r="F82" i="8"/>
  <c r="L82" i="8" s="1"/>
  <c r="K82" i="8"/>
  <c r="F88" i="8"/>
  <c r="L88" i="8" s="1"/>
  <c r="K88" i="8"/>
  <c r="F69" i="6"/>
  <c r="K69" i="6"/>
  <c r="F131" i="6"/>
  <c r="K131" i="6"/>
  <c r="H27" i="7"/>
  <c r="E183" i="8"/>
  <c r="F198" i="6"/>
  <c r="K198" i="6"/>
  <c r="I15" i="6"/>
  <c r="J9" i="6" l="1"/>
  <c r="L8" i="6"/>
  <c r="F102" i="6"/>
  <c r="L98" i="6"/>
  <c r="J15" i="6"/>
  <c r="K15" i="6"/>
  <c r="L80" i="8"/>
  <c r="L93" i="6"/>
  <c r="F95" i="6"/>
  <c r="L120" i="6"/>
  <c r="F122" i="6"/>
  <c r="F188" i="8"/>
  <c r="L188" i="8" s="1"/>
  <c r="K188" i="8"/>
  <c r="L69" i="6"/>
  <c r="F70" i="6"/>
  <c r="L198" i="6"/>
  <c r="F203" i="6"/>
  <c r="L126" i="6"/>
  <c r="F128" i="6"/>
  <c r="F183" i="8"/>
  <c r="K183" i="8"/>
  <c r="F132" i="6"/>
  <c r="L131" i="6"/>
  <c r="E23" i="7" l="1"/>
  <c r="L132" i="6"/>
  <c r="E13" i="7"/>
  <c r="L70" i="6"/>
  <c r="L183" i="8"/>
  <c r="J16" i="6"/>
  <c r="L15" i="6"/>
  <c r="L122" i="6"/>
  <c r="E21" i="7"/>
  <c r="L102" i="6"/>
  <c r="E19" i="7"/>
  <c r="L203" i="6"/>
  <c r="E33" i="7"/>
  <c r="L95" i="6"/>
  <c r="E18" i="7"/>
  <c r="L128" i="6"/>
  <c r="E22" i="7"/>
  <c r="G4" i="7"/>
  <c r="L9" i="6"/>
  <c r="G5" i="7" l="1"/>
  <c r="L16" i="6"/>
  <c r="H13" i="7"/>
  <c r="E81" i="8"/>
  <c r="H33" i="7"/>
  <c r="E189" i="8"/>
  <c r="H4" i="7"/>
  <c r="I5" i="8"/>
  <c r="H21" i="7"/>
  <c r="E89" i="8"/>
  <c r="H19" i="7"/>
  <c r="E87" i="8"/>
  <c r="H22" i="7"/>
  <c r="E90" i="8"/>
  <c r="H18" i="7"/>
  <c r="E86" i="8"/>
  <c r="H23" i="7"/>
  <c r="E91" i="8"/>
  <c r="F90" i="8" l="1"/>
  <c r="L90" i="8" s="1"/>
  <c r="K90" i="8"/>
  <c r="F81" i="8"/>
  <c r="K81" i="8"/>
  <c r="F91" i="8"/>
  <c r="L91" i="8" s="1"/>
  <c r="K91" i="8"/>
  <c r="J5" i="8"/>
  <c r="K5" i="8"/>
  <c r="F189" i="8"/>
  <c r="K189" i="8"/>
  <c r="F89" i="8"/>
  <c r="L89" i="8" s="1"/>
  <c r="K89" i="8"/>
  <c r="F87" i="8"/>
  <c r="L87" i="8" s="1"/>
  <c r="K87" i="8"/>
  <c r="F86" i="8"/>
  <c r="L86" i="8" s="1"/>
  <c r="K86" i="8"/>
  <c r="H5" i="7"/>
  <c r="I6" i="8"/>
  <c r="L5" i="8" l="1"/>
  <c r="L81" i="8"/>
  <c r="L103" i="8" s="1"/>
  <c r="F103" i="8"/>
  <c r="E10" i="9" s="1"/>
  <c r="J6" i="8"/>
  <c r="L6" i="8" s="1"/>
  <c r="K6" i="8"/>
  <c r="L189" i="8"/>
  <c r="L203" i="8" s="1"/>
  <c r="F203" i="8"/>
  <c r="E15" i="9" s="1"/>
  <c r="K15" i="9" l="1"/>
  <c r="F15" i="9"/>
  <c r="F10" i="9"/>
  <c r="K10" i="9"/>
  <c r="L28" i="8"/>
  <c r="J28" i="8"/>
  <c r="I7" i="9" s="1"/>
  <c r="J7" i="9" l="1"/>
  <c r="K7" i="9"/>
  <c r="L10" i="9"/>
  <c r="E6" i="9"/>
  <c r="L15" i="9"/>
  <c r="E13" i="9"/>
  <c r="F13" i="9" l="1"/>
  <c r="L13" i="9" s="1"/>
  <c r="K13" i="9"/>
  <c r="F6" i="9"/>
  <c r="I6" i="9"/>
  <c r="J6" i="9" s="1"/>
  <c r="I5" i="9" s="1"/>
  <c r="L7" i="9"/>
  <c r="J5" i="9" l="1"/>
  <c r="J28" i="9" s="1"/>
  <c r="E10" i="12"/>
  <c r="K6" i="9"/>
  <c r="L6" i="9"/>
  <c r="E5" i="9"/>
  <c r="E3" i="12" l="1"/>
  <c r="F5" i="9"/>
  <c r="K5" i="9"/>
  <c r="L5" i="9" l="1"/>
  <c r="L28" i="9" s="1"/>
  <c r="F28" i="9"/>
  <c r="P3" i="12"/>
  <c r="E6" i="12"/>
  <c r="E41" i="12"/>
  <c r="E23" i="12" l="1"/>
  <c r="E22" i="12"/>
  <c r="E21" i="12"/>
  <c r="E19" i="12"/>
  <c r="E20" i="12"/>
  <c r="E18" i="12"/>
  <c r="E24" i="12" s="1"/>
  <c r="E25" i="12" s="1"/>
  <c r="E26" i="12" s="1"/>
  <c r="E27" i="12" s="1"/>
  <c r="E30" i="12" s="1"/>
  <c r="E31" i="12" s="1"/>
  <c r="E32" i="12" s="1"/>
  <c r="E39" i="12" l="1"/>
  <c r="B10" i="11"/>
  <c r="B11" i="11" l="1"/>
  <c r="F10" i="11"/>
  <c r="F11" i="11" l="1"/>
  <c r="F19" i="11" s="1"/>
  <c r="B4" i="11" s="1"/>
  <c r="B19" i="11"/>
  <c r="B5" i="11" s="1"/>
</calcChain>
</file>

<file path=xl/sharedStrings.xml><?xml version="1.0" encoding="utf-8"?>
<sst xmlns="http://schemas.openxmlformats.org/spreadsheetml/2006/main" count="11452" uniqueCount="1802">
  <si>
    <t>공 종 별 집 계 표</t>
  </si>
  <si>
    <t>[ 오이도합상전망대리모델링공사(진입계단 전시관) ]</t>
  </si>
  <si>
    <t>품      명</t>
  </si>
  <si>
    <t>규      격</t>
  </si>
  <si>
    <t>단위</t>
  </si>
  <si>
    <t>수량</t>
  </si>
  <si>
    <t>재  료  비</t>
  </si>
  <si>
    <t>단  가</t>
  </si>
  <si>
    <t>금  액</t>
  </si>
  <si>
    <t>노  무  비</t>
  </si>
  <si>
    <t>경      비</t>
  </si>
  <si>
    <t>합      계</t>
  </si>
  <si>
    <t>비  고</t>
  </si>
  <si>
    <t>공종코드</t>
  </si>
  <si>
    <t>변수</t>
  </si>
  <si>
    <t>상위공종</t>
  </si>
  <si>
    <t>공종구분</t>
  </si>
  <si>
    <t>공종레벨</t>
  </si>
  <si>
    <t>공종소계</t>
  </si>
  <si>
    <t>원가계산서 연결금액</t>
  </si>
  <si>
    <t>품목코드</t>
  </si>
  <si>
    <t>설정</t>
  </si>
  <si>
    <t>일위</t>
  </si>
  <si>
    <t>단산</t>
  </si>
  <si>
    <t>자재</t>
  </si>
  <si>
    <t>손료적용</t>
  </si>
  <si>
    <t>손료저장</t>
  </si>
  <si>
    <t>적용율</t>
  </si>
  <si>
    <t>JUK1</t>
  </si>
  <si>
    <t>JUK2</t>
  </si>
  <si>
    <t>JUK3</t>
  </si>
  <si>
    <t>JUK4</t>
  </si>
  <si>
    <t>JUK5</t>
  </si>
  <si>
    <t>JUK6</t>
  </si>
  <si>
    <t>JUK7</t>
  </si>
  <si>
    <t>JUK8</t>
  </si>
  <si>
    <t>JUK9</t>
  </si>
  <si>
    <t>JUK10</t>
  </si>
  <si>
    <t>JUK11</t>
  </si>
  <si>
    <t>JUK12</t>
  </si>
  <si>
    <t>JUK13</t>
  </si>
  <si>
    <t>JUK14</t>
  </si>
  <si>
    <t>JUK15</t>
  </si>
  <si>
    <t>JUK16</t>
  </si>
  <si>
    <t>JUK17</t>
  </si>
  <si>
    <t>JUK18</t>
  </si>
  <si>
    <t>JUK19</t>
  </si>
  <si>
    <t>JUK20</t>
  </si>
  <si>
    <t>자재구분</t>
  </si>
  <si>
    <t>공종+자재</t>
  </si>
  <si>
    <t>고유번호</t>
  </si>
  <si>
    <t/>
  </si>
  <si>
    <t>01</t>
  </si>
  <si>
    <t>0101  1.진입램프</t>
  </si>
  <si>
    <t>0101</t>
  </si>
  <si>
    <t>010101  공통 가설 공사</t>
  </si>
  <si>
    <t>010101</t>
  </si>
  <si>
    <t>콘테이너형 가설사무소 설치 및 해체</t>
  </si>
  <si>
    <t>2.4*9.0*2.6m, 3개월</t>
  </si>
  <si>
    <t>개소</t>
  </si>
  <si>
    <t>호표 1</t>
  </si>
  <si>
    <t>505FA17E6516F401F781DAA2854FBA</t>
  </si>
  <si>
    <t>T</t>
  </si>
  <si>
    <t>F</t>
  </si>
  <si>
    <t>010101505FA17E6516F401F781DAA2854FBA</t>
  </si>
  <si>
    <t>콘테이너형 가설창고 설치 및 해체</t>
  </si>
  <si>
    <t>호표 2</t>
  </si>
  <si>
    <t>505FA17E6516C4B23794369F835FD9</t>
  </si>
  <si>
    <t>010101505FA17E6516C4B23794369F835FD9</t>
  </si>
  <si>
    <t>조립식가설울타리(E.G.I철판)</t>
  </si>
  <si>
    <t>6개월. H=3.0m이하,강관지주</t>
  </si>
  <si>
    <t>M</t>
  </si>
  <si>
    <t>호표 3</t>
  </si>
  <si>
    <t>505FA17E54C2C4CCC7E87A8D8F2483</t>
  </si>
  <si>
    <t>010101505FA17E54C2C4CCC7E87A8D8F2483</t>
  </si>
  <si>
    <t>[ 합           계 ]</t>
  </si>
  <si>
    <t>TOTAL</t>
  </si>
  <si>
    <t>010102  가  설  공  사</t>
  </si>
  <si>
    <t>010102</t>
  </si>
  <si>
    <t>강관 조립말비계(이동식)설치 및 해체</t>
  </si>
  <si>
    <t>높이 2m, 3개월</t>
  </si>
  <si>
    <t>대</t>
  </si>
  <si>
    <t>호표 4</t>
  </si>
  <si>
    <t>505FA17E54ED648F072EE35E8B5E68</t>
  </si>
  <si>
    <t>010102505FA17E54ED648F072EE35E8B5E68</t>
  </si>
  <si>
    <t>건축물보양 - 석재면, 테라조면</t>
  </si>
  <si>
    <t>하드롱지</t>
  </si>
  <si>
    <t>M2</t>
  </si>
  <si>
    <t>호표 5</t>
  </si>
  <si>
    <t>505FA17E0C9C945467AFB24583FBAA</t>
  </si>
  <si>
    <t>010102505FA17E0C9C945467AFB24583FBAA</t>
  </si>
  <si>
    <t>먹매김</t>
  </si>
  <si>
    <t>일반</t>
  </si>
  <si>
    <t>호표 6</t>
  </si>
  <si>
    <t>505FA17E0C9C945737E5D7A4801C7B</t>
  </si>
  <si>
    <t>010102505FA17E0C9C945737E5D7A4801C7B</t>
  </si>
  <si>
    <t>건축물 현장정리</t>
  </si>
  <si>
    <t>리모델링</t>
  </si>
  <si>
    <t>호표 7</t>
  </si>
  <si>
    <t>505FA17E0CAE943007C3404685F3D6</t>
  </si>
  <si>
    <t>010102505FA17E0CAE943007C3404685F3D6</t>
  </si>
  <si>
    <t>010103  철  골  공  사</t>
  </si>
  <si>
    <t>010103</t>
  </si>
  <si>
    <t>아연도각관</t>
  </si>
  <si>
    <t>50*50*t2.3mm, 3.338kg/m</t>
  </si>
  <si>
    <t>5701D178C15A74D3A7428BFA8B9A7897FDDE23</t>
  </si>
  <si>
    <t>0101035701D178C15A74D3A7428BFA8B9A7897FDDE23</t>
  </si>
  <si>
    <t>100*100*t3.2mm, 9.520kg/m</t>
  </si>
  <si>
    <t>5701D178C15A74D3A7428BFA8B9A7897FDDA4B</t>
  </si>
  <si>
    <t>0101035701D178C15A74D3A7428BFA8B9A7897FDDA4B</t>
  </si>
  <si>
    <t>부대철골 설치</t>
  </si>
  <si>
    <t>TON</t>
  </si>
  <si>
    <t>호표 8</t>
  </si>
  <si>
    <t>505FE177BCC31423B7D083118773A3</t>
  </si>
  <si>
    <t>010103505FE177BCC31423B7D083118773A3</t>
  </si>
  <si>
    <t>운반비(트레일러 20ton+크레인 10ton)</t>
  </si>
  <si>
    <t>철골, L:30km</t>
  </si>
  <si>
    <t>산근 1</t>
  </si>
  <si>
    <t>505EF17F8757F4FF970C0E418449C1</t>
  </si>
  <si>
    <t>010103505EF17F8757F4FF970C0E418449C1</t>
  </si>
  <si>
    <t>010104  수  장  공  사</t>
  </si>
  <si>
    <t>010104</t>
  </si>
  <si>
    <t>선체 앞 캔틸레버 합성목재데크설치</t>
  </si>
  <si>
    <t>지정색,합성목재:25*150,0,아연도ㅁ-50x50x2.3@300*600</t>
  </si>
  <si>
    <t>호표 9</t>
  </si>
  <si>
    <t>505F2172F69E7458D72D1A43812CC5</t>
  </si>
  <si>
    <t>010104505F2172F69E7458D72D1A43812CC5</t>
  </si>
  <si>
    <t>선체 앞 캔틸레버 구조틀설치</t>
  </si>
  <si>
    <t>아연도 ㅁ-100*100*t3.2mm(H:1620@300+가새@300)+50*50*t2.3mm@300</t>
  </si>
  <si>
    <t>호표 10</t>
  </si>
  <si>
    <t>505F117CA64214C15792DE4980B7DB</t>
  </si>
  <si>
    <t>010104505F117CA64214C15792DE4980B7DB</t>
  </si>
  <si>
    <t>야외진입램프 합성목재데크설치[상단부]</t>
  </si>
  <si>
    <t>지정색,합성목재:25*150,,아연도ㅁ-50x50x2.3@300*600,[하부구조틀3단]</t>
  </si>
  <si>
    <t>호표 11</t>
  </si>
  <si>
    <t>505F2172F69E7458D72D1A43812CC4</t>
  </si>
  <si>
    <t>010104505F2172F69E7458D72D1A43812CC4</t>
  </si>
  <si>
    <t>야외진입램프 합성목재데크설치[하단부]</t>
  </si>
  <si>
    <t>지정색,합성목재:25*150,,아연도ㅁ-50x50x2.3@300*600,[하부구조틀2단]</t>
  </si>
  <si>
    <t>호표 12</t>
  </si>
  <si>
    <t>505F2172F69E7458D72D1A43812CC3</t>
  </si>
  <si>
    <t>010104505F2172F69E7458D72D1A43812CC3</t>
  </si>
  <si>
    <t>진입계단 합성목재데크설치</t>
  </si>
  <si>
    <t>지정색,합성목재:25*150,,아연도ㅁ-50x50x2.3@300*600,[하부구조틀4단]</t>
  </si>
  <si>
    <t>호표 13</t>
  </si>
  <si>
    <t>505F2172F69E7458D72D1A43812CC2</t>
  </si>
  <si>
    <t>010104505F2172F69E7458D72D1A43812CC2</t>
  </si>
  <si>
    <t>SST Expended Metal</t>
  </si>
  <si>
    <t>지정,SS341 SUS2T</t>
  </si>
  <si>
    <t>호표 14</t>
  </si>
  <si>
    <t>505F117CA64214C15792DE4980B7DE</t>
  </si>
  <si>
    <t>010104505F117CA64214C15792DE4980B7DE</t>
  </si>
  <si>
    <t>외부휴게객석및계단끝부분보강</t>
  </si>
  <si>
    <t>T:3 ST PLATE 위 불소수지도장(백색)</t>
  </si>
  <si>
    <t>호표 15</t>
  </si>
  <si>
    <t>505F117CA64214C15792DE4980B632</t>
  </si>
  <si>
    <t>010104505F117CA64214C15792DE4980B632</t>
  </si>
  <si>
    <t>Steel PIPE 핸드레일설치</t>
  </si>
  <si>
    <t>Ø34 2.3t 우레탄페인트,H:1250 PVC캡</t>
  </si>
  <si>
    <t>호표 16</t>
  </si>
  <si>
    <t>505F117C4D56C47E776733818D87D8</t>
  </si>
  <si>
    <t>010104505F117C4D56C47E776733818D87D8</t>
  </si>
  <si>
    <t>EXPANSION JOINT</t>
  </si>
  <si>
    <t>스테인리스, 바닥. W130*3t</t>
  </si>
  <si>
    <t>호표 17</t>
  </si>
  <si>
    <t>505F117C22BAE4A8D76060E984B767</t>
  </si>
  <si>
    <t>010104505F117C22BAE4A8D76060E984B767</t>
  </si>
  <si>
    <t>외부데크스틸설치[진입,전망대]</t>
  </si>
  <si>
    <t>T:3 ST PLATE 위 불소수지도장(백색),ㅁ-50*50*t2.3mm@400*600</t>
  </si>
  <si>
    <t>호표 18</t>
  </si>
  <si>
    <t>505F117CA64214C15792DE4980B633</t>
  </si>
  <si>
    <t>010104505F117CA64214C15792DE4980B633</t>
  </si>
  <si>
    <t>외부데크스틸천정판설치[진입,전망대]</t>
  </si>
  <si>
    <t>T:1.6 ST PLATE 위 불소수지도장(백색),ㅁ-50*50*t2.3mm@400*600</t>
  </si>
  <si>
    <t>호표 19</t>
  </si>
  <si>
    <t>505F117CA64214C15792DE4980B630</t>
  </si>
  <si>
    <t>010104505F117CA64214C15792DE4980B630</t>
  </si>
  <si>
    <t>외부데크천정 매입 간접등설치[진입,전망대]</t>
  </si>
  <si>
    <t>T:1.2,W:250 ST PLATE 위 불소수지도장(백색)</t>
  </si>
  <si>
    <t>호표 20</t>
  </si>
  <si>
    <t>505F117CA64214C15792DE4980B631</t>
  </si>
  <si>
    <t>010104505F117CA64214C15792DE4980B631</t>
  </si>
  <si>
    <t>010105  조  경  공  사</t>
  </si>
  <si>
    <t>010105</t>
  </si>
  <si>
    <t>진입계단부 화단설치</t>
  </si>
  <si>
    <t>W:1400*L:2160*H710,설치비및운반비포함</t>
  </si>
  <si>
    <t>EA</t>
  </si>
  <si>
    <t>호표 21</t>
  </si>
  <si>
    <t>507C517247377431873EA45A8346AC</t>
  </si>
  <si>
    <t>010105507C517247377431873EA45A8346AC</t>
  </si>
  <si>
    <t>010106  건설폐기물처리비</t>
  </si>
  <si>
    <t>010106</t>
  </si>
  <si>
    <t>5</t>
  </si>
  <si>
    <t>&lt;</t>
  </si>
  <si>
    <t>건설폐재류</t>
  </si>
  <si>
    <t>가연성이 제거된 재활용이 가능한 혼합물</t>
  </si>
  <si>
    <t>505FA17E0CAEA4D7B72BA95C8DDE79</t>
  </si>
  <si>
    <t>010106505FA17E0CAEA4D7B72BA95C8DDE79</t>
  </si>
  <si>
    <t>건설폐기물 상차 및 운반비 - 중량 기준</t>
  </si>
  <si>
    <t>중간처리 대상, 15ton 덤프트럭, 30km</t>
  </si>
  <si>
    <t>505FA17E0CAEA4D6A7D76BE58D74BF</t>
  </si>
  <si>
    <t>010106505FA17E0CAEA4D6A7D76BE58D74BF</t>
  </si>
  <si>
    <t>0102  2.전시관1,2</t>
  </si>
  <si>
    <t>0102</t>
  </si>
  <si>
    <t>010201  가  설  공  사</t>
  </si>
  <si>
    <t>010201</t>
  </si>
  <si>
    <t>010201505FA17E54ED648F072EE35E8B5E68</t>
  </si>
  <si>
    <t>010201505FA17E0C9C945467AFB24583FBAA</t>
  </si>
  <si>
    <t>010201505FA17E0C9C945737E5D7A4801C7B</t>
  </si>
  <si>
    <t>010201505FA17E0CAE943007C3404685F3D6</t>
  </si>
  <si>
    <t>010202  수  장  공  사</t>
  </si>
  <si>
    <t>010202</t>
  </si>
  <si>
    <t>천정치장뿜칠</t>
  </si>
  <si>
    <t>10mm</t>
  </si>
  <si>
    <t>호표 22</t>
  </si>
  <si>
    <t>505F41776D368400079CAD8C8E8316</t>
  </si>
  <si>
    <t>010202505F41776D368400079CAD8C8E8316</t>
  </si>
  <si>
    <t>AL Louver 설치</t>
  </si>
  <si>
    <t>100x100x50x0.5t,AL. LINE BAR,50*10*2400x0.8t,틀포함,현장설치도</t>
  </si>
  <si>
    <t>5774C175AD5E346DA7E177B28CEE088831019C</t>
  </si>
  <si>
    <t>0102025774C175AD5E346DA7E177B28CEE088831019C</t>
  </si>
  <si>
    <t>AL몰딩 설치</t>
  </si>
  <si>
    <t>25*50*1.0T</t>
  </si>
  <si>
    <t>호표 23</t>
  </si>
  <si>
    <t>505F41772749E4AE47A380F886645A</t>
  </si>
  <si>
    <t>010202505F41772749E4AE47A380F886645A</t>
  </si>
  <si>
    <t>철재커텐박스(ㄷ자형)</t>
  </si>
  <si>
    <t>150*150*1.2t, STL(도장 유)</t>
  </si>
  <si>
    <t>호표 24</t>
  </si>
  <si>
    <t>505F417731C2D4DB476D20CE89DD05</t>
  </si>
  <si>
    <t>010202505F417731C2D4DB476D20CE89DD05</t>
  </si>
  <si>
    <t>건식벽체설치[일면]</t>
  </si>
  <si>
    <t>ㅁ30X30 @ 450X600 목재틀,석고보드T:9.5*2겹 붙임</t>
  </si>
  <si>
    <t>호표 25</t>
  </si>
  <si>
    <t>505F417789C7A498B7B957F98D626D</t>
  </si>
  <si>
    <t>010202505F417789C7A498B7B957F98D626D</t>
  </si>
  <si>
    <t>합성목재데크설치[전시실-1,2]</t>
  </si>
  <si>
    <t>지정색,합성목재:25*150,</t>
  </si>
  <si>
    <t>호표 26</t>
  </si>
  <si>
    <t>505F2172F69E7458D72D1A43812CC6</t>
  </si>
  <si>
    <t>010202505F2172F69E7458D72D1A43812CC6</t>
  </si>
  <si>
    <t>전시실-2 객석의자평상설치[60.748m2]</t>
  </si>
  <si>
    <t>W:600*H:450+450,바닥:T2.5 비닐계 시트(마모륨),정면,T18 자작나무합판,ㅁ-50*50*2.3,@575*@400</t>
  </si>
  <si>
    <t>호표 27</t>
  </si>
  <si>
    <t>505F117CA64214C15792DE4980B7D8</t>
  </si>
  <si>
    <t>010202505F117CA64214C15792DE4980B7D8</t>
  </si>
  <si>
    <t>목재 그릴 설치</t>
  </si>
  <si>
    <t>W:800*H:2140,지정색,목재,45*5 @30,HINGE,원터치 자석(캐치)포함</t>
  </si>
  <si>
    <t>호표 28</t>
  </si>
  <si>
    <t>505F417789A4F453976AE8BF8CD80D</t>
  </si>
  <si>
    <t>010202505F417789A4F453976AE8BF8CD80D</t>
  </si>
  <si>
    <t>스테인리스재료분리대</t>
  </si>
  <si>
    <t>바닥, W45*H20*1.5t</t>
  </si>
  <si>
    <t>호표 29</t>
  </si>
  <si>
    <t>505F4177C78D14FA476D9972896139</t>
  </si>
  <si>
    <t>010202505F4177C78D14FA476D9972896139</t>
  </si>
  <si>
    <t>철골기둥설치[SC1]</t>
  </si>
  <si>
    <t>STR275,ㅁ-125X75X3.2T,H:2000,앙카및도장포함</t>
  </si>
  <si>
    <t>호표 30</t>
  </si>
  <si>
    <t>505F117CA64214C15792DE4987E6A7</t>
  </si>
  <si>
    <t>010202505F117CA64214C15792DE4987E6A7</t>
  </si>
  <si>
    <t>010203  미  장  공  사</t>
  </si>
  <si>
    <t>010203</t>
  </si>
  <si>
    <t>모르타르 바름</t>
  </si>
  <si>
    <t>바닥, 20mm</t>
  </si>
  <si>
    <t>호표 31</t>
  </si>
  <si>
    <t>505FC1730ECE64F3A7D733F38D26BD</t>
  </si>
  <si>
    <t>010203505FC1730ECE64F3A7D733F38D26BD</t>
  </si>
  <si>
    <t>기존바닥바탕정리</t>
  </si>
  <si>
    <t>셀프 레벨</t>
  </si>
  <si>
    <t>호표 32</t>
  </si>
  <si>
    <t>505FC1730E91245267B90A5381F52D</t>
  </si>
  <si>
    <t>010203505FC1730E91245267B90A5381F52D</t>
  </si>
  <si>
    <t>기존내벽바탕정리</t>
  </si>
  <si>
    <t>호표 33</t>
  </si>
  <si>
    <t>505FC1730E91245267B90A5381F52E</t>
  </si>
  <si>
    <t>010203505FC1730E91245267B90A5381F52E</t>
  </si>
  <si>
    <t>010204  창호 및 유리공사</t>
  </si>
  <si>
    <t>010204</t>
  </si>
  <si>
    <t>AW01[2.전시관1,2]</t>
  </si>
  <si>
    <t>18.900 x 2.140 = 40.446,현장설치도</t>
  </si>
  <si>
    <t>호표 34</t>
  </si>
  <si>
    <t>505F717AD894D4EB778F5C9F8CFF4F</t>
  </si>
  <si>
    <t>010204505F717AD894D4EB778F5C9F8CFF4F</t>
  </si>
  <si>
    <t>AW02[2.전시관1,2]</t>
  </si>
  <si>
    <t>호표 35</t>
  </si>
  <si>
    <t>505F717AD894D4EB778F5C9F8CFF4C</t>
  </si>
  <si>
    <t>010204505F717AD894D4EB778F5C9F8CFF4C</t>
  </si>
  <si>
    <t>WD01[2.전시관1,2]</t>
  </si>
  <si>
    <t>0.900 x 2.125 = 1.912,현장설치도</t>
  </si>
  <si>
    <t>호표 36</t>
  </si>
  <si>
    <t>505F717AD894D4EB778F5C9F8CFF4D</t>
  </si>
  <si>
    <t>010204505F717AD894D4EB778F5C9F8CFF4D</t>
  </si>
  <si>
    <t>복층유리</t>
  </si>
  <si>
    <t>복층유리, 로이, 칼라 일면반강화, 28mm, 6+16+6</t>
  </si>
  <si>
    <t>5774C175AD4DA44B27781D1F8FB149A71BA32C</t>
  </si>
  <si>
    <t>0102045774C175AD4DA44B27781D1F8FB149A71BA32C</t>
  </si>
  <si>
    <t>창호유리설치 / 복층유리</t>
  </si>
  <si>
    <t>유리두께 28mm 이하</t>
  </si>
  <si>
    <t>호표 37</t>
  </si>
  <si>
    <t>505F717A7639D4CDF770E9218F4F4C</t>
  </si>
  <si>
    <t>010204505F717A7639D4CDF770E9218F4F4C</t>
  </si>
  <si>
    <t>플로어힌지</t>
  </si>
  <si>
    <t>플로어힌지, KS4호, 120kg, 강화유리문(K-8400)</t>
  </si>
  <si>
    <t>조</t>
  </si>
  <si>
    <t>5774D1763F5B643347D4D9758929A7987D50DE</t>
  </si>
  <si>
    <t>0102045774D1763F5B643347D4D9758929A7987D50DE</t>
  </si>
  <si>
    <t>플로어힌지 설치</t>
  </si>
  <si>
    <t>재료비 별도</t>
  </si>
  <si>
    <t>호표 38</t>
  </si>
  <si>
    <t>505F717A912014EE0715D20E82C774</t>
  </si>
  <si>
    <t>010204505F717A912014EE0715D20E82C774</t>
  </si>
  <si>
    <t>도어핸들</t>
  </si>
  <si>
    <t>도어핸들, R-1000SS</t>
  </si>
  <si>
    <t>5774D1763F5B643F77EF65568D23D384BCADA7</t>
  </si>
  <si>
    <t>0102045774D1763F5B643F77EF65568D23D384BCADA7</t>
  </si>
  <si>
    <t>도어록 설치 / 일반도어록 목재창호</t>
  </si>
  <si>
    <t>호표 39</t>
  </si>
  <si>
    <t>505F717A9117A41D87A6A934873631</t>
  </si>
  <si>
    <t>010204505F717A9117A41D87A6A934873631</t>
  </si>
  <si>
    <t>도어힌지</t>
  </si>
  <si>
    <t>도어힌지, 스테인리스강, 베어링2개, 101.6*3.0mm</t>
  </si>
  <si>
    <t>개</t>
  </si>
  <si>
    <t>5774D1763F5B643347D4D9758929A10087E6A0</t>
  </si>
  <si>
    <t>0102045774D1763F5B643347D4D9758929A10087E6A0</t>
  </si>
  <si>
    <t>구조용 코킹</t>
  </si>
  <si>
    <t>5*16, 실리콘</t>
  </si>
  <si>
    <t>호표 40</t>
  </si>
  <si>
    <t>505F31712CEED4EA778C7DA6805EA4</t>
  </si>
  <si>
    <t>010204505F31712CEED4EA778C7DA6805EA4</t>
  </si>
  <si>
    <t>복층유리주위 코킹</t>
  </si>
  <si>
    <t>5*5, 실리콘</t>
  </si>
  <si>
    <t>호표 41</t>
  </si>
  <si>
    <t>505F717A76AC546CE7AD0C7C885687</t>
  </si>
  <si>
    <t>010204505F717A76AC546CE7AD0C7C885687</t>
  </si>
  <si>
    <t>010205  칠    공    사</t>
  </si>
  <si>
    <t>010205</t>
  </si>
  <si>
    <t>바탕만들기+걸레받이용 페인트칠(재료비 미포함)</t>
  </si>
  <si>
    <t>붓칠 2회, G.B.면(줄퍼티)</t>
  </si>
  <si>
    <t>호표 42</t>
  </si>
  <si>
    <t>505F51760FCAA40A3765A2E28BB5A4</t>
  </si>
  <si>
    <t>010205505F51760FCAA40A3765A2E28BB5A4</t>
  </si>
  <si>
    <t>바탕만들기+수성페인트 롤러칠(재료비 미포함)</t>
  </si>
  <si>
    <t>내부, 3회 1급, 석고보드면 줄퍼티</t>
  </si>
  <si>
    <t>호표 43</t>
  </si>
  <si>
    <t>505F5176187DB4B5074D82118995D0</t>
  </si>
  <si>
    <t>010205505F5176187DB4B5074D82118995D0</t>
  </si>
  <si>
    <t>010206  골    재    비</t>
  </si>
  <si>
    <t>010206</t>
  </si>
  <si>
    <t>시멘트</t>
  </si>
  <si>
    <t>건재상</t>
  </si>
  <si>
    <t>포</t>
  </si>
  <si>
    <t>5774C175AD22C417373A9BA186C67ECF815970</t>
  </si>
  <si>
    <t>0102065774C175AD22C417373A9BA186C67ECF815970</t>
  </si>
  <si>
    <t>모래</t>
  </si>
  <si>
    <t>도착도</t>
  </si>
  <si>
    <t>M3</t>
  </si>
  <si>
    <t>5759E17FECB0A40E5781E6938740D991801BCE</t>
  </si>
  <si>
    <t>0102065759E17FECB0A40E5781E6938740D991801BCE</t>
  </si>
  <si>
    <t>010207  건설폐기물처리비</t>
  </si>
  <si>
    <t>010207</t>
  </si>
  <si>
    <t>010207505FA17E0CAEA4D7B72BA95C8DDE79</t>
  </si>
  <si>
    <t>010207505FA17E0CAEA4D6A7D76BE58D74BF</t>
  </si>
  <si>
    <t>일 위 대 가 목 록</t>
  </si>
  <si>
    <t>코  드</t>
  </si>
  <si>
    <t>재 료 비</t>
  </si>
  <si>
    <t>노 무 비</t>
  </si>
  <si>
    <t>경    비</t>
  </si>
  <si>
    <t>합    계</t>
  </si>
  <si>
    <t>번  호</t>
  </si>
  <si>
    <t>비      고</t>
  </si>
  <si>
    <t>노임계수</t>
  </si>
  <si>
    <t>할증</t>
  </si>
  <si>
    <t>품셈개요</t>
  </si>
  <si>
    <t>장비일위</t>
  </si>
  <si>
    <t>일위대가</t>
  </si>
  <si>
    <t>할증적용</t>
  </si>
  <si>
    <t>할증저장</t>
  </si>
  <si>
    <t>할증율</t>
  </si>
  <si>
    <t>HAL1</t>
  </si>
  <si>
    <t>HAL2</t>
  </si>
  <si>
    <t>HAL3</t>
  </si>
  <si>
    <t>일위대가+자재</t>
  </si>
  <si>
    <t>콘테이너형 가설사무소 설치 및 해체  2.4*9.0*2.6m, 3개월  개소     ( 호표 1 )</t>
  </si>
  <si>
    <t>컨테이너하우스</t>
  </si>
  <si>
    <t>컨테이너하우스, 사무실용, 2.4*9.0*2.6m</t>
  </si>
  <si>
    <t>금액제외</t>
  </si>
  <si>
    <t>5774C1759CEF14955757137187DFD723EF552F</t>
  </si>
  <si>
    <t>505FA17E6516F401F781DAA2854FBA5774C1759CEF14955757137187DFD723EF552F</t>
  </si>
  <si>
    <t>-</t>
  </si>
  <si>
    <t>콘테이너형 가설건축물 설치</t>
  </si>
  <si>
    <t>2.4*9.0*2.6m</t>
  </si>
  <si>
    <t>505FA17E6516F401F71EE98B897FAE</t>
  </si>
  <si>
    <t>505FA17E6516F401F781DAA2854FBA505FA17E6516F401F71EE98B897FAE</t>
  </si>
  <si>
    <t>콘테이너형 가설건축물 해체</t>
  </si>
  <si>
    <t>505FA17E6516F401F71EE98B897FAB</t>
  </si>
  <si>
    <t>505FA17E6516F401F781DAA2854FBA505FA17E6516F401F71EE98B897FAB</t>
  </si>
  <si>
    <t>경비로 적용</t>
  </si>
  <si>
    <t>합계의 100%</t>
  </si>
  <si>
    <t>식</t>
  </si>
  <si>
    <t>51410174C3A7B41407A53C8C8A2F001</t>
  </si>
  <si>
    <t>505FA17E6516F401F781DAA2854FBA51410174C3A7B41407A53C8C8A2F001</t>
  </si>
  <si>
    <t xml:space="preserve"> [ 합          계 ]</t>
  </si>
  <si>
    <t>콘테이너형 가설창고 설치 및 해체  2.4*9.0*2.6m, 3개월  개소     ( 호표 2 )</t>
  </si>
  <si>
    <t>컨테이너하우스, 창고용, 2.4*9.0*2.6m</t>
  </si>
  <si>
    <t>5774C1759CEF14955757137187DFD723EF5362</t>
  </si>
  <si>
    <t>505FA17E6516C4B23794369F835FD95774C1759CEF14955757137187DFD723EF5362</t>
  </si>
  <si>
    <t>505FA17E6516C4B23794369F835FD9505FA17E6516F401F71EE98B897FAE</t>
  </si>
  <si>
    <t>505FA17E6516C4B23794369F835FD9505FA17E6516F401F71EE98B897FAB</t>
  </si>
  <si>
    <t>505FA17E6516C4B23794369F835FD951410174C3A7B41407A53C8C8A2F001</t>
  </si>
  <si>
    <t>조립식가설울타리(E.G.I철판)  6개월. H=3.0m이하,강관지주  M     ( 호표 3 )</t>
  </si>
  <si>
    <t>조립식 가설울타리 부재</t>
  </si>
  <si>
    <t>EGI철판(후크볼트형), 550*3000*0.5T</t>
  </si>
  <si>
    <t>매</t>
  </si>
  <si>
    <t>5774C175ADA624D707B4EDB882C66B2368852F</t>
  </si>
  <si>
    <t>505FA17E54C2C4CCC7E87A8D8F24835774C175ADA624D707B4EDB882C66B2368852F</t>
  </si>
  <si>
    <t>강관비계</t>
  </si>
  <si>
    <t>강관비계, 비계파이프, 48.6*2.3mm*6mm</t>
  </si>
  <si>
    <t>5774C175ADA624D4B770B15E8E4B7A3821AFC0</t>
  </si>
  <si>
    <t>505FA17E54C2C4CCC7E87A8D8F24835774C175ADA624D4B770B15E8E4B7A3821AFC0</t>
  </si>
  <si>
    <t>강관비계 부속철물</t>
  </si>
  <si>
    <t>클램프 고정, 자동</t>
  </si>
  <si>
    <t>5774C175ADA624D4B770B15E8E4B7A3820817E</t>
  </si>
  <si>
    <t>505FA17E54C2C4CCC7E87A8D8F24835774C175ADA624D4B770B15E8E4B7A3820817E</t>
  </si>
  <si>
    <t>이음철물, 연결핀</t>
  </si>
  <si>
    <t>5774C175ADA624D4B770B15E8E4B7A38208179</t>
  </si>
  <si>
    <t>505FA17E54C2C4CCC7E87A8D8F24835774C175ADA624D4B770B15E8E4B7A38208179</t>
  </si>
  <si>
    <t>볼트/넛트</t>
  </si>
  <si>
    <t>5774C175ADA624D707B4EDB882C66B2368F372</t>
  </si>
  <si>
    <t>505FA17E54C2C4CCC7E87A8D8F24835774C175ADA624D707B4EDB882C66B2368F372</t>
  </si>
  <si>
    <t>가설울타리 및 가설방음벽 강관지주</t>
  </si>
  <si>
    <t>지주높이 3.5m 이하</t>
  </si>
  <si>
    <t>505FA17E54C2C4CCC7E87A8A8D4772</t>
  </si>
  <si>
    <t>505FA17E54C2C4CCC7E87A8D8F2483505FA17E54C2C4CCC7E87A8A8D4772</t>
  </si>
  <si>
    <t>가설울타리 및 가설방음벽 가설울타리판</t>
  </si>
  <si>
    <t>설치높이 3m 이하</t>
  </si>
  <si>
    <t>505FA17E54C2C4CCC7E87A8A895940</t>
  </si>
  <si>
    <t>505FA17E54C2C4CCC7E87A8D8F2483505FA17E54C2C4CCC7E87A8A895940</t>
  </si>
  <si>
    <t>505FA17E54C2C4CCC7E87A8D8F248351410174C3A7B41407A53C8C8A2F001</t>
  </si>
  <si>
    <t>강관 조립말비계(이동식)설치 및 해체  높이 2m, 3개월  대     ( 호표 4 )</t>
  </si>
  <si>
    <t>비계안정장치</t>
  </si>
  <si>
    <t>비계안정장치, 비계기본틀, 기둥, 1.2*1.7m</t>
  </si>
  <si>
    <t>5774C175ADA624D707B4A7C3872F9563EEF2E4</t>
  </si>
  <si>
    <t>505FA17E54ED648F072EE35E8B5E685774C175ADA624D707B4A7C3872F9563EEF2E4</t>
  </si>
  <si>
    <t>비계안정장치, 가새, 1.2*1.9m</t>
  </si>
  <si>
    <t>5774C175ADA624D707B4A7C3872F9563EEF2EA</t>
  </si>
  <si>
    <t>505FA17E54ED648F072EE35E8B5E685774C175ADA624D707B4A7C3872F9563EEF2EA</t>
  </si>
  <si>
    <t>비계안정장치, 수평띠장, 1829mm</t>
  </si>
  <si>
    <t>5774C175ADA624D707B4A7C3872F9563EEFD8C</t>
  </si>
  <si>
    <t>505FA17E54ED648F072EE35E8B5E685774C175ADA624D707B4A7C3872F9563EEFD8C</t>
  </si>
  <si>
    <t>비계안정장치, 손잡이기둥</t>
  </si>
  <si>
    <t>5774C175ADA624D707B4A7C3872F9563EEFD8B</t>
  </si>
  <si>
    <t>505FA17E54ED648F072EE35E8B5E685774C175ADA624D707B4A7C3872F9563EEFD8B</t>
  </si>
  <si>
    <t>비계안정장치, 손잡이, 1229mm</t>
  </si>
  <si>
    <t>5774C175ADA624D707B4A7C3872F9563EEFD8D</t>
  </si>
  <si>
    <t>505FA17E54ED648F072EE35E8B5E685774C175ADA624D707B4A7C3872F9563EEFD8D</t>
  </si>
  <si>
    <t>비계안정장치, 손잡이, 1829mm</t>
  </si>
  <si>
    <t>5774C175ADA624D707B4A7C3872F9563EEFD8A</t>
  </si>
  <si>
    <t>505FA17E54ED648F072EE35E8B5E685774C175ADA624D707B4A7C3872F9563EEFD8A</t>
  </si>
  <si>
    <t>비계안정장치, 바퀴</t>
  </si>
  <si>
    <t>5774C175ADA624D707B4A7C3872F9563EEFD88</t>
  </si>
  <si>
    <t>505FA17E54ED648F072EE35E8B5E685774C175ADA624D707B4A7C3872F9563EEFD88</t>
  </si>
  <si>
    <t>비계안정장치, 쟈키</t>
  </si>
  <si>
    <t>5774C175ADA624D707B4A7C3872F9563EEFD89</t>
  </si>
  <si>
    <t>505FA17E54ED648F072EE35E8B5E685774C175ADA624D707B4A7C3872F9563EEFD89</t>
  </si>
  <si>
    <t>비계안정장치, 발판, 40*200*2000</t>
  </si>
  <si>
    <t>장</t>
  </si>
  <si>
    <t>5774C175ADA624D707B4A7C38563C8F5B0DC6D</t>
  </si>
  <si>
    <t>505FA17E54ED648F072EE35E8B5E685774C175ADA624D707B4A7C38563C8F5B0DC6D</t>
  </si>
  <si>
    <t>높이 2m, 노무비</t>
  </si>
  <si>
    <t>호표 49</t>
  </si>
  <si>
    <t>505FA17E54ED648F072EE34C84B406</t>
  </si>
  <si>
    <t>505FA17E54ED648F072EE35E8B5E68505FA17E54ED648F072EE34C84B406</t>
  </si>
  <si>
    <t>건축물보양 - 석재면, 테라조면  하드롱지  M2     ( 호표 5 )</t>
  </si>
  <si>
    <t>공통자재</t>
  </si>
  <si>
    <t>576A11777A9E44E3779F87DF83BA9EE1B8E9F4</t>
  </si>
  <si>
    <t>505FA17E0C9C945467AFB24583FBAA576A11777A9E44E3779F87DF83BA9EE1B8E9F4</t>
  </si>
  <si>
    <t>합성풀</t>
  </si>
  <si>
    <t>합성풀, 건설용</t>
  </si>
  <si>
    <t>kg</t>
  </si>
  <si>
    <t>5774D17603E7B4F4777B865C893BBF62FC02D7</t>
  </si>
  <si>
    <t>505FA17E0C9C945467AFB24583FBAA5774D17603E7B4F4777B865C893BBF62FC02D7</t>
  </si>
  <si>
    <t>보통인부</t>
  </si>
  <si>
    <t>일반공사 직종</t>
  </si>
  <si>
    <t>인</t>
  </si>
  <si>
    <t>5085F1705EFA24EB673927758908E53E87F9CF</t>
  </si>
  <si>
    <t>505FA17E0C9C945467AFB24583FBAA5085F1705EFA24EB673927758908E53E87F9CF</t>
  </si>
  <si>
    <t>먹매김  일반  M2     ( 호표 6 )</t>
  </si>
  <si>
    <t>건축목공</t>
  </si>
  <si>
    <t>5085F1705EFA24EB673927758908E53E87FBF8</t>
  </si>
  <si>
    <t>505FA17E0C9C945737E5D7A4801C7B5085F1705EFA24EB673927758908E53E87FBF8</t>
  </si>
  <si>
    <t>건축물 현장정리  리모델링  M2     ( 호표 7 )</t>
  </si>
  <si>
    <t>505FA17E0CAE943007C3404685F3D65085F1705EFA24EB673927758908E53E87F9CF</t>
  </si>
  <si>
    <t>부대철골 설치    TON     ( 호표 8 )</t>
  </si>
  <si>
    <t>철골공</t>
  </si>
  <si>
    <t>5085F1705EFA24EB673927758908E53E87F826</t>
  </si>
  <si>
    <t>505FE177BCC31423B7D083118773A35085F1705EFA24EB673927758908E53E87F826</t>
  </si>
  <si>
    <t>특별인부</t>
  </si>
  <si>
    <t>5085F1705EFA24EB673927758908E53E87F9CE</t>
  </si>
  <si>
    <t>505FE177BCC31423B7D083118773A35085F1705EFA24EB673927758908E53E87F9CE</t>
  </si>
  <si>
    <t>크레인(타이어)</t>
  </si>
  <si>
    <t>50ton</t>
  </si>
  <si>
    <t>HR</t>
  </si>
  <si>
    <t>호표 50</t>
  </si>
  <si>
    <t>574F8171C93F74DC9744378E8A03753DA3BFFE6D</t>
  </si>
  <si>
    <t>505FE177BCC31423B7D083118773A3574F8171C93F74DC9744378E8A03753DA3BFFE6D</t>
  </si>
  <si>
    <t>선체 앞 캔틸레버 합성목재데크설치  지정색,합성목재:25*150,0,아연도ㅁ-50x50x2.3@300*600  M2     ( 호표 9 )</t>
  </si>
  <si>
    <t>구조용각형강관(아연각관)</t>
  </si>
  <si>
    <t>ㅁ-50*50*2.3t</t>
  </si>
  <si>
    <t>호표 53</t>
  </si>
  <si>
    <t>505F117CA66E948B879042F4832EAE</t>
  </si>
  <si>
    <t>505F2172F69E7458D72D1A43812CC5505F117CA66E948B879042F4832EAE</t>
  </si>
  <si>
    <t>합성목재데크설치</t>
  </si>
  <si>
    <t>지정색,T:30</t>
  </si>
  <si>
    <t>호표 54</t>
  </si>
  <si>
    <t>505F2172F69E7458D73FED678786AD</t>
  </si>
  <si>
    <t>505F2172F69E7458D72D1A43812CC5505F2172F69E7458D73FED678786AD</t>
  </si>
  <si>
    <t>선체 앞 캔틸레버 구조틀설치  아연도 ㅁ-100*100*t3.2mm(H:1620@300+가새@300)+50*50*t2.3mm@300  M2     ( 호표 10 )</t>
  </si>
  <si>
    <t>505F117CA64214C15792DE4980B7DB505F117CA66E948B879042F4832EAE</t>
  </si>
  <si>
    <t>ㅁ-100*100*3.2t</t>
  </si>
  <si>
    <t>호표 57</t>
  </si>
  <si>
    <t>505F117CA66E948B879042F48320CF</t>
  </si>
  <si>
    <t>505F117CA64214C15792DE4980B7DB505F117CA66E948B879042F48320CF</t>
  </si>
  <si>
    <t>야외진입램프 합성목재데크설치[상단부]  지정색,합성목재:25*150,,아연도ㅁ-50x50x2.3@300*600,[하부구조틀3단]  M2     ( 호표 11 )</t>
  </si>
  <si>
    <t>505F2172F69E7458D72D1A43812CC4505F117CA66E948B879042F4832EAE</t>
  </si>
  <si>
    <t>505F2172F69E7458D72D1A43812CC4505F2172F69E7458D73FED678786AD</t>
  </si>
  <si>
    <t>야외진입램프 합성목재데크설치[하단부]  지정색,합성목재:25*150,,아연도ㅁ-50x50x2.3@300*600,[하부구조틀2단]  M2     ( 호표 12 )</t>
  </si>
  <si>
    <t>505F2172F69E7458D72D1A43812CC3505F117CA66E948B879042F4832EAE</t>
  </si>
  <si>
    <t>505F2172F69E7458D72D1A43812CC3505F2172F69E7458D73FED678786AD</t>
  </si>
  <si>
    <t>진입계단 합성목재데크설치  지정색,합성목재:25*150,,아연도ㅁ-50x50x2.3@300*600,[하부구조틀4단]  M2     ( 호표 13 )</t>
  </si>
  <si>
    <t>505F2172F69E7458D72D1A43812CC2505F117CA66E948B879042F4832EAE</t>
  </si>
  <si>
    <t>505F2172F69E7458D72D1A43812CC2505F2172F69E7458D73FED678786AD</t>
  </si>
  <si>
    <t>SST Expended Metal  지정,SS341 SUS2T  M2     ( 호표 14 )</t>
  </si>
  <si>
    <t>SS341 SUS2T</t>
  </si>
  <si>
    <t>5774C175AD5E346DA7E177B28CEE088831019D</t>
  </si>
  <si>
    <t>505F117CA64214C15792DE4980B7DE5774C175AD5E346DA7E177B28CEE088831019D</t>
  </si>
  <si>
    <t>각종 잡철물 설치</t>
  </si>
  <si>
    <t>스테인리스, 간단</t>
  </si>
  <si>
    <t>호표 60</t>
  </si>
  <si>
    <t>505F117CA616E421974805CF874D0B</t>
  </si>
  <si>
    <t>505F117CA64214C15792DE4980B7DE505F117CA616E421974805CF874D0B</t>
  </si>
  <si>
    <t>외부휴게객석및계단끝부분보강  T:3 ST PLATE 위 불소수지도장(백색)  M     ( 호표 15 )</t>
  </si>
  <si>
    <t>일반철판</t>
  </si>
  <si>
    <t>3.0t</t>
  </si>
  <si>
    <t>호표 61</t>
  </si>
  <si>
    <t>505F117CA64264439738E26389399B</t>
  </si>
  <si>
    <t>505F117CA64214C15792DE4980B632505F117CA64264439738E26389399B</t>
  </si>
  <si>
    <t>분체도장</t>
  </si>
  <si>
    <t>철재면</t>
  </si>
  <si>
    <t>호표 62</t>
  </si>
  <si>
    <t>505F5176187DB4B5074D44FD85CDD0</t>
  </si>
  <si>
    <t>505F117CA64214C15792DE4980B632505F5176187DB4B5074D44FD85CDD0</t>
  </si>
  <si>
    <t>Steel PIPE 핸드레일설치  Ø34 2.3t 우레탄페인트,H:1250 PVC캡  M     ( 호표 16 )</t>
  </si>
  <si>
    <t>STL'L PIPE(녹막이1회)</t>
  </si>
  <si>
    <t>백관, Φ34.0*1.8t</t>
  </si>
  <si>
    <t>호표 66</t>
  </si>
  <si>
    <t>505F117CA66E948B879042E58A2208</t>
  </si>
  <si>
    <t>505F117C4D56C47E776733818D87D8505F117CA66E948B879042E58A2208</t>
  </si>
  <si>
    <t>스테인리스 CAP</t>
  </si>
  <si>
    <t>D60*1.2t</t>
  </si>
  <si>
    <t>호표 67</t>
  </si>
  <si>
    <t>505F117C4D674476176BD83686B6BF</t>
  </si>
  <si>
    <t>505F117C4D56C47E776733818D87D8505F117C4D674476176BD83686B6BF</t>
  </si>
  <si>
    <t>세트앵커</t>
  </si>
  <si>
    <t>세트앵커, M10*L75mm</t>
  </si>
  <si>
    <t>5774D1763F5B643607177FD78EFDE9AC454E5D</t>
  </si>
  <si>
    <t>505F117C4D56C47E776733818D87D85774D1763F5B643607177FD78EFDE9AC454E5D</t>
  </si>
  <si>
    <t>우레탄페인트(붓칠)</t>
  </si>
  <si>
    <t>철재면 2회</t>
  </si>
  <si>
    <t>호표 68</t>
  </si>
  <si>
    <t>505F5176187DB4B5074D44FD85CEF3</t>
  </si>
  <si>
    <t>505F117C4D56C47E776733818D87D8505F5176187DB4B5074D44FD85CEF3</t>
  </si>
  <si>
    <t>EXPANSION JOINT  스테인리스, 바닥. W130*3t  M     ( 호표 17 )</t>
  </si>
  <si>
    <t>스테인리스강판</t>
  </si>
  <si>
    <t>스테인리스강판, STS304, 3.0mm</t>
  </si>
  <si>
    <t>5774C175AD3364D5D72019108F581DB01177D1</t>
  </si>
  <si>
    <t>505F117C22BAE4A8D76060E984B7675774C175AD3364D5D72019108F581DB01177D1</t>
  </si>
  <si>
    <t>ㄱ형강</t>
  </si>
  <si>
    <t>ㄱ형강, 등변, 30*30*3mm</t>
  </si>
  <si>
    <t>5774C175AD335435D783CC6C808029AE9903E3</t>
  </si>
  <si>
    <t>505F117C22BAE4A8D76060E984B7675774C175AD335435D783CC6C808029AE9903E3</t>
  </si>
  <si>
    <t>일반봉강</t>
  </si>
  <si>
    <t>일반봉강, SS400, ∮13mm</t>
  </si>
  <si>
    <t>5774C175AD335436F7FC52458DB95B2C6A8F76</t>
  </si>
  <si>
    <t>505F117C22BAE4A8D76060E984B7675774C175AD335436F7FC52458DB95B2C6A8F76</t>
  </si>
  <si>
    <t>작은나사</t>
  </si>
  <si>
    <t>스테인리스, M5*12</t>
  </si>
  <si>
    <t>5774D1763F5B64372781C5D68E017CD5742DE8</t>
  </si>
  <si>
    <t>505F117C22BAE4A8D76060E984B7675774D1763F5B64372781C5D68E017CD5742DE8</t>
  </si>
  <si>
    <t>각종 잡철물 제작 설치</t>
  </si>
  <si>
    <t>스테인리스, 보통</t>
  </si>
  <si>
    <t>호표 72</t>
  </si>
  <si>
    <t>505F117CA627541367E8255F892F0C</t>
  </si>
  <si>
    <t>505F117C22BAE4A8D76060E984B767505F117CA627541367E8255F892F0C</t>
  </si>
  <si>
    <t>철재, 보통</t>
  </si>
  <si>
    <t>호표 73</t>
  </si>
  <si>
    <t>505F117CA627541367E80A718ECECA</t>
  </si>
  <si>
    <t>505F117C22BAE4A8D76060E984B767505F117CA627541367E80A718ECECA</t>
  </si>
  <si>
    <t>녹막이페인트 붓칠(재료비 미포함)</t>
  </si>
  <si>
    <t>철재면, 1회 2종</t>
  </si>
  <si>
    <t>호표 74</t>
  </si>
  <si>
    <t>505F51763B3264E73797D8C48F90E2</t>
  </si>
  <si>
    <t>505F117C22BAE4A8D76060E984B767505F51763B3264E73797D8C48F90E2</t>
  </si>
  <si>
    <t>신축이음채움재</t>
  </si>
  <si>
    <t>RUBBER스폰지, 50*1000*1000</t>
  </si>
  <si>
    <t>5774C175AD22C419E787A8A887AE01D3735CE7</t>
  </si>
  <si>
    <t>505F117C22BAE4A8D76060E984B7675774C175AD22C419E787A8A887AE01D3735CE7</t>
  </si>
  <si>
    <t>수밀코킹(50*20mm)</t>
  </si>
  <si>
    <t>폴리우레탄, 콘크리트죠인트</t>
  </si>
  <si>
    <t>호표 75</t>
  </si>
  <si>
    <t>505F31712CFF44DB27139EDF845FE4</t>
  </si>
  <si>
    <t>505F117C22BAE4A8D76060E984B767505F31712CFF44DB27139EDF845FE4</t>
  </si>
  <si>
    <t>철강설</t>
  </si>
  <si>
    <t>철강설, 스텐레스, 작업설부산물</t>
  </si>
  <si>
    <t>수집상차도</t>
  </si>
  <si>
    <t>5759E17FEC33443607DB1FF782E5896E06BC15</t>
  </si>
  <si>
    <t>505F117C22BAE4A8D76060E984B7675759E17FEC33443607DB1FF782E5896E06BC15</t>
  </si>
  <si>
    <t>철강설, 고철, 작업설부산물</t>
  </si>
  <si>
    <t>5759E17FEC33443607DB1FF782E5896E06BD39</t>
  </si>
  <si>
    <t>505F117C22BAE4A8D76060E984B7675759E17FEC33443607DB1FF782E5896E06BD39</t>
  </si>
  <si>
    <t>외부데크스틸설치[진입,전망대]  T:3 ST PLATE 위 불소수지도장(백색),ㅁ-50*50*t2.3mm@400*600  M2     ( 호표 18 )</t>
  </si>
  <si>
    <t>505F117CA64214C15792DE4980B633505F117CA66E948B879042F4832EAE</t>
  </si>
  <si>
    <t>505F117CA64214C15792DE4980B633505F117CA64264439738E26389399B</t>
  </si>
  <si>
    <t>505F117CA64214C15792DE4980B633505F5176187DB4B5074D44FD85CDD0</t>
  </si>
  <si>
    <t>외부데크스틸천정판설치[진입,전망대]  T:1.6 ST PLATE 위 불소수지도장(백색),ㅁ-50*50*t2.3mm@400*600  M2     ( 호표 19 )</t>
  </si>
  <si>
    <t>505F117CA64214C15792DE4980B630505F117CA66E948B879042F4832EAE</t>
  </si>
  <si>
    <t>1.6t</t>
  </si>
  <si>
    <t>호표 81</t>
  </si>
  <si>
    <t>505F117CA64264439738E2638938F3</t>
  </si>
  <si>
    <t>505F117CA64214C15792DE4980B630505F117CA64264439738E2638938F3</t>
  </si>
  <si>
    <t>505F117CA64214C15792DE4980B630505F5176187DB4B5074D44FD85CDD0</t>
  </si>
  <si>
    <t>외부데크천정 매입 간접등설치[진입,전망대]  T:1.2,W:250 ST PLATE 위 불소수지도장(백색)  M     ( 호표 20 )</t>
  </si>
  <si>
    <t>칼라강판</t>
  </si>
  <si>
    <t>1.2t &lt;불소/일면&gt;</t>
  </si>
  <si>
    <t>호표 82</t>
  </si>
  <si>
    <t>505F117CA64264439738E2638EBD40</t>
  </si>
  <si>
    <t>505F117CA64214C15792DE4980B631505F117CA64264439738E2638EBD40</t>
  </si>
  <si>
    <t>진입계단부 화단설치  W:1400*L:2160*H710,설치비및운반비포함  EA     ( 호표 21 )</t>
  </si>
  <si>
    <t>진입계단부 화단</t>
  </si>
  <si>
    <t>W2160*D1400*H710</t>
  </si>
  <si>
    <t>570141792878E416E7CF94CD896C1E152232E7</t>
  </si>
  <si>
    <t>507C517247377431873EA45A8346AC570141792878E416E7CF94CD896C1E152232E7</t>
  </si>
  <si>
    <t>507C517247377431873EA45A8346AC5085F1705EFA24EB673927758908E53E87F9CF</t>
  </si>
  <si>
    <t>조경공</t>
  </si>
  <si>
    <t>5085F1705EFA24EB673927758908E53E87FADC</t>
  </si>
  <si>
    <t>507C517247377431873EA45A8346AC5085F1705EFA24EB673927758908E53E87FADC</t>
  </si>
  <si>
    <t>잡재료</t>
  </si>
  <si>
    <t>합계의 5%</t>
  </si>
  <si>
    <t>507C517247377431873EA45A8346AC51410174C3A7B41407A53C8C8A2F001</t>
  </si>
  <si>
    <t>천정치장뿜칠  10mm  M2     ( 호표 22 )</t>
  </si>
  <si>
    <t>10mm, 밀도35kg/㎥, 1종, 우레탄폼단열재</t>
  </si>
  <si>
    <t>5774C175AD7AE42FB70B36F488EE32FF05788B</t>
  </si>
  <si>
    <t>505F41776D368400079CAD8C8E83165774C175AD7AE42FB70B36F488EE32FF05788B</t>
  </si>
  <si>
    <t>피복뿜칠</t>
  </si>
  <si>
    <t>습식, 10mm</t>
  </si>
  <si>
    <t>호표 83</t>
  </si>
  <si>
    <t>505FE17787604411574624F789B5ED</t>
  </si>
  <si>
    <t>505F41776D368400079CAD8C8E8316505FE17787604411574624F789B5ED</t>
  </si>
  <si>
    <t>AL몰딩 설치  25*50*1.0T  M     ( 호표 23 )</t>
  </si>
  <si>
    <t>알루미늄합금판</t>
  </si>
  <si>
    <t>알루미늄합금판, A1050, 1.0mm</t>
  </si>
  <si>
    <t>5774C175AD3364D5D72061728590100FA2E87B</t>
  </si>
  <si>
    <t>505F41772749E4AE47A380F886645A5774C175AD3364D5D72061728590100FA2E87B</t>
  </si>
  <si>
    <t>몰딩 설치</t>
  </si>
  <si>
    <t>호표 84</t>
  </si>
  <si>
    <t>505F41772764C40A679BC8828FED0D</t>
  </si>
  <si>
    <t>505F41772749E4AE47A380F886645A505F41772764C40A679BC8828FED0D</t>
  </si>
  <si>
    <t>철재커텐박스(ㄷ자형)  150*150*1.2t, STL(도장 유)  M     ( 호표 24 )</t>
  </si>
  <si>
    <t>일반구조용압연강판</t>
  </si>
  <si>
    <t>일반구조용압연강판, 1.2mm</t>
  </si>
  <si>
    <t>5774C175AD3364D5D72008EF893BC2D0794DFD</t>
  </si>
  <si>
    <t>505F417731C2D4DB476D20CE89DD055774C175AD3364D5D72008EF893BC2D0794DFD</t>
  </si>
  <si>
    <t>ㄱ형강, 등변, 25*25*3mm</t>
  </si>
  <si>
    <t>5774C175AD335435D783CC6C808029AE9903E4</t>
  </si>
  <si>
    <t>505F417731C2D4DB476D20CE89DD055774C175AD335435D783CC6C808029AE9903E4</t>
  </si>
  <si>
    <t>철재, 보통(강판의 가공설치)</t>
  </si>
  <si>
    <t>호표 85</t>
  </si>
  <si>
    <t>505F117CA627541247422C0E8482DC</t>
  </si>
  <si>
    <t>505F417731C2D4DB476D20CE89DD05505F117CA627541247422C0E8482DC</t>
  </si>
  <si>
    <t>505F417731C2D4DB476D20CE89DD05505F51763B3264E73797D8C48F90E2</t>
  </si>
  <si>
    <t>유성페인트 붓칠(재료비 미포함)</t>
  </si>
  <si>
    <t>철재면, 2회 1급</t>
  </si>
  <si>
    <t>호표 86</t>
  </si>
  <si>
    <t>505F51760FE5948DA79F8B4788CF55</t>
  </si>
  <si>
    <t>505F417731C2D4DB476D20CE89DD05505F51760FE5948DA79F8B4788CF55</t>
  </si>
  <si>
    <t>505F417731C2D4DB476D20CE89DD055759E17FEC33443607DB1FF782E5896E06BD39</t>
  </si>
  <si>
    <t>건식벽체설치[일면]  ㅁ30X30 @ 450X600 목재틀,석고보드T:9.5*2겹 붙임  M2     ( 호표 25 )</t>
  </si>
  <si>
    <t>벽체틀 설치</t>
  </si>
  <si>
    <t>30*30, @450*600</t>
  </si>
  <si>
    <t>호표 90</t>
  </si>
  <si>
    <t>505F2172C9A8641837080D6C8FC602</t>
  </si>
  <si>
    <t>505F417789C7A498B7B957F98D626D505F2172C9A8641837080D6C8FC602</t>
  </si>
  <si>
    <t>석고보드</t>
  </si>
  <si>
    <t>석고보드, 평보드, 9.5*900*1800mm(㎡)</t>
  </si>
  <si>
    <t>5774C175AD5E346EB750EB398473A67C5997B2</t>
  </si>
  <si>
    <t>505F417789C7A498B7B957F98D626D5774C175AD5E346EB750EB398473A67C5997B2</t>
  </si>
  <si>
    <t>석고판(나사고정) 설치 - 바탕용</t>
  </si>
  <si>
    <t>벽, 2겹 붙임</t>
  </si>
  <si>
    <t>호표 91</t>
  </si>
  <si>
    <t>505F417789C7A498B7B957F98D6373</t>
  </si>
  <si>
    <t>505F417789C7A498B7B957F98D626D505F417789C7A498B7B957F98D6373</t>
  </si>
  <si>
    <t>합성목재데크설치[전시실-1,2]  지정색,합성목재:25*150,  M2     ( 호표 26 )</t>
  </si>
  <si>
    <t>합성목재</t>
  </si>
  <si>
    <t>25*150</t>
  </si>
  <si>
    <t>5774C175AD5E346C8770936E8F2068D9571376</t>
  </si>
  <si>
    <t>505F2172F69E7458D72D1A43812CC65774C175AD5E346C8770936E8F2068D9571376</t>
  </si>
  <si>
    <t>설치비</t>
  </si>
  <si>
    <t>5774C175AD5E346C8770936E8F2068D9571375</t>
  </si>
  <si>
    <t>505F2172F69E7458D72D1A43812CC65774C175AD5E346C8770936E8F2068D9571375</t>
  </si>
  <si>
    <t>더블클립</t>
  </si>
  <si>
    <t>5774C175AD5E346C8770936E8F2068D9571374</t>
  </si>
  <si>
    <t>505F2172F69E7458D72D1A43812CC65774C175AD5E346C8770936E8F2068D9571374</t>
  </si>
  <si>
    <t>스크류볼트</t>
  </si>
  <si>
    <t>5774C175AD5E346C8770936E8F2068D957137B</t>
  </si>
  <si>
    <t>505F2172F69E7458D72D1A43812CC65774C175AD5E346C8770936E8F2068D957137B</t>
  </si>
  <si>
    <t>전시실-2 객석의자평상설치[60.748m2]  W:600*H:450+450,바닥:T2.5 비닐계 시트(마모륨),정면,T18 자작나무합판,ㅁ-50*50*2.3,@575*@400  EA     ( 호표 27 )</t>
  </si>
  <si>
    <t>비닐시트</t>
  </si>
  <si>
    <t>2.0T*1.83M*44.8M</t>
  </si>
  <si>
    <t>5774C175AD5E346C8770BE0A8DF2E8607C232D</t>
  </si>
  <si>
    <t>505F117CA64214C15792DE4980B7D85774C175AD5E346C8770BE0A8DF2E8607C232D</t>
  </si>
  <si>
    <t>PVC계 바닥재 설치 - 시트</t>
  </si>
  <si>
    <t>주재료 제외, 전면접합</t>
  </si>
  <si>
    <t>호표 93</t>
  </si>
  <si>
    <t>505F4177A4DAA4DD470C87EA86DCC3</t>
  </si>
  <si>
    <t>505F117CA64214C15792DE4980B7D8505F4177A4DAA4DD470C87EA86DCC3</t>
  </si>
  <si>
    <t>목재 그릴 설치  W:800*H:2140,지정색,목재,45*5 @30,HINGE,원터치 자석(캐치)포함  EA     ( 호표 28 )</t>
  </si>
  <si>
    <t>판재</t>
  </si>
  <si>
    <t>판재, 라왕, 일반증기건조</t>
  </si>
  <si>
    <t>5774C175AD3374FBD75F9E8784B2B9698D4D78</t>
  </si>
  <si>
    <t>505F417789A4F453976AE8BF8CD80D5774C175AD3374FBD75F9E8784B2B9698D4D78</t>
  </si>
  <si>
    <t>오일스테인칠</t>
  </si>
  <si>
    <t>목재면 2회 노무비</t>
  </si>
  <si>
    <t>호표 94</t>
  </si>
  <si>
    <t>505F5176F64CD4BB17E29C9783BCEF</t>
  </si>
  <si>
    <t>505F417789A4F453976AE8BF8CD80D505F5176F64CD4BB17E29C9783BCEF</t>
  </si>
  <si>
    <t>505F417789A4F453976AE8BF8CD80D5085F1705EFA24EB673927758908E53E87F9CE</t>
  </si>
  <si>
    <t>505F417789A4F453976AE8BF8CD80D5085F1705EFA24EB673927758908E53E87FBF8</t>
  </si>
  <si>
    <t>505F417789A4F453976AE8BF8CD80D5085F1705EFA24EB673927758908E53E87F9CF</t>
  </si>
  <si>
    <t>505F417789A4F453976AE8BF8CD80D51410174C3A7B41407A53C8C8A2F001</t>
  </si>
  <si>
    <t>스테인리스재료분리대  바닥, W45*H20*1.5t  M     ( 호표 29 )</t>
  </si>
  <si>
    <t>스테인리스강판, STS304, 1.5mm</t>
  </si>
  <si>
    <t>5774C175AD3364D5D72019108F581DB011741A</t>
  </si>
  <si>
    <t>505F4177C78D14FA476D99728961395774C175AD3364D5D72019108F581DB011741A</t>
  </si>
  <si>
    <t>일반구조용압연강판, 2.3mm</t>
  </si>
  <si>
    <t>5774C175AD3364D5D72008EF893BC2D0794DF8</t>
  </si>
  <si>
    <t>505F4177C78D14FA476D99728961395774C175AD3364D5D72008EF893BC2D0794DF8</t>
  </si>
  <si>
    <t>일반구조용압연강판, 1.6mm</t>
  </si>
  <si>
    <t>5774C175AD3364D5D72008EF893BC2D0794DFF</t>
  </si>
  <si>
    <t>505F4177C78D14FA476D99728961395774C175AD3364D5D72008EF893BC2D0794DFF</t>
  </si>
  <si>
    <t>스테인리스, 간단(강판의 가공설치)</t>
  </si>
  <si>
    <t>호표 95</t>
  </si>
  <si>
    <t>505F117CA616E42347156BAF82A947</t>
  </si>
  <si>
    <t>505F4177C78D14FA476D9972896139505F117CA616E42347156BAF82A947</t>
  </si>
  <si>
    <t>철재, 간단(강판의 가공설치)</t>
  </si>
  <si>
    <t>호표 63</t>
  </si>
  <si>
    <t>505F117CA616E42087C88BBA85EA27</t>
  </si>
  <si>
    <t>505F4177C78D14FA476D9972896139505F117CA616E42087C88BBA85EA27</t>
  </si>
  <si>
    <t>505F4177C78D14FA476D99728961395759E17FEC33443607DB1FF782E5896E06BC15</t>
  </si>
  <si>
    <t>505F4177C78D14FA476D99728961395759E17FEC33443607DB1FF782E5896E06BD39</t>
  </si>
  <si>
    <t>철골기둥설치[SC1]  STR275,ㅁ-125X75X3.2T,H:2000,앙카및도장포함  EA     ( 호표 30 )</t>
  </si>
  <si>
    <t>일반구조용각형강관</t>
  </si>
  <si>
    <t>ㅁ-125*75*3.2t</t>
  </si>
  <si>
    <t>호표 98</t>
  </si>
  <si>
    <t>505F117CA66E948B879042F4832BD1</t>
  </si>
  <si>
    <t>505F117CA64214C15792DE4987E6A7505F117CA66E948B879042F4832BD1</t>
  </si>
  <si>
    <t>앵커볼트</t>
  </si>
  <si>
    <t>앵커볼트, M13*300mm</t>
  </si>
  <si>
    <t>5774D1763F5B5416A77A14F981DA29E1AB8521</t>
  </si>
  <si>
    <t>505F117CA64214C15792DE4987E6A75774D1763F5B5416A77A14F981DA29E1AB8521</t>
  </si>
  <si>
    <t>앵커 볼트 설치</t>
  </si>
  <si>
    <t>∮13 이하</t>
  </si>
  <si>
    <t>호표 99</t>
  </si>
  <si>
    <t>505FE177DF926452E76283E984431E</t>
  </si>
  <si>
    <t>505F117CA64214C15792DE4987E6A7505FE177DF926452E76283E984431E</t>
  </si>
  <si>
    <t>505F117CA64214C15792DE4987E6A7505F5176187DB4B5074D44FD85CDD0</t>
  </si>
  <si>
    <t>505F117CA64214C15792DE4987E6A7505EF17F8757F4FF970C0E418449C1</t>
  </si>
  <si>
    <t>모르타르 바름  바닥, 20mm  M2     ( 호표 31 )</t>
  </si>
  <si>
    <t>모르타르 배합(배합품 포함)</t>
  </si>
  <si>
    <t>배합용적비 1:3, 시멘트, 모래 별도</t>
  </si>
  <si>
    <t>호표 100</t>
  </si>
  <si>
    <t>505FC1730ECE54E9E7362E7D836B0E</t>
  </si>
  <si>
    <t>505FC1730ECE64F3A7D733F38D26BD505FC1730ECE54E9E7362E7D836B0E</t>
  </si>
  <si>
    <t>바탕 고르기</t>
  </si>
  <si>
    <t>바닥, 24mm 이하 기준</t>
  </si>
  <si>
    <t>호표 101</t>
  </si>
  <si>
    <t>505F61748DE69408F71161C0812CB5</t>
  </si>
  <si>
    <t>505FC1730ECE64F3A7D733F38D26BD505F61748DE69408F71161C0812CB5</t>
  </si>
  <si>
    <t>기존바닥바탕정리  셀프 레벨  M2     ( 호표 32 )</t>
  </si>
  <si>
    <t>미장공</t>
  </si>
  <si>
    <t>5085F1705EFA24EB673927758908E53E87FBFC</t>
  </si>
  <si>
    <t>505FC1730E91245267B90A5381F52D5085F1705EFA24EB673927758908E53E87FBFC</t>
  </si>
  <si>
    <t>505FC1730E91245267B90A5381F52D5085F1705EFA24EB673927758908E53E87F9CF</t>
  </si>
  <si>
    <t>기존내벽바탕정리    M2     ( 호표 33 )</t>
  </si>
  <si>
    <t>505FC1730E91245267B90A5381F52E5085F1705EFA24EB673927758908E53E87FBFC</t>
  </si>
  <si>
    <t>AW01[2.전시관1,2]  18.900 x 2.140 = 40.446,현장설치도  개소     ( 호표 34 )</t>
  </si>
  <si>
    <t>알루미늄 커튼월</t>
  </si>
  <si>
    <t>불소수지 60mm*150mm*2.0t</t>
  </si>
  <si>
    <t>5774C175AD4DA44967148B9788B56DFB62BC34</t>
  </si>
  <si>
    <t>505F717AD894D4EB778F5C9F8CFF4F5774C175AD4DA44967148B9788B56DFB62BC34</t>
  </si>
  <si>
    <t>AW02[2.전시관1,2]  18.900 x 2.140 = 40.446,현장설치도  개소     ( 호표 35 )</t>
  </si>
  <si>
    <t>505F717AD894D4EB778F5C9F8CFF4C5774C175AD4DA44967148B9788B56DFB62BC34</t>
  </si>
  <si>
    <t>WD01[2.전시관1,2]  0.900 x 2.125 = 1.912,현장설치도  개소     ( 호표 36 )</t>
  </si>
  <si>
    <t>출입문,틀포함</t>
  </si>
  <si>
    <t>1.2*2.0</t>
  </si>
  <si>
    <t>제작도</t>
  </si>
  <si>
    <t>5774C175AD4DA4496714C14A8953AC4D3A71F6</t>
  </si>
  <si>
    <t>505F717AD894D4EB778F5C9F8CFF4D5774C175AD4DA4496714C14A8953AC4D3A71F6</t>
  </si>
  <si>
    <t>창호유리설치 / 복층유리  유리두께 28mm 이하  M2     ( 호표 37 )</t>
  </si>
  <si>
    <t>유리공</t>
  </si>
  <si>
    <t>5085F1705EFA24EB673927758908E53E87FBFE</t>
  </si>
  <si>
    <t>505F717A7639D4CDF770E9218F4F4C5085F1705EFA24EB673927758908E53E87FBFE</t>
  </si>
  <si>
    <t>505F717A7639D4CDF770E9218F4F4C5085F1705EFA24EB673927758908E53E87F9CF</t>
  </si>
  <si>
    <t>플로어힌지 설치  재료비 별도  개소     ( 호표 38 )</t>
  </si>
  <si>
    <t>창호공</t>
  </si>
  <si>
    <t>5085F1705EFA24EB673927758908E53E87FBFF</t>
  </si>
  <si>
    <t>505F717A912014EE0715D20E82C7745085F1705EFA24EB673927758908E53E87FBFF</t>
  </si>
  <si>
    <t>505F717A912014EE0715D20E82C7745085F1705EFA24EB673927758908E53E87F9CF</t>
  </si>
  <si>
    <t>공구손료</t>
  </si>
  <si>
    <t>인력품의 2%</t>
  </si>
  <si>
    <t>505F717A912014EE0715D20E82C77451410174C3A7B41407A53C8C8A2F001</t>
  </si>
  <si>
    <t>도어록 설치 / 일반도어록 목재창호  재료비 별도  개소     ( 호표 39 )</t>
  </si>
  <si>
    <t>505F717A9117A41D87A6A9348736315085F1705EFA24EB673927758908E53E87FBFF</t>
  </si>
  <si>
    <t>인력품의 4%</t>
  </si>
  <si>
    <t>505F717A9117A41D87A6A93487363151410174C3A7B41407A53C8C8A2F001</t>
  </si>
  <si>
    <t>구조용 코킹  5*16, 실리콘  M     ( 호표 40 )</t>
  </si>
  <si>
    <t>실링재</t>
  </si>
  <si>
    <t>실링재, 실리콘, 비초산, 구조용</t>
  </si>
  <si>
    <t>L</t>
  </si>
  <si>
    <t>5774D17603F00491A7CE5F358A315D53C883C9</t>
  </si>
  <si>
    <t>505F31712CEED4EA778C7DA6805EA45774D17603F00491A7CE5F358A315D53C883C9</t>
  </si>
  <si>
    <t>복층유리주위 코킹  5*5, 실리콘  M     ( 호표 41 )</t>
  </si>
  <si>
    <t>실링재, 실리콘, 비초산, 유리용, 창호주위</t>
  </si>
  <si>
    <t>5774D17603F00491A7CE5F358A315D53C883C7</t>
  </si>
  <si>
    <t>505F717A76AC546CE7AD0C7C8856875774D17603F00491A7CE5F358A315D53C883C7</t>
  </si>
  <si>
    <t>바탕만들기+걸레받이용 페인트칠(재료비 미포함)  붓칠 2회, G.B.면(줄퍼티)  M2     ( 호표 42 )</t>
  </si>
  <si>
    <t>석고보드면 바탕만들기</t>
  </si>
  <si>
    <t>줄퍼티 노무비</t>
  </si>
  <si>
    <t>호표 102</t>
  </si>
  <si>
    <t>505F5177113B248357256CAD8F3DC5</t>
  </si>
  <si>
    <t>505F51760FCAA40A3765A2E28BB5A4505F5177113B248357256CAD8F3DC5</t>
  </si>
  <si>
    <t>걸레받이용 페인트칠</t>
  </si>
  <si>
    <t>붓칠 2회 노무비</t>
  </si>
  <si>
    <t>호표 103</t>
  </si>
  <si>
    <t>505F51760FCAA40A3765A2C78EE06E</t>
  </si>
  <si>
    <t>505F51760FCAA40A3765A2E28BB5A4505F51760FCAA40A3765A2C78EE06E</t>
  </si>
  <si>
    <t>바탕만들기+수성페인트 롤러칠(재료비 미포함)  내부, 3회 1급, 석고보드면 줄퍼티  M2     ( 호표 43 )</t>
  </si>
  <si>
    <t>505F5176187DB4B5074D82118995D0505F5177113B248357256CAD8F3DC5</t>
  </si>
  <si>
    <t>수성페인트 롤러칠</t>
  </si>
  <si>
    <t>3회 노무비</t>
  </si>
  <si>
    <t>호표 104</t>
  </si>
  <si>
    <t>505F5176187DB4B5074DDA9B8B27DA</t>
  </si>
  <si>
    <t>505F5176187DB4B5074D82118995D0505F5176187DB4B5074DDA9B8B27DA</t>
  </si>
  <si>
    <t>콘테이너형 가설건축물 설치  2.4*9.0*2.6m  개소     ( 호표 44 )</t>
  </si>
  <si>
    <t>호표 44</t>
  </si>
  <si>
    <t>비계공</t>
  </si>
  <si>
    <t>5085F1705EFA24EB673927758908E53E87F9CB</t>
  </si>
  <si>
    <t>505FA17E6516F401F71EE98B897FAE5085F1705EFA24EB673927758908E53E87F9CB</t>
  </si>
  <si>
    <t>505FA17E6516F401F71EE98B897FAE5085F1705EFA24EB673927758908E53E87F9CE</t>
  </si>
  <si>
    <t>10ton</t>
  </si>
  <si>
    <t>574F8171C93F74DC9744378E8A07D02D6C5A7577</t>
  </si>
  <si>
    <t>505FA17E6516F401F71EE98B897FAE574F8171C93F74DC9744378E8A07D02D6C5A7577</t>
  </si>
  <si>
    <t>505FA17E6516F401F71EE98B897FAE51410174C3A7B41407A53C8C8A2F001</t>
  </si>
  <si>
    <t>콘테이너형 가설건축물 해체  2.4*9.0*2.6m  개소     ( 호표 45 )</t>
  </si>
  <si>
    <t>호표 45</t>
  </si>
  <si>
    <t>505FA17E6516F401F71EE98B897FAB5085F1705EFA24EB673927758908E53E87F9CB</t>
  </si>
  <si>
    <t>505FA17E6516F401F71EE98B897FAB5085F1705EFA24EB673927758908E53E87F9CE</t>
  </si>
  <si>
    <t>505FA17E6516F401F71EE98B897FAB574F8171C93F74DC9744378E8A07D02D6C5A7577</t>
  </si>
  <si>
    <t>505FA17E6516F401F71EE98B897FAB51410174C3A7B41407A53C8C8A2F001</t>
  </si>
  <si>
    <t>크레인(타이어)  10ton  HR     ( 호표 46 )</t>
  </si>
  <si>
    <t>호표 46</t>
  </si>
  <si>
    <t>A</t>
  </si>
  <si>
    <t>천원</t>
  </si>
  <si>
    <t>574F8171C93F74DC9744378E8A07D02D6C5A75</t>
  </si>
  <si>
    <t>574F8171C93F74DC9744378E8A07D02D6C5A7577574F8171C93F74DC9744378E8A07D02D6C5A75</t>
  </si>
  <si>
    <t>경유</t>
  </si>
  <si>
    <t>경유, 저유황</t>
  </si>
  <si>
    <t>5759A1705B1BA4D327F15A4F8E0515F7E2F927</t>
  </si>
  <si>
    <t>574F8171C93F74DC9744378E8A07D02D6C5A75775759A1705B1BA4D327F15A4F8E0515F7E2F927</t>
  </si>
  <si>
    <t>주연료비의 39%</t>
  </si>
  <si>
    <t>574F8171C93F74DC9744378E8A07D02D6C5A757751410174C3A7B41407A53C8C8A2F001</t>
  </si>
  <si>
    <t>건설기계운전사</t>
  </si>
  <si>
    <t>5085F1705EFA24EB673927758908E53E87FDA0</t>
  </si>
  <si>
    <t>574F8171C93F74DC9744378E8A07D02D6C5A75775085F1705EFA24EB673927758908E53E87FDA0</t>
  </si>
  <si>
    <t>가설울타리 및 가설방음벽 강관지주  지주높이 3.5m 이하  M     ( 호표 47 )</t>
  </si>
  <si>
    <t>호표 47</t>
  </si>
  <si>
    <t>505FA17E54C2C4CCC7E87A8A8D47725085F1705EFA24EB673927758908E53E87F9CB</t>
  </si>
  <si>
    <t>505FA17E54C2C4CCC7E87A8A8D47725085F1705EFA24EB673927758908E53E87F9CF</t>
  </si>
  <si>
    <t>인력품의 3%</t>
  </si>
  <si>
    <t>505FA17E54C2C4CCC7E87A8A8D477251410174C3A7B41407A53C8C8A2F001</t>
  </si>
  <si>
    <t>51410174C3A7B41407A53C8C8A2C002</t>
  </si>
  <si>
    <t>505FA17E54C2C4CCC7E87A8A8D477251410174C3A7B41407A53C8C8A2C002</t>
  </si>
  <si>
    <t>가설울타리 및 가설방음벽 가설울타리판  설치높이 3m 이하  M     ( 호표 48 )</t>
  </si>
  <si>
    <t>호표 48</t>
  </si>
  <si>
    <t>505FA17E54C2C4CCC7E87A8A8959405085F1705EFA24EB673927758908E53E87F9CB</t>
  </si>
  <si>
    <t>505FA17E54C2C4CCC7E87A8A8959405085F1705EFA24EB673927758908E53E87F9CF</t>
  </si>
  <si>
    <t>505FA17E54C2C4CCC7E87A8A89594051410174C3A7B41407A53C8C8A2F001</t>
  </si>
  <si>
    <t>505FA17E54C2C4CCC7E87A8A89594051410174C3A7B41407A53C8C8A2C002</t>
  </si>
  <si>
    <t>강관 조립말비계(이동식)설치 및 해체  높이 2m, 노무비  대     ( 호표 49 )</t>
  </si>
  <si>
    <t>505FA17E54ED648F072EE34C84B4065085F1705EFA24EB673927758908E53E87F9CB</t>
  </si>
  <si>
    <t>505FA17E54ED648F072EE34C84B4065085F1705EFA24EB673927758908E53E87F9CF</t>
  </si>
  <si>
    <t>크레인(타이어)  50ton  HR     ( 호표 50 )</t>
  </si>
  <si>
    <t>574F8171C93F74DC9744378E8A03753DA3BFFE</t>
  </si>
  <si>
    <t>574F8171C93F74DC9744378E8A03753DA3BFFE6D574F8171C93F74DC9744378E8A03753DA3BFFE</t>
  </si>
  <si>
    <t>574F8171C93F74DC9744378E8A03753DA3BFFE6D5759A1705B1BA4D327F15A4F8E0515F7E2F927</t>
  </si>
  <si>
    <t>주연료비의 57%</t>
  </si>
  <si>
    <t>574F8171C93F74DC9744378E8A03753DA3BFFE6D51410174C3A7B41407A53C8C8A2F001</t>
  </si>
  <si>
    <t>574F8171C93F74DC9744378E8A03753DA3BFFE6D5085F1705EFA24EB673927758908E53E87FDA0</t>
  </si>
  <si>
    <t>트럭 트랙터 및 평판트레일러  20ton  HR     ( 호표 51 )</t>
  </si>
  <si>
    <t>574F8171C93F74DAE77F00EA866EBE41EE801703</t>
  </si>
  <si>
    <t>트럭 트랙터 및 평판트레일러</t>
  </si>
  <si>
    <t>20ton</t>
  </si>
  <si>
    <t>호표 51</t>
  </si>
  <si>
    <t>574F8171C93F74DAE77F00EA866EBE41EE8017</t>
  </si>
  <si>
    <t>574F8171C93F74DAE77F00EA866EBE41EE801703574F8171C93F74DAE77F00EA866EBE41EE8017</t>
  </si>
  <si>
    <t>574F8171C93F74DAE77F00EA866EBE41EE8017035759A1705B1BA4D327F15A4F8E0515F7E2F927</t>
  </si>
  <si>
    <t>574F8171C93F74DAE77F00EA866EBE41EE80170351410174C3A7B41407A53C8C8A2F001</t>
  </si>
  <si>
    <t>574F8171C93F74DAE77F00EA866EBE41EE8017035085F1705EFA24EB673927758908E53E87FDA0</t>
  </si>
  <si>
    <t>트럭탑재형 크레인  10ton  HR     ( 호표 52 )</t>
  </si>
  <si>
    <t>574F8171C93F74DC9744251C80840763964BC328</t>
  </si>
  <si>
    <t>트럭탑재형 크레인</t>
  </si>
  <si>
    <t>호표 52</t>
  </si>
  <si>
    <t>574F8171C93F74DC9744251C80840763964BC3</t>
  </si>
  <si>
    <t>574F8171C93F74DC9744251C80840763964BC328574F8171C93F74DC9744251C80840763964BC3</t>
  </si>
  <si>
    <t>574F8171C93F74DC9744251C80840763964BC3285759A1705B1BA4D327F15A4F8E0515F7E2F927</t>
  </si>
  <si>
    <t>주연료비의 20%</t>
  </si>
  <si>
    <t>574F8171C93F74DC9744251C80840763964BC32851410174C3A7B41407A53C8C8A2F001</t>
  </si>
  <si>
    <t>화물차운전사</t>
  </si>
  <si>
    <t>5085F1705EFA24EB673927758908E53E87FDA1</t>
  </si>
  <si>
    <t>574F8171C93F74DC9744251C80840763964BC3285085F1705EFA24EB673927758908E53E87FDA1</t>
  </si>
  <si>
    <t>구조용각형강관(아연각관)  ㅁ-50*50*2.3t  M     ( 호표 53 )</t>
  </si>
  <si>
    <t>505F117CA66E948B879042F4832EAE5701D178C15A74D3A7428BFA8B9A7897FDDE23</t>
  </si>
  <si>
    <t>철재, 간단</t>
  </si>
  <si>
    <t>호표 55</t>
  </si>
  <si>
    <t>505F117CA616E421974820B78A60A5</t>
  </si>
  <si>
    <t>505F117CA66E948B879042F4832EAE505F117CA616E421974820B78A60A5</t>
  </si>
  <si>
    <t>505F117CA66E948B879042F4832EAE5759E17FEC33443607DB1FF782E5896E06BD39</t>
  </si>
  <si>
    <t>합성목재데크설치  지정색,T:30  M2     ( 호표 54 )</t>
  </si>
  <si>
    <t>505F2172F69E7458D73FED678786AD5774C175AD5E346C8770936E8F2068D9571376</t>
  </si>
  <si>
    <t>505F2172F69E7458D73FED678786AD5774C175AD5E346C8770936E8F2068D9571375</t>
  </si>
  <si>
    <t>505F2172F69E7458D73FED678786AD5774C175AD5E346C8770936E8F2068D9571374</t>
  </si>
  <si>
    <t>505F2172F69E7458D73FED678786AD5774C175AD5E346C8770936E8F2068D957137B</t>
  </si>
  <si>
    <t>각종 잡철물 설치  철재, 간단  kg     ( 호표 55 )</t>
  </si>
  <si>
    <t>용접봉(연강용)</t>
  </si>
  <si>
    <t>3.2(KSE4301)</t>
  </si>
  <si>
    <t>576A617FA4F65439770F51FC873BF08F21756E</t>
  </si>
  <si>
    <t>505F117CA616E421974820B78A60A5576A617FA4F65439770F51FC873BF08F21756E</t>
  </si>
  <si>
    <t>산소가스</t>
  </si>
  <si>
    <t>기체</t>
  </si>
  <si>
    <t>대기압상태기준</t>
  </si>
  <si>
    <t>5759D17D8CC0F42EC71405F0897612333E9EBE</t>
  </si>
  <si>
    <t>505F117CA616E421974820B78A60A55759D17D8CC0F42EC71405F0897612333E9EBE</t>
  </si>
  <si>
    <t>아세틸렌가스</t>
  </si>
  <si>
    <t>아세틸렌가스, kg</t>
  </si>
  <si>
    <t>5759A1705B0954FF977DC6BB8DED1A06319457</t>
  </si>
  <si>
    <t>505F117CA616E421974820B78A60A55759A1705B0954FF977DC6BB8DED1A06319457</t>
  </si>
  <si>
    <t>용접기(교류)</t>
  </si>
  <si>
    <t>500Amp</t>
  </si>
  <si>
    <t>호표 56</t>
  </si>
  <si>
    <t>574F8171C93F245D67E956D4825841D2B9C2E7FD</t>
  </si>
  <si>
    <t>505F117CA616E421974820B78A60A5574F8171C93F245D67E956D4825841D2B9C2E7FD</t>
  </si>
  <si>
    <t>일반경비</t>
  </si>
  <si>
    <t>전력</t>
  </si>
  <si>
    <t>kwh</t>
  </si>
  <si>
    <t>50110179FB87E40297FF4AA285E86D93835049</t>
  </si>
  <si>
    <t>505F117CA616E421974820B78A60A550110179FB87E40297FF4AA285E86D93835049</t>
  </si>
  <si>
    <t>철공</t>
  </si>
  <si>
    <t>5085F1705EFA24EB673927758908E53E87F9C4</t>
  </si>
  <si>
    <t>505F117CA616E421974820B78A60A55085F1705EFA24EB673927758908E53E87F9C4</t>
  </si>
  <si>
    <t>505F117CA616E421974820B78A60A55085F1705EFA24EB673927758908E53E87F9CF</t>
  </si>
  <si>
    <t>용접공</t>
  </si>
  <si>
    <t>5085F1705EFA24EB673927758908E53E87F825</t>
  </si>
  <si>
    <t>505F117CA616E421974820B78A60A55085F1705EFA24EB673927758908E53E87F825</t>
  </si>
  <si>
    <t>505F117CA616E421974820B78A60A55085F1705EFA24EB673927758908E53E87F9CE</t>
  </si>
  <si>
    <t>505F117CA616E421974820B78A60A551410174C3A7B41407A53C8C8A2F001</t>
  </si>
  <si>
    <t>용접기(교류)  500Amp  HR     ( 호표 56 )</t>
  </si>
  <si>
    <t>574F8171C93F245D67E956D4825841D2B9C2E7</t>
  </si>
  <si>
    <t>574F8171C93F245D67E956D4825841D2B9C2E7FD574F8171C93F245D67E956D4825841D2B9C2E7</t>
  </si>
  <si>
    <t>구조용각형강관(아연각관)  ㅁ-100*100*3.2t  M     ( 호표 57 )</t>
  </si>
  <si>
    <t>505F117CA66E948B879042F48320CF5701D178C15A74D3A7428BFA8B9A7897FDDA4B</t>
  </si>
  <si>
    <t>호표 58</t>
  </si>
  <si>
    <t>505F117CA616E42197757F02845123</t>
  </si>
  <si>
    <t>505F117CA66E948B879042F48320CF505F117CA616E42197757F02845123</t>
  </si>
  <si>
    <t>505F117CA66E948B879042F48320CF5759E17FEC33443607DB1FF782E5896E06BD39</t>
  </si>
  <si>
    <t>각종 잡철물 제작 설치  철재, 간단  kg     ( 호표 58 )</t>
  </si>
  <si>
    <t>각종 잡철물 제작</t>
  </si>
  <si>
    <t>호표 59</t>
  </si>
  <si>
    <t>505F117CA616E421974820A58356DB</t>
  </si>
  <si>
    <t>505F117CA616E42197757F02845123505F117CA616E421974820A58356DB</t>
  </si>
  <si>
    <t>505F117CA616E42197757F02845123505F117CA616E421974820B78A60A5</t>
  </si>
  <si>
    <t>각종 잡철물 제작  철재, 간단  kg     ( 호표 59 )</t>
  </si>
  <si>
    <t>505F117CA616E421974820A58356DB576A617FA4F65439770F51FC873BF08F21756E</t>
  </si>
  <si>
    <t>505F117CA616E421974820A58356DB5759D17D8CC0F42EC71405F0897612333E9EBE</t>
  </si>
  <si>
    <t>505F117CA616E421974820A58356DB5759A1705B0954FF977DC6BB8DED1A06319457</t>
  </si>
  <si>
    <t>505F117CA616E421974820A58356DB574F8171C93F245D67E956D4825841D2B9C2E7FD</t>
  </si>
  <si>
    <t>505F117CA616E421974820A58356DB50110179FB87E40297FF4AA285E86D93835049</t>
  </si>
  <si>
    <t>505F117CA616E421974820A58356DB5085F1705EFA24EB673927758908E53E87F9C4</t>
  </si>
  <si>
    <t>505F117CA616E421974820A58356DB5085F1705EFA24EB673927758908E53E87F9CF</t>
  </si>
  <si>
    <t>505F117CA616E421974820A58356DB5085F1705EFA24EB673927758908E53E87F825</t>
  </si>
  <si>
    <t>505F117CA616E421974820A58356DB5085F1705EFA24EB673927758908E53E87F9CE</t>
  </si>
  <si>
    <t>505F117CA616E421974820A58356DB51410174C3A7B41407A53C8C8A2F001</t>
  </si>
  <si>
    <t>각종 잡철물 설치  스테인리스, 간단  kg     ( 호표 60 )</t>
  </si>
  <si>
    <t>스테인리스강용피복아크용접봉</t>
  </si>
  <si>
    <t>스테인리스강용피복아크용접봉, ∮3.2mm, AWSE309</t>
  </si>
  <si>
    <t>576A617FA4F65439770F51FC873BF08F220D53</t>
  </si>
  <si>
    <t>505F117CA616E421974805CF874D0B576A617FA4F65439770F51FC873BF08F220D53</t>
  </si>
  <si>
    <t>505F117CA616E421974805CF874D0B5759D17D8CC0F42EC71405F0897612333E9EBE</t>
  </si>
  <si>
    <t>505F117CA616E421974805CF874D0B5759A1705B0954FF977DC6BB8DED1A06319457</t>
  </si>
  <si>
    <t>505F117CA616E421974805CF874D0B574F8171C93F245D67E956D4825841D2B9C2E7FD</t>
  </si>
  <si>
    <t>505F117CA616E421974805CF874D0B50110179FB87E40297FF4AA285E86D93835049</t>
  </si>
  <si>
    <t>505F117CA616E421974805CF874D0B5085F1705EFA24EB673927758908E53E87F9C4</t>
  </si>
  <si>
    <t>505F117CA616E421974805CF874D0B5085F1705EFA24EB673927758908E53E87F9CF</t>
  </si>
  <si>
    <t>505F117CA616E421974805CF874D0B5085F1705EFA24EB673927758908E53E87F825</t>
  </si>
  <si>
    <t>505F117CA616E421974805CF874D0B5085F1705EFA24EB673927758908E53E87F9CE</t>
  </si>
  <si>
    <t>505F117CA616E421974805CF874D0B51410174C3A7B41407A53C8C8A2F001</t>
  </si>
  <si>
    <t>일반철판  3.0t  M2     ( 호표 61 )</t>
  </si>
  <si>
    <t>일반구조용압연강판, 2∼3mm</t>
  </si>
  <si>
    <t>5774C175AD3364D5D72008EF8BE6972940E770</t>
  </si>
  <si>
    <t>505F117CA64264439738E26389399B5774C175AD3364D5D72008EF8BE6972940E770</t>
  </si>
  <si>
    <t>505F117CA64264439738E26389399B505F117CA616E42087C88BBA85EA27</t>
  </si>
  <si>
    <t>505F117CA64264439738E26389399B5759E17FEC33443607DB1FF782E5896E06BD39</t>
  </si>
  <si>
    <t>분체도장  철재면  M2     ( 호표 62 )</t>
  </si>
  <si>
    <t>분체도료</t>
  </si>
  <si>
    <t>메라톱 백색(소부도료)</t>
  </si>
  <si>
    <t>5774D17603F004935705E056868717C3A94ECD</t>
  </si>
  <si>
    <t>505F5176187DB4B5074D44FD85CDD05774D17603F004935705E056868717C3A94ECD</t>
  </si>
  <si>
    <t>에나멜페인트</t>
  </si>
  <si>
    <t>LOV 에포마, 프라이머</t>
  </si>
  <si>
    <t>5774D17603F00493579B77268B401E3D10C2DB</t>
  </si>
  <si>
    <t>505F5176187DB4B5074D44FD85CDD05774D17603F00493579B77268B401E3D10C2DB</t>
  </si>
  <si>
    <t>시너</t>
  </si>
  <si>
    <t>시너, KSM6060, 1종</t>
  </si>
  <si>
    <t>5774D17603F0049E673D6CE487F54B5BF3A617</t>
  </si>
  <si>
    <t>505F5176187DB4B5074D44FD85CDD05774D17603F0049E673D6CE487F54B5BF3A617</t>
  </si>
  <si>
    <t>주재료비의 4%</t>
  </si>
  <si>
    <t>505F5176187DB4B5074D44FD85CDD051410174C3A7B41407A53C8C8A2F001</t>
  </si>
  <si>
    <t>도장공</t>
  </si>
  <si>
    <t>5085F1705EFA24EB673927758908E53E87FBF2</t>
  </si>
  <si>
    <t>505F5176187DB4B5074D44FD85CDD05085F1705EFA24EB673927758908E53E87FBF2</t>
  </si>
  <si>
    <t>505F5176187DB4B5074D44FD85CDD05085F1705EFA24EB673927758908E53E87F9CF</t>
  </si>
  <si>
    <t>각종 잡철물 제작 설치  철재, 간단(강판의 가공설치)  kg     ( 호표 63 )</t>
  </si>
  <si>
    <t>호표 64</t>
  </si>
  <si>
    <t>505F117CA616E42087F5EC7B8AB3CF</t>
  </si>
  <si>
    <t>505F117CA616E42087C88BBA85EA27505F117CA616E42087F5EC7B8AB3CF</t>
  </si>
  <si>
    <t>호표 65</t>
  </si>
  <si>
    <t>505F117CA616E42087F5EC6983A965</t>
  </si>
  <si>
    <t>505F117CA616E42087C88BBA85EA27505F117CA616E42087F5EC6983A965</t>
  </si>
  <si>
    <t>각종 잡철물 제작  철재, 간단(강판의 가공설치)  kg     ( 호표 64 )</t>
  </si>
  <si>
    <t>505F117CA616E42087F5EC7B8AB3CF576A617FA4F65439770F51FC873BF08F21756E</t>
  </si>
  <si>
    <t>505F117CA616E42087F5EC7B8AB3CF5759D17D8CC0F42EC71405F0897612333E9EBE</t>
  </si>
  <si>
    <t>505F117CA616E42087F5EC7B8AB3CF5759A1705B0954FF977DC6BB8DED1A06319457</t>
  </si>
  <si>
    <t>505F117CA616E42087F5EC7B8AB3CF574F8171C93F245D67E956D4825841D2B9C2E7FD</t>
  </si>
  <si>
    <t>505F117CA616E42087F5EC7B8AB3CF50110179FB87E40297FF4AA285E86D93835049</t>
  </si>
  <si>
    <t>철판공</t>
  </si>
  <si>
    <t>5085F1705EFA24EB673927758908E53E87F827</t>
  </si>
  <si>
    <t>505F117CA616E42087F5EC7B8AB3CF5085F1705EFA24EB673927758908E53E87F827</t>
  </si>
  <si>
    <t>505F117CA616E42087F5EC7B8AB3CF5085F1705EFA24EB673927758908E53E87F9CF</t>
  </si>
  <si>
    <t>505F117CA616E42087F5EC7B8AB3CF5085F1705EFA24EB673927758908E53E87F825</t>
  </si>
  <si>
    <t>505F117CA616E42087F5EC7B8AB3CF5085F1705EFA24EB673927758908E53E87F9CE</t>
  </si>
  <si>
    <t>505F117CA616E42087F5EC7B8AB3CF51410174C3A7B41407A53C8C8A2F001</t>
  </si>
  <si>
    <t>각종 잡철물 설치  철재, 간단(강판의 가공설치)  kg     ( 호표 65 )</t>
  </si>
  <si>
    <t>505F117CA616E42087F5EC6983A965576A617FA4F65439770F51FC873BF08F21756E</t>
  </si>
  <si>
    <t>505F117CA616E42087F5EC6983A9655759D17D8CC0F42EC71405F0897612333E9EBE</t>
  </si>
  <si>
    <t>505F117CA616E42087F5EC6983A9655759A1705B0954FF977DC6BB8DED1A06319457</t>
  </si>
  <si>
    <t>505F117CA616E42087F5EC6983A965574F8171C93F245D67E956D4825841D2B9C2E7FD</t>
  </si>
  <si>
    <t>505F117CA616E42087F5EC6983A96550110179FB87E40297FF4AA285E86D93835049</t>
  </si>
  <si>
    <t>505F117CA616E42087F5EC6983A9655085F1705EFA24EB673927758908E53E87F827</t>
  </si>
  <si>
    <t>505F117CA616E42087F5EC6983A9655085F1705EFA24EB673927758908E53E87F9CF</t>
  </si>
  <si>
    <t>505F117CA616E42087F5EC6983A9655085F1705EFA24EB673927758908E53E87F825</t>
  </si>
  <si>
    <t>505F117CA616E42087F5EC6983A9655085F1705EFA24EB673927758908E53E87F9CE</t>
  </si>
  <si>
    <t>505F117CA616E42087F5EC6983A96551410174C3A7B41407A53C8C8A2F001</t>
  </si>
  <si>
    <t>STL'L PIPE(녹막이1회)  백관, Φ34.0*1.8t  M     ( 호표 66 )</t>
  </si>
  <si>
    <t>일반구조용탄소강관</t>
  </si>
  <si>
    <t>일반구조용탄소강관, 백관, ∮34.0*1.8mm</t>
  </si>
  <si>
    <t>5701D178C15A74D3A742941F89706FE65A1021</t>
  </si>
  <si>
    <t>505F117CA66E948B879042E58A22085701D178C15A74D3A742941F89706FE65A1021</t>
  </si>
  <si>
    <t>505F117CA66E948B879042E58A2208505F117CA616E42197757F02845123</t>
  </si>
  <si>
    <t>505F117CA66E948B879042E58A22085759E17FEC33443607DB1FF782E5896E06BD39</t>
  </si>
  <si>
    <t>녹막이 페인트칠 재료비(20년 품셈기준)</t>
  </si>
  <si>
    <t>철재면, 1회, 1종</t>
  </si>
  <si>
    <t>호표 69</t>
  </si>
  <si>
    <t>505F51763B3264E737859B7D823398</t>
  </si>
  <si>
    <t>505F117CA66E948B879042E58A2208505F51763B3264E737859B7D823398</t>
  </si>
  <si>
    <t>녹막이 페인트칠</t>
  </si>
  <si>
    <t>철재면 1회 노무비</t>
  </si>
  <si>
    <t>호표 70</t>
  </si>
  <si>
    <t>505F51763B3264E73785890C890E3D</t>
  </si>
  <si>
    <t>505F117CA66E948B879042E58A2208505F51763B3264E73785890C890E3D</t>
  </si>
  <si>
    <t>스테인리스 CAP  D60*1.2t  개     ( 호표 67 )</t>
  </si>
  <si>
    <t>스테인리스강판, STS304, 1.2mm</t>
  </si>
  <si>
    <t>5774C175AD3364D5D72019108F581DB011741B</t>
  </si>
  <si>
    <t>505F117C4D674476176BD83686B6BF5774C175AD3364D5D72019108F581DB011741B</t>
  </si>
  <si>
    <t>호표 71</t>
  </si>
  <si>
    <t>505F117CA616E421974805D98E37FC</t>
  </si>
  <si>
    <t>505F117C4D674476176BD83686B6BF505F117CA616E421974805D98E37FC</t>
  </si>
  <si>
    <t>505F117C4D674476176BD83686B6BF5759E17FEC33443607DB1FF782E5896E06BC15</t>
  </si>
  <si>
    <t>우레탄페인트(붓칠)  철재면 2회  M2     ( 호표 68 )</t>
  </si>
  <si>
    <t>우레탄페인트</t>
  </si>
  <si>
    <t>금속마감용</t>
  </si>
  <si>
    <t>5774D17603F004935705E056868717C3A94D25</t>
  </si>
  <si>
    <t>505F5176187DB4B5074D44FD85CEF35774D17603F004935705E056868717C3A94D25</t>
  </si>
  <si>
    <t>시너, KSM6060, 2종</t>
  </si>
  <si>
    <t>5774D17603F0049E673D6CE487F54B5BF3A616</t>
  </si>
  <si>
    <t>505F5176187DB4B5074D44FD85CEF35774D17603F0049E673D6CE487F54B5BF3A616</t>
  </si>
  <si>
    <t>주재료비의 5%</t>
  </si>
  <si>
    <t>505F5176187DB4B5074D44FD85CEF351410174C3A7B41407A53C8C8A2F001</t>
  </si>
  <si>
    <t>퍼티</t>
  </si>
  <si>
    <t>퍼티, #319퍼티, 회색</t>
  </si>
  <si>
    <t>5774D17603E7B4F4777BCC03894128C3177BEA</t>
  </si>
  <si>
    <t>505F5176187DB4B5074D44FD85CEF35774D17603E7B4F4777BCC03894128C3177BEA</t>
  </si>
  <si>
    <t>연마지</t>
  </si>
  <si>
    <t>연마지, #120~180, 230*280mm</t>
  </si>
  <si>
    <t>5774D1763FA3746F179C27638623BAB3E2AA85</t>
  </si>
  <si>
    <t>505F5176187DB4B5074D44FD85CEF35774D1763FA3746F179C27638623BAB3E2AA85</t>
  </si>
  <si>
    <t>505F5176187DB4B5074D44FD85CEF35085F1705EFA24EB673927758908E53E87FBF2</t>
  </si>
  <si>
    <t>505F5176187DB4B5074D44FD85CEF351410174C3A7B41407A53C8C8A2C002</t>
  </si>
  <si>
    <t>녹막이 페인트칠 재료비(20년 품셈기준)  철재면, 1회, 1종  M2     ( 호표 69 )</t>
  </si>
  <si>
    <t>방청페인트</t>
  </si>
  <si>
    <t>방청페인트, KSM6030-1종1류, 광명단페인트</t>
  </si>
  <si>
    <t>5774D17603F004935705980585F3F6CF000FF8</t>
  </si>
  <si>
    <t>505F51763B3264E737859B7D8233985774D17603F004935705980585F3F6CF000FF8</t>
  </si>
  <si>
    <t>505F51763B3264E737859B7D8233985774D17603F0049E673D6CE487F54B5BF3A617</t>
  </si>
  <si>
    <t>주재료비의 3%</t>
  </si>
  <si>
    <t>505F51763B3264E737859B7D82339851410174C3A7B41407A53C8C8A2F001</t>
  </si>
  <si>
    <t>녹막이 페인트칠  철재면 1회 노무비  M2     ( 호표 70 )</t>
  </si>
  <si>
    <t>505F51763B3264E73785890C890E3D5085F1705EFA24EB673927758908E53E87FBF2</t>
  </si>
  <si>
    <t>505F51763B3264E73785890C890E3D5085F1705EFA24EB673927758908E53E87F9CF</t>
  </si>
  <si>
    <t>공구손료 및 잡재료비</t>
  </si>
  <si>
    <t>505F51763B3264E73785890C890E3D51410174C3A7B41407A53C8C8A2F001</t>
  </si>
  <si>
    <t>각종 잡철물 제작  스테인리스, 간단  kg     ( 호표 71 )</t>
  </si>
  <si>
    <t>505F117CA616E421974805D98E37FC576A617FA4F65439770F51FC873BF08F220D53</t>
  </si>
  <si>
    <t>505F117CA616E421974805D98E37FC5759D17D8CC0F42EC71405F0897612333E9EBE</t>
  </si>
  <si>
    <t>505F117CA616E421974805D98E37FC5759A1705B0954FF977DC6BB8DED1A06319457</t>
  </si>
  <si>
    <t>505F117CA616E421974805D98E37FC574F8171C93F245D67E956D4825841D2B9C2E7FD</t>
  </si>
  <si>
    <t>505F117CA616E421974805D98E37FC50110179FB87E40297FF4AA285E86D93835049</t>
  </si>
  <si>
    <t>505F117CA616E421974805D98E37FC5085F1705EFA24EB673927758908E53E87F9C4</t>
  </si>
  <si>
    <t>505F117CA616E421974805D98E37FC5085F1705EFA24EB673927758908E53E87F9CF</t>
  </si>
  <si>
    <t>505F117CA616E421974805D98E37FC5085F1705EFA24EB673927758908E53E87F825</t>
  </si>
  <si>
    <t>505F117CA616E421974805D98E37FC5085F1705EFA24EB673927758908E53E87F9CE</t>
  </si>
  <si>
    <t>505F117CA616E421974805D98E37FC51410174C3A7B41407A53C8C8A2F001</t>
  </si>
  <si>
    <t>각종 잡철물 제작 설치  스테인리스, 보통  kg     ( 호표 72 )</t>
  </si>
  <si>
    <t>호표 76</t>
  </si>
  <si>
    <t>505F117CA627541367DF9D5B8F7C53</t>
  </si>
  <si>
    <t>505F117CA627541367E8255F892F0C505F117CA627541367DF9D5B8F7C53</t>
  </si>
  <si>
    <t>호표 77</t>
  </si>
  <si>
    <t>505F117CA627541367DF9D498853F9</t>
  </si>
  <si>
    <t>505F117CA627541367E8255F892F0C505F117CA627541367DF9D498853F9</t>
  </si>
  <si>
    <t>각종 잡철물 제작 설치  철재, 보통  kg     ( 호표 73 )</t>
  </si>
  <si>
    <t>호표 78</t>
  </si>
  <si>
    <t>505F117CA627541367DFB827849BB2</t>
  </si>
  <si>
    <t>505F117CA627541367E80A718ECECA505F117CA627541367DFB827849BB2</t>
  </si>
  <si>
    <t>호표 79</t>
  </si>
  <si>
    <t>505F117CA627541367DFB8318A7E31</t>
  </si>
  <si>
    <t>505F117CA627541367E80A718ECECA505F117CA627541367DFB8318A7E31</t>
  </si>
  <si>
    <t>녹막이페인트 붓칠(재료비 미포함)  철재면, 1회 2종  M2     ( 호표 74 )</t>
  </si>
  <si>
    <t>505F51763B3264E73797D8C48F90E2505F51763B3264E73785890C890E3D</t>
  </si>
  <si>
    <t>수밀코킹(50*20mm)  폴리우레탄, 콘크리트죠인트  M     ( 호표 75 )</t>
  </si>
  <si>
    <t>실링재, 폴리우레탄</t>
  </si>
  <si>
    <t>5774D17603F00491A7CE5F358A315D53C8858E</t>
  </si>
  <si>
    <t>505F31712CFF44DB27139EDF845FE45774D17603F00491A7CE5F358A315D53C8858E</t>
  </si>
  <si>
    <t>수밀코킹</t>
  </si>
  <si>
    <t>호표 80</t>
  </si>
  <si>
    <t>505F31712CC3B4D25701FC9081C1BA</t>
  </si>
  <si>
    <t>505F31712CFF44DB27139EDF845FE4505F31712CC3B4D25701FC9081C1BA</t>
  </si>
  <si>
    <t>각종 잡철물 제작  스테인리스, 보통  kg     ( 호표 76 )</t>
  </si>
  <si>
    <t>505F117CA627541367DF9D5B8F7C53576A617FA4F65439770F51FC873BF08F220D53</t>
  </si>
  <si>
    <t>505F117CA627541367DF9D5B8F7C535759D17D8CC0F42EC71405F0897612333E9EBE</t>
  </si>
  <si>
    <t>505F117CA627541367DF9D5B8F7C535759A1705B0954FF977DC6BB8DED1A06319457</t>
  </si>
  <si>
    <t>505F117CA627541367DF9D5B8F7C53574F8171C93F245D67E956D4825841D2B9C2E7FD</t>
  </si>
  <si>
    <t>505F117CA627541367DF9D5B8F7C5350110179FB87E40297FF4AA285E86D93835049</t>
  </si>
  <si>
    <t>505F117CA627541367DF9D5B8F7C535085F1705EFA24EB673927758908E53E87F9C4</t>
  </si>
  <si>
    <t>505F117CA627541367DF9D5B8F7C535085F1705EFA24EB673927758908E53E87F9CF</t>
  </si>
  <si>
    <t>505F117CA627541367DF9D5B8F7C535085F1705EFA24EB673927758908E53E87F825</t>
  </si>
  <si>
    <t>505F117CA627541367DF9D5B8F7C535085F1705EFA24EB673927758908E53E87F9CE</t>
  </si>
  <si>
    <t>505F117CA627541367DF9D5B8F7C5351410174C3A7B41407A53C8C8A2F001</t>
  </si>
  <si>
    <t>각종 잡철물 설치  스테인리스, 보통  kg     ( 호표 77 )</t>
  </si>
  <si>
    <t>505F117CA627541367DF9D498853F9576A617FA4F65439770F51FC873BF08F220D53</t>
  </si>
  <si>
    <t>505F117CA627541367DF9D498853F95759D17D8CC0F42EC71405F0897612333E9EBE</t>
  </si>
  <si>
    <t>505F117CA627541367DF9D498853F95759A1705B0954FF977DC6BB8DED1A06319457</t>
  </si>
  <si>
    <t>505F117CA627541367DF9D498853F9574F8171C93F245D67E956D4825841D2B9C2E7FD</t>
  </si>
  <si>
    <t>505F117CA627541367DF9D498853F950110179FB87E40297FF4AA285E86D93835049</t>
  </si>
  <si>
    <t>505F117CA627541367DF9D498853F95085F1705EFA24EB673927758908E53E87F9C4</t>
  </si>
  <si>
    <t>505F117CA627541367DF9D498853F95085F1705EFA24EB673927758908E53E87F9CF</t>
  </si>
  <si>
    <t>505F117CA627541367DF9D498853F95085F1705EFA24EB673927758908E53E87F825</t>
  </si>
  <si>
    <t>505F117CA627541367DF9D498853F95085F1705EFA24EB673927758908E53E87F9CE</t>
  </si>
  <si>
    <t>505F117CA627541367DF9D498853F951410174C3A7B41407A53C8C8A2F001</t>
  </si>
  <si>
    <t>각종 잡철물 제작  철재, 보통  kg     ( 호표 78 )</t>
  </si>
  <si>
    <t>505F117CA627541367DFB827849BB2576A617FA4F65439770F51FC873BF08F21756E</t>
  </si>
  <si>
    <t>505F117CA627541367DFB827849BB25759D17D8CC0F42EC71405F0897612333E9EBE</t>
  </si>
  <si>
    <t>505F117CA627541367DFB827849BB25759A1705B0954FF977DC6BB8DED1A06319457</t>
  </si>
  <si>
    <t>505F117CA627541367DFB827849BB2574F8171C93F245D67E956D4825841D2B9C2E7FD</t>
  </si>
  <si>
    <t>505F117CA627541367DFB827849BB250110179FB87E40297FF4AA285E86D93835049</t>
  </si>
  <si>
    <t>505F117CA627541367DFB827849BB25085F1705EFA24EB673927758908E53E87F9C4</t>
  </si>
  <si>
    <t>505F117CA627541367DFB827849BB25085F1705EFA24EB673927758908E53E87F9CF</t>
  </si>
  <si>
    <t>505F117CA627541367DFB827849BB25085F1705EFA24EB673927758908E53E87F825</t>
  </si>
  <si>
    <t>505F117CA627541367DFB827849BB25085F1705EFA24EB673927758908E53E87F9CE</t>
  </si>
  <si>
    <t>505F117CA627541367DFB827849BB251410174C3A7B41407A53C8C8A2F001</t>
  </si>
  <si>
    <t>각종 잡철물 설치  철재, 보통  kg     ( 호표 79 )</t>
  </si>
  <si>
    <t>505F117CA627541367DFB8318A7E31576A617FA4F65439770F51FC873BF08F21756E</t>
  </si>
  <si>
    <t>505F117CA627541367DFB8318A7E315759D17D8CC0F42EC71405F0897612333E9EBE</t>
  </si>
  <si>
    <t>505F117CA627541367DFB8318A7E315759A1705B0954FF977DC6BB8DED1A06319457</t>
  </si>
  <si>
    <t>505F117CA627541367DFB8318A7E31574F8171C93F245D67E956D4825841D2B9C2E7FD</t>
  </si>
  <si>
    <t>505F117CA627541367DFB8318A7E3150110179FB87E40297FF4AA285E86D93835049</t>
  </si>
  <si>
    <t>505F117CA627541367DFB8318A7E315085F1705EFA24EB673927758908E53E87F9C4</t>
  </si>
  <si>
    <t>505F117CA627541367DFB8318A7E315085F1705EFA24EB673927758908E53E87F9CF</t>
  </si>
  <si>
    <t>505F117CA627541367DFB8318A7E315085F1705EFA24EB673927758908E53E87F825</t>
  </si>
  <si>
    <t>505F117CA627541367DFB8318A7E315085F1705EFA24EB673927758908E53E87F9CE</t>
  </si>
  <si>
    <t>505F117CA627541367DFB8318A7E3151410174C3A7B41407A53C8C8A2F001</t>
  </si>
  <si>
    <t>수밀코킹  재료비 별도  M     ( 호표 80 )</t>
  </si>
  <si>
    <t>코킹공</t>
  </si>
  <si>
    <t>기타 직종</t>
  </si>
  <si>
    <t>5085F1705EFA24EB67396D248931087C5AF2B1</t>
  </si>
  <si>
    <t>505F31712CC3B4D25701FC9081C1BA5085F1705EFA24EB67396D248931087C5AF2B1</t>
  </si>
  <si>
    <t>일반철판  1.6t  M2     ( 호표 81 )</t>
  </si>
  <si>
    <t>505F117CA64264439738E2638938F35774C175AD3364D5D72008EF893BC2D0794DFF</t>
  </si>
  <si>
    <t>505F117CA64264439738E2638938F3505F117CA616E42087C88BBA85EA27</t>
  </si>
  <si>
    <t>505F117CA64264439738E2638938F35759E17FEC33443607DB1FF782E5896E06BD39</t>
  </si>
  <si>
    <t>칼라강판  1.2t &lt;불소/일면&gt;  M2     ( 호표 82 )</t>
  </si>
  <si>
    <t>도장용융아연도강판</t>
  </si>
  <si>
    <t>도장용융아연도강판, 불소수지(일면), 1.20mm</t>
  </si>
  <si>
    <t>5774C175AD3364D5D72008EF893BC2DFFF9A7B</t>
  </si>
  <si>
    <t>505F117CA64264439738E2638EBD405774C175AD3364D5D72008EF893BC2DFFF9A7B</t>
  </si>
  <si>
    <t>505F117CA64264439738E2638EBD40505F117CA616E42197757F02845123</t>
  </si>
  <si>
    <t>505F117CA64264439738E2638EBD405759E17FEC33443607DB1FF782E5896E06BD39</t>
  </si>
  <si>
    <t>피복뿜칠  습식, 10mm  M2     ( 호표 83 )</t>
  </si>
  <si>
    <t>505FE17787604411574624F789B5ED5085F1705EFA24EB673927758908E53E87FBF2</t>
  </si>
  <si>
    <t>기계설비공</t>
  </si>
  <si>
    <t>5085F1705EFA24EB673927758908E53E87FC83</t>
  </si>
  <si>
    <t>505FE17787604411574624F789B5ED5085F1705EFA24EB673927758908E53E87FC83</t>
  </si>
  <si>
    <t>505FE17787604411574624F789B5ED5085F1705EFA24EB673927758908E53E87F9CE</t>
  </si>
  <si>
    <t>505FE17787604411574624F789B5ED5085F1705EFA24EB673927758908E53E87F9CF</t>
  </si>
  <si>
    <t>505FE17787604411574624F789B5ED51410174C3A7B41407A53C8C8A2F001</t>
  </si>
  <si>
    <t>몰딩 설치    M     ( 호표 84 )</t>
  </si>
  <si>
    <t>내장공</t>
  </si>
  <si>
    <t>5085F1705EFA24EB673927758908E53E87FAD4</t>
  </si>
  <si>
    <t>505F41772764C40A679BC8828FED0D5085F1705EFA24EB673927758908E53E87FAD4</t>
  </si>
  <si>
    <t>505F41772764C40A679BC8828FED0D51410174C3A7B41407A53C8C8A2F001</t>
  </si>
  <si>
    <t>각종 잡철물 제작 설치  철재, 보통(강판의 가공설치)  kg     ( 호표 85 )</t>
  </si>
  <si>
    <t>호표 87</t>
  </si>
  <si>
    <t>505F117CA6275412477F82B18B1C10</t>
  </si>
  <si>
    <t>505F117CA627541247422C0E8482DC505F117CA6275412477F82B18B1C10</t>
  </si>
  <si>
    <t>호표 88</t>
  </si>
  <si>
    <t>505F117CA6275412477F82A7849227</t>
  </si>
  <si>
    <t>505F117CA627541247422C0E8482DC505F117CA6275412477F82A7849227</t>
  </si>
  <si>
    <t>유성페인트 붓칠(재료비 미포함)  철재면, 2회 1급  M2     ( 호표 86 )</t>
  </si>
  <si>
    <t>유성페인트 붓칠</t>
  </si>
  <si>
    <t>철재면 2회 노무비</t>
  </si>
  <si>
    <t>호표 89</t>
  </si>
  <si>
    <t>505F51760FE5948DA79F8B098D7C91</t>
  </si>
  <si>
    <t>505F51760FE5948DA79F8B4788CF55505F51760FE5948DA79F8B098D7C91</t>
  </si>
  <si>
    <t>각종 잡철물 제작  철재, 보통(강판의 가공설치)  kg     ( 호표 87 )</t>
  </si>
  <si>
    <t>505F117CA6275412477F82B18B1C10576A617FA4F65439770F51FC873BF08F21756E</t>
  </si>
  <si>
    <t>505F117CA6275412477F82B18B1C105759D17D8CC0F42EC71405F0897612333E9EBE</t>
  </si>
  <si>
    <t>505F117CA6275412477F82B18B1C105759A1705B0954FF977DC6BB8DED1A06319457</t>
  </si>
  <si>
    <t>505F117CA6275412477F82B18B1C10574F8171C93F245D67E956D4825841D2B9C2E7FD</t>
  </si>
  <si>
    <t>505F117CA6275412477F82B18B1C1050110179FB87E40297FF4AA285E86D93835049</t>
  </si>
  <si>
    <t>505F117CA6275412477F82B18B1C105085F1705EFA24EB673927758908E53E87F827</t>
  </si>
  <si>
    <t>505F117CA6275412477F82B18B1C105085F1705EFA24EB673927758908E53E87F9CF</t>
  </si>
  <si>
    <t>505F117CA6275412477F82B18B1C105085F1705EFA24EB673927758908E53E87F825</t>
  </si>
  <si>
    <t>505F117CA6275412477F82B18B1C105085F1705EFA24EB673927758908E53E87F9CE</t>
  </si>
  <si>
    <t>505F117CA6275412477F82B18B1C1051410174C3A7B41407A53C8C8A2F001</t>
  </si>
  <si>
    <t>각종 잡철물 설치  철재, 보통(강판의 가공설치)  kg     ( 호표 88 )</t>
  </si>
  <si>
    <t>505F117CA6275412477F82A7849227576A617FA4F65439770F51FC873BF08F21756E</t>
  </si>
  <si>
    <t>505F117CA6275412477F82A78492275759D17D8CC0F42EC71405F0897612333E9EBE</t>
  </si>
  <si>
    <t>505F117CA6275412477F82A78492275759A1705B0954FF977DC6BB8DED1A06319457</t>
  </si>
  <si>
    <t>505F117CA6275412477F82A7849227574F8171C93F245D67E956D4825841D2B9C2E7FD</t>
  </si>
  <si>
    <t>505F117CA6275412477F82A784922750110179FB87E40297FF4AA285E86D93835049</t>
  </si>
  <si>
    <t>505F117CA6275412477F82A78492275085F1705EFA24EB673927758908E53E87F827</t>
  </si>
  <si>
    <t>505F117CA6275412477F82A78492275085F1705EFA24EB673927758908E53E87F9CF</t>
  </si>
  <si>
    <t>505F117CA6275412477F82A78492275085F1705EFA24EB673927758908E53E87F825</t>
  </si>
  <si>
    <t>505F117CA6275412477F82A78492275085F1705EFA24EB673927758908E53E87F9CE</t>
  </si>
  <si>
    <t>505F117CA6275412477F82A784922751410174C3A7B41407A53C8C8A2F001</t>
  </si>
  <si>
    <t>유성페인트 붓칠  철재면 2회 노무비  M2     ( 호표 89 )</t>
  </si>
  <si>
    <t>505F51760FE5948DA79F8B098D7C915085F1705EFA24EB673927758908E53E87FBF2</t>
  </si>
  <si>
    <t>505F51760FE5948DA79F8B098D7C915085F1705EFA24EB673927758908E53E87F9CF</t>
  </si>
  <si>
    <t>505F51760FE5948DA79F8B098D7C9151410174C3A7B41407A53C8C8A2F001</t>
  </si>
  <si>
    <t>벽체틀 설치  30*30, @450*600  M2     ( 호표 90 )</t>
  </si>
  <si>
    <t>각재</t>
  </si>
  <si>
    <t>각재, 외송</t>
  </si>
  <si>
    <t>재</t>
  </si>
  <si>
    <t>5774C175AD3374FBD7C237A984AFE0A9E621AC</t>
  </si>
  <si>
    <t>505F2172C9A8641837080D6C8FC6025774C175AD3374FBD7C237A984AFE0A9E621AC</t>
  </si>
  <si>
    <t>자재 별도</t>
  </si>
  <si>
    <t>호표 92</t>
  </si>
  <si>
    <t>505F2172C9A8743FD7B47EC7802EC2</t>
  </si>
  <si>
    <t>505F2172C9A8641837080D6C8FC602505F2172C9A8743FD7B47EC7802EC2</t>
  </si>
  <si>
    <t>석고판(나사고정) 설치 - 바탕용  벽, 2겹 붙임  M2     ( 호표 91 )</t>
  </si>
  <si>
    <t>505F417789C7A498B7B957F98D63735085F1705EFA24EB673927758908E53E87FAD4</t>
  </si>
  <si>
    <t>505F417789C7A498B7B957F98D63735085F1705EFA24EB673927758908E53E87F9CF</t>
  </si>
  <si>
    <t>인력품의 1%</t>
  </si>
  <si>
    <t>505F417789C7A498B7B957F98D637351410174C3A7B41407A53C8C8A2F001</t>
  </si>
  <si>
    <t>벽체틀 설치  자재 별도  M2     ( 호표 92 )</t>
  </si>
  <si>
    <t>505F2172C9A8743FD7B47EC7802EC25085F1705EFA24EB673927758908E53E87FBF8</t>
  </si>
  <si>
    <t>505F2172C9A8743FD7B47EC7802EC25085F1705EFA24EB673927758908E53E87F9CF</t>
  </si>
  <si>
    <t>505F2172C9A8743FD7B47EC7802EC251410174C3A7B41407A53C8C8A2F001</t>
  </si>
  <si>
    <t>PVC계 바닥재 설치 - 시트  주재료 제외, 전면접합  M2     ( 호표 93 )</t>
  </si>
  <si>
    <t>초산비닐계접착제</t>
  </si>
  <si>
    <t>초산비닐계접착제, 비닐타일용</t>
  </si>
  <si>
    <t>5774D17603E7B4F4777B865C893BBF62FC05A6</t>
  </si>
  <si>
    <t>505F4177A4DAA4DD470C87EA86DCC35774D17603E7B4F4777B865C893BBF62FC05A6</t>
  </si>
  <si>
    <t>505F4177A4DAA4DD470C87EA86DCC35085F1705EFA24EB673927758908E53E87FAD4</t>
  </si>
  <si>
    <t>505F4177A4DAA4DD470C87EA86DCC35085F1705EFA24EB673927758908E53E87F9CF</t>
  </si>
  <si>
    <t>오일스테인칠  목재면 2회 노무비  M2     ( 호표 94 )</t>
  </si>
  <si>
    <t>505F5176F64CD4BB17E29C9783BCEF5085F1705EFA24EB673927758908E53E87FBF2</t>
  </si>
  <si>
    <t>505F5176F64CD4BB17E29C9783BCEF5085F1705EFA24EB673927758908E53E87F9CF</t>
  </si>
  <si>
    <t>505F5176F64CD4BB17E29C9783BCEF51410174C3A7B41407A53C8C8A2F001</t>
  </si>
  <si>
    <t>각종 잡철물 제작 설치  스테인리스, 간단(강판의 가공설치)  kg     ( 호표 95 )</t>
  </si>
  <si>
    <t>호표 96</t>
  </si>
  <si>
    <t>505F117CA616E4234727E6BC8542FA</t>
  </si>
  <si>
    <t>505F117CA616E42347156BAF82A947505F117CA616E4234727E6BC8542FA</t>
  </si>
  <si>
    <t>호표 97</t>
  </si>
  <si>
    <t>505F117CA616E4234727E6A38FD81A</t>
  </si>
  <si>
    <t>505F117CA616E42347156BAF82A947505F117CA616E4234727E6A38FD81A</t>
  </si>
  <si>
    <t>각종 잡철물 제작  스테인리스, 간단(강판의 가공설치)  kg     ( 호표 96 )</t>
  </si>
  <si>
    <t>505F117CA616E4234727E6BC8542FA576A617FA4F65439770F51FC873BF08F220D53</t>
  </si>
  <si>
    <t>505F117CA616E4234727E6BC8542FA5759D17D8CC0F42EC71405F0897612333E9EBE</t>
  </si>
  <si>
    <t>505F117CA616E4234727E6BC8542FA5759A1705B0954FF977DC6BB8DED1A06319457</t>
  </si>
  <si>
    <t>505F117CA616E4234727E6BC8542FA574F8171C93F245D67E956D4825841D2B9C2E7FD</t>
  </si>
  <si>
    <t>505F117CA616E4234727E6BC8542FA50110179FB87E40297FF4AA285E86D93835049</t>
  </si>
  <si>
    <t>505F117CA616E4234727E6BC8542FA5085F1705EFA24EB673927758908E53E87F827</t>
  </si>
  <si>
    <t>505F117CA616E4234727E6BC8542FA5085F1705EFA24EB673927758908E53E87F9CF</t>
  </si>
  <si>
    <t>505F117CA616E4234727E6BC8542FA5085F1705EFA24EB673927758908E53E87F825</t>
  </si>
  <si>
    <t>505F117CA616E4234727E6BC8542FA5085F1705EFA24EB673927758908E53E87F9CE</t>
  </si>
  <si>
    <t>505F117CA616E4234727E6BC8542FA51410174C3A7B41407A53C8C8A2F001</t>
  </si>
  <si>
    <t>각종 잡철물 설치  스테인리스, 간단(강판의 가공설치)  kg     ( 호표 97 )</t>
  </si>
  <si>
    <t>505F117CA616E4234727E6A38FD81A576A617FA4F65439770F51FC873BF08F220D53</t>
  </si>
  <si>
    <t>505F117CA616E4234727E6A38FD81A5759D17D8CC0F42EC71405F0897612333E9EBE</t>
  </si>
  <si>
    <t>505F117CA616E4234727E6A38FD81A5759A1705B0954FF977DC6BB8DED1A06319457</t>
  </si>
  <si>
    <t>505F117CA616E4234727E6A38FD81A574F8171C93F245D67E956D4825841D2B9C2E7FD</t>
  </si>
  <si>
    <t>505F117CA616E4234727E6A38FD81A50110179FB87E40297FF4AA285E86D93835049</t>
  </si>
  <si>
    <t>505F117CA616E4234727E6A38FD81A5085F1705EFA24EB673927758908E53E87F827</t>
  </si>
  <si>
    <t>505F117CA616E4234727E6A38FD81A5085F1705EFA24EB673927758908E53E87F9CF</t>
  </si>
  <si>
    <t>505F117CA616E4234727E6A38FD81A5085F1705EFA24EB673927758908E53E87F825</t>
  </si>
  <si>
    <t>505F117CA616E4234727E6A38FD81A5085F1705EFA24EB673927758908E53E87F9CE</t>
  </si>
  <si>
    <t>505F117CA616E4234727E6A38FD81A51410174C3A7B41407A53C8C8A2F001</t>
  </si>
  <si>
    <t>일반구조용각형강관  ㅁ-125*75*3.2t  M     ( 호표 98 )</t>
  </si>
  <si>
    <t>일반구조용각형강관, 각형강관, 125*75*3.2mm</t>
  </si>
  <si>
    <t>5701D178C15A74D3A742941F89706FE6586D53</t>
  </si>
  <si>
    <t>505F117CA66E948B879042F4832BD15701D178C15A74D3A742941F89706FE6586D53</t>
  </si>
  <si>
    <t>505F117CA66E948B879042F4832BD1505F117CA616E42197757F02845123</t>
  </si>
  <si>
    <t>505F117CA66E948B879042F4832BD15759E17FEC33443607DB1FF782E5896E06BD39</t>
  </si>
  <si>
    <t>앵커 볼트 설치  ∮13 이하  개     ( 호표 99 )</t>
  </si>
  <si>
    <t>505FE177DF926452E76283E984431E5085F1705EFA24EB673927758908E53E87F826</t>
  </si>
  <si>
    <t>505FE177DF926452E76283E984431E5085F1705EFA24EB673927758908E53E87F9CE</t>
  </si>
  <si>
    <t>505FE177DF926452E76283E984431E51410174C3A7B41407A53C8C8A2F001</t>
  </si>
  <si>
    <t>모르타르 배합(배합품 포함)  배합용적비 1:3, 시멘트, 모래 별도  M3     ( 호표 100 )</t>
  </si>
  <si>
    <t>시멘트(별도)</t>
  </si>
  <si>
    <t>별도</t>
  </si>
  <si>
    <t>5774C175AD22C417373A9BA186C67ECF815974</t>
  </si>
  <si>
    <t>505FC1730ECE54E9E7362E7D836B0E5774C175AD22C417373A9BA186C67ECF815974</t>
  </si>
  <si>
    <t>(별도)</t>
  </si>
  <si>
    <t>5759E17FECB0A40E5781E6938740D991801BC2</t>
  </si>
  <si>
    <t>505FC1730ECE54E9E7362E7D836B0E5759E17FECB0A40E5781E6938740D991801BC2</t>
  </si>
  <si>
    <t>505FC1730ECE54E9E7362E7D836B0E5085F1705EFA24EB673927758908E53E87F9CF</t>
  </si>
  <si>
    <t>바탕 고르기  바닥, 24mm 이하 기준  M2     ( 호표 101 )</t>
  </si>
  <si>
    <t>505F61748DE69408F71161C0812CB55085F1705EFA24EB673927758908E53E87FBFC</t>
  </si>
  <si>
    <t>505F61748DE69408F71161C0812CB55085F1705EFA24EB673927758908E53E87F9CF</t>
  </si>
  <si>
    <t>505F61748DE69408F71161C0812CB551410174C3A7B41407A53C8C8A2F001</t>
  </si>
  <si>
    <t>석고보드면 바탕만들기  줄퍼티 노무비  M2     ( 호표 102 )</t>
  </si>
  <si>
    <t>505F5177113B248357256CAD8F3DC55085F1705EFA24EB673927758908E53E87FBF2</t>
  </si>
  <si>
    <t>505F5177113B248357256CAD8F3DC55085F1705EFA24EB673927758908E53E87F9CF</t>
  </si>
  <si>
    <t>505F5177113B248357256CAD8F3DC551410174C3A7B41407A53C8C8A2F001</t>
  </si>
  <si>
    <t>걸레받이용 페인트칠  붓칠 2회 노무비  M2     ( 호표 103 )</t>
  </si>
  <si>
    <t>505F51760FCAA40A3765A2C78EE06E5085F1705EFA24EB673927758908E53E87FBF2</t>
  </si>
  <si>
    <t>505F51760FCAA40A3765A2C78EE06E5085F1705EFA24EB673927758908E53E87F9CF</t>
  </si>
  <si>
    <t>505F51760FCAA40A3765A2C78EE06E51410174C3A7B41407A53C8C8A2F001</t>
  </si>
  <si>
    <t>수성페인트 롤러칠  3회 노무비  M2     ( 호표 104 )</t>
  </si>
  <si>
    <t>505F5176187DB4B5074DDA9B8B27DA5085F1705EFA24EB673927758908E53E87FBF2</t>
  </si>
  <si>
    <t>505F5176187DB4B5074DDA9B8B27DA5085F1705EFA24EB673927758908E53E87F9CF</t>
  </si>
  <si>
    <t>505F5176187DB4B5074DDA9B8B27DA51410174C3A7B41407A53C8C8A2F001</t>
  </si>
  <si>
    <t>중 기 단 가 목 록</t>
  </si>
  <si>
    <t>비    고</t>
  </si>
  <si>
    <t>START</t>
  </si>
  <si>
    <t>중 기 단 가 산 출 서</t>
  </si>
  <si>
    <t>산    출    내    역</t>
  </si>
  <si>
    <t>코드</t>
  </si>
  <si>
    <t>품명</t>
  </si>
  <si>
    <t>규격</t>
  </si>
  <si>
    <t xml:space="preserve">운반비(트레일러 20ton+크레인 10ton)  철골, L:30km  TON  ( 산근 1 ) </t>
  </si>
  <si>
    <t>C</t>
  </si>
  <si>
    <t xml:space="preserve"> 운반거리 L=30KM 트레일러(20톤) 톤당     </t>
  </si>
  <si>
    <t>C!</t>
  </si>
  <si>
    <t>'운반거리 L=30KM 트레일러(20톤) 톤당 '</t>
  </si>
  <si>
    <t xml:space="preserve"> 적용기준:현장에서 가까운 지역공장 상차도 </t>
  </si>
  <si>
    <t>'적용기준:현장에서 가까운 지역공장 상차도'</t>
  </si>
  <si>
    <t xml:space="preserve">          (인천제철,광양제철,포항 등) </t>
  </si>
  <si>
    <t>'         (인천제철,광양제철,포항 등)'</t>
  </si>
  <si>
    <t xml:space="preserve"> </t>
  </si>
  <si>
    <t xml:space="preserve"> 차량속도=    0KM/V1     40KM/V2       25KM/V3     </t>
  </si>
  <si>
    <t>'차량속도=    0KM/V1     40KM/V2       25KM/V3 '</t>
  </si>
  <si>
    <t xml:space="preserve"> 생산공장 ○----------0-------------0----------○30KM  </t>
  </si>
  <si>
    <t>'생산공장 ○----------0-------------0----------○30KM '</t>
  </si>
  <si>
    <t xml:space="preserve"> 운반거리=공장L1=0.0KM,시내L2=29.5KM,공사장L3=0.5KM    </t>
  </si>
  <si>
    <t>'운반거리=공장L1=0.0KM,시내L2=29.5KM,공사장L3=0.5KM'</t>
  </si>
  <si>
    <t xml:space="preserve"> 1.트랙터및트레일러(20톤/HR) </t>
  </si>
  <si>
    <t>'1.트랙터및트레일러(20톤/HR)'</t>
  </si>
  <si>
    <t xml:space="preserve"> Q0  트레일러적재량(TON)  =20   </t>
  </si>
  <si>
    <t xml:space="preserve"> q0 '트레일러적재량(TON)' =20</t>
  </si>
  <si>
    <t xml:space="preserve"> Q1  1회적재량(TON)  =2   </t>
  </si>
  <si>
    <t xml:space="preserve"> q1 '1회적재량(TON)' =2</t>
  </si>
  <si>
    <t xml:space="preserve"> F   환산계수  =1   </t>
  </si>
  <si>
    <t xml:space="preserve"> F  '환산계수' =1</t>
  </si>
  <si>
    <t xml:space="preserve"> E   작업효율  =0.9   </t>
  </si>
  <si>
    <t xml:space="preserve"> E  '작업효율' =0.9</t>
  </si>
  <si>
    <t xml:space="preserve"> Es  적재효율 =0.5   </t>
  </si>
  <si>
    <t xml:space="preserve"> Es '적재효율'=0.5</t>
  </si>
  <si>
    <t xml:space="preserve"> N   적재횟수 =q0/q1 = 10    </t>
  </si>
  <si>
    <t xml:space="preserve"> N  '적재횟수'=q0/q1 ={?,'9U'}</t>
  </si>
  <si>
    <t xml:space="preserve">CMS  묶기30,회전30,풀기30(초) =30+30+30= 90 </t>
  </si>
  <si>
    <t>Cms '묶기30,회전30,풀기30(초)'=30+30+30=?</t>
  </si>
  <si>
    <t xml:space="preserve"> T1  적재시간(MIN)  =(CMS*N)/(60*ES)= 30 </t>
  </si>
  <si>
    <t xml:space="preserve"> t1 '적재시간(MIN)' =(Cms*n)/(60*Es)=?</t>
  </si>
  <si>
    <t xml:space="preserve"> L1  작업장내 운반거리(KM)  =0   </t>
  </si>
  <si>
    <t xml:space="preserve"> L1 '작업장내 운반거리(KM)' =0</t>
  </si>
  <si>
    <t xml:space="preserve"> L2  도로주행 운반거리(KM)  =29.5   </t>
  </si>
  <si>
    <t xml:space="preserve"> L2 '도로주행 운반거리(KM)' =29.5</t>
  </si>
  <si>
    <t xml:space="preserve"> L3  공사장내 운반거리(KM)  =0.5   </t>
  </si>
  <si>
    <t xml:space="preserve"> L3 '공사장내 운반거리(KM)' =0.5</t>
  </si>
  <si>
    <t xml:space="preserve"> V1  작업장내 운반속도(KM/HR)  =0   </t>
  </si>
  <si>
    <t xml:space="preserve"> V1 '작업장내 운반속도(KM/HR)' =0</t>
  </si>
  <si>
    <t xml:space="preserve"> V2  도로주행 운반속도(KM/HR)  =40   </t>
  </si>
  <si>
    <t xml:space="preserve"> V2 '도로주행 운반속도(KM/HR)' =40</t>
  </si>
  <si>
    <t xml:space="preserve"> V3  공사장내 운반속도(KM/HR)  =25   </t>
  </si>
  <si>
    <t xml:space="preserve"> V3 '공사장내 운반속도(KM/HR)' =25</t>
  </si>
  <si>
    <t xml:space="preserve"> T2  왕복시간(MIN)  =((L2/V2)+(L3/V3))*60*2= 90.9 </t>
  </si>
  <si>
    <t xml:space="preserve"> t2 '왕복시간(MIN)' =((L2/V2)+(L3/V3))*60*2=? </t>
  </si>
  <si>
    <t xml:space="preserve"> T3  적하시간(MIN) =(CMS*N)/(60*ES)= 30 </t>
  </si>
  <si>
    <t xml:space="preserve"> t3 '적하시간(MIN)'=(Cms*n)/(60*Es)=?</t>
  </si>
  <si>
    <t xml:space="preserve"> T4  적재대기시간(MIN)  =0.42   </t>
  </si>
  <si>
    <t xml:space="preserve"> t4 '적재대기시간(MIN)' =0.42</t>
  </si>
  <si>
    <t xml:space="preserve"> T6   세륜시간 (MIN)  =1.5   </t>
  </si>
  <si>
    <t xml:space="preserve"> t6  '세륜시간 (MIN)' =1.5</t>
  </si>
  <si>
    <t xml:space="preserve"> CM  1회싸이클시간(MIN)  =T1+T2+T3+T4+T6= 152.82 </t>
  </si>
  <si>
    <t xml:space="preserve"> CM '1회싸이클시간(MIN)' =t1+t2+t3+t4+t6=?</t>
  </si>
  <si>
    <t xml:space="preserve"> Q   시간당 작업량(TON/HR)  =(60*Q0*F*E)/CM= 7.067 </t>
  </si>
  <si>
    <t xml:space="preserve"> Q  '시간당 작업량(TON/HR)' =(60*q0*F*E)/CM=?</t>
  </si>
  <si>
    <t xml:space="preserve"> Z   차량실 작업량(TON/HR)  =(T2+T4)/CM*(1/Q)= 0.0845 </t>
  </si>
  <si>
    <t xml:space="preserve"> Z  '차량실 작업량(TON/HR)' =(T2+T4)/CM*(1/Q)=?  </t>
  </si>
  <si>
    <t xml:space="preserve"> 재료비:  28554 / 7.067*Z = 341.4 </t>
  </si>
  <si>
    <t>'재료비:' ~00002702002000000.M~ / {Q}*Z =?EQ+</t>
  </si>
  <si>
    <t xml:space="preserve"> 노무비:  44299 / 7.067 = 6268.4 </t>
  </si>
  <si>
    <t>'노무비:' ~00002702002000000.L~ / {Q} =?EQ+</t>
  </si>
  <si>
    <t xml:space="preserve"> 경  비:  15355 / 7.067 = 2172.7 </t>
  </si>
  <si>
    <t>'경  비:' ~00002702002000000.E~ / {Q} =?EQ+</t>
  </si>
  <si>
    <t xml:space="preserve">  소  계    </t>
  </si>
  <si>
    <t>&gt;'소  계'</t>
  </si>
  <si>
    <t xml:space="preserve"> 2.크레인(트럭탑재형)(10TON/HR) </t>
  </si>
  <si>
    <t>'2.크레인(트럭탑재형)(10TON/HR)'</t>
  </si>
  <si>
    <t xml:space="preserve"> Es  작업효율  =0.5   </t>
  </si>
  <si>
    <t xml:space="preserve"> Es '작업효율' =0.5</t>
  </si>
  <si>
    <t xml:space="preserve"> Q   크레인상,하차작업량(톤/HR)  =(3600*Q1*F*ES/CMS)= 40 </t>
  </si>
  <si>
    <t xml:space="preserve"> Q  '크레인상,하차작업량(톤/HR)' =(3600*q1*F*Es/Cms)=?</t>
  </si>
  <si>
    <t xml:space="preserve"> 재료비:  15388 / 40 = 384.7 </t>
  </si>
  <si>
    <t>'재료비:' ~00002105001000000.M~ / {Q} =?EQ+</t>
  </si>
  <si>
    <t xml:space="preserve"> 노무비:  36224 / 40 = 905.6 </t>
  </si>
  <si>
    <t>'노무비:' ~00002105001000000.L~ / {Q} =?EQ+</t>
  </si>
  <si>
    <t xml:space="preserve"> 경  비:  20490 / 40 = 512.2 </t>
  </si>
  <si>
    <t>'경  비:' ~00002105001000000.E~ / {Q} =?EQ+</t>
  </si>
  <si>
    <t xml:space="preserve"> 3.인력 </t>
  </si>
  <si>
    <t>'3.인력'</t>
  </si>
  <si>
    <t xml:space="preserve"> 비계공 </t>
  </si>
  <si>
    <t>'비계공'</t>
  </si>
  <si>
    <t xml:space="preserve"> 노무비:  247977*2/8/40 = 1549.8 </t>
  </si>
  <si>
    <t>'노무비:' ~L001010101000006.L~*2/8/{Q} =?EQ+</t>
  </si>
  <si>
    <t xml:space="preserve"> 보통인부 </t>
  </si>
  <si>
    <t>'보통인부'</t>
  </si>
  <si>
    <t xml:space="preserve"> 노무비:  141096*1/8/40 = 440.9 </t>
  </si>
  <si>
    <t xml:space="preserve">'노무비:' ~L001010101000002.L~*1/8/{Q} =?EQ+  </t>
  </si>
  <si>
    <t xml:space="preserve">   합  계    </t>
  </si>
  <si>
    <t>&gt;&gt;'합  계'</t>
  </si>
  <si>
    <t xml:space="preserve">  총  계</t>
  </si>
  <si>
    <t>단 가 대 비 표</t>
  </si>
  <si>
    <t>조달청가격</t>
  </si>
  <si>
    <t>PAGE</t>
  </si>
  <si>
    <t>거래가격</t>
  </si>
  <si>
    <t>유통물가</t>
  </si>
  <si>
    <t>물가자료</t>
  </si>
  <si>
    <t>조사가격2</t>
  </si>
  <si>
    <t>적용단가</t>
  </si>
  <si>
    <t>품목구분</t>
  </si>
  <si>
    <t>노임구분</t>
  </si>
  <si>
    <t>소수점처리</t>
  </si>
  <si>
    <t>자재 1</t>
  </si>
  <si>
    <t>자재 2</t>
  </si>
  <si>
    <t>자재 3</t>
  </si>
  <si>
    <t>자재 4</t>
  </si>
  <si>
    <t>자재 5</t>
  </si>
  <si>
    <t>자재 6</t>
  </si>
  <si>
    <t>107</t>
  </si>
  <si>
    <t>61</t>
  </si>
  <si>
    <t>자재 7</t>
  </si>
  <si>
    <t>1488</t>
  </si>
  <si>
    <t>1246</t>
  </si>
  <si>
    <t>자재 8</t>
  </si>
  <si>
    <t>자재 9</t>
  </si>
  <si>
    <t>1467</t>
  </si>
  <si>
    <t>1238</t>
  </si>
  <si>
    <t>자재 10</t>
  </si>
  <si>
    <t>1237</t>
  </si>
  <si>
    <t>자재 11</t>
  </si>
  <si>
    <t>자재 12</t>
  </si>
  <si>
    <t>1342</t>
  </si>
  <si>
    <t>자재 13</t>
  </si>
  <si>
    <t>자재 14</t>
  </si>
  <si>
    <t>675</t>
  </si>
  <si>
    <t>자재 15</t>
  </si>
  <si>
    <t>54</t>
  </si>
  <si>
    <t>자재 16</t>
  </si>
  <si>
    <t>21</t>
  </si>
  <si>
    <t>자재 17</t>
  </si>
  <si>
    <t>50</t>
  </si>
  <si>
    <t>자재 18</t>
  </si>
  <si>
    <t>84</t>
  </si>
  <si>
    <t>48</t>
  </si>
  <si>
    <t>자재 19</t>
  </si>
  <si>
    <t>63</t>
  </si>
  <si>
    <t>자재 20</t>
  </si>
  <si>
    <t>26</t>
  </si>
  <si>
    <t>자재 21</t>
  </si>
  <si>
    <t>자재 22</t>
  </si>
  <si>
    <t>68</t>
  </si>
  <si>
    <t>29</t>
  </si>
  <si>
    <t>자재 23</t>
  </si>
  <si>
    <t>자재 24</t>
  </si>
  <si>
    <t>74</t>
  </si>
  <si>
    <t>36</t>
  </si>
  <si>
    <t>자재 25</t>
  </si>
  <si>
    <t>자재 26</t>
  </si>
  <si>
    <t>자재 27</t>
  </si>
  <si>
    <t>자재 28</t>
  </si>
  <si>
    <t>152</t>
  </si>
  <si>
    <t>73</t>
  </si>
  <si>
    <t>자재 29</t>
  </si>
  <si>
    <t>자재 30</t>
  </si>
  <si>
    <t>108</t>
  </si>
  <si>
    <t>62</t>
  </si>
  <si>
    <t>자재 31</t>
  </si>
  <si>
    <t>194</t>
  </si>
  <si>
    <t>자재 32</t>
  </si>
  <si>
    <t>679</t>
  </si>
  <si>
    <t>자재 33</t>
  </si>
  <si>
    <t>658</t>
  </si>
  <si>
    <t>418</t>
  </si>
  <si>
    <t>자재 34</t>
  </si>
  <si>
    <t>자재 35</t>
  </si>
  <si>
    <t>자재 36</t>
  </si>
  <si>
    <t>자재 37</t>
  </si>
  <si>
    <t>자재 38</t>
  </si>
  <si>
    <t>자재 39</t>
  </si>
  <si>
    <t>자재 40</t>
  </si>
  <si>
    <t>자재 41</t>
  </si>
  <si>
    <t>597</t>
  </si>
  <si>
    <t>자재 42</t>
  </si>
  <si>
    <t>600</t>
  </si>
  <si>
    <t>자재 43</t>
  </si>
  <si>
    <t>자재 44</t>
  </si>
  <si>
    <t>자재 45</t>
  </si>
  <si>
    <t>168</t>
  </si>
  <si>
    <t>82</t>
  </si>
  <si>
    <t>자재 46</t>
  </si>
  <si>
    <t>자재 47</t>
  </si>
  <si>
    <t>자재 48</t>
  </si>
  <si>
    <t>자재 49</t>
  </si>
  <si>
    <t>자재 50</t>
  </si>
  <si>
    <t>자재 51</t>
  </si>
  <si>
    <t>자재 52</t>
  </si>
  <si>
    <t>자재 53</t>
  </si>
  <si>
    <t>자재 54</t>
  </si>
  <si>
    <t>자재 55</t>
  </si>
  <si>
    <t>자재 56</t>
  </si>
  <si>
    <t>자재 57</t>
  </si>
  <si>
    <t>물가정보1192</t>
  </si>
  <si>
    <t>자재 58</t>
  </si>
  <si>
    <t>자재 59</t>
  </si>
  <si>
    <t>자재 60</t>
  </si>
  <si>
    <t>99</t>
  </si>
  <si>
    <t>53</t>
  </si>
  <si>
    <t>자재 61</t>
  </si>
  <si>
    <t>102</t>
  </si>
  <si>
    <t>57</t>
  </si>
  <si>
    <t>자재 62</t>
  </si>
  <si>
    <t>자재 63</t>
  </si>
  <si>
    <t>646</t>
  </si>
  <si>
    <t>자재 64</t>
  </si>
  <si>
    <t>645</t>
  </si>
  <si>
    <t>465</t>
  </si>
  <si>
    <t>자재 65</t>
  </si>
  <si>
    <t>자재 66</t>
  </si>
  <si>
    <t>1353</t>
  </si>
  <si>
    <t>1216</t>
  </si>
  <si>
    <t>자재 67</t>
  </si>
  <si>
    <t>자재 68</t>
  </si>
  <si>
    <t>자재 69</t>
  </si>
  <si>
    <t>479</t>
  </si>
  <si>
    <t>자재 70</t>
  </si>
  <si>
    <t>페인트마스터</t>
  </si>
  <si>
    <t>페인트킹</t>
  </si>
  <si>
    <t>자재 71</t>
  </si>
  <si>
    <t>476</t>
  </si>
  <si>
    <t>자재 72</t>
  </si>
  <si>
    <t>482</t>
  </si>
  <si>
    <t>물가자료634</t>
  </si>
  <si>
    <t>자재 73</t>
  </si>
  <si>
    <t>483</t>
  </si>
  <si>
    <t>물가자료642</t>
  </si>
  <si>
    <t>자재 74</t>
  </si>
  <si>
    <t>592</t>
  </si>
  <si>
    <t>자재 75</t>
  </si>
  <si>
    <t>자재 76</t>
  </si>
  <si>
    <t>자재 77</t>
  </si>
  <si>
    <t>자재 78</t>
  </si>
  <si>
    <t>자재 79</t>
  </si>
  <si>
    <t>72</t>
  </si>
  <si>
    <t>자재 80</t>
  </si>
  <si>
    <t>자재 81</t>
  </si>
  <si>
    <t>71</t>
  </si>
  <si>
    <t>34</t>
  </si>
  <si>
    <t>자재 82</t>
  </si>
  <si>
    <t>33</t>
  </si>
  <si>
    <t>자재 83</t>
  </si>
  <si>
    <t>408</t>
  </si>
  <si>
    <t>자재 84</t>
  </si>
  <si>
    <t>자재 85</t>
  </si>
  <si>
    <t>자재 86</t>
  </si>
  <si>
    <t>자재 87</t>
  </si>
  <si>
    <t>노임 1</t>
  </si>
  <si>
    <t>B</t>
  </si>
  <si>
    <t>노임 2</t>
  </si>
  <si>
    <t>노임 3</t>
  </si>
  <si>
    <t>노임 4</t>
  </si>
  <si>
    <t>노임 5</t>
  </si>
  <si>
    <t>노임 6</t>
  </si>
  <si>
    <t>노임 7</t>
  </si>
  <si>
    <t>노임 8</t>
  </si>
  <si>
    <t>노임 9</t>
  </si>
  <si>
    <t>노임 10</t>
  </si>
  <si>
    <t>노임 11</t>
  </si>
  <si>
    <t>노임 12</t>
  </si>
  <si>
    <t>노임 13</t>
  </si>
  <si>
    <t>노임 14</t>
  </si>
  <si>
    <t>노임 15</t>
  </si>
  <si>
    <t>노임 16</t>
  </si>
  <si>
    <t>노임 17</t>
  </si>
  <si>
    <t>노임 18</t>
  </si>
  <si>
    <t>이 Sheet는 수정하지 마십시요</t>
  </si>
  <si>
    <t>공사구분</t>
  </si>
  <si>
    <t>타이틀</t>
  </si>
  <si>
    <t>확정내역</t>
  </si>
  <si>
    <t>원내역</t>
  </si>
  <si>
    <t>자재단가적용</t>
  </si>
  <si>
    <t>경비단가적용</t>
  </si>
  <si>
    <t>품목코드형식</t>
  </si>
  <si>
    <t>XXXX-XXXX-XXXXXXXXX</t>
  </si>
  <si>
    <t>내역금액소수점처리</t>
  </si>
  <si>
    <t>일위대가내역소수점처리</t>
  </si>
  <si>
    <t>단가명</t>
  </si>
  <si>
    <t>TTTTT</t>
  </si>
  <si>
    <t>환율</t>
  </si>
  <si>
    <t>시간당작업량</t>
  </si>
  <si>
    <t>R</t>
  </si>
  <si>
    <t>1회 사이클시간</t>
  </si>
  <si>
    <t>시간당 작업사이클</t>
  </si>
  <si>
    <t>일반변수</t>
  </si>
  <si>
    <t>시간당 노임산출 계수</t>
  </si>
  <si>
    <t>1/8*16/12*25/20</t>
  </si>
  <si>
    <t>재료비 할증 계수</t>
  </si>
  <si>
    <t>노무비 할증 계수</t>
  </si>
  <si>
    <t>경비 할증 계수</t>
  </si>
  <si>
    <t>내역,일위대가 품명,규격,단위 따로적용</t>
  </si>
  <si>
    <t>내역단가 소수점처리</t>
  </si>
  <si>
    <t>공종구분명</t>
  </si>
  <si>
    <t>원가비목코드</t>
  </si>
  <si>
    <t>작 업 부 산 물</t>
  </si>
  <si>
    <t>A3</t>
  </si>
  <si>
    <t>운    반    비</t>
  </si>
  <si>
    <t>C1</t>
  </si>
  <si>
    <t>관 급 자 재 비</t>
  </si>
  <si>
    <t>DJ</t>
  </si>
  <si>
    <t>사 급 자 재 비</t>
  </si>
  <si>
    <t>D3</t>
  </si>
  <si>
    <t>건설폐기물처리비</t>
  </si>
  <si>
    <t>...</t>
  </si>
  <si>
    <t>01  오이도합상전망대리모델링공사(진입계단 전시관)</t>
    <phoneticPr fontId="1" type="noConversion"/>
  </si>
  <si>
    <t>2021년  06월   일</t>
    <phoneticPr fontId="42" type="noConversion"/>
  </si>
  <si>
    <t>건축총괄</t>
    <phoneticPr fontId="42" type="noConversion"/>
  </si>
  <si>
    <t>건축</t>
    <phoneticPr fontId="42" type="noConversion"/>
  </si>
  <si>
    <t>토목</t>
    <phoneticPr fontId="42" type="noConversion"/>
  </si>
  <si>
    <t>조경</t>
    <phoneticPr fontId="42" type="noConversion"/>
  </si>
  <si>
    <t>기계</t>
    <phoneticPr fontId="42" type="noConversion"/>
  </si>
  <si>
    <t>전기/통신/소방</t>
    <phoneticPr fontId="42" type="noConversion"/>
  </si>
  <si>
    <t>소방기계</t>
    <phoneticPr fontId="42" type="noConversion"/>
  </si>
  <si>
    <t>소방전기</t>
    <phoneticPr fontId="42" type="noConversion"/>
  </si>
  <si>
    <t>적색부분에 입력</t>
    <phoneticPr fontId="42" type="noConversion"/>
  </si>
  <si>
    <t>추정금액 1억이상 공사</t>
    <phoneticPr fontId="44" type="noConversion"/>
  </si>
  <si>
    <t>총   괄   집   계   표</t>
    <phoneticPr fontId="42" type="noConversion"/>
  </si>
  <si>
    <t>건             명</t>
    <phoneticPr fontId="42" type="noConversion"/>
  </si>
  <si>
    <t>총   공   사   금   액</t>
    <phoneticPr fontId="48" type="noConversion"/>
  </si>
  <si>
    <t>도급액</t>
    <phoneticPr fontId="42" type="noConversion"/>
  </si>
  <si>
    <t>도급자관급자재비</t>
    <phoneticPr fontId="42" type="noConversion"/>
  </si>
  <si>
    <t>관급자관급자재비</t>
    <phoneticPr fontId="42" type="noConversion"/>
  </si>
  <si>
    <t>시설분담금</t>
    <phoneticPr fontId="42" type="noConversion"/>
  </si>
  <si>
    <t>공  사  종  류</t>
    <phoneticPr fontId="42" type="noConversion"/>
  </si>
  <si>
    <t>도급금액</t>
    <phoneticPr fontId="42" type="noConversion"/>
  </si>
  <si>
    <t>관급자관급자재비</t>
    <phoneticPr fontId="48" type="noConversion"/>
  </si>
  <si>
    <t>시설분담금</t>
    <phoneticPr fontId="48" type="noConversion"/>
  </si>
  <si>
    <t>금        액</t>
    <phoneticPr fontId="42" type="noConversion"/>
  </si>
  <si>
    <t>비고</t>
    <phoneticPr fontId="42" type="noConversion"/>
  </si>
  <si>
    <t>▶본공사
(건축+토목+기계)</t>
    <phoneticPr fontId="42" type="noConversion"/>
  </si>
  <si>
    <t>[ 소   계 ]</t>
    <phoneticPr fontId="42" type="noConversion"/>
  </si>
  <si>
    <t>▶ 전 기 공 사</t>
    <phoneticPr fontId="48" type="noConversion"/>
  </si>
  <si>
    <t>▶ 통 신 공 사</t>
    <phoneticPr fontId="48" type="noConversion"/>
  </si>
  <si>
    <t>▶ 소 방 공 사</t>
    <phoneticPr fontId="48" type="noConversion"/>
  </si>
  <si>
    <t>▶ 건설폐기물처리비</t>
    <phoneticPr fontId="48" type="noConversion"/>
  </si>
  <si>
    <t>[ 합    계 ]</t>
    <phoneticPr fontId="42" type="noConversion"/>
  </si>
  <si>
    <t>2021년  06월   일</t>
    <phoneticPr fontId="42" type="noConversion"/>
  </si>
  <si>
    <t>비             목</t>
    <phoneticPr fontId="54" type="noConversion"/>
  </si>
  <si>
    <t>금                            액</t>
    <phoneticPr fontId="44" type="noConversion"/>
  </si>
  <si>
    <t>구         성        비</t>
    <phoneticPr fontId="54" type="noConversion"/>
  </si>
  <si>
    <t>비        고</t>
    <phoneticPr fontId="54" type="noConversion"/>
  </si>
  <si>
    <t>직      접         재      료      비</t>
    <phoneticPr fontId="54" type="noConversion"/>
  </si>
  <si>
    <t>료</t>
  </si>
  <si>
    <t>간      접         재      료      비</t>
    <phoneticPr fontId="54" type="noConversion"/>
  </si>
  <si>
    <t>비</t>
  </si>
  <si>
    <t>작  업  설  ,  부  산  물  등 (△)</t>
    <phoneticPr fontId="56" type="noConversion"/>
  </si>
  <si>
    <t>순</t>
    <phoneticPr fontId="44" type="noConversion"/>
  </si>
  <si>
    <t>[ 소                          계 ]</t>
    <phoneticPr fontId="44" type="noConversion"/>
  </si>
  <si>
    <t>노</t>
  </si>
  <si>
    <t>직      접         노      무      비</t>
    <phoneticPr fontId="54" type="noConversion"/>
  </si>
  <si>
    <t>무</t>
  </si>
  <si>
    <t>간      접         노      무      비</t>
    <phoneticPr fontId="54" type="noConversion"/>
  </si>
  <si>
    <t>직접노무비</t>
    <phoneticPr fontId="44" type="noConversion"/>
  </si>
  <si>
    <t>×</t>
    <phoneticPr fontId="57" type="noConversion"/>
  </si>
  <si>
    <t>&lt;(재+직노+경비)의합계액&gt;</t>
    <phoneticPr fontId="44" type="noConversion"/>
  </si>
  <si>
    <t>공</t>
    <phoneticPr fontId="44" type="noConversion"/>
  </si>
  <si>
    <t>[ 소                          계 ]</t>
    <phoneticPr fontId="44" type="noConversion"/>
  </si>
  <si>
    <t>산          출          경          비</t>
    <phoneticPr fontId="56" type="noConversion"/>
  </si>
  <si>
    <t>운                반                비</t>
    <phoneticPr fontId="56" type="noConversion"/>
  </si>
  <si>
    <t>공사명 : 000000000000000000</t>
    <phoneticPr fontId="42" type="noConversion"/>
  </si>
  <si>
    <t>경</t>
    <phoneticPr fontId="44" type="noConversion"/>
  </si>
  <si>
    <t>산      재         보      험      료</t>
    <phoneticPr fontId="54" type="noConversion"/>
  </si>
  <si>
    <t>노무비</t>
    <phoneticPr fontId="44" type="noConversion"/>
  </si>
  <si>
    <t>×</t>
    <phoneticPr fontId="57" type="noConversion"/>
  </si>
  <si>
    <t>면허가 필요한 모든공사</t>
    <phoneticPr fontId="44" type="noConversion"/>
  </si>
  <si>
    <t>고      용         보      험      료</t>
    <phoneticPr fontId="54" type="noConversion"/>
  </si>
  <si>
    <t>노무비</t>
    <phoneticPr fontId="44" type="noConversion"/>
  </si>
  <si>
    <t>×</t>
    <phoneticPr fontId="57" type="noConversion"/>
  </si>
  <si>
    <t>건      강         보      험      료</t>
    <phoneticPr fontId="54" type="noConversion"/>
  </si>
  <si>
    <t>직접노무비</t>
    <phoneticPr fontId="56" type="noConversion"/>
  </si>
  <si>
    <t>공사기간 1개월 이상인 모든공사</t>
    <phoneticPr fontId="44" type="noConversion"/>
  </si>
  <si>
    <t>원</t>
    <phoneticPr fontId="44" type="noConversion"/>
  </si>
  <si>
    <t>연      금         보      험      료</t>
    <phoneticPr fontId="54" type="noConversion"/>
  </si>
  <si>
    <t>직접노무비</t>
    <phoneticPr fontId="56" type="noConversion"/>
  </si>
  <si>
    <t>×</t>
    <phoneticPr fontId="57" type="noConversion"/>
  </si>
  <si>
    <t>공사기간 1개월 이상인 모든공사</t>
    <phoneticPr fontId="44" type="noConversion"/>
  </si>
  <si>
    <t>노   인  장  기  요  양  보  험  료</t>
    <phoneticPr fontId="44" type="noConversion"/>
  </si>
  <si>
    <t>건강보험료</t>
    <phoneticPr fontId="44" type="noConversion"/>
  </si>
  <si>
    <t>퇴   직     공   제     부   금   비</t>
    <phoneticPr fontId="56" type="noConversion"/>
  </si>
  <si>
    <t>산  업  안  전  보  건  관  리  비</t>
    <phoneticPr fontId="56" type="noConversion"/>
  </si>
  <si>
    <t>(재+직노+사급+관급)</t>
    <phoneticPr fontId="54" type="noConversion"/>
  </si>
  <si>
    <t>+</t>
    <phoneticPr fontId="44" type="noConversion"/>
  </si>
  <si>
    <t>가</t>
    <phoneticPr fontId="56" type="noConversion"/>
  </si>
  <si>
    <t>기          타          경          비</t>
    <phoneticPr fontId="56" type="noConversion"/>
  </si>
  <si>
    <t>(재료비+노무비)</t>
    <phoneticPr fontId="44" type="noConversion"/>
  </si>
  <si>
    <t>&lt;(재+직노+경비)의합계액&gt;</t>
  </si>
  <si>
    <t>환      경         보      전      비</t>
    <phoneticPr fontId="54" type="noConversion"/>
  </si>
  <si>
    <t>(재+직노+기계경비)</t>
    <phoneticPr fontId="54" type="noConversion"/>
  </si>
  <si>
    <t>공  사  이  행  보  증  수  수  료</t>
    <phoneticPr fontId="44" type="noConversion"/>
  </si>
  <si>
    <t>[(재+직노+기계경비)</t>
    <phoneticPr fontId="54" type="noConversion"/>
  </si>
  <si>
    <t>최저가 입찰대상공사 : &lt;추정가격300억 이상공사&gt;</t>
    <phoneticPr fontId="44" type="noConversion"/>
  </si>
  <si>
    <t>건설하도급대금지급보증서발급수수료</t>
    <phoneticPr fontId="44" type="noConversion"/>
  </si>
  <si>
    <t>(재+직노+기계경비)</t>
    <phoneticPr fontId="54" type="noConversion"/>
  </si>
  <si>
    <t>건설기계대여대금지급보증서발급수수료</t>
    <phoneticPr fontId="44" type="noConversion"/>
  </si>
  <si>
    <t>(재+직노+기계경비)</t>
    <phoneticPr fontId="54" type="noConversion"/>
  </si>
  <si>
    <t>계</t>
    <phoneticPr fontId="44" type="noConversion"/>
  </si>
  <si>
    <t>일        반         관        리        비</t>
    <phoneticPr fontId="56" type="noConversion"/>
  </si>
  <si>
    <t>&lt;추정가격기준:공급가액(부가세,관급자재제외)&gt;</t>
    <phoneticPr fontId="44" type="noConversion"/>
  </si>
  <si>
    <t>이                                         윤</t>
    <phoneticPr fontId="56" type="noConversion"/>
  </si>
  <si>
    <t>(노무비+경비+일관)</t>
    <phoneticPr fontId="44" type="noConversion"/>
  </si>
  <si>
    <t>&lt;추정가격기준:공급가액(부가세,관급자재제외)&gt;</t>
    <phoneticPr fontId="44" type="noConversion"/>
  </si>
  <si>
    <t>사        급         자        재        비</t>
    <phoneticPr fontId="56" type="noConversion"/>
  </si>
  <si>
    <t>건 설 폐 기 물 수 집 운 반 및 수 수 료</t>
    <phoneticPr fontId="44" type="noConversion"/>
  </si>
  <si>
    <t>공            급            가            액</t>
    <phoneticPr fontId="56" type="noConversion"/>
  </si>
  <si>
    <t>부        가         가        치        세</t>
    <phoneticPr fontId="56" type="noConversion"/>
  </si>
  <si>
    <t>공급가액</t>
    <phoneticPr fontId="44" type="noConversion"/>
  </si>
  <si>
    <t>부가세별포함</t>
    <phoneticPr fontId="44" type="noConversion"/>
  </si>
  <si>
    <t>[도                     급                     액]</t>
    <phoneticPr fontId="56" type="noConversion"/>
  </si>
  <si>
    <t>관급자재비</t>
    <phoneticPr fontId="44" type="noConversion"/>
  </si>
  <si>
    <t>도급자 설치분</t>
    <phoneticPr fontId="44" type="noConversion"/>
  </si>
  <si>
    <t>관급자 설치분</t>
    <phoneticPr fontId="44" type="noConversion"/>
  </si>
  <si>
    <t>소    계</t>
    <phoneticPr fontId="44" type="noConversion"/>
  </si>
  <si>
    <t>건 설 폐 기 물 수 집 운 반 및 수 수 료</t>
    <phoneticPr fontId="56" type="noConversion"/>
  </si>
  <si>
    <t>시        설         분        담        금</t>
    <phoneticPr fontId="56" type="noConversion"/>
  </si>
  <si>
    <t>한        전         수        탁        비</t>
    <phoneticPr fontId="56" type="noConversion"/>
  </si>
  <si>
    <t>[총            공            사              비]</t>
    <phoneticPr fontId="56" type="noConversion"/>
  </si>
  <si>
    <t>안   전   관   리   비</t>
    <phoneticPr fontId="56" type="noConversion"/>
  </si>
  <si>
    <t>(재+직노+사급)</t>
    <phoneticPr fontId="54" type="noConversion"/>
  </si>
  <si>
    <t>×</t>
    <phoneticPr fontId="57" type="noConversion"/>
  </si>
  <si>
    <t>요율</t>
    <phoneticPr fontId="44" type="noConversion"/>
  </si>
  <si>
    <t>☞ 관급자재비가 있는경우  2가지를 비교하여 적은금액 적용</t>
    <phoneticPr fontId="44" type="noConversion"/>
  </si>
  <si>
    <t xml:space="preserve">☞ 도급자설치,관급자설치인지 확인 관급자설치시 안전관리비적용 안함 </t>
    <phoneticPr fontId="44" type="noConversion"/>
  </si>
  <si>
    <t>가계설비</t>
    <phoneticPr fontId="1" type="noConversion"/>
  </si>
  <si>
    <t>공사명 : 오이도함상전망대리모델링공사(진입계단 전시관)</t>
    <phoneticPr fontId="42" type="noConversion"/>
  </si>
  <si>
    <t>오이도함상전망대리모델링공사(진입계단, 전시관)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</si>
</sst>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4">
    <numFmt numFmtId="5" formatCode="&quot;₩&quot;#,##0;\-&quot;₩&quot;#,##0"/>
    <numFmt numFmtId="7" formatCode="&quot;₩&quot;#,##0.00;\-&quot;₩&quot;#,##0.00"/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176" formatCode="#,###"/>
    <numFmt numFmtId="177" formatCode="#,###;\-#,###;#;"/>
    <numFmt numFmtId="178" formatCode="#,##0.00#"/>
    <numFmt numFmtId="179" formatCode="#,##0.0"/>
    <numFmt numFmtId="180" formatCode="#,##0.0;\-#,##0.0;#"/>
    <numFmt numFmtId="181" formatCode="#,##0;\-#,##0;#"/>
    <numFmt numFmtId="182" formatCode="#,##0.00#;\-#,##0.00#;#"/>
    <numFmt numFmtId="183" formatCode="yyyy\.mm\.dd"/>
    <numFmt numFmtId="184" formatCode="0E+00"/>
    <numFmt numFmtId="185" formatCode="mmmm\ d\,\ yyyy"/>
    <numFmt numFmtId="186" formatCode="#,##0.00;[Red]#,##0.00"/>
    <numFmt numFmtId="187" formatCode="_-[$€-2]* #,##0.00_-;\-[$€-2]* #,##0.00_-;_-[$€-2]* &quot;-&quot;??_-"/>
    <numFmt numFmtId="188" formatCode="&quot;년&quot;\ "/>
    <numFmt numFmtId="189" formatCode="General_)"/>
    <numFmt numFmtId="190" formatCode="_ * #,##0_ ;_ * \-#,##0_ ;_ * &quot;-&quot;_ ;_ @_ "/>
    <numFmt numFmtId="191" formatCode="_ * #,##0.00_ ;_ * \-#,##0.00_ ;_ * &quot;-&quot;??_ ;_ @_ "/>
    <numFmt numFmtId="192" formatCode="0.0_)"/>
    <numFmt numFmtId="193" formatCode="0.0000_);[Red]\(0.0000\)"/>
    <numFmt numFmtId="194" formatCode="0.00_);[Red]\(0.00\)"/>
    <numFmt numFmtId="195" formatCode="_-* #,##0.0_-;\-* #,##0.0_-;_-* &quot;-&quot;??_-;_-@_-"/>
    <numFmt numFmtId="196" formatCode="0.000000_);[Red]\(0.000000\)"/>
    <numFmt numFmtId="197" formatCode="0.0%"/>
    <numFmt numFmtId="198" formatCode="#,###&quot;:관급&quot;"/>
    <numFmt numFmtId="199" formatCode="0.0000%"/>
    <numFmt numFmtId="200" formatCode="#,###\ &quot;]&quot;"/>
    <numFmt numFmtId="201" formatCode="#,###&quot;년&quot;"/>
    <numFmt numFmtId="202" formatCode="0.000%"/>
    <numFmt numFmtId="203" formatCode="#,###&quot;원절삭&quot;"/>
    <numFmt numFmtId="204" formatCode="_-* #,##0.0_-;\-* #,##0.0_-;_-* &quot;-&quot;_-;_-@_-"/>
  </numFmts>
  <fonts count="6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u/>
      <sz val="16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sz val="11"/>
      <color theme="1"/>
      <name val="돋움체"/>
      <family val="3"/>
      <charset val="129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name val="바탕체"/>
      <family val="1"/>
      <charset val="129"/>
    </font>
    <font>
      <sz val="10"/>
      <name val="Arial"/>
      <family val="2"/>
    </font>
    <font>
      <sz val="10"/>
      <name val="Courier New"/>
      <family val="3"/>
    </font>
    <font>
      <sz val="12"/>
      <name val="¹ÙÅÁÃ¼"/>
      <family val="1"/>
      <charset val="129"/>
    </font>
    <font>
      <sz val="12"/>
      <name val="¹UAAA¼"/>
      <family val="1"/>
      <charset val="129"/>
    </font>
    <font>
      <sz val="10"/>
      <name val="MS Sans Serif"/>
      <family val="2"/>
    </font>
    <font>
      <b/>
      <sz val="10"/>
      <name val="Helv"/>
      <family val="2"/>
    </font>
    <font>
      <sz val="10"/>
      <name val="굴림체"/>
      <family val="3"/>
      <charset val="129"/>
    </font>
    <font>
      <sz val="8"/>
      <name val="Arial"/>
      <family val="2"/>
    </font>
    <font>
      <sz val="10"/>
      <name val="바탕체"/>
      <family val="1"/>
      <charset val="129"/>
    </font>
    <font>
      <b/>
      <sz val="12"/>
      <name val="Helv"/>
      <family val="2"/>
    </font>
    <font>
      <b/>
      <sz val="12"/>
      <name val="Arial"/>
      <family val="2"/>
    </font>
    <font>
      <b/>
      <sz val="18"/>
      <name val="Arial"/>
      <family val="2"/>
    </font>
    <font>
      <u/>
      <sz val="10"/>
      <color indexed="12"/>
      <name val="MS Sans Serif"/>
      <family val="2"/>
    </font>
    <font>
      <b/>
      <i/>
      <sz val="12"/>
      <name val="Times New Roman"/>
      <family val="1"/>
    </font>
    <font>
      <b/>
      <sz val="11"/>
      <name val="Helv"/>
      <family val="2"/>
    </font>
    <font>
      <sz val="1"/>
      <color indexed="8"/>
      <name val="Courier"/>
      <family val="3"/>
    </font>
    <font>
      <b/>
      <i/>
      <sz val="9"/>
      <name val="Times New Roman"/>
      <family val="1"/>
    </font>
    <font>
      <b/>
      <u/>
      <sz val="13"/>
      <name val="굴림체"/>
      <family val="3"/>
      <charset val="129"/>
    </font>
    <font>
      <sz val="12"/>
      <name val="굴림체"/>
      <family val="3"/>
      <charset val="129"/>
    </font>
    <font>
      <sz val="8"/>
      <name val="바탕체"/>
      <family val="1"/>
      <charset val="129"/>
    </font>
    <font>
      <b/>
      <sz val="1"/>
      <color indexed="8"/>
      <name val="Courier"/>
      <family val="3"/>
    </font>
    <font>
      <u/>
      <sz val="11"/>
      <color indexed="36"/>
      <name val="돋움"/>
      <family val="3"/>
      <charset val="129"/>
    </font>
    <font>
      <sz val="14"/>
      <name val="뼻뮝"/>
      <family val="1"/>
      <charset val="129"/>
    </font>
    <font>
      <sz val="11"/>
      <name val="굴림체"/>
      <family val="3"/>
      <charset val="129"/>
    </font>
    <font>
      <sz val="10"/>
      <name val="돋움"/>
      <family val="3"/>
      <charset val="129"/>
    </font>
    <font>
      <sz val="11"/>
      <color indexed="8"/>
      <name val="맑은 고딕"/>
      <family val="3"/>
      <charset val="129"/>
    </font>
    <font>
      <sz val="12"/>
      <name val="HY중명조"/>
      <family val="1"/>
      <charset val="129"/>
    </font>
    <font>
      <sz val="10"/>
      <name val="명조"/>
      <family val="3"/>
      <charset val="129"/>
    </font>
    <font>
      <sz val="10"/>
      <color indexed="12"/>
      <name val="굴림체"/>
      <family val="3"/>
      <charset val="129"/>
    </font>
    <font>
      <sz val="12"/>
      <color indexed="24"/>
      <name val="바탕체"/>
      <family val="1"/>
      <charset val="129"/>
    </font>
    <font>
      <sz val="10"/>
      <color indexed="8"/>
      <name val="Arial"/>
      <family val="2"/>
    </font>
    <font>
      <sz val="11"/>
      <name val="굴림"/>
      <family val="3"/>
      <charset val="129"/>
    </font>
    <font>
      <sz val="8"/>
      <name val="돋움"/>
      <family val="3"/>
      <charset val="129"/>
    </font>
    <font>
      <sz val="11"/>
      <color indexed="10"/>
      <name val="굴림"/>
      <family val="3"/>
      <charset val="129"/>
    </font>
    <font>
      <sz val="11"/>
      <name val="옛체"/>
      <family val="1"/>
      <charset val="129"/>
    </font>
    <font>
      <b/>
      <u/>
      <sz val="20"/>
      <name val="HY견고딕"/>
      <family val="1"/>
      <charset val="129"/>
    </font>
    <font>
      <b/>
      <sz val="11"/>
      <name val="HY견고딕"/>
      <family val="1"/>
      <charset val="129"/>
    </font>
    <font>
      <b/>
      <sz val="12"/>
      <name val="HY견고딕"/>
      <family val="1"/>
      <charset val="129"/>
    </font>
    <font>
      <sz val="8"/>
      <name val="맑은 고딕"/>
      <family val="3"/>
      <charset val="129"/>
    </font>
    <font>
      <b/>
      <sz val="11"/>
      <color indexed="12"/>
      <name val="굴림"/>
      <family val="3"/>
      <charset val="129"/>
    </font>
    <font>
      <b/>
      <sz val="11"/>
      <name val="굴림"/>
      <family val="3"/>
      <charset val="129"/>
    </font>
    <font>
      <b/>
      <sz val="9"/>
      <color indexed="12"/>
      <name val="굴림"/>
      <family val="3"/>
      <charset val="129"/>
    </font>
    <font>
      <b/>
      <sz val="9"/>
      <color indexed="10"/>
      <name val="굴림"/>
      <family val="3"/>
      <charset val="129"/>
    </font>
    <font>
      <b/>
      <sz val="9"/>
      <name val="굴림"/>
      <family val="3"/>
      <charset val="129"/>
    </font>
    <font>
      <sz val="11"/>
      <name val="바탕"/>
      <family val="1"/>
      <charset val="129"/>
    </font>
    <font>
      <b/>
      <sz val="8"/>
      <name val="굴림"/>
      <family val="3"/>
      <charset val="129"/>
    </font>
    <font>
      <sz val="12"/>
      <name val="Century Schoolbook"/>
      <family val="1"/>
    </font>
    <font>
      <b/>
      <sz val="14"/>
      <name val="바탕"/>
      <family val="1"/>
      <charset val="129"/>
    </font>
    <font>
      <b/>
      <sz val="8"/>
      <color indexed="12"/>
      <name val="굴림"/>
      <family val="3"/>
      <charset val="129"/>
    </font>
    <font>
      <b/>
      <sz val="8"/>
      <color indexed="10"/>
      <name val="굴림"/>
      <family val="3"/>
      <charset val="129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99">
    <xf numFmtId="0" fontId="0" fillId="0" borderId="0">
      <alignment vertical="center"/>
    </xf>
    <xf numFmtId="0" fontId="7" fillId="0" borderId="0"/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/>
    <xf numFmtId="0" fontId="9" fillId="0" borderId="0"/>
    <xf numFmtId="0" fontId="9" fillId="0" borderId="0"/>
    <xf numFmtId="0" fontId="10" fillId="0" borderId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3" fontId="11" fillId="0" borderId="7">
      <alignment horizontal="right" vertical="center"/>
    </xf>
    <xf numFmtId="3" fontId="11" fillId="0" borderId="7">
      <alignment horizontal="right" vertical="center"/>
    </xf>
    <xf numFmtId="3" fontId="11" fillId="0" borderId="7">
      <alignment horizontal="right" vertical="center"/>
    </xf>
    <xf numFmtId="3" fontId="11" fillId="0" borderId="7">
      <alignment horizontal="right" vertical="center"/>
    </xf>
    <xf numFmtId="3" fontId="11" fillId="0" borderId="7">
      <alignment horizontal="right" vertical="center"/>
    </xf>
    <xf numFmtId="3" fontId="11" fillId="0" borderId="7">
      <alignment horizontal="right" vertical="center"/>
    </xf>
    <xf numFmtId="3" fontId="11" fillId="0" borderId="7">
      <alignment horizontal="right" vertical="center"/>
    </xf>
    <xf numFmtId="3" fontId="11" fillId="0" borderId="7">
      <alignment horizontal="right" vertical="center"/>
    </xf>
    <xf numFmtId="3" fontId="11" fillId="0" borderId="7">
      <alignment horizontal="right" vertical="center"/>
    </xf>
    <xf numFmtId="3" fontId="11" fillId="0" borderId="7">
      <alignment horizontal="right" vertical="center"/>
    </xf>
    <xf numFmtId="3" fontId="11" fillId="0" borderId="7">
      <alignment horizontal="right" vertical="center"/>
    </xf>
    <xf numFmtId="3" fontId="11" fillId="0" borderId="7">
      <alignment horizontal="right" vertical="center"/>
    </xf>
    <xf numFmtId="3" fontId="11" fillId="0" borderId="7">
      <alignment horizontal="right" vertical="center"/>
    </xf>
    <xf numFmtId="3" fontId="11" fillId="0" borderId="7">
      <alignment horizontal="right" vertical="center"/>
    </xf>
    <xf numFmtId="3" fontId="11" fillId="0" borderId="7">
      <alignment horizontal="right" vertical="center"/>
    </xf>
    <xf numFmtId="3" fontId="11" fillId="0" borderId="7">
      <alignment horizontal="right" vertical="center"/>
    </xf>
    <xf numFmtId="3" fontId="11" fillId="0" borderId="7">
      <alignment horizontal="right" vertical="center"/>
    </xf>
    <xf numFmtId="3" fontId="11" fillId="0" borderId="7">
      <alignment horizontal="right" vertical="center"/>
    </xf>
    <xf numFmtId="3" fontId="11" fillId="0" borderId="7">
      <alignment horizontal="right" vertical="center"/>
    </xf>
    <xf numFmtId="3" fontId="11" fillId="0" borderId="7">
      <alignment horizontal="right" vertical="center"/>
    </xf>
    <xf numFmtId="3" fontId="11" fillId="0" borderId="7">
      <alignment horizontal="right" vertical="center"/>
    </xf>
    <xf numFmtId="3" fontId="11" fillId="0" borderId="7">
      <alignment horizontal="right" vertical="center"/>
    </xf>
    <xf numFmtId="3" fontId="11" fillId="0" borderId="7">
      <alignment horizontal="right" vertical="center"/>
    </xf>
    <xf numFmtId="3" fontId="11" fillId="0" borderId="7">
      <alignment horizontal="right" vertical="center"/>
    </xf>
    <xf numFmtId="3" fontId="11" fillId="0" borderId="7">
      <alignment horizontal="right" vertical="center"/>
    </xf>
    <xf numFmtId="3" fontId="11" fillId="0" borderId="7">
      <alignment horizontal="right" vertical="center"/>
    </xf>
    <xf numFmtId="3" fontId="11" fillId="0" borderId="7">
      <alignment horizontal="right" vertical="center"/>
    </xf>
    <xf numFmtId="3" fontId="11" fillId="0" borderId="7">
      <alignment horizontal="right" vertical="center"/>
    </xf>
    <xf numFmtId="3" fontId="11" fillId="0" borderId="7">
      <alignment horizontal="right" vertical="center"/>
    </xf>
    <xf numFmtId="3" fontId="11" fillId="0" borderId="7">
      <alignment horizontal="right" vertical="center"/>
    </xf>
    <xf numFmtId="3" fontId="11" fillId="0" borderId="7">
      <alignment horizontal="right" vertical="center"/>
    </xf>
    <xf numFmtId="3" fontId="11" fillId="0" borderId="7">
      <alignment horizontal="right" vertical="center"/>
    </xf>
    <xf numFmtId="3" fontId="11" fillId="0" borderId="7">
      <alignment horizontal="right" vertical="center"/>
    </xf>
    <xf numFmtId="3" fontId="11" fillId="0" borderId="7">
      <alignment horizontal="right" vertical="center"/>
    </xf>
    <xf numFmtId="3" fontId="11" fillId="0" borderId="7">
      <alignment horizontal="right" vertical="center"/>
    </xf>
    <xf numFmtId="3" fontId="11" fillId="0" borderId="7">
      <alignment horizontal="right" vertical="center"/>
    </xf>
    <xf numFmtId="3" fontId="11" fillId="0" borderId="7">
      <alignment horizontal="right" vertical="center"/>
    </xf>
    <xf numFmtId="3" fontId="11" fillId="0" borderId="7">
      <alignment horizontal="right" vertical="center"/>
    </xf>
    <xf numFmtId="3" fontId="11" fillId="0" borderId="7">
      <alignment horizontal="right" vertical="center"/>
    </xf>
    <xf numFmtId="3" fontId="11" fillId="0" borderId="7">
      <alignment horizontal="right" vertical="center"/>
    </xf>
    <xf numFmtId="2" fontId="11" fillId="0" borderId="7">
      <alignment horizontal="right" vertical="center"/>
    </xf>
    <xf numFmtId="2" fontId="11" fillId="0" borderId="7">
      <alignment horizontal="right" vertical="center"/>
    </xf>
    <xf numFmtId="2" fontId="11" fillId="0" borderId="7">
      <alignment horizontal="right" vertical="center"/>
    </xf>
    <xf numFmtId="2" fontId="11" fillId="0" borderId="7">
      <alignment horizontal="right" vertical="center"/>
    </xf>
    <xf numFmtId="2" fontId="11" fillId="0" borderId="7">
      <alignment horizontal="right" vertical="center"/>
    </xf>
    <xf numFmtId="2" fontId="11" fillId="0" borderId="7">
      <alignment horizontal="right" vertical="center"/>
    </xf>
    <xf numFmtId="2" fontId="11" fillId="0" borderId="7">
      <alignment horizontal="right" vertical="center"/>
    </xf>
    <xf numFmtId="2" fontId="11" fillId="0" borderId="7">
      <alignment horizontal="right" vertical="center"/>
    </xf>
    <xf numFmtId="2" fontId="11" fillId="0" borderId="7">
      <alignment horizontal="right" vertical="center"/>
    </xf>
    <xf numFmtId="2" fontId="11" fillId="0" borderId="7">
      <alignment horizontal="right" vertical="center"/>
    </xf>
    <xf numFmtId="2" fontId="11" fillId="0" borderId="7">
      <alignment horizontal="right" vertical="center"/>
    </xf>
    <xf numFmtId="2" fontId="11" fillId="0" borderId="7">
      <alignment horizontal="right" vertical="center"/>
    </xf>
    <xf numFmtId="2" fontId="11" fillId="0" borderId="7">
      <alignment horizontal="right" vertical="center"/>
    </xf>
    <xf numFmtId="2" fontId="11" fillId="0" borderId="7">
      <alignment horizontal="right" vertical="center"/>
    </xf>
    <xf numFmtId="2" fontId="11" fillId="0" borderId="7">
      <alignment horizontal="right" vertical="center"/>
    </xf>
    <xf numFmtId="2" fontId="11" fillId="0" borderId="7">
      <alignment horizontal="right" vertical="center"/>
    </xf>
    <xf numFmtId="2" fontId="11" fillId="0" borderId="7">
      <alignment horizontal="right" vertical="center"/>
    </xf>
    <xf numFmtId="2" fontId="11" fillId="0" borderId="7">
      <alignment horizontal="right" vertical="center"/>
    </xf>
    <xf numFmtId="2" fontId="11" fillId="0" borderId="7">
      <alignment horizontal="right" vertical="center"/>
    </xf>
    <xf numFmtId="2" fontId="11" fillId="0" borderId="7">
      <alignment horizontal="right" vertical="center"/>
    </xf>
    <xf numFmtId="2" fontId="11" fillId="0" borderId="7">
      <alignment horizontal="right" vertical="center"/>
    </xf>
    <xf numFmtId="2" fontId="11" fillId="0" borderId="7">
      <alignment horizontal="right" vertical="center"/>
    </xf>
    <xf numFmtId="2" fontId="11" fillId="0" borderId="7">
      <alignment horizontal="right" vertical="center"/>
    </xf>
    <xf numFmtId="2" fontId="11" fillId="0" borderId="7">
      <alignment horizontal="right" vertical="center"/>
    </xf>
    <xf numFmtId="2" fontId="11" fillId="0" borderId="7">
      <alignment horizontal="right" vertical="center"/>
    </xf>
    <xf numFmtId="2" fontId="11" fillId="0" borderId="7">
      <alignment horizontal="right" vertical="center"/>
    </xf>
    <xf numFmtId="2" fontId="11" fillId="0" borderId="7">
      <alignment horizontal="right" vertical="center"/>
    </xf>
    <xf numFmtId="2" fontId="11" fillId="0" borderId="7">
      <alignment horizontal="right" vertical="center"/>
    </xf>
    <xf numFmtId="2" fontId="11" fillId="0" borderId="7">
      <alignment horizontal="right" vertical="center"/>
    </xf>
    <xf numFmtId="2" fontId="11" fillId="0" borderId="7">
      <alignment horizontal="right" vertical="center"/>
    </xf>
    <xf numFmtId="2" fontId="11" fillId="0" borderId="7">
      <alignment horizontal="right" vertical="center"/>
    </xf>
    <xf numFmtId="2" fontId="11" fillId="0" borderId="7">
      <alignment horizontal="right" vertical="center"/>
    </xf>
    <xf numFmtId="2" fontId="11" fillId="0" borderId="7">
      <alignment horizontal="right" vertical="center"/>
    </xf>
    <xf numFmtId="2" fontId="11" fillId="0" borderId="7">
      <alignment horizontal="right" vertical="center"/>
    </xf>
    <xf numFmtId="2" fontId="11" fillId="0" borderId="7">
      <alignment horizontal="right" vertical="center"/>
    </xf>
    <xf numFmtId="2" fontId="11" fillId="0" borderId="7">
      <alignment horizontal="right" vertical="center"/>
    </xf>
    <xf numFmtId="2" fontId="11" fillId="0" borderId="7">
      <alignment horizontal="right" vertical="center"/>
    </xf>
    <xf numFmtId="2" fontId="11" fillId="0" borderId="7">
      <alignment horizontal="right" vertical="center"/>
    </xf>
    <xf numFmtId="2" fontId="11" fillId="0" borderId="7">
      <alignment horizontal="right" vertical="center"/>
    </xf>
    <xf numFmtId="2" fontId="11" fillId="0" borderId="7">
      <alignment horizontal="right" vertical="center"/>
    </xf>
    <xf numFmtId="0" fontId="1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4" fillId="0" borderId="0"/>
    <xf numFmtId="0" fontId="1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/>
    <xf numFmtId="0" fontId="12" fillId="0" borderId="0"/>
    <xf numFmtId="0" fontId="7" fillId="0" borderId="0" applyFill="0" applyBorder="0" applyAlignment="0"/>
    <xf numFmtId="0" fontId="15" fillId="0" borderId="0"/>
    <xf numFmtId="179" fontId="10" fillId="0" borderId="0" applyFill="0" applyBorder="0" applyAlignment="0" applyProtection="0"/>
    <xf numFmtId="0" fontId="10" fillId="0" borderId="0" applyFont="0" applyFill="0" applyBorder="0" applyAlignment="0" applyProtection="0"/>
    <xf numFmtId="183" fontId="7" fillId="0" borderId="0"/>
    <xf numFmtId="0" fontId="10" fillId="0" borderId="0" applyFont="0" applyFill="0" applyBorder="0" applyAlignment="0" applyProtection="0"/>
    <xf numFmtId="3" fontId="10" fillId="0" borderId="0" applyFill="0" applyBorder="0" applyAlignment="0" applyProtection="0"/>
    <xf numFmtId="0" fontId="10" fillId="0" borderId="0" applyFont="0" applyFill="0" applyBorder="0" applyAlignment="0" applyProtection="0"/>
    <xf numFmtId="7" fontId="10" fillId="0" borderId="0" applyFill="0" applyBorder="0" applyAlignment="0" applyProtection="0"/>
    <xf numFmtId="0" fontId="16" fillId="0" borderId="0" applyFont="0" applyFill="0" applyBorder="0" applyAlignment="0" applyProtection="0"/>
    <xf numFmtId="0" fontId="7" fillId="0" borderId="0" applyFont="0" applyFill="0" applyBorder="0" applyAlignment="0" applyProtection="0"/>
    <xf numFmtId="5" fontId="10" fillId="0" borderId="0" applyFill="0" applyBorder="0" applyAlignment="0" applyProtection="0"/>
    <xf numFmtId="184" fontId="7" fillId="0" borderId="0"/>
    <xf numFmtId="185" fontId="10" fillId="0" borderId="0" applyFill="0" applyBorder="0" applyAlignment="0" applyProtection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6" fontId="7" fillId="0" borderId="0"/>
    <xf numFmtId="187" fontId="9" fillId="0" borderId="0" applyFont="0" applyFill="0" applyBorder="0" applyAlignment="0" applyProtection="0"/>
    <xf numFmtId="2" fontId="10" fillId="0" borderId="0" applyFill="0" applyBorder="0" applyAlignment="0" applyProtection="0"/>
    <xf numFmtId="38" fontId="17" fillId="2" borderId="0" applyNumberFormat="0" applyBorder="0" applyAlignment="0" applyProtection="0"/>
    <xf numFmtId="3" fontId="18" fillId="0" borderId="8">
      <alignment horizontal="right" vertical="center"/>
    </xf>
    <xf numFmtId="4" fontId="18" fillId="0" borderId="8">
      <alignment horizontal="right" vertical="center"/>
    </xf>
    <xf numFmtId="0" fontId="19" fillId="0" borderId="0">
      <alignment horizontal="left"/>
    </xf>
    <xf numFmtId="0" fontId="20" fillId="0" borderId="5" applyNumberFormat="0" applyAlignment="0" applyProtection="0">
      <alignment horizontal="left" vertical="center"/>
    </xf>
    <xf numFmtId="0" fontId="20" fillId="0" borderId="6">
      <alignment horizontal="left" vertical="center"/>
    </xf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88" fontId="9" fillId="0" borderId="0">
      <protection locked="0"/>
    </xf>
    <xf numFmtId="188" fontId="9" fillId="0" borderId="0">
      <protection locked="0"/>
    </xf>
    <xf numFmtId="0" fontId="22" fillId="0" borderId="0" applyNumberFormat="0" applyFill="0" applyBorder="0" applyAlignment="0" applyProtection="0"/>
    <xf numFmtId="10" fontId="17" fillId="3" borderId="1" applyNumberFormat="0" applyBorder="0" applyAlignment="0" applyProtection="0"/>
    <xf numFmtId="189" fontId="23" fillId="0" borderId="0">
      <alignment horizontal="left"/>
    </xf>
    <xf numFmtId="190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24" fillId="0" borderId="9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7" fillId="0" borderId="0"/>
    <xf numFmtId="0" fontId="9" fillId="0" borderId="0"/>
    <xf numFmtId="0" fontId="10" fillId="0" borderId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0" fontId="10" fillId="0" borderId="0" applyFill="0" applyBorder="0" applyAlignment="0" applyProtection="0"/>
    <xf numFmtId="10" fontId="10" fillId="0" borderId="0" applyFont="0" applyFill="0" applyBorder="0" applyAlignment="0" applyProtection="0"/>
    <xf numFmtId="0" fontId="25" fillId="0" borderId="0">
      <protection locked="0"/>
    </xf>
    <xf numFmtId="0" fontId="10" fillId="4" borderId="0"/>
    <xf numFmtId="0" fontId="24" fillId="0" borderId="0"/>
    <xf numFmtId="192" fontId="26" fillId="0" borderId="0">
      <alignment horizontal="center"/>
    </xf>
    <xf numFmtId="0" fontId="27" fillId="0" borderId="0" applyFill="0" applyBorder="0" applyProtection="0">
      <alignment horizontal="centerContinuous" vertical="center"/>
    </xf>
    <xf numFmtId="0" fontId="28" fillId="5" borderId="0" applyFill="0" applyBorder="0" applyProtection="0">
      <alignment horizontal="center" vertical="center"/>
    </xf>
    <xf numFmtId="0" fontId="10" fillId="0" borderId="10" applyNumberFormat="0" applyFill="0" applyAlignment="0" applyProtection="0"/>
    <xf numFmtId="0" fontId="29" fillId="0" borderId="11">
      <alignment horizontal="left"/>
    </xf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93" fontId="28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25" fillId="0" borderId="0">
      <protection locked="0"/>
    </xf>
    <xf numFmtId="3" fontId="14" fillId="0" borderId="12">
      <alignment horizontal="center"/>
    </xf>
    <xf numFmtId="0" fontId="25" fillId="0" borderId="0"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40" fontId="32" fillId="0" borderId="0" applyFont="0" applyFill="0" applyBorder="0" applyAlignment="0" applyProtection="0"/>
    <xf numFmtId="38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9" fontId="33" fillId="5" borderId="0" applyFill="0" applyBorder="0" applyProtection="0">
      <alignment horizontal="right"/>
    </xf>
    <xf numFmtId="10" fontId="33" fillId="0" borderId="0" applyFill="0" applyBorder="0" applyProtection="0">
      <alignment horizontal="right"/>
    </xf>
    <xf numFmtId="0" fontId="7" fillId="0" borderId="0"/>
    <xf numFmtId="0" fontId="34" fillId="0" borderId="0"/>
    <xf numFmtId="0" fontId="28" fillId="0" borderId="0">
      <alignment vertical="center"/>
    </xf>
    <xf numFmtId="41" fontId="35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>
      <alignment vertical="center"/>
    </xf>
    <xf numFmtId="41" fontId="36" fillId="0" borderId="0" applyFont="0" applyFill="0" applyBorder="0" applyAlignment="0" applyProtection="0"/>
    <xf numFmtId="0" fontId="10" fillId="0" borderId="0"/>
    <xf numFmtId="0" fontId="37" fillId="0" borderId="13"/>
    <xf numFmtId="0" fontId="38" fillId="0" borderId="0">
      <alignment vertical="center"/>
    </xf>
    <xf numFmtId="4" fontId="25" fillId="0" borderId="0">
      <protection locked="0"/>
    </xf>
    <xf numFmtId="3" fontId="39" fillId="0" borderId="0" applyFont="0" applyFill="0" applyBorder="0" applyAlignment="0" applyProtection="0"/>
    <xf numFmtId="0" fontId="9" fillId="0" borderId="0"/>
    <xf numFmtId="190" fontId="9" fillId="0" borderId="0" applyFont="0" applyFill="0" applyBorder="0" applyAlignment="0" applyProtection="0"/>
    <xf numFmtId="179" fontId="9" fillId="5" borderId="0" applyFill="0" applyBorder="0" applyProtection="0">
      <alignment horizontal="right"/>
    </xf>
    <xf numFmtId="191" fontId="9" fillId="0" borderId="0" applyFont="0" applyFill="0" applyBorder="0" applyAlignment="0" applyProtection="0"/>
    <xf numFmtId="42" fontId="7" fillId="0" borderId="0" applyFont="0" applyFill="0" applyBorder="0" applyAlignment="0" applyProtection="0"/>
    <xf numFmtId="45" fontId="40" fillId="0" borderId="0"/>
    <xf numFmtId="0" fontId="9" fillId="0" borderId="0" applyFont="0" applyFill="0" applyBorder="0" applyAlignment="0" applyProtection="0"/>
    <xf numFmtId="194" fontId="28" fillId="0" borderId="0">
      <protection locked="0"/>
    </xf>
    <xf numFmtId="0" fontId="8" fillId="0" borderId="0">
      <alignment vertical="center"/>
    </xf>
    <xf numFmtId="0" fontId="7" fillId="0" borderId="0"/>
    <xf numFmtId="0" fontId="7" fillId="0" borderId="0"/>
    <xf numFmtId="0" fontId="7" fillId="0" borderId="0"/>
    <xf numFmtId="0" fontId="40" fillId="0" borderId="0"/>
    <xf numFmtId="0" fontId="25" fillId="0" borderId="10">
      <protection locked="0"/>
    </xf>
    <xf numFmtId="195" fontId="28" fillId="0" borderId="0">
      <protection locked="0"/>
    </xf>
    <xf numFmtId="196" fontId="28" fillId="0" borderId="0">
      <protection locked="0"/>
    </xf>
    <xf numFmtId="0" fontId="7" fillId="0" borderId="0"/>
  </cellStyleXfs>
  <cellXfs count="206">
    <xf numFmtId="0" fontId="0" fillId="0" borderId="0" xfId="0">
      <alignment vertical="center"/>
    </xf>
    <xf numFmtId="0" fontId="0" fillId="0" borderId="0" xfId="0" quotePrefix="1">
      <alignment vertical="center"/>
    </xf>
    <xf numFmtId="0" fontId="0" fillId="0" borderId="0" xfId="0" quotePrefix="1" applyAlignment="1">
      <alignment vertical="center"/>
    </xf>
    <xf numFmtId="0" fontId="0" fillId="0" borderId="0" xfId="0" applyAlignment="1">
      <alignment vertical="center"/>
    </xf>
    <xf numFmtId="0" fontId="3" fillId="0" borderId="1" xfId="0" quotePrefix="1" applyFont="1" applyBorder="1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vertical="center"/>
    </xf>
    <xf numFmtId="0" fontId="4" fillId="0" borderId="1" xfId="0" quotePrefix="1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176" fontId="5" fillId="0" borderId="1" xfId="0" applyNumberFormat="1" applyFont="1" applyBorder="1" applyAlignment="1">
      <alignment vertical="center" wrapText="1"/>
    </xf>
    <xf numFmtId="177" fontId="5" fillId="0" borderId="1" xfId="0" applyNumberFormat="1" applyFont="1" applyBorder="1" applyAlignment="1">
      <alignment vertical="center" wrapText="1"/>
    </xf>
    <xf numFmtId="178" fontId="5" fillId="0" borderId="1" xfId="0" applyNumberFormat="1" applyFont="1" applyBorder="1" applyAlignment="1">
      <alignment vertical="center" wrapText="1"/>
    </xf>
    <xf numFmtId="179" fontId="5" fillId="0" borderId="1" xfId="0" applyNumberFormat="1" applyFont="1" applyBorder="1" applyAlignment="1">
      <alignment vertical="center" wrapText="1"/>
    </xf>
    <xf numFmtId="181" fontId="5" fillId="0" borderId="1" xfId="0" applyNumberFormat="1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quotePrefix="1" applyFont="1" applyBorder="1" applyAlignment="1">
      <alignment vertical="center" wrapText="1"/>
    </xf>
    <xf numFmtId="0" fontId="5" fillId="0" borderId="3" xfId="0" quotePrefix="1" applyFont="1" applyBorder="1" applyAlignment="1">
      <alignment vertical="center" wrapText="1"/>
    </xf>
    <xf numFmtId="180" fontId="5" fillId="0" borderId="3" xfId="0" applyNumberFormat="1" applyFont="1" applyBorder="1" applyAlignment="1">
      <alignment vertical="center" wrapText="1"/>
    </xf>
    <xf numFmtId="0" fontId="5" fillId="0" borderId="4" xfId="0" quotePrefix="1" applyFont="1" applyBorder="1" applyAlignment="1">
      <alignment vertical="center" wrapText="1"/>
    </xf>
    <xf numFmtId="181" fontId="5" fillId="0" borderId="4" xfId="0" applyNumberFormat="1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182" fontId="5" fillId="0" borderId="1" xfId="0" quotePrefix="1" applyNumberFormat="1" applyFont="1" applyBorder="1" applyAlignment="1">
      <alignment vertical="center" wrapText="1"/>
    </xf>
    <xf numFmtId="182" fontId="5" fillId="0" borderId="1" xfId="0" applyNumberFormat="1" applyFont="1" applyBorder="1" applyAlignment="1">
      <alignment vertical="center" wrapText="1"/>
    </xf>
    <xf numFmtId="182" fontId="0" fillId="0" borderId="0" xfId="0" applyNumberFormat="1" applyAlignment="1">
      <alignment vertical="center"/>
    </xf>
    <xf numFmtId="0" fontId="41" fillId="0" borderId="0" xfId="1" applyFont="1" applyAlignment="1">
      <alignment vertical="center"/>
    </xf>
    <xf numFmtId="0" fontId="41" fillId="0" borderId="0" xfId="1" quotePrefix="1" applyFont="1" applyAlignment="1">
      <alignment vertical="center"/>
    </xf>
    <xf numFmtId="10" fontId="41" fillId="0" borderId="0" xfId="1" applyNumberFormat="1" applyFont="1" applyAlignment="1">
      <alignment vertical="center"/>
    </xf>
    <xf numFmtId="0" fontId="43" fillId="0" borderId="0" xfId="1" applyFont="1" applyAlignment="1">
      <alignment vertical="center"/>
    </xf>
    <xf numFmtId="9" fontId="41" fillId="0" borderId="0" xfId="1" applyNumberFormat="1" applyFont="1" applyAlignment="1">
      <alignment vertical="center"/>
    </xf>
    <xf numFmtId="0" fontId="46" fillId="0" borderId="0" xfId="198" applyFont="1" applyAlignment="1">
      <alignment vertical="center"/>
    </xf>
    <xf numFmtId="0" fontId="46" fillId="0" borderId="0" xfId="198" quotePrefix="1" applyFont="1" applyAlignment="1">
      <alignment vertical="center"/>
    </xf>
    <xf numFmtId="0" fontId="47" fillId="0" borderId="0" xfId="198" applyFont="1" applyAlignment="1">
      <alignment vertical="center"/>
    </xf>
    <xf numFmtId="0" fontId="46" fillId="0" borderId="1" xfId="198" applyFont="1" applyBorder="1" applyAlignment="1">
      <alignment horizontal="center" vertical="center"/>
    </xf>
    <xf numFmtId="41" fontId="47" fillId="0" borderId="0" xfId="4" applyFont="1" applyAlignment="1">
      <alignment vertical="center"/>
    </xf>
    <xf numFmtId="0" fontId="46" fillId="0" borderId="1" xfId="2" applyFont="1" applyBorder="1" applyAlignment="1">
      <alignment horizontal="distributed" vertical="center"/>
    </xf>
    <xf numFmtId="0" fontId="46" fillId="7" borderId="1" xfId="198" applyFont="1" applyFill="1" applyBorder="1" applyAlignment="1">
      <alignment horizontal="center" vertical="center"/>
    </xf>
    <xf numFmtId="0" fontId="46" fillId="7" borderId="1" xfId="2" applyFont="1" applyFill="1" applyBorder="1" applyAlignment="1">
      <alignment horizontal="center" vertical="center"/>
    </xf>
    <xf numFmtId="0" fontId="46" fillId="0" borderId="1" xfId="198" applyFont="1" applyBorder="1" applyAlignment="1">
      <alignment vertical="center" wrapText="1"/>
    </xf>
    <xf numFmtId="41" fontId="46" fillId="0" borderId="1" xfId="198" applyNumberFormat="1" applyFont="1" applyBorder="1" applyAlignment="1">
      <alignment horizontal="center" vertical="center"/>
    </xf>
    <xf numFmtId="3" fontId="46" fillId="0" borderId="1" xfId="198" applyNumberFormat="1" applyFont="1" applyBorder="1" applyAlignment="1">
      <alignment horizontal="center" vertical="center"/>
    </xf>
    <xf numFmtId="41" fontId="46" fillId="0" borderId="1" xfId="3" applyFont="1" applyBorder="1" applyAlignment="1">
      <alignment horizontal="center" vertical="center"/>
    </xf>
    <xf numFmtId="0" fontId="46" fillId="0" borderId="1" xfId="198" applyFont="1" applyBorder="1" applyAlignment="1">
      <alignment horizontal="center" vertical="center" wrapText="1"/>
    </xf>
    <xf numFmtId="0" fontId="46" fillId="8" borderId="1" xfId="198" applyFont="1" applyFill="1" applyBorder="1" applyAlignment="1">
      <alignment vertical="center"/>
    </xf>
    <xf numFmtId="41" fontId="46" fillId="8" borderId="1" xfId="198" applyNumberFormat="1" applyFont="1" applyFill="1" applyBorder="1" applyAlignment="1">
      <alignment horizontal="center" vertical="center"/>
    </xf>
    <xf numFmtId="41" fontId="46" fillId="8" borderId="1" xfId="3" applyFont="1" applyFill="1" applyBorder="1" applyAlignment="1">
      <alignment horizontal="center" vertical="center"/>
    </xf>
    <xf numFmtId="0" fontId="46" fillId="8" borderId="15" xfId="198" applyFont="1" applyFill="1" applyBorder="1" applyAlignment="1">
      <alignment horizontal="center" vertical="center" wrapText="1"/>
    </xf>
    <xf numFmtId="0" fontId="46" fillId="0" borderId="1" xfId="198" applyFont="1" applyBorder="1" applyAlignment="1">
      <alignment vertical="center"/>
    </xf>
    <xf numFmtId="41" fontId="46" fillId="0" borderId="1" xfId="4" applyFont="1" applyBorder="1" applyAlignment="1">
      <alignment horizontal="center" vertical="center"/>
    </xf>
    <xf numFmtId="41" fontId="46" fillId="0" borderId="16" xfId="4" applyFont="1" applyBorder="1" applyAlignment="1">
      <alignment horizontal="center" vertical="center"/>
    </xf>
    <xf numFmtId="0" fontId="46" fillId="0" borderId="15" xfId="198" applyFont="1" applyBorder="1" applyAlignment="1">
      <alignment horizontal="center" vertical="center" wrapText="1"/>
    </xf>
    <xf numFmtId="41" fontId="46" fillId="8" borderId="1" xfId="4" applyFont="1" applyFill="1" applyBorder="1" applyAlignment="1">
      <alignment horizontal="center" vertical="center"/>
    </xf>
    <xf numFmtId="0" fontId="46" fillId="9" borderId="1" xfId="198" applyFont="1" applyFill="1" applyBorder="1" applyAlignment="1">
      <alignment horizontal="left" vertical="center"/>
    </xf>
    <xf numFmtId="41" fontId="46" fillId="9" borderId="1" xfId="4" applyFont="1" applyFill="1" applyBorder="1" applyAlignment="1">
      <alignment horizontal="center" vertical="center"/>
    </xf>
    <xf numFmtId="0" fontId="46" fillId="9" borderId="15" xfId="198" applyFont="1" applyFill="1" applyBorder="1" applyAlignment="1">
      <alignment horizontal="center" vertical="center" wrapText="1"/>
    </xf>
    <xf numFmtId="41" fontId="47" fillId="0" borderId="0" xfId="198" applyNumberFormat="1" applyFont="1" applyAlignment="1">
      <alignment vertical="center"/>
    </xf>
    <xf numFmtId="41" fontId="46" fillId="0" borderId="0" xfId="4" applyFont="1" applyAlignment="1">
      <alignment vertical="center"/>
    </xf>
    <xf numFmtId="41" fontId="46" fillId="0" borderId="0" xfId="198" applyNumberFormat="1" applyFont="1" applyAlignment="1">
      <alignment vertical="center"/>
    </xf>
    <xf numFmtId="0" fontId="49" fillId="0" borderId="0" xfId="1" applyFont="1" applyAlignment="1">
      <alignment vertical="center"/>
    </xf>
    <xf numFmtId="0" fontId="50" fillId="0" borderId="0" xfId="1" applyFont="1" applyAlignment="1">
      <alignment vertical="center"/>
    </xf>
    <xf numFmtId="0" fontId="51" fillId="0" borderId="0" xfId="1" applyFont="1" applyAlignment="1">
      <alignment vertical="center"/>
    </xf>
    <xf numFmtId="0" fontId="52" fillId="0" borderId="0" xfId="1" applyFont="1" applyAlignment="1">
      <alignment vertical="center"/>
    </xf>
    <xf numFmtId="0" fontId="52" fillId="0" borderId="0" xfId="1" quotePrefix="1" applyFont="1" applyAlignment="1">
      <alignment vertical="center"/>
    </xf>
    <xf numFmtId="0" fontId="53" fillId="0" borderId="0" xfId="1" applyFont="1" applyAlignment="1">
      <alignment vertical="center"/>
    </xf>
    <xf numFmtId="0" fontId="53" fillId="0" borderId="22" xfId="1" applyFont="1" applyBorder="1" applyAlignment="1">
      <alignment horizontal="center" vertical="center" shrinkToFit="1"/>
    </xf>
    <xf numFmtId="0" fontId="53" fillId="0" borderId="0" xfId="1" applyFont="1" applyBorder="1" applyAlignment="1">
      <alignment horizontal="center" vertical="center" shrinkToFit="1"/>
    </xf>
    <xf numFmtId="0" fontId="53" fillId="0" borderId="20" xfId="1" applyFont="1" applyBorder="1" applyAlignment="1">
      <alignment horizontal="center" vertical="center" shrinkToFit="1"/>
    </xf>
    <xf numFmtId="0" fontId="53" fillId="0" borderId="14" xfId="1" applyFont="1" applyBorder="1" applyAlignment="1">
      <alignment horizontal="center" vertical="center" wrapText="1" shrinkToFit="1"/>
    </xf>
    <xf numFmtId="0" fontId="53" fillId="0" borderId="23" xfId="1" applyFont="1" applyBorder="1" applyAlignment="1">
      <alignment horizontal="center" vertical="center" shrinkToFit="1"/>
    </xf>
    <xf numFmtId="41" fontId="51" fillId="0" borderId="24" xfId="5" applyFont="1" applyBorder="1" applyAlignment="1">
      <alignment horizontal="center" vertical="center" shrinkToFit="1"/>
    </xf>
    <xf numFmtId="41" fontId="53" fillId="0" borderId="25" xfId="5" applyFont="1" applyBorder="1" applyAlignment="1">
      <alignment horizontal="center" vertical="center" shrinkToFit="1"/>
    </xf>
    <xf numFmtId="41" fontId="55" fillId="0" borderId="23" xfId="5" applyFont="1" applyBorder="1" applyAlignment="1">
      <alignment horizontal="right" vertical="center" shrinkToFit="1"/>
    </xf>
    <xf numFmtId="41" fontId="55" fillId="0" borderId="24" xfId="5" applyFont="1" applyBorder="1" applyAlignment="1">
      <alignment horizontal="center" vertical="center" shrinkToFit="1"/>
    </xf>
    <xf numFmtId="41" fontId="55" fillId="0" borderId="24" xfId="5" applyFont="1" applyBorder="1" applyAlignment="1">
      <alignment vertical="center" shrinkToFit="1"/>
    </xf>
    <xf numFmtId="0" fontId="55" fillId="0" borderId="24" xfId="1" applyFont="1" applyBorder="1" applyAlignment="1">
      <alignment horizontal="center" vertical="center" shrinkToFit="1"/>
    </xf>
    <xf numFmtId="41" fontId="55" fillId="0" borderId="25" xfId="5" applyFont="1" applyBorder="1" applyAlignment="1">
      <alignment horizontal="center" vertical="center" shrinkToFit="1"/>
    </xf>
    <xf numFmtId="0" fontId="55" fillId="0" borderId="26" xfId="1" applyFont="1" applyBorder="1" applyAlignment="1">
      <alignment vertical="center" shrinkToFit="1"/>
    </xf>
    <xf numFmtId="0" fontId="55" fillId="0" borderId="0" xfId="1" applyFont="1" applyBorder="1" applyAlignment="1">
      <alignment vertical="center" shrinkToFit="1"/>
    </xf>
    <xf numFmtId="41" fontId="53" fillId="0" borderId="0" xfId="1" applyNumberFormat="1" applyFont="1" applyAlignment="1">
      <alignment vertical="center"/>
    </xf>
    <xf numFmtId="0" fontId="53" fillId="0" borderId="27" xfId="1" applyFont="1" applyBorder="1" applyAlignment="1">
      <alignment horizontal="center" vertical="center" shrinkToFit="1"/>
    </xf>
    <xf numFmtId="0" fontId="53" fillId="0" borderId="28" xfId="1" applyFont="1" applyBorder="1" applyAlignment="1">
      <alignment horizontal="center" vertical="center" shrinkToFit="1"/>
    </xf>
    <xf numFmtId="0" fontId="53" fillId="0" borderId="6" xfId="1" applyFont="1" applyBorder="1" applyAlignment="1">
      <alignment horizontal="center" vertical="center" wrapText="1" shrinkToFit="1"/>
    </xf>
    <xf numFmtId="0" fontId="53" fillId="0" borderId="29" xfId="1" applyFont="1" applyBorder="1" applyAlignment="1">
      <alignment horizontal="center" vertical="center" shrinkToFit="1"/>
    </xf>
    <xf numFmtId="41" fontId="53" fillId="0" borderId="6" xfId="5" applyFont="1" applyBorder="1" applyAlignment="1">
      <alignment horizontal="center" vertical="center" shrinkToFit="1"/>
    </xf>
    <xf numFmtId="41" fontId="53" fillId="0" borderId="30" xfId="5" applyFont="1" applyBorder="1" applyAlignment="1">
      <alignment horizontal="center" vertical="center" shrinkToFit="1"/>
    </xf>
    <xf numFmtId="41" fontId="55" fillId="0" borderId="29" xfId="5" applyFont="1" applyBorder="1" applyAlignment="1">
      <alignment horizontal="right" vertical="center" shrinkToFit="1"/>
    </xf>
    <xf numFmtId="41" fontId="55" fillId="0" borderId="6" xfId="5" applyFont="1" applyBorder="1" applyAlignment="1">
      <alignment horizontal="center" vertical="center" shrinkToFit="1"/>
    </xf>
    <xf numFmtId="41" fontId="55" fillId="0" borderId="6" xfId="5" applyFont="1" applyBorder="1" applyAlignment="1">
      <alignment vertical="center" shrinkToFit="1"/>
    </xf>
    <xf numFmtId="0" fontId="55" fillId="0" borderId="6" xfId="1" applyFont="1" applyBorder="1" applyAlignment="1">
      <alignment vertical="center" shrinkToFit="1"/>
    </xf>
    <xf numFmtId="41" fontId="55" fillId="0" borderId="30" xfId="5" applyFont="1" applyBorder="1" applyAlignment="1">
      <alignment horizontal="center" vertical="center" shrinkToFit="1"/>
    </xf>
    <xf numFmtId="0" fontId="55" fillId="0" borderId="31" xfId="1" applyFont="1" applyBorder="1" applyAlignment="1">
      <alignment vertical="center" shrinkToFit="1"/>
    </xf>
    <xf numFmtId="0" fontId="53" fillId="0" borderId="6" xfId="1" applyFont="1" applyBorder="1" applyAlignment="1">
      <alignment horizontal="center" vertical="center" shrinkToFit="1"/>
    </xf>
    <xf numFmtId="41" fontId="53" fillId="0" borderId="0" xfId="5" applyFont="1" applyAlignment="1">
      <alignment vertical="center"/>
    </xf>
    <xf numFmtId="0" fontId="53" fillId="0" borderId="32" xfId="1" applyFont="1" applyBorder="1" applyAlignment="1">
      <alignment horizontal="center" vertical="center" shrinkToFit="1"/>
    </xf>
    <xf numFmtId="0" fontId="53" fillId="0" borderId="33" xfId="1" applyFont="1" applyBorder="1" applyAlignment="1">
      <alignment horizontal="center" vertical="center" shrinkToFit="1"/>
    </xf>
    <xf numFmtId="0" fontId="53" fillId="0" borderId="34" xfId="1" applyFont="1" applyBorder="1" applyAlignment="1">
      <alignment horizontal="center" vertical="center" shrinkToFit="1"/>
    </xf>
    <xf numFmtId="41" fontId="53" fillId="0" borderId="33" xfId="5" applyFont="1" applyBorder="1" applyAlignment="1">
      <alignment horizontal="center" vertical="center" shrinkToFit="1"/>
    </xf>
    <xf numFmtId="41" fontId="53" fillId="0" borderId="35" xfId="5" applyFont="1" applyBorder="1" applyAlignment="1">
      <alignment horizontal="center" vertical="center" shrinkToFit="1"/>
    </xf>
    <xf numFmtId="41" fontId="55" fillId="0" borderId="34" xfId="5" applyFont="1" applyBorder="1" applyAlignment="1">
      <alignment horizontal="right" vertical="center" shrinkToFit="1"/>
    </xf>
    <xf numFmtId="41" fontId="55" fillId="0" borderId="33" xfId="5" applyFont="1" applyBorder="1" applyAlignment="1">
      <alignment horizontal="center" vertical="center" shrinkToFit="1"/>
    </xf>
    <xf numFmtId="41" fontId="55" fillId="0" borderId="33" xfId="5" applyFont="1" applyBorder="1" applyAlignment="1">
      <alignment vertical="center" shrinkToFit="1"/>
    </xf>
    <xf numFmtId="0" fontId="55" fillId="0" borderId="33" xfId="1" applyFont="1" applyBorder="1" applyAlignment="1">
      <alignment vertical="center" shrinkToFit="1"/>
    </xf>
    <xf numFmtId="41" fontId="55" fillId="0" borderId="35" xfId="5" applyFont="1" applyBorder="1" applyAlignment="1">
      <alignment horizontal="center" vertical="center" shrinkToFit="1"/>
    </xf>
    <xf numFmtId="0" fontId="55" fillId="0" borderId="36" xfId="1" applyFont="1" applyBorder="1" applyAlignment="1">
      <alignment vertical="center" shrinkToFit="1"/>
    </xf>
    <xf numFmtId="0" fontId="53" fillId="0" borderId="24" xfId="1" applyFont="1" applyBorder="1" applyAlignment="1">
      <alignment horizontal="center" vertical="center" wrapText="1" shrinkToFit="1"/>
    </xf>
    <xf numFmtId="0" fontId="55" fillId="0" borderId="24" xfId="1" applyFont="1" applyBorder="1" applyAlignment="1">
      <alignment vertical="center" shrinkToFit="1"/>
    </xf>
    <xf numFmtId="197" fontId="58" fillId="0" borderId="6" xfId="5" applyNumberFormat="1" applyFont="1" applyBorder="1" applyAlignment="1">
      <alignment vertical="center" shrinkToFit="1"/>
    </xf>
    <xf numFmtId="41" fontId="55" fillId="0" borderId="6" xfId="5" applyFont="1" applyBorder="1" applyAlignment="1">
      <alignment horizontal="left" vertical="center" shrinkToFit="1"/>
    </xf>
    <xf numFmtId="41" fontId="55" fillId="0" borderId="30" xfId="5" applyFont="1" applyBorder="1" applyAlignment="1">
      <alignment horizontal="left" vertical="center" shrinkToFit="1"/>
    </xf>
    <xf numFmtId="41" fontId="58" fillId="0" borderId="33" xfId="5" applyFont="1" applyBorder="1" applyAlignment="1">
      <alignment vertical="center" shrinkToFit="1"/>
    </xf>
    <xf numFmtId="41" fontId="58" fillId="0" borderId="24" xfId="5" applyFont="1" applyBorder="1" applyAlignment="1">
      <alignment vertical="center" shrinkToFit="1"/>
    </xf>
    <xf numFmtId="41" fontId="51" fillId="0" borderId="6" xfId="5" applyFont="1" applyBorder="1" applyAlignment="1">
      <alignment horizontal="center" vertical="center" shrinkToFit="1"/>
    </xf>
    <xf numFmtId="41" fontId="58" fillId="0" borderId="6" xfId="5" applyFont="1" applyBorder="1" applyAlignment="1">
      <alignment vertical="center" shrinkToFit="1"/>
    </xf>
    <xf numFmtId="0" fontId="55" fillId="0" borderId="6" xfId="1" applyFont="1" applyBorder="1" applyAlignment="1">
      <alignment horizontal="right" vertical="center" shrinkToFit="1"/>
    </xf>
    <xf numFmtId="10" fontId="58" fillId="0" borderId="6" xfId="5" applyNumberFormat="1" applyFont="1" applyBorder="1" applyAlignment="1">
      <alignment vertical="center" shrinkToFit="1"/>
    </xf>
    <xf numFmtId="41" fontId="53" fillId="6" borderId="6" xfId="5" applyFont="1" applyFill="1" applyBorder="1" applyAlignment="1">
      <alignment horizontal="center" vertical="center" shrinkToFit="1"/>
    </xf>
    <xf numFmtId="41" fontId="53" fillId="6" borderId="30" xfId="5" applyFont="1" applyFill="1" applyBorder="1" applyAlignment="1">
      <alignment horizontal="center" vertical="center" shrinkToFit="1"/>
    </xf>
    <xf numFmtId="41" fontId="55" fillId="6" borderId="29" xfId="5" applyFont="1" applyFill="1" applyBorder="1" applyAlignment="1">
      <alignment horizontal="right" vertical="center" shrinkToFit="1"/>
    </xf>
    <xf numFmtId="41" fontId="55" fillId="6" borderId="6" xfId="5" applyFont="1" applyFill="1" applyBorder="1" applyAlignment="1">
      <alignment horizontal="center" vertical="center" shrinkToFit="1"/>
    </xf>
    <xf numFmtId="10" fontId="58" fillId="6" borderId="6" xfId="5" applyNumberFormat="1" applyFont="1" applyFill="1" applyBorder="1" applyAlignment="1">
      <alignment vertical="center" shrinkToFit="1"/>
    </xf>
    <xf numFmtId="41" fontId="55" fillId="6" borderId="6" xfId="5" applyFont="1" applyFill="1" applyBorder="1" applyAlignment="1">
      <alignment horizontal="left" vertical="center" shrinkToFit="1"/>
    </xf>
    <xf numFmtId="0" fontId="55" fillId="6" borderId="6" xfId="1" applyFont="1" applyFill="1" applyBorder="1" applyAlignment="1">
      <alignment horizontal="right" vertical="center" shrinkToFit="1"/>
    </xf>
    <xf numFmtId="41" fontId="55" fillId="6" borderId="30" xfId="5" applyFont="1" applyFill="1" applyBorder="1" applyAlignment="1">
      <alignment horizontal="left" vertical="center" shrinkToFit="1"/>
    </xf>
    <xf numFmtId="0" fontId="55" fillId="6" borderId="31" xfId="1" applyFont="1" applyFill="1" applyBorder="1" applyAlignment="1">
      <alignment vertical="center" shrinkToFit="1"/>
    </xf>
    <xf numFmtId="0" fontId="55" fillId="10" borderId="0" xfId="1" applyFont="1" applyFill="1" applyBorder="1" applyAlignment="1">
      <alignment vertical="center" shrinkToFit="1"/>
    </xf>
    <xf numFmtId="0" fontId="53" fillId="10" borderId="0" xfId="1" applyFont="1" applyFill="1" applyAlignment="1">
      <alignment vertical="center"/>
    </xf>
    <xf numFmtId="0" fontId="50" fillId="10" borderId="0" xfId="1" applyFont="1" applyFill="1" applyAlignment="1">
      <alignment vertical="center"/>
    </xf>
    <xf numFmtId="41" fontId="58" fillId="0" borderId="6" xfId="5" applyFont="1" applyBorder="1" applyAlignment="1">
      <alignment horizontal="right" vertical="center" shrinkToFit="1"/>
    </xf>
    <xf numFmtId="41" fontId="58" fillId="0" borderId="6" xfId="5" applyFont="1" applyBorder="1" applyAlignment="1">
      <alignment horizontal="center" vertical="center" shrinkToFit="1"/>
    </xf>
    <xf numFmtId="41" fontId="58" fillId="0" borderId="30" xfId="5" applyFont="1" applyBorder="1" applyAlignment="1">
      <alignment horizontal="center" vertical="center" shrinkToFit="1"/>
    </xf>
    <xf numFmtId="198" fontId="58" fillId="0" borderId="31" xfId="1" applyNumberFormat="1" applyFont="1" applyBorder="1" applyAlignment="1">
      <alignment vertical="center" shrinkToFit="1"/>
    </xf>
    <xf numFmtId="198" fontId="58" fillId="0" borderId="0" xfId="1" applyNumberFormat="1" applyFont="1" applyBorder="1" applyAlignment="1">
      <alignment vertical="center" shrinkToFit="1"/>
    </xf>
    <xf numFmtId="199" fontId="58" fillId="0" borderId="6" xfId="5" applyNumberFormat="1" applyFont="1" applyBorder="1" applyAlignment="1">
      <alignment vertical="center" shrinkToFit="1"/>
    </xf>
    <xf numFmtId="200" fontId="58" fillId="0" borderId="6" xfId="5" applyNumberFormat="1" applyFont="1" applyBorder="1" applyAlignment="1">
      <alignment horizontal="right" vertical="center" shrinkToFit="1"/>
    </xf>
    <xf numFmtId="201" fontId="58" fillId="0" borderId="30" xfId="5" applyNumberFormat="1" applyFont="1" applyBorder="1" applyAlignment="1">
      <alignment vertical="center" shrinkToFit="1"/>
    </xf>
    <xf numFmtId="0" fontId="53" fillId="0" borderId="6" xfId="1" applyFont="1" applyBorder="1" applyAlignment="1">
      <alignment horizontal="center" vertical="center" wrapText="1"/>
    </xf>
    <xf numFmtId="202" fontId="58" fillId="0" borderId="6" xfId="5" applyNumberFormat="1" applyFont="1" applyBorder="1" applyAlignment="1">
      <alignment vertical="center" shrinkToFit="1"/>
    </xf>
    <xf numFmtId="0" fontId="55" fillId="0" borderId="31" xfId="1" applyFont="1" applyBorder="1" applyAlignment="1">
      <alignment horizontal="right" vertical="center" shrinkToFit="1"/>
    </xf>
    <xf numFmtId="0" fontId="55" fillId="0" borderId="0" xfId="1" applyFont="1" applyBorder="1" applyAlignment="1">
      <alignment horizontal="right" vertical="center" shrinkToFit="1"/>
    </xf>
    <xf numFmtId="0" fontId="53" fillId="0" borderId="37" xfId="1" applyFont="1" applyBorder="1" applyAlignment="1">
      <alignment horizontal="center" vertical="center" wrapText="1"/>
    </xf>
    <xf numFmtId="0" fontId="53" fillId="0" borderId="38" xfId="1" applyFont="1" applyBorder="1" applyAlignment="1">
      <alignment horizontal="center" vertical="center" shrinkToFit="1"/>
    </xf>
    <xf numFmtId="41" fontId="53" fillId="0" borderId="39" xfId="5" applyFont="1" applyBorder="1" applyAlignment="1">
      <alignment horizontal="center" vertical="center" shrinkToFit="1"/>
    </xf>
    <xf numFmtId="41" fontId="55" fillId="0" borderId="37" xfId="5" applyFont="1" applyBorder="1" applyAlignment="1">
      <alignment horizontal="left" vertical="center" shrinkToFit="1"/>
    </xf>
    <xf numFmtId="0" fontId="55" fillId="0" borderId="37" xfId="1" applyFont="1" applyBorder="1" applyAlignment="1">
      <alignment horizontal="right" vertical="center" shrinkToFit="1"/>
    </xf>
    <xf numFmtId="41" fontId="55" fillId="0" borderId="39" xfId="5" applyFont="1" applyBorder="1" applyAlignment="1">
      <alignment horizontal="left" vertical="center" shrinkToFit="1"/>
    </xf>
    <xf numFmtId="0" fontId="55" fillId="0" borderId="40" xfId="1" applyFont="1" applyBorder="1" applyAlignment="1">
      <alignment horizontal="right" vertical="center" shrinkToFit="1"/>
    </xf>
    <xf numFmtId="0" fontId="55" fillId="0" borderId="33" xfId="1" applyFont="1" applyBorder="1" applyAlignment="1">
      <alignment horizontal="right" vertical="center" shrinkToFit="1"/>
    </xf>
    <xf numFmtId="0" fontId="53" fillId="0" borderId="41" xfId="1" applyFont="1" applyBorder="1" applyAlignment="1">
      <alignment horizontal="center" vertical="center" shrinkToFit="1"/>
    </xf>
    <xf numFmtId="0" fontId="53" fillId="0" borderId="17" xfId="1" applyFont="1" applyBorder="1" applyAlignment="1">
      <alignment horizontal="center" vertical="center" shrinkToFit="1"/>
    </xf>
    <xf numFmtId="41" fontId="53" fillId="0" borderId="5" xfId="5" applyFont="1" applyBorder="1" applyAlignment="1">
      <alignment horizontal="center" vertical="center" shrinkToFit="1"/>
    </xf>
    <xf numFmtId="41" fontId="53" fillId="0" borderId="21" xfId="5" applyFont="1" applyBorder="1" applyAlignment="1">
      <alignment horizontal="center" vertical="center" shrinkToFit="1"/>
    </xf>
    <xf numFmtId="41" fontId="55" fillId="0" borderId="17" xfId="5" applyFont="1" applyBorder="1" applyAlignment="1">
      <alignment horizontal="right" vertical="center" shrinkToFit="1"/>
    </xf>
    <xf numFmtId="41" fontId="55" fillId="0" borderId="5" xfId="5" applyFont="1" applyBorder="1" applyAlignment="1">
      <alignment horizontal="center" vertical="center" shrinkToFit="1"/>
    </xf>
    <xf numFmtId="41" fontId="58" fillId="0" borderId="5" xfId="5" applyFont="1" applyBorder="1" applyAlignment="1">
      <alignment vertical="center" shrinkToFit="1"/>
    </xf>
    <xf numFmtId="0" fontId="55" fillId="0" borderId="5" xfId="1" applyFont="1" applyBorder="1" applyAlignment="1">
      <alignment horizontal="right" vertical="center" shrinkToFit="1"/>
    </xf>
    <xf numFmtId="41" fontId="55" fillId="0" borderId="21" xfId="5" applyFont="1" applyBorder="1" applyAlignment="1">
      <alignment horizontal="center" vertical="center" shrinkToFit="1"/>
    </xf>
    <xf numFmtId="0" fontId="55" fillId="0" borderId="42" xfId="1" applyFont="1" applyBorder="1" applyAlignment="1">
      <alignment vertical="center" shrinkToFit="1"/>
    </xf>
    <xf numFmtId="10" fontId="58" fillId="0" borderId="5" xfId="5" applyNumberFormat="1" applyFont="1" applyBorder="1" applyAlignment="1">
      <alignment vertical="center" shrinkToFit="1"/>
    </xf>
    <xf numFmtId="41" fontId="55" fillId="0" borderId="5" xfId="5" applyFont="1" applyBorder="1" applyAlignment="1">
      <alignment horizontal="left" vertical="center" shrinkToFit="1"/>
    </xf>
    <xf numFmtId="41" fontId="55" fillId="0" borderId="21" xfId="5" applyFont="1" applyBorder="1" applyAlignment="1">
      <alignment horizontal="left" vertical="center" shrinkToFit="1"/>
    </xf>
    <xf numFmtId="10" fontId="58" fillId="0" borderId="5" xfId="5" applyNumberFormat="1" applyFont="1" applyBorder="1" applyAlignment="1">
      <alignment vertical="center"/>
    </xf>
    <xf numFmtId="41" fontId="55" fillId="0" borderId="5" xfId="5" applyFont="1" applyBorder="1" applyAlignment="1">
      <alignment horizontal="left" vertical="center"/>
    </xf>
    <xf numFmtId="0" fontId="55" fillId="0" borderId="5" xfId="1" applyFont="1" applyBorder="1" applyAlignment="1">
      <alignment vertical="center"/>
    </xf>
    <xf numFmtId="203" fontId="58" fillId="0" borderId="42" xfId="1" applyNumberFormat="1" applyFont="1" applyBorder="1" applyAlignment="1">
      <alignment vertical="center" shrinkToFit="1"/>
    </xf>
    <xf numFmtId="41" fontId="51" fillId="0" borderId="5" xfId="5" applyFont="1" applyBorder="1" applyAlignment="1">
      <alignment horizontal="center" vertical="center" shrinkToFit="1"/>
    </xf>
    <xf numFmtId="10" fontId="55" fillId="0" borderId="5" xfId="5" applyNumberFormat="1" applyFont="1" applyBorder="1" applyAlignment="1">
      <alignment vertical="center" shrinkToFit="1"/>
    </xf>
    <xf numFmtId="0" fontId="55" fillId="0" borderId="5" xfId="1" applyFont="1" applyBorder="1" applyAlignment="1">
      <alignment vertical="center" shrinkToFit="1"/>
    </xf>
    <xf numFmtId="41" fontId="55" fillId="0" borderId="5" xfId="5" applyFont="1" applyBorder="1" applyAlignment="1">
      <alignment vertical="center" shrinkToFit="1"/>
    </xf>
    <xf numFmtId="9" fontId="55" fillId="0" borderId="5" xfId="5" applyNumberFormat="1" applyFont="1" applyBorder="1" applyAlignment="1">
      <alignment vertical="center" shrinkToFit="1"/>
    </xf>
    <xf numFmtId="0" fontId="53" fillId="0" borderId="5" xfId="1" applyFont="1" applyBorder="1" applyAlignment="1">
      <alignment horizontal="center" vertical="center" shrinkToFit="1"/>
    </xf>
    <xf numFmtId="203" fontId="59" fillId="0" borderId="42" xfId="1" applyNumberFormat="1" applyFont="1" applyBorder="1" applyAlignment="1">
      <alignment vertical="center" shrinkToFit="1"/>
    </xf>
    <xf numFmtId="203" fontId="59" fillId="0" borderId="0" xfId="1" applyNumberFormat="1" applyFont="1" applyBorder="1" applyAlignment="1">
      <alignment vertical="center" shrinkToFit="1"/>
    </xf>
    <xf numFmtId="0" fontId="53" fillId="0" borderId="0" xfId="1" applyFont="1" applyBorder="1" applyAlignment="1">
      <alignment horizontal="center" vertical="center"/>
    </xf>
    <xf numFmtId="41" fontId="53" fillId="0" borderId="0" xfId="5" applyFont="1" applyBorder="1" applyAlignment="1">
      <alignment horizontal="center" vertical="center"/>
    </xf>
    <xf numFmtId="41" fontId="55" fillId="0" borderId="0" xfId="5" applyFont="1" applyBorder="1" applyAlignment="1">
      <alignment horizontal="right" vertical="center"/>
    </xf>
    <xf numFmtId="41" fontId="55" fillId="0" borderId="0" xfId="5" applyFont="1" applyBorder="1" applyAlignment="1">
      <alignment horizontal="center" vertical="center"/>
    </xf>
    <xf numFmtId="0" fontId="55" fillId="0" borderId="0" xfId="1" applyFont="1" applyBorder="1" applyAlignment="1">
      <alignment vertical="center"/>
    </xf>
    <xf numFmtId="41" fontId="53" fillId="0" borderId="0" xfId="5" applyFont="1" applyBorder="1" applyAlignment="1">
      <alignment vertical="center"/>
    </xf>
    <xf numFmtId="0" fontId="53" fillId="11" borderId="16" xfId="1" applyFont="1" applyFill="1" applyBorder="1" applyAlignment="1">
      <alignment horizontal="center" vertical="center"/>
    </xf>
    <xf numFmtId="41" fontId="53" fillId="11" borderId="6" xfId="5" applyFont="1" applyFill="1" applyBorder="1" applyAlignment="1">
      <alignment vertical="center"/>
    </xf>
    <xf numFmtId="41" fontId="52" fillId="11" borderId="6" xfId="5" applyFont="1" applyFill="1" applyBorder="1" applyAlignment="1">
      <alignment vertical="center"/>
    </xf>
    <xf numFmtId="41" fontId="55" fillId="11" borderId="6" xfId="5" applyFont="1" applyFill="1" applyBorder="1" applyAlignment="1">
      <alignment horizontal="right" vertical="center"/>
    </xf>
    <xf numFmtId="41" fontId="55" fillId="11" borderId="6" xfId="5" applyFont="1" applyFill="1" applyBorder="1" applyAlignment="1">
      <alignment horizontal="center" vertical="center"/>
    </xf>
    <xf numFmtId="10" fontId="55" fillId="11" borderId="6" xfId="5" applyNumberFormat="1" applyFont="1" applyFill="1" applyBorder="1" applyAlignment="1">
      <alignment horizontal="center" vertical="center"/>
    </xf>
    <xf numFmtId="204" fontId="55" fillId="11" borderId="15" xfId="5" applyNumberFormat="1" applyFont="1" applyFill="1" applyBorder="1" applyAlignment="1">
      <alignment vertical="center"/>
    </xf>
    <xf numFmtId="41" fontId="52" fillId="0" borderId="0" xfId="5" applyFont="1" applyAlignment="1">
      <alignment vertical="center"/>
    </xf>
    <xf numFmtId="0" fontId="46" fillId="0" borderId="1" xfId="198" applyFont="1" applyBorder="1" applyAlignment="1">
      <alignment vertical="center"/>
    </xf>
    <xf numFmtId="0" fontId="45" fillId="6" borderId="0" xfId="198" applyFont="1" applyFill="1" applyBorder="1" applyAlignment="1">
      <alignment horizontal="center" vertical="center"/>
    </xf>
    <xf numFmtId="0" fontId="45" fillId="6" borderId="14" xfId="198" applyFont="1" applyFill="1" applyBorder="1" applyAlignment="1">
      <alignment horizontal="center" vertical="center"/>
    </xf>
    <xf numFmtId="0" fontId="53" fillId="0" borderId="17" xfId="1" applyFont="1" applyBorder="1" applyAlignment="1">
      <alignment horizontal="center" vertical="center" shrinkToFit="1"/>
    </xf>
    <xf numFmtId="0" fontId="53" fillId="0" borderId="5" xfId="1" applyFont="1" applyBorder="1" applyAlignment="1">
      <alignment horizontal="center" vertical="center" shrinkToFit="1"/>
    </xf>
    <xf numFmtId="0" fontId="53" fillId="0" borderId="43" xfId="1" applyFont="1" applyBorder="1" applyAlignment="1">
      <alignment horizontal="center" vertical="center" wrapText="1"/>
    </xf>
    <xf numFmtId="0" fontId="53" fillId="0" borderId="44" xfId="1" applyFont="1" applyBorder="1" applyAlignment="1">
      <alignment horizontal="center" vertical="center" wrapText="1"/>
    </xf>
    <xf numFmtId="0" fontId="53" fillId="0" borderId="18" xfId="1" applyFont="1" applyBorder="1" applyAlignment="1">
      <alignment horizontal="center" vertical="center" shrinkToFit="1"/>
    </xf>
    <xf numFmtId="0" fontId="53" fillId="0" borderId="19" xfId="1" applyFont="1" applyBorder="1" applyAlignment="1">
      <alignment horizontal="center" vertical="center" shrinkToFit="1"/>
    </xf>
    <xf numFmtId="0" fontId="53" fillId="0" borderId="20" xfId="1" applyFont="1" applyBorder="1" applyAlignment="1">
      <alignment horizontal="center" vertical="center" shrinkToFit="1"/>
    </xf>
    <xf numFmtId="0" fontId="53" fillId="0" borderId="21" xfId="1" applyFont="1" applyBorder="1" applyAlignment="1">
      <alignment horizontal="center" vertical="center" shrinkToFit="1"/>
    </xf>
    <xf numFmtId="0" fontId="2" fillId="0" borderId="0" xfId="0" quotePrefix="1" applyFont="1" applyAlignment="1">
      <alignment horizontal="center" vertical="center"/>
    </xf>
    <xf numFmtId="0" fontId="0" fillId="0" borderId="0" xfId="0" quotePrefix="1" applyFont="1" applyAlignment="1">
      <alignment vertical="center"/>
    </xf>
    <xf numFmtId="0" fontId="3" fillId="0" borderId="1" xfId="0" quotePrefix="1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 wrapText="1"/>
    </xf>
    <xf numFmtId="0" fontId="0" fillId="0" borderId="0" xfId="0" quotePrefix="1">
      <alignment vertical="center"/>
    </xf>
    <xf numFmtId="0" fontId="5" fillId="0" borderId="1" xfId="0" applyFont="1" applyBorder="1" applyAlignment="1">
      <alignment vertical="center" wrapText="1"/>
    </xf>
    <xf numFmtId="178" fontId="5" fillId="0" borderId="1" xfId="0" applyNumberFormat="1" applyFont="1" applyBorder="1" applyAlignment="1">
      <alignment vertical="center" wrapText="1"/>
    </xf>
    <xf numFmtId="179" fontId="5" fillId="0" borderId="1" xfId="0" applyNumberFormat="1" applyFont="1" applyBorder="1" applyAlignment="1">
      <alignment vertical="center" wrapText="1"/>
    </xf>
    <xf numFmtId="0" fontId="6" fillId="0" borderId="0" xfId="0" quotePrefix="1" applyFont="1" applyAlignment="1">
      <alignment vertical="center"/>
    </xf>
  </cellXfs>
  <cellStyles count="199">
    <cellStyle name="??&amp;O?&amp;H?_x0008__x000f__x0007_?_x0007__x0001__x0001_" xfId="6" xr:uid="{00000000-0005-0000-0000-000000000000}"/>
    <cellStyle name="??&amp;O?&amp;H?_x0008_??_x0007__x0001__x0001_" xfId="7" xr:uid="{00000000-0005-0000-0000-000001000000}"/>
    <cellStyle name="?W?_laroux" xfId="8" xr:uid="{00000000-0005-0000-0000-000002000000}"/>
    <cellStyle name="’E‰Y [0.00]_laroux" xfId="9" xr:uid="{00000000-0005-0000-0000-000003000000}"/>
    <cellStyle name="’E‰Y_laroux" xfId="10" xr:uid="{00000000-0005-0000-0000-000004000000}"/>
    <cellStyle name="1" xfId="11" xr:uid="{00000000-0005-0000-0000-000005000000}"/>
    <cellStyle name="1_laroux" xfId="12" xr:uid="{00000000-0005-0000-0000-000006000000}"/>
    <cellStyle name="1_laroux_ATC-YOON1" xfId="13" xr:uid="{00000000-0005-0000-0000-000007000000}"/>
    <cellStyle name="1_단가조사표" xfId="14" xr:uid="{00000000-0005-0000-0000-000008000000}"/>
    <cellStyle name="1_단가조사표_1011소각" xfId="15" xr:uid="{00000000-0005-0000-0000-000009000000}"/>
    <cellStyle name="1_단가조사표_1113교~1" xfId="16" xr:uid="{00000000-0005-0000-0000-00000A000000}"/>
    <cellStyle name="1_단가조사표_121내역" xfId="17" xr:uid="{00000000-0005-0000-0000-00000B000000}"/>
    <cellStyle name="1_단가조사표_객토량" xfId="18" xr:uid="{00000000-0005-0000-0000-00000C000000}"/>
    <cellStyle name="1_단가조사표_교통센~1" xfId="19" xr:uid="{00000000-0005-0000-0000-00000D000000}"/>
    <cellStyle name="1_단가조사표_교통센터412" xfId="20" xr:uid="{00000000-0005-0000-0000-00000E000000}"/>
    <cellStyle name="1_단가조사표_교통수" xfId="21" xr:uid="{00000000-0005-0000-0000-00000F000000}"/>
    <cellStyle name="1_단가조사표_교통수량산출서" xfId="22" xr:uid="{00000000-0005-0000-0000-000010000000}"/>
    <cellStyle name="1_단가조사표_구조물대가 (2)" xfId="23" xr:uid="{00000000-0005-0000-0000-000011000000}"/>
    <cellStyle name="1_단가조사표_내역서 (2)" xfId="24" xr:uid="{00000000-0005-0000-0000-000012000000}"/>
    <cellStyle name="1_단가조사표_대전관저지구" xfId="25" xr:uid="{00000000-0005-0000-0000-000013000000}"/>
    <cellStyle name="1_단가조사표_동측지~1" xfId="26" xr:uid="{00000000-0005-0000-0000-000014000000}"/>
    <cellStyle name="1_단가조사표_동측지원422" xfId="27" xr:uid="{00000000-0005-0000-0000-000015000000}"/>
    <cellStyle name="1_단가조사표_동측지원512" xfId="28" xr:uid="{00000000-0005-0000-0000-000016000000}"/>
    <cellStyle name="1_단가조사표_동측지원524" xfId="29" xr:uid="{00000000-0005-0000-0000-000017000000}"/>
    <cellStyle name="1_단가조사표_부대422" xfId="30" xr:uid="{00000000-0005-0000-0000-000018000000}"/>
    <cellStyle name="1_단가조사표_부대시설" xfId="31" xr:uid="{00000000-0005-0000-0000-000019000000}"/>
    <cellStyle name="1_단가조사표_소각수~1" xfId="32" xr:uid="{00000000-0005-0000-0000-00001A000000}"/>
    <cellStyle name="1_단가조사표_소각수내역서" xfId="33" xr:uid="{00000000-0005-0000-0000-00001B000000}"/>
    <cellStyle name="1_단가조사표_소각수목2" xfId="34" xr:uid="{00000000-0005-0000-0000-00001C000000}"/>
    <cellStyle name="1_단가조사표_수량산출서 (2)" xfId="35" xr:uid="{00000000-0005-0000-0000-00001D000000}"/>
    <cellStyle name="1_단가조사표_엑스포~1" xfId="36" xr:uid="{00000000-0005-0000-0000-00001E000000}"/>
    <cellStyle name="1_단가조사표_엑스포한빛1" xfId="37" xr:uid="{00000000-0005-0000-0000-00001F000000}"/>
    <cellStyle name="1_단가조사표_여객터미널331" xfId="38" xr:uid="{00000000-0005-0000-0000-000020000000}"/>
    <cellStyle name="1_단가조사표_여객터미널513" xfId="39" xr:uid="{00000000-0005-0000-0000-000021000000}"/>
    <cellStyle name="1_단가조사표_여객터미널629" xfId="40" xr:uid="{00000000-0005-0000-0000-000022000000}"/>
    <cellStyle name="1_단가조사표_외곽도로616" xfId="41" xr:uid="{00000000-0005-0000-0000-000023000000}"/>
    <cellStyle name="1_단가조사표_용인죽전수량" xfId="42" xr:uid="{00000000-0005-0000-0000-000024000000}"/>
    <cellStyle name="1_단가조사표_원가계~1" xfId="43" xr:uid="{00000000-0005-0000-0000-000025000000}"/>
    <cellStyle name="1_단가조사표_유기질" xfId="44" xr:uid="{00000000-0005-0000-0000-000026000000}"/>
    <cellStyle name="1_단가조사표_자재조서 (2)" xfId="45" xr:uid="{00000000-0005-0000-0000-000027000000}"/>
    <cellStyle name="1_단가조사표_총괄내역" xfId="46" xr:uid="{00000000-0005-0000-0000-000028000000}"/>
    <cellStyle name="1_단가조사표_총괄내역 (2)" xfId="47" xr:uid="{00000000-0005-0000-0000-000029000000}"/>
    <cellStyle name="1_단가조사표_터미널도로403" xfId="48" xr:uid="{00000000-0005-0000-0000-00002A000000}"/>
    <cellStyle name="1_단가조사표_터미널도로429" xfId="49" xr:uid="{00000000-0005-0000-0000-00002B000000}"/>
    <cellStyle name="1_단가조사표_포장일위" xfId="50" xr:uid="{00000000-0005-0000-0000-00002C000000}"/>
    <cellStyle name="2" xfId="51" xr:uid="{00000000-0005-0000-0000-00002D000000}"/>
    <cellStyle name="2_laroux" xfId="52" xr:uid="{00000000-0005-0000-0000-00002E000000}"/>
    <cellStyle name="2_laroux_ATC-YOON1" xfId="53" xr:uid="{00000000-0005-0000-0000-00002F000000}"/>
    <cellStyle name="2_단가조사표" xfId="54" xr:uid="{00000000-0005-0000-0000-000030000000}"/>
    <cellStyle name="2_단가조사표_1011소각" xfId="55" xr:uid="{00000000-0005-0000-0000-000031000000}"/>
    <cellStyle name="2_단가조사표_1113교~1" xfId="56" xr:uid="{00000000-0005-0000-0000-000032000000}"/>
    <cellStyle name="2_단가조사표_121내역" xfId="57" xr:uid="{00000000-0005-0000-0000-000033000000}"/>
    <cellStyle name="2_단가조사표_객토량" xfId="58" xr:uid="{00000000-0005-0000-0000-000034000000}"/>
    <cellStyle name="2_단가조사표_교통센~1" xfId="59" xr:uid="{00000000-0005-0000-0000-000035000000}"/>
    <cellStyle name="2_단가조사표_교통센터412" xfId="60" xr:uid="{00000000-0005-0000-0000-000036000000}"/>
    <cellStyle name="2_단가조사표_교통수" xfId="61" xr:uid="{00000000-0005-0000-0000-000037000000}"/>
    <cellStyle name="2_단가조사표_교통수량산출서" xfId="62" xr:uid="{00000000-0005-0000-0000-000038000000}"/>
    <cellStyle name="2_단가조사표_구조물대가 (2)" xfId="63" xr:uid="{00000000-0005-0000-0000-000039000000}"/>
    <cellStyle name="2_단가조사표_내역서 (2)" xfId="64" xr:uid="{00000000-0005-0000-0000-00003A000000}"/>
    <cellStyle name="2_단가조사표_대전관저지구" xfId="65" xr:uid="{00000000-0005-0000-0000-00003B000000}"/>
    <cellStyle name="2_단가조사표_동측지~1" xfId="66" xr:uid="{00000000-0005-0000-0000-00003C000000}"/>
    <cellStyle name="2_단가조사표_동측지원422" xfId="67" xr:uid="{00000000-0005-0000-0000-00003D000000}"/>
    <cellStyle name="2_단가조사표_동측지원512" xfId="68" xr:uid="{00000000-0005-0000-0000-00003E000000}"/>
    <cellStyle name="2_단가조사표_동측지원524" xfId="69" xr:uid="{00000000-0005-0000-0000-00003F000000}"/>
    <cellStyle name="2_단가조사표_부대422" xfId="70" xr:uid="{00000000-0005-0000-0000-000040000000}"/>
    <cellStyle name="2_단가조사표_부대시설" xfId="71" xr:uid="{00000000-0005-0000-0000-000041000000}"/>
    <cellStyle name="2_단가조사표_소각수~1" xfId="72" xr:uid="{00000000-0005-0000-0000-000042000000}"/>
    <cellStyle name="2_단가조사표_소각수내역서" xfId="73" xr:uid="{00000000-0005-0000-0000-000043000000}"/>
    <cellStyle name="2_단가조사표_소각수목2" xfId="74" xr:uid="{00000000-0005-0000-0000-000044000000}"/>
    <cellStyle name="2_단가조사표_수량산출서 (2)" xfId="75" xr:uid="{00000000-0005-0000-0000-000045000000}"/>
    <cellStyle name="2_단가조사표_엑스포~1" xfId="76" xr:uid="{00000000-0005-0000-0000-000046000000}"/>
    <cellStyle name="2_단가조사표_엑스포한빛1" xfId="77" xr:uid="{00000000-0005-0000-0000-000047000000}"/>
    <cellStyle name="2_단가조사표_여객터미널331" xfId="78" xr:uid="{00000000-0005-0000-0000-000048000000}"/>
    <cellStyle name="2_단가조사표_여객터미널513" xfId="79" xr:uid="{00000000-0005-0000-0000-000049000000}"/>
    <cellStyle name="2_단가조사표_여객터미널629" xfId="80" xr:uid="{00000000-0005-0000-0000-00004A000000}"/>
    <cellStyle name="2_단가조사표_외곽도로616" xfId="81" xr:uid="{00000000-0005-0000-0000-00004B000000}"/>
    <cellStyle name="2_단가조사표_용인죽전수량" xfId="82" xr:uid="{00000000-0005-0000-0000-00004C000000}"/>
    <cellStyle name="2_단가조사표_원가계~1" xfId="83" xr:uid="{00000000-0005-0000-0000-00004D000000}"/>
    <cellStyle name="2_단가조사표_유기질" xfId="84" xr:uid="{00000000-0005-0000-0000-00004E000000}"/>
    <cellStyle name="2_단가조사표_자재조서 (2)" xfId="85" xr:uid="{00000000-0005-0000-0000-00004F000000}"/>
    <cellStyle name="2_단가조사표_총괄내역" xfId="86" xr:uid="{00000000-0005-0000-0000-000050000000}"/>
    <cellStyle name="2_단가조사표_총괄내역 (2)" xfId="87" xr:uid="{00000000-0005-0000-0000-000051000000}"/>
    <cellStyle name="2_단가조사표_터미널도로403" xfId="88" xr:uid="{00000000-0005-0000-0000-000052000000}"/>
    <cellStyle name="2_단가조사표_터미널도로429" xfId="89" xr:uid="{00000000-0005-0000-0000-000053000000}"/>
    <cellStyle name="2_단가조사표_포장일위" xfId="90" xr:uid="{00000000-0005-0000-0000-000054000000}"/>
    <cellStyle name="ÅëÈ­ [0]_»óºÎ¼ö·®Áý°è " xfId="91" xr:uid="{00000000-0005-0000-0000-000055000000}"/>
    <cellStyle name="AeE­ [0]_INQUIRY ¿μ¾÷AßAø " xfId="92" xr:uid="{00000000-0005-0000-0000-000056000000}"/>
    <cellStyle name="ÅëÈ­_»óºÎ¼ö·®Áý°è " xfId="93" xr:uid="{00000000-0005-0000-0000-000057000000}"/>
    <cellStyle name="AeE­_INQUIRY ¿μ¾÷AßAø " xfId="94" xr:uid="{00000000-0005-0000-0000-000058000000}"/>
    <cellStyle name="ALIGNMENT" xfId="95" xr:uid="{00000000-0005-0000-0000-000059000000}"/>
    <cellStyle name="ÄÞ¸¶ [0]_»óºÎ¼ö·®Áý°è " xfId="96" xr:uid="{00000000-0005-0000-0000-00005A000000}"/>
    <cellStyle name="AÞ¸¶ [0]_INQUIRY ¿μ¾÷AßAø " xfId="97" xr:uid="{00000000-0005-0000-0000-00005B000000}"/>
    <cellStyle name="ÄÞ¸¶_»óºÎ¼ö·®Áý°è " xfId="98" xr:uid="{00000000-0005-0000-0000-00005C000000}"/>
    <cellStyle name="AÞ¸¶_INQUIRY ¿μ¾÷AßAø " xfId="99" xr:uid="{00000000-0005-0000-0000-00005D000000}"/>
    <cellStyle name="C￥AØ_¿μ¾÷CoE² " xfId="100" xr:uid="{00000000-0005-0000-0000-00005E000000}"/>
    <cellStyle name="Ç¥ÁØ_»óºÎ¼ö·®Áý°è " xfId="101" xr:uid="{00000000-0005-0000-0000-00005F000000}"/>
    <cellStyle name="Calc Currency (0)" xfId="102" xr:uid="{00000000-0005-0000-0000-000060000000}"/>
    <cellStyle name="category" xfId="103" xr:uid="{00000000-0005-0000-0000-000061000000}"/>
    <cellStyle name="Comma" xfId="104" xr:uid="{00000000-0005-0000-0000-000062000000}"/>
    <cellStyle name="Comma [0]_ SG&amp;A Bridge " xfId="105" xr:uid="{00000000-0005-0000-0000-000063000000}"/>
    <cellStyle name="comma zerodec" xfId="106" xr:uid="{00000000-0005-0000-0000-000064000000}"/>
    <cellStyle name="Comma_ SG&amp;A Bridge " xfId="107" xr:uid="{00000000-0005-0000-0000-000065000000}"/>
    <cellStyle name="Comma0" xfId="108" xr:uid="{00000000-0005-0000-0000-000066000000}"/>
    <cellStyle name="Currenby_Cash&amp;DSO Chart" xfId="109" xr:uid="{00000000-0005-0000-0000-000067000000}"/>
    <cellStyle name="Currency" xfId="110" xr:uid="{00000000-0005-0000-0000-000068000000}"/>
    <cellStyle name="Currency [0]_ SG&amp;A Bridge " xfId="111" xr:uid="{00000000-0005-0000-0000-000069000000}"/>
    <cellStyle name="Currency_ SG&amp;A Bridge " xfId="112" xr:uid="{00000000-0005-0000-0000-00006A000000}"/>
    <cellStyle name="Currency0" xfId="113" xr:uid="{00000000-0005-0000-0000-00006B000000}"/>
    <cellStyle name="Currency1" xfId="114" xr:uid="{00000000-0005-0000-0000-00006C000000}"/>
    <cellStyle name="Date" xfId="115" xr:uid="{00000000-0005-0000-0000-00006D000000}"/>
    <cellStyle name="Dezimal [0]_Compiling Utility Macros" xfId="116" xr:uid="{00000000-0005-0000-0000-00006E000000}"/>
    <cellStyle name="Dezimal_Compiling Utility Macros" xfId="117" xr:uid="{00000000-0005-0000-0000-00006F000000}"/>
    <cellStyle name="Dollar (zero dec)" xfId="118" xr:uid="{00000000-0005-0000-0000-000070000000}"/>
    <cellStyle name="Euro" xfId="119" xr:uid="{00000000-0005-0000-0000-000071000000}"/>
    <cellStyle name="Fixed" xfId="120" xr:uid="{00000000-0005-0000-0000-000072000000}"/>
    <cellStyle name="Grey" xfId="121" xr:uid="{00000000-0005-0000-0000-000073000000}"/>
    <cellStyle name="H1" xfId="122" xr:uid="{00000000-0005-0000-0000-000074000000}"/>
    <cellStyle name="H2" xfId="123" xr:uid="{00000000-0005-0000-0000-000075000000}"/>
    <cellStyle name="HEADER" xfId="124" xr:uid="{00000000-0005-0000-0000-000076000000}"/>
    <cellStyle name="Header1" xfId="125" xr:uid="{00000000-0005-0000-0000-000077000000}"/>
    <cellStyle name="Header2" xfId="126" xr:uid="{00000000-0005-0000-0000-000078000000}"/>
    <cellStyle name="Heading 1" xfId="127" xr:uid="{00000000-0005-0000-0000-000079000000}"/>
    <cellStyle name="Heading 2" xfId="128" xr:uid="{00000000-0005-0000-0000-00007A000000}"/>
    <cellStyle name="Heading1" xfId="129" xr:uid="{00000000-0005-0000-0000-00007B000000}"/>
    <cellStyle name="Heading2" xfId="130" xr:uid="{00000000-0005-0000-0000-00007C000000}"/>
    <cellStyle name="Hyperlink_NEGS" xfId="131" xr:uid="{00000000-0005-0000-0000-00007D000000}"/>
    <cellStyle name="Input [yellow]" xfId="132" xr:uid="{00000000-0005-0000-0000-00007E000000}"/>
    <cellStyle name="Midtitle" xfId="133" xr:uid="{00000000-0005-0000-0000-00007F000000}"/>
    <cellStyle name="Milliers [0]_Arabian Spec" xfId="134" xr:uid="{00000000-0005-0000-0000-000080000000}"/>
    <cellStyle name="Milliers_Arabian Spec" xfId="135" xr:uid="{00000000-0005-0000-0000-000081000000}"/>
    <cellStyle name="Model" xfId="136" xr:uid="{00000000-0005-0000-0000-000082000000}"/>
    <cellStyle name="Mon?aire [0]_Arabian Spec" xfId="137" xr:uid="{00000000-0005-0000-0000-000083000000}"/>
    <cellStyle name="Mon?aire_Arabian Spec" xfId="138" xr:uid="{00000000-0005-0000-0000-000084000000}"/>
    <cellStyle name="normal" xfId="139" xr:uid="{00000000-0005-0000-0000-000085000000}"/>
    <cellStyle name="Normal - Style1" xfId="140" xr:uid="{00000000-0005-0000-0000-000086000000}"/>
    <cellStyle name="Normal - 유형1" xfId="141" xr:uid="{00000000-0005-0000-0000-000087000000}"/>
    <cellStyle name="Normal_ SG&amp;A Bridge " xfId="142" xr:uid="{00000000-0005-0000-0000-000088000000}"/>
    <cellStyle name="Œ…?æ맖?e [0.00]_laroux" xfId="143" xr:uid="{00000000-0005-0000-0000-000089000000}"/>
    <cellStyle name="Œ…?æ맖?e_laroux" xfId="144" xr:uid="{00000000-0005-0000-0000-00008A000000}"/>
    <cellStyle name="Percent" xfId="145" xr:uid="{00000000-0005-0000-0000-00008B000000}"/>
    <cellStyle name="Percent [2]" xfId="146" xr:uid="{00000000-0005-0000-0000-00008C000000}"/>
    <cellStyle name="Percent_우수관로(1차)" xfId="147" xr:uid="{00000000-0005-0000-0000-00008D000000}"/>
    <cellStyle name="Standard_Anpassen der Amortisation" xfId="148" xr:uid="{00000000-0005-0000-0000-00008E000000}"/>
    <cellStyle name="subhead" xfId="149" xr:uid="{00000000-0005-0000-0000-00008F000000}"/>
    <cellStyle name="testtitle" xfId="150" xr:uid="{00000000-0005-0000-0000-000090000000}"/>
    <cellStyle name="title [1]" xfId="151" xr:uid="{00000000-0005-0000-0000-000091000000}"/>
    <cellStyle name="title [2]" xfId="152" xr:uid="{00000000-0005-0000-0000-000092000000}"/>
    <cellStyle name="Total" xfId="153" xr:uid="{00000000-0005-0000-0000-000093000000}"/>
    <cellStyle name="UM" xfId="154" xr:uid="{00000000-0005-0000-0000-000094000000}"/>
    <cellStyle name="W?rung [0]_Compiling Utility Macros" xfId="155" xr:uid="{00000000-0005-0000-0000-000095000000}"/>
    <cellStyle name="W?rung_Compiling Utility Macros" xfId="156" xr:uid="{00000000-0005-0000-0000-000096000000}"/>
    <cellStyle name="고정소숫점" xfId="157" xr:uid="{00000000-0005-0000-0000-000097000000}"/>
    <cellStyle name="고정출력1" xfId="158" xr:uid="{00000000-0005-0000-0000-000098000000}"/>
    <cellStyle name="고정출력2" xfId="159" xr:uid="{00000000-0005-0000-0000-000099000000}"/>
    <cellStyle name="날짜" xfId="160" xr:uid="{00000000-0005-0000-0000-00009A000000}"/>
    <cellStyle name="내역서" xfId="161" xr:uid="{00000000-0005-0000-0000-00009B000000}"/>
    <cellStyle name="달러" xfId="162" xr:uid="{00000000-0005-0000-0000-00009C000000}"/>
    <cellStyle name="뒤에 오는 하이퍼링크_1차포장공1" xfId="163" xr:uid="{00000000-0005-0000-0000-00009D000000}"/>
    <cellStyle name="똿뗦먛귟 [0.00]_PRODUCT DETAIL Q1" xfId="164" xr:uid="{00000000-0005-0000-0000-00009E000000}"/>
    <cellStyle name="똿뗦먛귟_PRODUCT DETAIL Q1" xfId="165" xr:uid="{00000000-0005-0000-0000-00009F000000}"/>
    <cellStyle name="믅됞 [0.00]_PRODUCT DETAIL Q1" xfId="166" xr:uid="{00000000-0005-0000-0000-0000A0000000}"/>
    <cellStyle name="믅됞_PRODUCT DETAIL Q1" xfId="167" xr:uid="{00000000-0005-0000-0000-0000A1000000}"/>
    <cellStyle name="백분율 [0]" xfId="168" xr:uid="{00000000-0005-0000-0000-0000A2000000}"/>
    <cellStyle name="백분율 [2]" xfId="169" xr:uid="{00000000-0005-0000-0000-0000A3000000}"/>
    <cellStyle name="뷭?_BOOKSHIP" xfId="170" xr:uid="{00000000-0005-0000-0000-0000A4000000}"/>
    <cellStyle name="수량산출" xfId="171" xr:uid="{00000000-0005-0000-0000-0000A5000000}"/>
    <cellStyle name="숫자(R)" xfId="172" xr:uid="{00000000-0005-0000-0000-0000A6000000}"/>
    <cellStyle name="쉼표 [0] 10" xfId="4" xr:uid="{00000000-0005-0000-0000-0000A7000000}"/>
    <cellStyle name="쉼표 [0] 2" xfId="173" xr:uid="{00000000-0005-0000-0000-0000A8000000}"/>
    <cellStyle name="쉼표 [0] 2 10" xfId="3" xr:uid="{00000000-0005-0000-0000-0000A9000000}"/>
    <cellStyle name="쉼표 [0] 2 2" xfId="5" xr:uid="{00000000-0005-0000-0000-0000AA000000}"/>
    <cellStyle name="쉼표 [0] 3" xfId="174" xr:uid="{00000000-0005-0000-0000-0000AB000000}"/>
    <cellStyle name="쉼표 [0] 3 2" xfId="175" xr:uid="{00000000-0005-0000-0000-0000AC000000}"/>
    <cellStyle name="쉼표 [0] 4" xfId="176" xr:uid="{00000000-0005-0000-0000-0000AD000000}"/>
    <cellStyle name="스타일 1" xfId="177" xr:uid="{00000000-0005-0000-0000-0000AE000000}"/>
    <cellStyle name="안건회계법인" xfId="178" xr:uid="{00000000-0005-0000-0000-0000AF000000}"/>
    <cellStyle name="유1" xfId="179" xr:uid="{00000000-0005-0000-0000-0000B0000000}"/>
    <cellStyle name="자리수" xfId="180" xr:uid="{00000000-0005-0000-0000-0000B1000000}"/>
    <cellStyle name="자리수0" xfId="181" xr:uid="{00000000-0005-0000-0000-0000B2000000}"/>
    <cellStyle name="지정되지 않음" xfId="182" xr:uid="{00000000-0005-0000-0000-0000B3000000}"/>
    <cellStyle name="콤마 [0]_ 4.하중계산  " xfId="183" xr:uid="{00000000-0005-0000-0000-0000B4000000}"/>
    <cellStyle name="콤마 [2]" xfId="184" xr:uid="{00000000-0005-0000-0000-0000B5000000}"/>
    <cellStyle name="콤마_ 4.하중계산  " xfId="185" xr:uid="{00000000-0005-0000-0000-0000B6000000}"/>
    <cellStyle name="통화 [0] 2" xfId="186" xr:uid="{00000000-0005-0000-0000-0000B7000000}"/>
    <cellStyle name="통화 [0] 3" xfId="187" xr:uid="{00000000-0005-0000-0000-0000B8000000}"/>
    <cellStyle name="통화 [0㉝〸" xfId="188" xr:uid="{00000000-0005-0000-0000-0000B9000000}"/>
    <cellStyle name="퍼센트" xfId="189" xr:uid="{00000000-0005-0000-0000-0000BA000000}"/>
    <cellStyle name="표준" xfId="0" builtinId="0"/>
    <cellStyle name="표준 2" xfId="1" xr:uid="{00000000-0005-0000-0000-0000BC000000}"/>
    <cellStyle name="표준 2 2 2" xfId="2" xr:uid="{00000000-0005-0000-0000-0000BD000000}"/>
    <cellStyle name="표준 2 3 2" xfId="190" xr:uid="{00000000-0005-0000-0000-0000BE000000}"/>
    <cellStyle name="표준 3" xfId="191" xr:uid="{00000000-0005-0000-0000-0000BF000000}"/>
    <cellStyle name="표준 4" xfId="192" xr:uid="{00000000-0005-0000-0000-0000C0000000}"/>
    <cellStyle name="표준 5" xfId="193" xr:uid="{00000000-0005-0000-0000-0000C1000000}"/>
    <cellStyle name="표준 6" xfId="194" xr:uid="{00000000-0005-0000-0000-0000C2000000}"/>
    <cellStyle name="표준_090801  원가및총괄표-추가1역사" xfId="198" xr:uid="{00000000-0005-0000-0000-0000C3000000}"/>
    <cellStyle name="합산" xfId="195" xr:uid="{00000000-0005-0000-0000-0000C4000000}"/>
    <cellStyle name="화폐기호" xfId="196" xr:uid="{00000000-0005-0000-0000-0000C5000000}"/>
    <cellStyle name="화폐기호0" xfId="197" xr:uid="{00000000-0005-0000-0000-0000C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14.xml"/><Relationship Id="rId21" Type="http://schemas.openxmlformats.org/officeDocument/2006/relationships/externalLink" Target="externalLinks/externalLink9.xml"/><Relationship Id="rId42" Type="http://schemas.openxmlformats.org/officeDocument/2006/relationships/externalLink" Target="externalLinks/externalLink30.xml"/><Relationship Id="rId47" Type="http://schemas.openxmlformats.org/officeDocument/2006/relationships/externalLink" Target="externalLinks/externalLink35.xml"/><Relationship Id="rId63" Type="http://schemas.openxmlformats.org/officeDocument/2006/relationships/externalLink" Target="externalLinks/externalLink51.xml"/><Relationship Id="rId68" Type="http://schemas.openxmlformats.org/officeDocument/2006/relationships/externalLink" Target="externalLinks/externalLink56.xml"/><Relationship Id="rId7" Type="http://schemas.openxmlformats.org/officeDocument/2006/relationships/worksheet" Target="worksheets/sheet7.xml"/><Relationship Id="rId71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9" Type="http://schemas.openxmlformats.org/officeDocument/2006/relationships/externalLink" Target="externalLinks/externalLink17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32" Type="http://schemas.openxmlformats.org/officeDocument/2006/relationships/externalLink" Target="externalLinks/externalLink20.xml"/><Relationship Id="rId37" Type="http://schemas.openxmlformats.org/officeDocument/2006/relationships/externalLink" Target="externalLinks/externalLink25.xml"/><Relationship Id="rId40" Type="http://schemas.openxmlformats.org/officeDocument/2006/relationships/externalLink" Target="externalLinks/externalLink28.xml"/><Relationship Id="rId45" Type="http://schemas.openxmlformats.org/officeDocument/2006/relationships/externalLink" Target="externalLinks/externalLink33.xml"/><Relationship Id="rId53" Type="http://schemas.openxmlformats.org/officeDocument/2006/relationships/externalLink" Target="externalLinks/externalLink41.xml"/><Relationship Id="rId58" Type="http://schemas.openxmlformats.org/officeDocument/2006/relationships/externalLink" Target="externalLinks/externalLink46.xml"/><Relationship Id="rId66" Type="http://schemas.openxmlformats.org/officeDocument/2006/relationships/externalLink" Target="externalLinks/externalLink54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49.xml"/><Relationship Id="rId1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15.xml"/><Relationship Id="rId30" Type="http://schemas.openxmlformats.org/officeDocument/2006/relationships/externalLink" Target="externalLinks/externalLink18.xml"/><Relationship Id="rId35" Type="http://schemas.openxmlformats.org/officeDocument/2006/relationships/externalLink" Target="externalLinks/externalLink23.xml"/><Relationship Id="rId43" Type="http://schemas.openxmlformats.org/officeDocument/2006/relationships/externalLink" Target="externalLinks/externalLink31.xml"/><Relationship Id="rId48" Type="http://schemas.openxmlformats.org/officeDocument/2006/relationships/externalLink" Target="externalLinks/externalLink36.xml"/><Relationship Id="rId56" Type="http://schemas.openxmlformats.org/officeDocument/2006/relationships/externalLink" Target="externalLinks/externalLink44.xml"/><Relationship Id="rId64" Type="http://schemas.openxmlformats.org/officeDocument/2006/relationships/externalLink" Target="externalLinks/externalLink52.xml"/><Relationship Id="rId69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9.xml"/><Relationship Id="rId72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externalLink" Target="externalLinks/externalLink13.xml"/><Relationship Id="rId33" Type="http://schemas.openxmlformats.org/officeDocument/2006/relationships/externalLink" Target="externalLinks/externalLink21.xml"/><Relationship Id="rId38" Type="http://schemas.openxmlformats.org/officeDocument/2006/relationships/externalLink" Target="externalLinks/externalLink26.xml"/><Relationship Id="rId46" Type="http://schemas.openxmlformats.org/officeDocument/2006/relationships/externalLink" Target="externalLinks/externalLink34.xml"/><Relationship Id="rId59" Type="http://schemas.openxmlformats.org/officeDocument/2006/relationships/externalLink" Target="externalLinks/externalLink47.xml"/><Relationship Id="rId67" Type="http://schemas.openxmlformats.org/officeDocument/2006/relationships/externalLink" Target="externalLinks/externalLink55.xml"/><Relationship Id="rId20" Type="http://schemas.openxmlformats.org/officeDocument/2006/relationships/externalLink" Target="externalLinks/externalLink8.xml"/><Relationship Id="rId41" Type="http://schemas.openxmlformats.org/officeDocument/2006/relationships/externalLink" Target="externalLinks/externalLink29.xml"/><Relationship Id="rId54" Type="http://schemas.openxmlformats.org/officeDocument/2006/relationships/externalLink" Target="externalLinks/externalLink42.xml"/><Relationship Id="rId62" Type="http://schemas.openxmlformats.org/officeDocument/2006/relationships/externalLink" Target="externalLinks/externalLink50.xml"/><Relationship Id="rId7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6.xml"/><Relationship Id="rId36" Type="http://schemas.openxmlformats.org/officeDocument/2006/relationships/externalLink" Target="externalLinks/externalLink24.xml"/><Relationship Id="rId49" Type="http://schemas.openxmlformats.org/officeDocument/2006/relationships/externalLink" Target="externalLinks/externalLink37.xml"/><Relationship Id="rId57" Type="http://schemas.openxmlformats.org/officeDocument/2006/relationships/externalLink" Target="externalLinks/externalLink45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19.xml"/><Relationship Id="rId44" Type="http://schemas.openxmlformats.org/officeDocument/2006/relationships/externalLink" Target="externalLinks/externalLink32.xml"/><Relationship Id="rId52" Type="http://schemas.openxmlformats.org/officeDocument/2006/relationships/externalLink" Target="externalLinks/externalLink40.xml"/><Relationship Id="rId60" Type="http://schemas.openxmlformats.org/officeDocument/2006/relationships/externalLink" Target="externalLinks/externalLink48.xml"/><Relationship Id="rId65" Type="http://schemas.openxmlformats.org/officeDocument/2006/relationships/externalLink" Target="externalLinks/externalLink5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39" Type="http://schemas.openxmlformats.org/officeDocument/2006/relationships/externalLink" Target="externalLinks/externalLink27.xml"/><Relationship Id="rId34" Type="http://schemas.openxmlformats.org/officeDocument/2006/relationships/externalLink" Target="externalLinks/externalLink22.xml"/><Relationship Id="rId50" Type="http://schemas.openxmlformats.org/officeDocument/2006/relationships/externalLink" Target="externalLinks/externalLink38.xml"/><Relationship Id="rId55" Type="http://schemas.openxmlformats.org/officeDocument/2006/relationships/externalLink" Target="externalLinks/externalLink4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1098550</xdr:colOff>
      <xdr:row>44</xdr:row>
      <xdr:rowOff>184150</xdr:rowOff>
    </xdr:from>
    <xdr:to>
      <xdr:col>2</xdr:col>
      <xdr:colOff>1130300</xdr:colOff>
      <xdr:row>44</xdr:row>
      <xdr:rowOff>184150</xdr:rowOff>
    </xdr:to>
    <xdr:sp macro="" textlink="">
      <xdr:nvSpPr>
        <xdr:cNvPr id="2" name="Text Box 7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1885950" y="8642350"/>
          <a:ext cx="31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053;&#51064;&#53468;\1111\job\12&#44305;&#51452;&#49888;&#52285;&#51648;&#44396;\&#49892;&#49884;&#49444;&#44228;\&#50724;&#49688;&#44277;\&#49688;&#47049;&#49328;&#52636;\&#50864;&#49688;&#49688;&#47049;\&#53664;&#44277;(1&#44277;&#44396;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Documents\Book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ll%20Users\Documents\2003project\&#51652;&#51453;&#47532;(&#52572;&#51333;)\&#51652;&#51453;&#47532;&#49688;&#47049;\&#48372;&#47161;down\&#49688;&#47049;\&#50896;&#48376;&#49688;&#47049;\&#50896;&#54805;&#47592;&#54848;&#49688;&#47049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YOUNGDOC\CIVIL\EXCLE\DAT\&#44256;&#50577;&#44288;&#5111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Startup" Target="&#46041;&#47749;/&#51109;&#54637;&#49440;/&#44396;&#51312;&#44228;&#49328;/BO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y%20Documents\&#44592;&#53440;\projct\ANSAN\EXL\GONG181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04;&#50857;&#52384;\&#54252;&#52380;&#49569;&#50864;&#49688;&#47049;\hb\&#49340;&#49328;1&#51648;&#44396;(&#49892;&#49884;)\&#51452;&#44277;&#49688;&#47049;\&#51068;&#50948;&#45824;&#44032;980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51333;\C\TEST\&#51473;&#49328;&#44368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y%20Documents\&#44592;&#53440;\projct\ANSAN\EXL\gongsu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2572;&#50948;&#51652;\&#44221;&#51032;&#49440;\&#49688;&#47049;\&#53664;&#44277;(2&#52264;)\&#50864;&#49688;\3&#45824;&#45824;&#54028;&#54805;&#44288;&#53664;&#44277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1999&#45380;\&#50696;&#49328;-&#45236;&#50669;&#49436;\&#50696;&#49328;&#44288;&#47144;&#49436;&#47448;\99-04-19-&#49436;&#50872;&#45824;&#44288;&#47144;\99-04-19-&#49436;&#50872;&#45824;&#44288;&#47144;(&#49688;&#51221;&#51473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46041;&#49885;\&#51060;&#46041;&#49885;\DOOSAN\RAHMEN\R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1999&#45380;\&#50696;&#49328;-&#45236;&#50669;&#49436;\&#50696;&#49328;&#44288;&#47144;&#49436;&#47448;\99-05-&#49436;&#50872;&#45824;&#45236;&#50669;&#49436;\&#52572;&#51333;&#54028;&#51068;\1.&#47609;&#50516;&#44144;&#44288;&#47144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980;&#50668;&#44397;\SP01C061(&#54616;\SP00C087\EXCEL\&#49688;&#47049;&#49328;&#52636;\&#49345;&#54408;&#52376;&#47532;&#48516;&#44396;\&#50896;&#54805;&#47592;&#54848;&#49688;&#47049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51333;\C\EXGOC\SLAB\&#49836;&#47000;&#48652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51333;\C\My%20Documents\WORK1\JANGNAE2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8\d\WS\&#52572;&#51333;&#46020;&#49884;&#44228;&#54925;&#46020;&#47196;\&#53468;&#48393;&#52488;&#44368;\&#53468;&#48393;&#52488;&#44368;&#49688;&#47049;\&#48512;&#45824;&#44277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p00c033(&#51204;&#51452;&#52264;&#51665;&#44288;&#47196;)\&#49688;&#47049;&#49328;&#52636;&#52572;&#51333;\&#49688;&#47049;&#49328;&#52636;&#49436;(&#54036;&#48373;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1-&#50668;&#44592;&#49436;&#51068;&#54644;\&#46041;&#53444;\&#49849;&#54872;&#52980;\&#50724;&#49688;\&#44288;&#47196;&#53552;&#54028;&#44592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51333;\C\KHJ\XLS\DATA\&#51473;&#49328;&#44368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46041;&#49885;\&#51060;&#46041;&#49885;\&#44148;&#52629;\&#44148;&#51221;&#44148;&#52629;\&#50689;&#51452;&#44221;&#47452;&#54984;&#47144;&#50896;\&#49688;&#47049;\Excel\EXCEL\SUCK\HANBIT\3-2\3-2PS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436;&#44508;&#54617;\D\&#44508;&#54616;&#44592;\neoexdada\&#45909;&#49457;&#50668;&#45824;\WINDOWS\Personal\&#44396;&#50516;&#51473;&#54617;&#44368;\&#49688;&#47049;&#51665;&#44228;&#54364;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51333;\C\EXDAT\&#45824;&#44396;&#54252;&#54637;\PCBEAM\PIER\&#48317;&#44228;&#52380;~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569;&#51452;&#49453;\&#51089;&#50629;&#49892;\02-&#54217;-&#53664;&#47785;&#44277;&#49324;\&#49688;&#47049;&#49328;&#52636;&#49436;\XECELL\EXCEL\&#44396;&#51312;\RAHMEN\hankyoung\&#54028;&#51060;&#54805;~1\&#46041;&#47932;&#51060;~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436;&#44508;&#54617;\D\&#44508;&#54616;&#44592;\neoexdada\&#45909;&#49457;&#50668;&#45824;\&#51333;&#49440;&#51060;&#44732;\AHN\&#51453;&#51204;&#47532;%20&#51473;&#50521;&#50500;&#54028;&#53944;\&#50641;&#49472;\&#51453;&#51204;&#47532;&#49688;&#47049;&#49328;&#52636;&#49436;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48337;&#47564;\D\spo1c060(&#45817;&#45224;&#47532;)\&#49688;&#47049;\&#50896;&#54805;&#47592;&#54848;&#49688;&#47049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46041;&#49885;\&#51060;&#46041;&#49885;\BUSAN\303\SAP\YD\T-DREP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49688;&#47049;(&#44396;&#51312;&#47932;,&#54252;&#51109;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RO\2003\&#44053;&#51068;&#51648;&#44396;\&#54252;&#51109;&#51089;&#50629;\07.&#46020;&#47196;&#48143;&#54252;&#51109;&#44277;\08.&#44053;&#51068;-&#52264;&#47049;&#51652;&#51077;&#44552;&#51648;&#49884;&#49444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\&#47196;&#52972;%20&#46356;&#49828;&#53356;%20(D)\&#50641;&#49472;\&#51064;&#52380;&#45436;&#54788;\&#49892;&#49884;&#49444;&#44228;\&#49688;&#47049;&#49328;&#52636;&#49436;\&#45436;&#54788;&#50864;&#49688;&#44277;\2&#45800;&#44228;\2&#52264;&#49688;&#47049;\2&#52264;&#49688;&#47049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428;&#54788;&#51456;\D\111\&#44552;&#44053;\EXCEL\SUCK\HANBIT\3-2\3-2P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dori\c\WORK\2000\&#50732;&#47548;&#54589;&#48120;&#49696;&#44288;\5&#50900;&#48320;&#44221;&#46020;&#47732;\&#52572;&#51333;&#46020;&#47732;\&#50732;&#47548;&#54589;&#48120;&#49696;&#44288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INDOWS\&#48148;&#53461;%20&#54868;&#47732;\&#48320;&#49892;&#54217;&#44512;&#53664;&#44277;&#49688;&#4704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dori\c\SE0-DWG\&#52404;&#50977;\XLS\ALL-XLS\ULSAN\PRICE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com\d\&#44148;&#52629;\&#44148;&#51221;&#44148;&#52629;\&#50689;&#51452;&#44221;&#47452;&#54984;&#47144;&#50896;\&#49688;&#47049;\Excel\EXCEL\SUCK\HANBIT\3-2\3-2PS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\&#47196;&#52972;%20&#46356;&#49828;&#53356;%20(D)\&#50641;&#49472;\&#51064;&#52380;&#45436;&#54788;\&#49892;&#49884;&#49444;&#44228;\&#49688;&#47049;&#49328;&#52636;&#49436;\&#45436;&#54788;&#50864;&#49688;&#44277;\1&#45800;&#44228;\1&#52264;&#49688;&#47049;\&#45436;&#54788;&#50864;&#49688;&#48155;&#51060;(1&#45800;&#44228;)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1652;&#45380;\01&#44277;&#50976;\&#48372;&#47161;down\&#49688;&#47049;\&#50896;&#48376;&#49688;&#47049;\&#50896;&#54805;&#47592;&#54848;&#49688;&#47049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\d\W-EXCEL\&#49688;&#47049;&#49328;&#52636;&#49436;\&#45824;&#44396;&#51652;&#52380;&#49340;&#49457;APT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2572;&#50948;&#51652;\&#44221;&#51032;&#49440;\&#54532;&#47196;&#51229;&#53944;\&#50641;&#49472;\&#54620;&#44053;\&#49688;&#47049;&#49328;&#52636;\&#51025;&#50857;\111\&#49688;&#47049;date\Excel-DATA\EXCEL\SUCK\HANBIT\3-2\3-2PS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YOUNGDOC\CIVIL\EXCLE\DAT\&#44288;&#51116;&#47308;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053;&#51064;&#53468;\1111\&#50416;&#44592;\&#44537;&#50501;\&#50685;&#44592;\&#50864;&#49688;&#49688;&#47049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2572;&#53468;&#51652;\D\spo1c060(&#45817;&#45224;&#47532;)\&#49688;&#47049;\&#50896;&#54805;&#47592;&#54848;&#49688;&#47049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508;&#54616;&#44592;\D\&#54532;&#47196;&#51229;&#53944;\&#50641;&#49472;\&#54861;&#51008;&#46041;\&#44552;&#44053;&#50500;&#54028;&#53944;f2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428;&#54788;&#51456;\D\&#44148;&#52629;\&#44148;&#51221;&#44148;&#52629;\&#50689;&#51452;&#44221;&#47452;&#54984;&#47144;&#50896;\&#49688;&#47049;\Excel\EXCEL\SUCK\HANBIT\3-2\3-2P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1116;&#48393;\PROJECT\hb\&#49340;&#49328;1&#51648;&#44396;(&#49892;&#49884;)\&#51452;&#44277;&#49688;&#47049;\&#51068;&#50948;&#45824;&#44032;9803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2572;&#50948;&#51652;\&#44221;&#51032;&#49440;\&#54532;&#47196;&#51229;&#53944;\&#50641;&#49472;\&#54620;&#44053;\&#49688;&#47049;&#49328;&#52636;\&#51025;&#50857;\EXCEL\SUCK\HANBIT\3-2\3-2P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436;&#44508;&#54617;\D\&#52285;&#44256;\Q'TY\98-&#45909;-03\&#49892;&#49884;&#49444;&#44228;\BUDAE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46041;&#49885;\&#51060;&#46041;&#49885;\BANDAL\EXCEL\RAHMEN\RAHMEN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4728;&#51116;&#54785;\&#51452;&#53469;&#44277;&#49324;\&#51060;&#52384;&#44428;\2000FILE\&#50857;&#51064;&#50864;&#49688;&#44277;\&#49688;&#47049;&#49328;&#52636;&#49436;\U&#54805;&#54540;&#47464;&#44288;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01&#45380;&#44221;&#50896;\7,&#44221;&#50896;(&#44288;&#47532;&#48512;)\WIN95\&#48148;&#53461;%20&#54868;&#47732;\My%20Documents\&#50672;&#49845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&#44536;&#46972;&#50868;&#46300;%20&#44148;&#52629;/21-0609_&#49884;&#55141;&#49884;%20&#54632;&#49345;%20&#51204;&#47581;&#45824;/07.12&#51068;%20&#49884;&#55141;&#49884;%20&#50724;&#51060;&#46020;%20&#54632;&#49345;&#51204;&#47581;&#45824;%20&#47532;&#47784;&#45944;&#47553;&#44277;&#49324;/&#44148;&#52629;&#45236;&#50669;&#49436;/2.&#50724;&#51060;&#46020;&#54633;&#49345;&#51204;&#47581;&#45824;&#47532;&#47784;&#45944;&#47553;&#44277;&#49324;(&#51204;&#49884;&#44288;1,2).xlsx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07.16&#50724;&#51060;&#46020;&#54633;&#49345;&#51204;&#47581;&#45824;&#47532;&#47784;&#45944;&#47553;&#44277;&#49324;(&#51204;&#49884;&#44288;1,2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_EXCEL\ABUT\source\PIL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51333;\C\EXGOC\SLAB\&#54869;&#45824;\&#45236;&#51652;\&#48317;&#52404;\&#51473;&#49328;&#44368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51333;\C\KHJ\XLS\RC&#49836;&#46972;&#48652;\&#54620;&#44221;\&#51473;&#49328;&#44368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51333;\C\EXDAT\&#50900;&#44228;&#44368;\&#50900;&#44228;-H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토공집계"/>
      <sheetName val="관로집계"/>
      <sheetName val="대로근거"/>
      <sheetName val="대로토공"/>
      <sheetName val="중로근거"/>
      <sheetName val="중로토공"/>
      <sheetName val="소로근거"/>
      <sheetName val="소로토공"/>
      <sheetName val="비포장근거"/>
      <sheetName val="비포장토공"/>
      <sheetName val="연결관수량"/>
      <sheetName val="우수받이수량"/>
      <sheetName val="집수정수량"/>
      <sheetName val="집수정단위"/>
      <sheetName val="U형측구수량"/>
      <sheetName val="U형측구단위"/>
      <sheetName val="산마루측구수량"/>
      <sheetName val="산마루측구단위"/>
      <sheetName val="도수로수량"/>
      <sheetName val="도수로단위"/>
      <sheetName val="횡단배수구수량"/>
      <sheetName val="횡단배수구단위"/>
      <sheetName val="말뚝지지력산정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오수연결관토공"/>
      <sheetName val="Sheet1"/>
      <sheetName val="Sheet2"/>
      <sheetName val="Sheet3"/>
      <sheetName val="#REF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원형맨홀수량"/>
      <sheetName val="원형1호맨홀토공수량"/>
      <sheetName val="내역"/>
      <sheetName val="일위대가(가설)"/>
      <sheetName val="단위수량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  <sheetName val="지장물보호공"/>
      <sheetName val="사다리-C"/>
      <sheetName val="상수가스보호"/>
      <sheetName val="통신보호"/>
      <sheetName val="전주지지대"/>
      <sheetName val="L형측구(화강석)"/>
      <sheetName val="L형측구(콘크리트)"/>
      <sheetName val="관보호공단위수량표"/>
      <sheetName val="오수받이뚜껑단위수량"/>
      <sheetName val="석축"/>
      <sheetName val="원형1호맨홀토공수량"/>
      <sheetName val="조명시설"/>
      <sheetName val="단가"/>
      <sheetName val="데이타"/>
    </sheetNames>
    <sheetDataSet>
      <sheetData sheetId="0" refreshError="1">
        <row r="24">
          <cell r="B24" t="str">
            <v>수평곡관</v>
          </cell>
          <cell r="C24" t="str">
            <v>D=100×11¼˚</v>
          </cell>
          <cell r="D24" t="str">
            <v xml:space="preserve"> ⊃</v>
          </cell>
          <cell r="E24">
            <v>10</v>
          </cell>
        </row>
        <row r="25">
          <cell r="B25" t="str">
            <v>수평곡관</v>
          </cell>
          <cell r="C25" t="str">
            <v>D=150×11¼˚</v>
          </cell>
          <cell r="D25" t="str">
            <v xml:space="preserve"> ⊃</v>
          </cell>
          <cell r="E25">
            <v>12</v>
          </cell>
        </row>
        <row r="26">
          <cell r="B26" t="str">
            <v>수평곡관</v>
          </cell>
          <cell r="C26" t="str">
            <v>D=100×11¼˚</v>
          </cell>
          <cell r="D26" t="str">
            <v xml:space="preserve"> ⊃</v>
          </cell>
          <cell r="E26">
            <v>17</v>
          </cell>
        </row>
        <row r="27">
          <cell r="B27" t="str">
            <v>수평곡관</v>
          </cell>
          <cell r="C27" t="str">
            <v>D=100×22½˚</v>
          </cell>
          <cell r="D27" t="str">
            <v xml:space="preserve"> ⊃</v>
          </cell>
          <cell r="E27">
            <v>20</v>
          </cell>
        </row>
        <row r="28">
          <cell r="B28" t="str">
            <v>수평곡관</v>
          </cell>
          <cell r="C28" t="str">
            <v>D=150×22½˚</v>
          </cell>
          <cell r="D28" t="str">
            <v xml:space="preserve"> ⊃</v>
          </cell>
          <cell r="E28">
            <v>4</v>
          </cell>
        </row>
        <row r="29">
          <cell r="B29" t="str">
            <v>수평곡관</v>
          </cell>
          <cell r="C29" t="str">
            <v>D=100×22½˚</v>
          </cell>
          <cell r="D29" t="str">
            <v xml:space="preserve"> ⊃</v>
          </cell>
          <cell r="E29">
            <v>5</v>
          </cell>
        </row>
        <row r="30">
          <cell r="B30" t="str">
            <v>수평곡관</v>
          </cell>
          <cell r="C30" t="str">
            <v>D=100×45˚</v>
          </cell>
          <cell r="D30" t="str">
            <v xml:space="preserve"> ⊃</v>
          </cell>
          <cell r="E30">
            <v>5</v>
          </cell>
        </row>
        <row r="31">
          <cell r="B31" t="str">
            <v>수평곡관</v>
          </cell>
          <cell r="C31" t="str">
            <v>D=150×45˚</v>
          </cell>
          <cell r="D31" t="str">
            <v xml:space="preserve"> ⊃</v>
          </cell>
          <cell r="E31">
            <v>5</v>
          </cell>
        </row>
        <row r="32">
          <cell r="B32" t="str">
            <v>수평곡관</v>
          </cell>
          <cell r="C32" t="str">
            <v>D=100×45˚</v>
          </cell>
          <cell r="D32" t="str">
            <v xml:space="preserve"> ⊃</v>
          </cell>
          <cell r="E32">
            <v>4</v>
          </cell>
        </row>
        <row r="33">
          <cell r="B33" t="str">
            <v>수평곡관</v>
          </cell>
          <cell r="C33" t="str">
            <v>D=100×90˚</v>
          </cell>
          <cell r="D33" t="str">
            <v xml:space="preserve"> ⊃</v>
          </cell>
          <cell r="E33">
            <v>6</v>
          </cell>
        </row>
        <row r="34">
          <cell r="B34" t="str">
            <v>수평곡관</v>
          </cell>
          <cell r="C34" t="str">
            <v>D=100×90˚</v>
          </cell>
          <cell r="D34" t="str">
            <v xml:space="preserve"> ⊃</v>
          </cell>
          <cell r="E34">
            <v>5</v>
          </cell>
        </row>
        <row r="35">
          <cell r="B35" t="str">
            <v>수평곡관</v>
          </cell>
          <cell r="C35" t="str">
            <v>D=100×90˚</v>
          </cell>
          <cell r="D35" t="str">
            <v xml:space="preserve"> ⊃</v>
          </cell>
          <cell r="E35">
            <v>55</v>
          </cell>
        </row>
        <row r="36">
          <cell r="B36" t="str">
            <v>소켓플랜지T형관</v>
          </cell>
          <cell r="C36" t="str">
            <v>D=100×100</v>
          </cell>
          <cell r="E36">
            <v>5</v>
          </cell>
        </row>
        <row r="37">
          <cell r="B37" t="str">
            <v>소켓플랜지T형관</v>
          </cell>
          <cell r="C37" t="str">
            <v>D=100×100</v>
          </cell>
          <cell r="E37">
            <v>5</v>
          </cell>
        </row>
        <row r="38">
          <cell r="B38" t="str">
            <v>소켓플랜지T형관</v>
          </cell>
          <cell r="C38" t="str">
            <v>D=100×100</v>
          </cell>
          <cell r="E38">
            <v>6</v>
          </cell>
        </row>
        <row r="39">
          <cell r="B39" t="str">
            <v>소켓T형관</v>
          </cell>
          <cell r="C39" t="str">
            <v>D=100×100</v>
          </cell>
          <cell r="E39">
            <v>4</v>
          </cell>
        </row>
        <row r="40">
          <cell r="B40" t="str">
            <v>소켓T형관</v>
          </cell>
          <cell r="C40" t="str">
            <v>D=100×100</v>
          </cell>
          <cell r="E40">
            <v>5</v>
          </cell>
        </row>
        <row r="41">
          <cell r="B41" t="str">
            <v>소켓T형관</v>
          </cell>
          <cell r="C41" t="str">
            <v>D=100×100</v>
          </cell>
          <cell r="E41">
            <v>8</v>
          </cell>
        </row>
        <row r="42">
          <cell r="B42" t="str">
            <v>이 음 관</v>
          </cell>
          <cell r="C42" t="str">
            <v>D=80</v>
          </cell>
          <cell r="E42">
            <v>9</v>
          </cell>
        </row>
        <row r="43">
          <cell r="B43" t="str">
            <v>이 음 관</v>
          </cell>
          <cell r="C43" t="str">
            <v>D=100</v>
          </cell>
          <cell r="E43">
            <v>10</v>
          </cell>
        </row>
        <row r="44">
          <cell r="B44" t="str">
            <v>이 음 관</v>
          </cell>
          <cell r="C44" t="str">
            <v>D=150</v>
          </cell>
          <cell r="E44">
            <v>12</v>
          </cell>
        </row>
        <row r="45">
          <cell r="B45" t="str">
            <v>이 음 관</v>
          </cell>
          <cell r="C45" t="str">
            <v>D=200</v>
          </cell>
          <cell r="E45">
            <v>18</v>
          </cell>
        </row>
        <row r="46">
          <cell r="B46" t="str">
            <v>이 음 관</v>
          </cell>
          <cell r="C46" t="str">
            <v>D=250</v>
          </cell>
          <cell r="E46">
            <v>25</v>
          </cell>
        </row>
        <row r="47">
          <cell r="B47" t="str">
            <v>이 음 관</v>
          </cell>
          <cell r="C47" t="str">
            <v>D=300</v>
          </cell>
          <cell r="E47">
            <v>34</v>
          </cell>
        </row>
        <row r="48">
          <cell r="B48" t="str">
            <v>플랜지관</v>
          </cell>
          <cell r="C48" t="str">
            <v>D=80</v>
          </cell>
          <cell r="E48">
            <v>7.9</v>
          </cell>
        </row>
        <row r="49">
          <cell r="B49" t="str">
            <v>플랜지관</v>
          </cell>
          <cell r="C49" t="str">
            <v>D=100</v>
          </cell>
          <cell r="E49">
            <v>9.6</v>
          </cell>
        </row>
        <row r="50">
          <cell r="B50" t="str">
            <v>플랜지관</v>
          </cell>
          <cell r="C50" t="str">
            <v>D=150</v>
          </cell>
          <cell r="E50">
            <v>15.6</v>
          </cell>
        </row>
        <row r="51">
          <cell r="B51" t="str">
            <v>플랜지관</v>
          </cell>
          <cell r="C51" t="str">
            <v>D=200</v>
          </cell>
          <cell r="E51">
            <v>22.5</v>
          </cell>
        </row>
        <row r="52">
          <cell r="B52" t="str">
            <v>플랜지관</v>
          </cell>
          <cell r="C52" t="str">
            <v>D=250</v>
          </cell>
          <cell r="E52">
            <v>31.5</v>
          </cell>
        </row>
        <row r="53">
          <cell r="B53" t="str">
            <v>플랜지관</v>
          </cell>
          <cell r="C53" t="str">
            <v>D=300</v>
          </cell>
          <cell r="E53">
            <v>41.5</v>
          </cell>
        </row>
        <row r="54">
          <cell r="B54" t="str">
            <v>제 수 변</v>
          </cell>
          <cell r="C54" t="str">
            <v>D=80</v>
          </cell>
          <cell r="E54">
            <v>42</v>
          </cell>
        </row>
        <row r="55">
          <cell r="B55" t="str">
            <v>제 수 변</v>
          </cell>
          <cell r="C55" t="str">
            <v>D=100</v>
          </cell>
          <cell r="E55">
            <v>50</v>
          </cell>
        </row>
        <row r="56">
          <cell r="B56" t="str">
            <v>제 수 변</v>
          </cell>
          <cell r="C56" t="str">
            <v>D=150</v>
          </cell>
          <cell r="E56">
            <v>90</v>
          </cell>
        </row>
        <row r="57">
          <cell r="B57" t="str">
            <v>제 수 변</v>
          </cell>
          <cell r="C57" t="str">
            <v>D=200</v>
          </cell>
          <cell r="E57">
            <v>140</v>
          </cell>
        </row>
        <row r="58">
          <cell r="B58" t="str">
            <v>제 수 변</v>
          </cell>
          <cell r="C58" t="str">
            <v>D=300</v>
          </cell>
          <cell r="E58">
            <v>280</v>
          </cell>
        </row>
        <row r="59">
          <cell r="B59" t="str">
            <v>공 기 변</v>
          </cell>
          <cell r="C59" t="str">
            <v>D=80</v>
          </cell>
          <cell r="E59">
            <v>94</v>
          </cell>
        </row>
        <row r="60">
          <cell r="B60" t="str">
            <v>공 기 변</v>
          </cell>
          <cell r="C60" t="str">
            <v>D=100</v>
          </cell>
          <cell r="E60">
            <v>110</v>
          </cell>
        </row>
        <row r="61">
          <cell r="B61" t="str">
            <v>단    관</v>
          </cell>
          <cell r="C61" t="str">
            <v>D=80</v>
          </cell>
          <cell r="E61">
            <v>13.5</v>
          </cell>
          <cell r="H61">
            <v>0.8</v>
          </cell>
          <cell r="I61" t="str">
            <v>×</v>
          </cell>
          <cell r="J61" t="str">
            <v>＋</v>
          </cell>
        </row>
        <row r="62">
          <cell r="B62" t="str">
            <v>플랜지단관</v>
          </cell>
          <cell r="C62" t="str">
            <v>D=100</v>
          </cell>
          <cell r="E62">
            <v>16.399999999999999</v>
          </cell>
          <cell r="H62">
            <v>0.8</v>
          </cell>
          <cell r="I62" t="str">
            <v>×</v>
          </cell>
          <cell r="J62" t="str">
            <v>＋</v>
          </cell>
        </row>
        <row r="63">
          <cell r="B63" t="str">
            <v>플랜지단관</v>
          </cell>
          <cell r="C63" t="str">
            <v>D=100</v>
          </cell>
          <cell r="E63">
            <v>16.399999999999999</v>
          </cell>
          <cell r="H63">
            <v>0.92</v>
          </cell>
          <cell r="I63" t="str">
            <v>×</v>
          </cell>
          <cell r="J63" t="str">
            <v>＋</v>
          </cell>
        </row>
        <row r="64">
          <cell r="B64" t="str">
            <v>플랜지단관</v>
          </cell>
          <cell r="C64" t="str">
            <v>D=100</v>
          </cell>
          <cell r="E64">
            <v>16.399999999999999</v>
          </cell>
          <cell r="H64">
            <v>-2</v>
          </cell>
          <cell r="I64" t="str">
            <v>×</v>
          </cell>
          <cell r="J64" t="str">
            <v>＋</v>
          </cell>
        </row>
        <row r="65">
          <cell r="B65" t="str">
            <v>플랜지단관</v>
          </cell>
          <cell r="C65" t="str">
            <v>D=100</v>
          </cell>
          <cell r="E65">
            <v>16.399999999999999</v>
          </cell>
          <cell r="H65">
            <v>-1</v>
          </cell>
          <cell r="I65" t="str">
            <v>×</v>
          </cell>
          <cell r="J65" t="str">
            <v>＋</v>
          </cell>
        </row>
        <row r="66">
          <cell r="B66" t="str">
            <v>플랜지단관</v>
          </cell>
          <cell r="C66" t="str">
            <v>D=100</v>
          </cell>
          <cell r="E66">
            <v>16.399999999999999</v>
          </cell>
          <cell r="H66">
            <v>0</v>
          </cell>
          <cell r="I66" t="str">
            <v>×</v>
          </cell>
          <cell r="J66" t="str">
            <v>＋</v>
          </cell>
        </row>
        <row r="67">
          <cell r="B67" t="str">
            <v>플랜지단관</v>
          </cell>
          <cell r="C67" t="str">
            <v>D=100</v>
          </cell>
          <cell r="E67">
            <v>16.399999999999999</v>
          </cell>
          <cell r="H67">
            <v>1</v>
          </cell>
          <cell r="I67" t="str">
            <v>×</v>
          </cell>
          <cell r="J67" t="str">
            <v>＋</v>
          </cell>
        </row>
        <row r="68">
          <cell r="B68" t="str">
            <v>플랜지단관</v>
          </cell>
          <cell r="C68" t="str">
            <v>D=100</v>
          </cell>
          <cell r="E68">
            <v>16.399999999999999</v>
          </cell>
          <cell r="H68">
            <v>2</v>
          </cell>
          <cell r="I68" t="str">
            <v>×</v>
          </cell>
          <cell r="J68" t="str">
            <v>＋</v>
          </cell>
        </row>
        <row r="69">
          <cell r="B69" t="str">
            <v>단    관</v>
          </cell>
          <cell r="C69" t="str">
            <v>D=125</v>
          </cell>
          <cell r="E69">
            <v>21</v>
          </cell>
          <cell r="H69">
            <v>3</v>
          </cell>
          <cell r="I69" t="str">
            <v>×</v>
          </cell>
          <cell r="J69" t="str">
            <v>＋</v>
          </cell>
        </row>
        <row r="70">
          <cell r="B70" t="str">
            <v>단    관</v>
          </cell>
          <cell r="C70" t="str">
            <v>D=150</v>
          </cell>
          <cell r="E70">
            <v>25.3</v>
          </cell>
          <cell r="H70">
            <v>4</v>
          </cell>
          <cell r="I70" t="str">
            <v>×</v>
          </cell>
          <cell r="J70" t="str">
            <v>＋</v>
          </cell>
        </row>
        <row r="71">
          <cell r="B71" t="str">
            <v>단    관</v>
          </cell>
          <cell r="C71" t="str">
            <v>D=200</v>
          </cell>
          <cell r="E71">
            <v>33.799999999999997</v>
          </cell>
          <cell r="H71">
            <v>5</v>
          </cell>
          <cell r="I71" t="str">
            <v>×</v>
          </cell>
          <cell r="J71" t="str">
            <v>＋</v>
          </cell>
        </row>
        <row r="72">
          <cell r="B72" t="str">
            <v>단    관</v>
          </cell>
          <cell r="C72" t="str">
            <v>D=250</v>
          </cell>
          <cell r="E72">
            <v>44.3</v>
          </cell>
          <cell r="H72">
            <v>6</v>
          </cell>
          <cell r="I72" t="str">
            <v>×</v>
          </cell>
          <cell r="J72" t="str">
            <v>＋</v>
          </cell>
        </row>
        <row r="73">
          <cell r="B73" t="str">
            <v>단    관</v>
          </cell>
          <cell r="C73" t="str">
            <v>D=300</v>
          </cell>
          <cell r="E73">
            <v>56.3</v>
          </cell>
          <cell r="H73">
            <v>7</v>
          </cell>
          <cell r="I73" t="str">
            <v>×</v>
          </cell>
          <cell r="J73" t="str">
            <v>＋</v>
          </cell>
        </row>
        <row r="74">
          <cell r="B74" t="str">
            <v>단    관</v>
          </cell>
          <cell r="C74" t="str">
            <v>D=350</v>
          </cell>
          <cell r="E74">
            <v>69.599999999999994</v>
          </cell>
          <cell r="H74">
            <v>8</v>
          </cell>
          <cell r="I74" t="str">
            <v>×</v>
          </cell>
          <cell r="J74" t="str">
            <v>＋</v>
          </cell>
        </row>
        <row r="75">
          <cell r="B75" t="str">
            <v>단    관</v>
          </cell>
          <cell r="C75" t="str">
            <v>D=400</v>
          </cell>
          <cell r="E75">
            <v>83.7</v>
          </cell>
          <cell r="H75">
            <v>9</v>
          </cell>
          <cell r="I75" t="str">
            <v>×</v>
          </cell>
          <cell r="J75" t="str">
            <v>＋</v>
          </cell>
        </row>
        <row r="76">
          <cell r="B76" t="str">
            <v>단    관</v>
          </cell>
          <cell r="C76" t="str">
            <v>D=450</v>
          </cell>
          <cell r="E76">
            <v>98.5</v>
          </cell>
          <cell r="H76">
            <v>10</v>
          </cell>
          <cell r="I76" t="str">
            <v>×</v>
          </cell>
          <cell r="J76" t="str">
            <v>＋</v>
          </cell>
        </row>
        <row r="77">
          <cell r="B77" t="str">
            <v>단    관</v>
          </cell>
          <cell r="C77" t="str">
            <v>D=500</v>
          </cell>
          <cell r="E77">
            <v>115.6</v>
          </cell>
          <cell r="H77">
            <v>11</v>
          </cell>
          <cell r="I77" t="str">
            <v>×</v>
          </cell>
          <cell r="J77" t="str">
            <v>＋</v>
          </cell>
        </row>
        <row r="78">
          <cell r="B78" t="str">
            <v>단    관</v>
          </cell>
          <cell r="C78" t="str">
            <v>D=600</v>
          </cell>
          <cell r="E78">
            <v>152</v>
          </cell>
          <cell r="H78">
            <v>12</v>
          </cell>
          <cell r="I78" t="str">
            <v>×</v>
          </cell>
          <cell r="J78" t="str">
            <v>＋</v>
          </cell>
        </row>
        <row r="79">
          <cell r="B79" t="str">
            <v>단    관</v>
          </cell>
          <cell r="C79" t="str">
            <v>D=700</v>
          </cell>
          <cell r="E79">
            <v>193</v>
          </cell>
          <cell r="H79">
            <v>13</v>
          </cell>
          <cell r="I79" t="str">
            <v>×</v>
          </cell>
          <cell r="J79" t="str">
            <v>＋</v>
          </cell>
        </row>
        <row r="80">
          <cell r="B80" t="str">
            <v>단    관</v>
          </cell>
          <cell r="C80" t="str">
            <v>D=800</v>
          </cell>
          <cell r="E80">
            <v>238.7</v>
          </cell>
          <cell r="H80">
            <v>14</v>
          </cell>
          <cell r="I80" t="str">
            <v>×</v>
          </cell>
          <cell r="J80" t="str">
            <v>＋</v>
          </cell>
        </row>
        <row r="81">
          <cell r="B81" t="str">
            <v>단    관</v>
          </cell>
          <cell r="C81" t="str">
            <v>D=900</v>
          </cell>
          <cell r="E81">
            <v>288.7</v>
          </cell>
          <cell r="H81">
            <v>15</v>
          </cell>
          <cell r="I81" t="str">
            <v>×</v>
          </cell>
          <cell r="J81" t="str">
            <v>＋</v>
          </cell>
        </row>
        <row r="82">
          <cell r="B82" t="str">
            <v>단    관</v>
          </cell>
          <cell r="C82" t="str">
            <v>D=1000</v>
          </cell>
          <cell r="E82">
            <v>343.2</v>
          </cell>
          <cell r="H82">
            <v>16</v>
          </cell>
          <cell r="I82" t="str">
            <v>×</v>
          </cell>
          <cell r="J82" t="str">
            <v>＋</v>
          </cell>
        </row>
        <row r="83">
          <cell r="B83" t="str">
            <v>단    관</v>
          </cell>
          <cell r="C83" t="str">
            <v>D=1100</v>
          </cell>
          <cell r="E83">
            <v>399.5</v>
          </cell>
          <cell r="H83">
            <v>17</v>
          </cell>
          <cell r="I83" t="str">
            <v>×</v>
          </cell>
          <cell r="J83" t="str">
            <v>＋</v>
          </cell>
        </row>
        <row r="84">
          <cell r="B84" t="str">
            <v>단    관</v>
          </cell>
          <cell r="C84" t="str">
            <v>D=1200</v>
          </cell>
          <cell r="E84">
            <v>465.9</v>
          </cell>
          <cell r="H84">
            <v>18</v>
          </cell>
          <cell r="I84" t="str">
            <v>×</v>
          </cell>
          <cell r="J84" t="str">
            <v>＋</v>
          </cell>
        </row>
        <row r="85">
          <cell r="B85" t="str">
            <v>없음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설계조건"/>
      <sheetName val="단면가정"/>
      <sheetName val="하중계산"/>
      <sheetName val="입력자료"/>
      <sheetName val="지반반력계수"/>
      <sheetName val="Sheet1"/>
      <sheetName val="하중재하 "/>
      <sheetName val="안정검토-상시"/>
      <sheetName val="하중조합"/>
      <sheetName val="배근도"/>
      <sheetName val="거더기둥계산"/>
      <sheetName val="deep beam"/>
      <sheetName val="우각부"/>
      <sheetName val="DATE"/>
      <sheetName val="도장수량(하1)"/>
      <sheetName val="주형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간 지"/>
      <sheetName val="1.설계조건"/>
      <sheetName val="BOX 설계"/>
      <sheetName val="SAP DATA"/>
      <sheetName val="단면력 집계"/>
      <sheetName val="구체철근량"/>
      <sheetName val="사용성 검토"/>
      <sheetName val="주철근조립도"/>
      <sheetName val="말뚝지지력산정"/>
      <sheetName val="부력안정검토"/>
      <sheetName val="현장식당(1)"/>
      <sheetName val="원형맨홀수량"/>
      <sheetName val="단면가정"/>
      <sheetName val="Y-WORK"/>
      <sheetName val="기둥(원형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9">
          <cell r="J19">
            <v>350</v>
          </cell>
        </row>
        <row r="22">
          <cell r="L22">
            <v>20</v>
          </cell>
        </row>
        <row r="116">
          <cell r="F116">
            <v>2.5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일위대가"/>
      <sheetName val="조명시설"/>
      <sheetName val="콘크리트포장"/>
      <sheetName val="진입도로포장산출"/>
      <sheetName val="진입부포장면적위치조서"/>
      <sheetName val="진입부수량집계표"/>
      <sheetName val="콘크리트포장집계표"/>
      <sheetName val="포장공집계"/>
      <sheetName val="토적표"/>
      <sheetName val="토공집계표"/>
      <sheetName val="토공분석표"/>
      <sheetName val="집계표"/>
      <sheetName val="자재대"/>
      <sheetName val="간지"/>
      <sheetName val="표지"/>
      <sheetName val="말뚝지지력산정"/>
      <sheetName val="1.설계조건"/>
      <sheetName val="대로근거"/>
      <sheetName val="중로근거"/>
      <sheetName val="내역서 "/>
      <sheetName val="단가"/>
      <sheetName val="단면가정"/>
      <sheetName val="교각1"/>
      <sheetName val="하도금액분계"/>
      <sheetName val="견적990322"/>
      <sheetName val="기둥(원형)"/>
      <sheetName val="철근단면적"/>
      <sheetName val="#REF"/>
      <sheetName val="원형맨홀수량"/>
      <sheetName val="합계금액"/>
      <sheetName val="산출근거"/>
      <sheetName val="ABUT수량-A1"/>
      <sheetName val="danga"/>
      <sheetName val="ilch"/>
      <sheetName val="가도공"/>
      <sheetName val="DATA"/>
      <sheetName val="입찰안"/>
      <sheetName val="guard(mac)"/>
      <sheetName val="SLAB&quot;1&quot;"/>
      <sheetName val="대비"/>
      <sheetName val="WVAL"/>
      <sheetName val="DATE"/>
      <sheetName val="방음벽기초(H=4m)"/>
      <sheetName val="9GNG운반"/>
      <sheetName val="Sheet1"/>
      <sheetName val="8.PILE  (돌출)"/>
      <sheetName val="Y-WORK"/>
      <sheetName val="ITEM"/>
      <sheetName val="용산1(해보)"/>
      <sheetName val="터파기및재료"/>
      <sheetName val="1"/>
      <sheetName val="6PILE  (돌출)"/>
      <sheetName val="내역서"/>
      <sheetName val="물가자료"/>
      <sheetName val="1,2,3,4,5단위수량"/>
      <sheetName val="코드표"/>
      <sheetName val="분석"/>
      <sheetName val="개산공사비"/>
      <sheetName val="식생블럭단위수량"/>
      <sheetName val="일위대가9803"/>
      <sheetName val="구조물철거타공정이월"/>
      <sheetName val="지급자재"/>
      <sheetName val="자료"/>
      <sheetName val="노임단가"/>
      <sheetName val="원가입력"/>
      <sheetName val="ASP"/>
      <sheetName val="교각계산"/>
      <sheetName val="토목"/>
      <sheetName val="설명서 "/>
      <sheetName val="일위대가(계측기설치)"/>
      <sheetName val="노임이"/>
      <sheetName val="전기"/>
      <sheetName val="WORK"/>
      <sheetName val="단위수량"/>
      <sheetName val="데이타"/>
      <sheetName val="Front"/>
      <sheetName val="wall"/>
      <sheetName val="자재단가"/>
      <sheetName val="대전21토목내역서"/>
      <sheetName val="TYPE-A"/>
      <sheetName val="일반부표"/>
      <sheetName val="N賃率-職"/>
      <sheetName val="제직재"/>
      <sheetName val="설직재-1"/>
      <sheetName val="제-노임"/>
      <sheetName val="단면 (2)"/>
      <sheetName val="플랜트 설치"/>
      <sheetName val="찍기"/>
      <sheetName val="정부노임단가"/>
      <sheetName val="가중치"/>
      <sheetName val="70%"/>
      <sheetName val="견적조건"/>
      <sheetName val="개략"/>
      <sheetName val="2호맨홀공제수량"/>
      <sheetName val="BOX전기내역"/>
      <sheetName val="소운반"/>
      <sheetName val="날개벽수량표"/>
      <sheetName val="석축"/>
      <sheetName val="송라터널총괄"/>
      <sheetName val="hvac내역서(제어동)"/>
      <sheetName val="총집계"/>
      <sheetName val="조작대(1연)"/>
      <sheetName val="전기일위대가"/>
      <sheetName val="Macro(전선)"/>
      <sheetName val="산출내역서집계표"/>
      <sheetName val="hvac(제어동)"/>
      <sheetName val="전체"/>
      <sheetName val="CODE"/>
      <sheetName val="보온자재단가표"/>
      <sheetName val="COPING"/>
      <sheetName val="좌측"/>
      <sheetName val="주차구획선수량"/>
      <sheetName val="crude.SLAB RE-bar"/>
      <sheetName val="CRUDE RE-bar"/>
      <sheetName val="spiral"/>
      <sheetName val="관리,공감"/>
      <sheetName val="업체별기성내역"/>
      <sheetName val="물량표S"/>
      <sheetName val="PAINT"/>
      <sheetName val="SUMMARY"/>
      <sheetName val="물량표"/>
      <sheetName val="물량표(신)"/>
      <sheetName val="TEL"/>
      <sheetName val="배수통관(좌)"/>
      <sheetName val="단가산출서1"/>
      <sheetName val="식재총괄"/>
      <sheetName val="을"/>
      <sheetName val="수입"/>
      <sheetName val="INPUT"/>
      <sheetName val="조경"/>
      <sheetName val="SILICATE"/>
      <sheetName val="TB-내역서"/>
      <sheetName val="내역서_"/>
      <sheetName val="시설물기초"/>
      <sheetName val="역T형"/>
      <sheetName val="몰탈재료산출"/>
      <sheetName val="일위대가(가설)"/>
      <sheetName val="설계예산"/>
      <sheetName val="Macro1"/>
      <sheetName val="연령현황"/>
      <sheetName val="노임"/>
      <sheetName val="3.하중산정4.지지력"/>
      <sheetName val="표지 (2)"/>
      <sheetName val="금액내역서"/>
      <sheetName val="실행철강하도"/>
      <sheetName val="수로단위수량"/>
      <sheetName val="기초일위"/>
      <sheetName val="수목단가"/>
      <sheetName val="시설수량표"/>
      <sheetName val="시설일위"/>
      <sheetName val="식재수량표"/>
      <sheetName val="식재일위"/>
      <sheetName val="총괄표"/>
      <sheetName val="세목전체"/>
      <sheetName val="20관리비율"/>
      <sheetName val="plan&amp;section of foundation"/>
      <sheetName val="pile bearing capa &amp; arrenge"/>
      <sheetName val="design load"/>
      <sheetName val="working load at the btm ft."/>
      <sheetName val="stability check"/>
      <sheetName val="design criteria"/>
      <sheetName val="99노임기준"/>
      <sheetName val="1. 설계조건 2.단면가정 3. 하중계산"/>
      <sheetName val="DATA 입력란"/>
      <sheetName val="절취및터파기"/>
      <sheetName val="토공총괄집계"/>
      <sheetName val="하수급견적대비"/>
      <sheetName val="조명율표"/>
      <sheetName val="CON포장수량"/>
      <sheetName val="CONUNIT"/>
      <sheetName val="포장공"/>
      <sheetName val="일위대가표"/>
      <sheetName val="설계조건"/>
      <sheetName val="우수공"/>
      <sheetName val="교대(A1)"/>
      <sheetName val="총괄내역서"/>
      <sheetName val="1.설계기준"/>
      <sheetName val="sw1"/>
      <sheetName val="지장물C"/>
      <sheetName val="공통가설"/>
      <sheetName val="BID"/>
      <sheetName val="식재일위대가"/>
      <sheetName val="유림골조"/>
      <sheetName val="지구단위계획"/>
      <sheetName val="3BL공동구 수량"/>
      <sheetName val="참조"/>
      <sheetName val="참조M"/>
      <sheetName val="INPUT(덕도방향-시점)"/>
      <sheetName val="본체"/>
      <sheetName val="원형1호맨홀토공수량"/>
      <sheetName val="H-pile(298x299)"/>
      <sheetName val="H-pile(250x250)"/>
      <sheetName val="일위대가1"/>
      <sheetName val="철근량"/>
      <sheetName val="W3단면"/>
      <sheetName val="안산기계장치"/>
      <sheetName val="가로등내역서"/>
      <sheetName val="내력서"/>
      <sheetName val="안정계산"/>
      <sheetName val="단면검토"/>
      <sheetName val="신규 수주분(사용자 정의)"/>
      <sheetName val="수량산출"/>
      <sheetName val="DATA2000"/>
      <sheetName val="토목품셈"/>
      <sheetName val="음료실행"/>
      <sheetName val="98수문일위"/>
      <sheetName val="설계내역서"/>
      <sheetName val="기기리스트"/>
      <sheetName val="슬래브"/>
      <sheetName val="기계경비(시간당)"/>
      <sheetName val="램머"/>
      <sheetName val="2.가정단면"/>
      <sheetName val="1.2.1 마루높이결정"/>
      <sheetName val="갑지(추정)"/>
      <sheetName val="내역"/>
      <sheetName val="1.우편집중내역서"/>
      <sheetName val="신우"/>
      <sheetName val="토적계산서"/>
      <sheetName val="2.입력sheet"/>
      <sheetName val="마산방향철근집계"/>
      <sheetName val="진주방향"/>
      <sheetName val="마산방향"/>
      <sheetName val="CPM챠트"/>
      <sheetName val="한강운반비"/>
      <sheetName val="Pier 3"/>
      <sheetName val="costing_CV"/>
      <sheetName val="ITB COST"/>
      <sheetName val="costing_ESDV"/>
      <sheetName val="costing_Misc"/>
      <sheetName val="costing_MOV"/>
      <sheetName val="costing_Press"/>
      <sheetName val="자압"/>
      <sheetName val="내역및총괄"/>
      <sheetName val="M1"/>
      <sheetName val="Sheet2"/>
      <sheetName val="뚝토공"/>
      <sheetName val="차액보증"/>
      <sheetName val="금융비용"/>
      <sheetName val="주경기-오배수"/>
      <sheetName val="Total"/>
      <sheetName val="갑지"/>
      <sheetName val="산근(PE,300)"/>
      <sheetName val="특2호하천산근"/>
      <sheetName val="특2호부관하천산근"/>
      <sheetName val="신표지1"/>
      <sheetName val="표  지"/>
      <sheetName val="약품공급2"/>
      <sheetName val="2011.(4)"/>
      <sheetName val="COMPARISON TABLE"/>
      <sheetName val="부대공Ⅱ"/>
      <sheetName val="토공총괄표"/>
      <sheetName val="직공비"/>
      <sheetName val="(3.품질관리 시험 총괄표)"/>
      <sheetName val="옥룡잡비"/>
      <sheetName val="정렬"/>
      <sheetName val="※참고자료※"/>
      <sheetName val="원하도급내역서(당초)"/>
      <sheetName val="견적서"/>
      <sheetName val="손익분석"/>
      <sheetName val="일위대가(건축)"/>
      <sheetName val="전력"/>
      <sheetName val="Sheet3"/>
      <sheetName val="UEC영화관본공사내역"/>
      <sheetName val="대운산출"/>
      <sheetName val="세부내역"/>
      <sheetName val="소방현물"/>
      <sheetName val="현장일반사항"/>
      <sheetName val="수량BOQ"/>
      <sheetName val="공사비예산서(토목분)"/>
      <sheetName val="토량1-1"/>
      <sheetName val="도장수량(하1)"/>
      <sheetName val="주형"/>
      <sheetName val="옹벽"/>
      <sheetName val="거래처등록"/>
      <sheetName val="단가(1)"/>
      <sheetName val="원가계산서"/>
      <sheetName val="토공(우물통,기타) "/>
      <sheetName val="Sheet1 (2)"/>
      <sheetName val="보차도경계석"/>
      <sheetName val="맨홀수량"/>
      <sheetName val="증감내역서"/>
      <sheetName val="관경별우수관집계"/>
      <sheetName val="2000년1차"/>
      <sheetName val="건축공사"/>
      <sheetName val="공량산출서"/>
      <sheetName val="GAEYO"/>
      <sheetName val="SUMDO"/>
      <sheetName val="ENDDO"/>
      <sheetName val="PLDB"/>
      <sheetName val="AAA"/>
      <sheetName val="M-HOUR"/>
      <sheetName val="공기"/>
      <sheetName val="Sheet5"/>
      <sheetName val="내역표지"/>
      <sheetName val=" 냉각수펌프"/>
      <sheetName val="품셈TABLE"/>
      <sheetName val="식재인부"/>
      <sheetName val="덕전리"/>
      <sheetName val="SLIDES"/>
      <sheetName val="7.PILE  (돌출)"/>
      <sheetName val="횡배수관"/>
      <sheetName val="법면"/>
      <sheetName val="부대공"/>
      <sheetName val="구조물공"/>
      <sheetName val="중기일위대가"/>
      <sheetName val="토공"/>
      <sheetName val="배수공1"/>
      <sheetName val="견적대비"/>
      <sheetName val="단가조사서"/>
      <sheetName val="목차"/>
      <sheetName val="통영LNG입찰현황"/>
      <sheetName val="토목주소"/>
      <sheetName val="프랜트면허"/>
      <sheetName val="별표 "/>
      <sheetName val="단가조사-2"/>
      <sheetName val="VE절감"/>
      <sheetName val="총괄"/>
      <sheetName val="물가시세표"/>
      <sheetName val="&lt;목록&gt;"/>
      <sheetName val="COL"/>
      <sheetName val="BOILING검토"/>
      <sheetName val="대비표"/>
      <sheetName val="DIAPHRAGM"/>
      <sheetName val="수목표준대가"/>
      <sheetName val="집계표(육상)"/>
      <sheetName val="조건표"/>
      <sheetName val="별총"/>
      <sheetName val="공사내역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상부"/>
      <sheetName val="단면력"/>
      <sheetName val="사용성검토"/>
      <sheetName val="신축이음"/>
      <sheetName val="내진"/>
      <sheetName val="내진삽도"/>
      <sheetName val="교각계산"/>
      <sheetName val="SLAB수량"/>
      <sheetName val="ABUT수량-A1"/>
      <sheetName val="ABUT수량-A2"/>
      <sheetName val="PIER수량-1"/>
      <sheetName val="PIER수량-2"/>
      <sheetName val="토ABUT수량-1"/>
      <sheetName val="토ABUT수량-2"/>
      <sheetName val="토PIER수량-1"/>
      <sheetName val="토PIER수량-2"/>
      <sheetName val="보호블럭"/>
      <sheetName val="옹벽일"/>
      <sheetName val="옹벽토"/>
      <sheetName val="Sheet6"/>
      <sheetName val="수량총괄"/>
      <sheetName val="슬래브"/>
      <sheetName val="교대"/>
      <sheetName val="교각"/>
      <sheetName val="옹벽"/>
      <sheetName val="철근"/>
      <sheetName val="토공총괄"/>
      <sheetName val="토교대"/>
      <sheetName val="토교각"/>
      <sheetName val="토옹벽"/>
      <sheetName val="가시설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조명시설"/>
      <sheetName val="포장면적산출"/>
      <sheetName val="이토변실(A3-LINE)"/>
      <sheetName val="우수공"/>
      <sheetName val="DATA"/>
      <sheetName val="데이타"/>
      <sheetName val="산출근거"/>
      <sheetName val="토공(우물통,기타) "/>
      <sheetName val="차액보증"/>
      <sheetName val="횡배수관집현황(2공구)"/>
      <sheetName val="한강운반비"/>
      <sheetName val="우수"/>
      <sheetName val="#REF"/>
      <sheetName val="노임단가"/>
      <sheetName val="단가비교표"/>
      <sheetName val="내역서"/>
      <sheetName val="일위목록"/>
      <sheetName val="설계예산서"/>
      <sheetName val="예산내역서"/>
      <sheetName val="노무비"/>
      <sheetName val="98NS-N"/>
      <sheetName val="하부철근수량"/>
      <sheetName val="공사비"/>
      <sheetName val="토공A"/>
      <sheetName val="중산교"/>
      <sheetName val="J直材4"/>
      <sheetName val="COPING"/>
      <sheetName val="6PILE  (돌출)"/>
      <sheetName val="건축내역서"/>
      <sheetName val="집계표"/>
      <sheetName val="설비내역서"/>
      <sheetName val="전기내역서"/>
      <sheetName val="노임(1차)"/>
      <sheetName val="원가계산서"/>
      <sheetName val="맨홀조서"/>
      <sheetName val="수량산출"/>
      <sheetName val="Sheet1"/>
      <sheetName val="입찰안"/>
      <sheetName val="포장공자재집계표"/>
      <sheetName val="DATE"/>
      <sheetName val="단위수량"/>
      <sheetName val="하수급견적대비"/>
      <sheetName val="공사설계"/>
      <sheetName val="단가산출서"/>
      <sheetName val="보안등"/>
      <sheetName val="일위대가"/>
      <sheetName val="터파기및재료"/>
      <sheetName val="공량산출서"/>
      <sheetName val="일위대가목차"/>
      <sheetName val="몰탈재료산출"/>
      <sheetName val="6공구(당초)"/>
      <sheetName val="BSD (2)"/>
      <sheetName val="Sheet1 (2)"/>
      <sheetName val="예정공정완"/>
      <sheetName val="소야공정계획표"/>
      <sheetName val="횡배수관기초"/>
      <sheetName val="횡배수관수량집계"/>
      <sheetName val="2000년1차"/>
      <sheetName val="전체철근집계"/>
      <sheetName val="XXXXXX"/>
      <sheetName val="주요자재집계"/>
      <sheetName val="몰탈자재집계"/>
      <sheetName val="수량총괄집계"/>
      <sheetName val="철근총괄집계"/>
      <sheetName val="BOX수량집계"/>
      <sheetName val="BOX철근"/>
      <sheetName val="BOX수량"/>
      <sheetName val="출입문수량집계"/>
      <sheetName val="출입문철근"/>
      <sheetName val="출입문(A-A)수량"/>
      <sheetName val="출입문(B-B)수량"/>
      <sheetName val="출입문(C-C)수량 "/>
      <sheetName val="출입문(D-D)수량"/>
      <sheetName val="출입문마감부"/>
      <sheetName val="접속슬래브"/>
      <sheetName val="U-TYPE수량집계"/>
      <sheetName val="U-TYPE철근"/>
      <sheetName val="U-TYPE(334~360)"/>
      <sheetName val="U-TYPE(360~380)"/>
      <sheetName val="U-TYPE(380~400)"/>
      <sheetName val="U-TYPE(400~420)"/>
      <sheetName val="간지"/>
      <sheetName val="tggwan(mac)"/>
      <sheetName val="자재단가표"/>
      <sheetName val="웅진교-S2"/>
      <sheetName val="input"/>
      <sheetName val="도로토적"/>
      <sheetName val="토공계산서(부체도로)"/>
      <sheetName val="Sheet2"/>
      <sheetName val="Sheet3"/>
      <sheetName val="가도공"/>
      <sheetName val="단가조사"/>
      <sheetName val="화산경계"/>
      <sheetName val="총괄"/>
      <sheetName val="3BL공동구 수량"/>
      <sheetName val="말뚝지지력산정"/>
      <sheetName val="설계가"/>
      <sheetName val="type-F"/>
      <sheetName val="규준틀"/>
      <sheetName val="공내역"/>
      <sheetName val="조건표"/>
      <sheetName val="대로근거"/>
      <sheetName val="중로근거"/>
      <sheetName val="수량산출서"/>
      <sheetName val="공사비집계"/>
      <sheetName val="산출"/>
      <sheetName val="보도경계블럭"/>
      <sheetName val="날개벽"/>
      <sheetName val="단면 (2)"/>
      <sheetName val="기둥(원형)"/>
      <sheetName val="교각1"/>
      <sheetName val="당초"/>
      <sheetName val="토공계산"/>
      <sheetName val="J형측구단위수량"/>
      <sheetName val="암거단위"/>
      <sheetName val="준검 내역서"/>
      <sheetName val="000000"/>
      <sheetName val="우각부보강"/>
      <sheetName val="실행철강하도"/>
      <sheetName val="노임"/>
      <sheetName val="기초공"/>
      <sheetName val="건축내역"/>
      <sheetName val="일반수량집계표"/>
      <sheetName val="대비"/>
      <sheetName val="내역"/>
      <sheetName val="설계조건"/>
      <sheetName val="데리네이타현황"/>
      <sheetName val="토사(PE)"/>
      <sheetName val="자료"/>
      <sheetName val="계산서(곡선부)"/>
      <sheetName val="-치수표(곡선부)"/>
      <sheetName val="터널조도"/>
      <sheetName val="수목표준대가"/>
      <sheetName val="wall"/>
      <sheetName val="요율"/>
      <sheetName val="TYPE1"/>
      <sheetName val="3련 BOX"/>
      <sheetName val="비탈면보호공수량산출"/>
      <sheetName val="보차도경계석"/>
      <sheetName val="종배수관(신)"/>
      <sheetName val="적용단위길이"/>
      <sheetName val="자료입력"/>
      <sheetName val="종배수관면벽신"/>
      <sheetName val="산출내역서집계표"/>
      <sheetName val="전기일위대가"/>
      <sheetName val="정부노임단가"/>
      <sheetName val="1.설계조건"/>
      <sheetName val="상 부"/>
      <sheetName val="견적서"/>
      <sheetName val="자재단가"/>
      <sheetName val="장비경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X"/>
      <sheetName val="토적집계표"/>
      <sheetName val="토적표"/>
      <sheetName val="3BL공동구 수량"/>
      <sheetName val="3BL수량집계"/>
      <sheetName val="45BL공동구수량"/>
      <sheetName val="50BL공동구 수량 "/>
      <sheetName val="45,50BL수량집계"/>
      <sheetName val="수량집계표"/>
      <sheetName val="ABUT수량-A1"/>
    </sheetNames>
    <sheetDataSet>
      <sheetData sheetId="0" refreshError="1"/>
      <sheetData sheetId="1"/>
      <sheetData sheetId="2"/>
      <sheetData sheetId="3" refreshError="1"/>
      <sheetData sheetId="4" refreshError="1"/>
      <sheetData sheetId="5"/>
      <sheetData sheetId="6"/>
      <sheetData sheetId="7"/>
      <sheetData sheetId="8"/>
      <sheetData sheetId="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파형강관평균높이(D450)"/>
      <sheetName val="파형강관평균높이(D500)"/>
      <sheetName val="파형강관평균높이(D600)"/>
      <sheetName val="파형강관평균높이(D700)"/>
      <sheetName val="파형강관평균높이(D800)"/>
      <sheetName val="파형강관평균높이(D900)"/>
      <sheetName val="파형강관평균높이(D1000)"/>
      <sheetName val="관로토공집계"/>
      <sheetName val="연결관공제"/>
      <sheetName val="관로토공수량"/>
      <sheetName val="우수토공단위수량"/>
      <sheetName val="정부노임단가"/>
      <sheetName val="단가 및 재료비"/>
      <sheetName val="중기사용료산출근거"/>
      <sheetName val="데이타"/>
      <sheetName val="식재인부"/>
      <sheetName val="기초입력 DATA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공사원가"/>
      <sheetName val="내역서집계표"/>
      <sheetName val="내역서99-4"/>
      <sheetName val="일위대가집계표"/>
      <sheetName val="정부노임단가"/>
      <sheetName val="단가조사서"/>
      <sheetName val="중기산출근거"/>
      <sheetName val="중기집계표"/>
      <sheetName val="중기계산"/>
      <sheetName val="주입율"/>
      <sheetName val="토공일위"/>
      <sheetName val="공통일위"/>
      <sheetName val="LW일위"/>
      <sheetName val="토공-토사"/>
      <sheetName val="풍화암굴착및상차"/>
      <sheetName val="토사운반및사토장정리"/>
      <sheetName val="풍화암운반및사토장정리"/>
      <sheetName val="가시-토사천공"/>
      <sheetName val="가시-풍화암천공"/>
      <sheetName val="가시-연암천공"/>
      <sheetName val="가시-파일박기(디젤햄머)"/>
      <sheetName val="가시-파일뽑기(진동햄머)"/>
      <sheetName val="가시-띠장설치및철거"/>
      <sheetName val="케이싱설치"/>
      <sheetName val="가시-토류판설치-버팀보"/>
      <sheetName val="가시-버팀보3"/>
      <sheetName val="가시-버팀보9"/>
      <sheetName val="어스앵카-천공(토사)"/>
      <sheetName val="어스앵카-천공(풍화암)"/>
      <sheetName val="어스앵카-천공(연암)"/>
      <sheetName val="어스앵커-pc강선"/>
      <sheetName val="어스앵커-그라우팅"/>
      <sheetName val="어스앵커-pc콘"/>
      <sheetName val="이토상차및운반"/>
      <sheetName val="SCW-파일건입(디젤햄머)"/>
      <sheetName val="RCD-STRAND PILE 압입및굴착"/>
      <sheetName val="부대공-강재운반1"/>
      <sheetName val="철근운반"/>
      <sheetName val="부대공-시멘트운반"/>
      <sheetName val="혼합골재포설및다짐"/>
      <sheetName val="노체다짐"/>
      <sheetName val="노상다짐"/>
      <sheetName val="보조기층포설"/>
      <sheetName val="아스콘기층포장"/>
      <sheetName val="아스콘표층포장"/>
      <sheetName val="프라임코팅포설"/>
      <sheetName val="텍코팅포설"/>
      <sheetName val="24"/>
      <sheetName val="☞개인진도및전화부및견적조건"/>
      <sheetName val="      ★개인별현황표(김종우기사)"/>
      <sheetName val="      주소록"/>
      <sheetName val="☞골조,철골,조적분석표"/>
      <sheetName val="      ★골조분석표(서태용대리)"/>
      <sheetName val="      골조부재별비율"/>
      <sheetName val="☞마감분석표"/>
      <sheetName val="    (주)경원건축공사비분석표"/>
      <sheetName val="    (주)경원건축공사비분석표(공)"/>
      <sheetName val="연수동"/>
      <sheetName val="A-4"/>
      <sheetName val="WORK"/>
      <sheetName val="ITEM"/>
      <sheetName val="99-04-19-서울대관련(수정중)"/>
      <sheetName val="ilch"/>
      <sheetName val="전기공사"/>
      <sheetName val="산업개발안내서"/>
      <sheetName val="오산갈곳"/>
      <sheetName val="ABUT수량-A1"/>
      <sheetName val="Y-WORK"/>
      <sheetName val="토공사"/>
      <sheetName val="단가"/>
      <sheetName val="시설물일위"/>
      <sheetName val="Sheet4"/>
      <sheetName val="BQ"/>
      <sheetName val="을"/>
      <sheetName val="TEL"/>
      <sheetName val="Sheet5"/>
      <sheetName val="BSD (2)"/>
      <sheetName val="영업2"/>
      <sheetName val="전기일위대가"/>
      <sheetName val="Sheet1"/>
      <sheetName val="장비당단가 (1)"/>
      <sheetName val="DATA1"/>
      <sheetName val="c_balju"/>
      <sheetName val="P.M 별"/>
      <sheetName val="1월"/>
      <sheetName val="VXXXXXXX"/>
      <sheetName val="투찰"/>
      <sheetName val="공통가설공사"/>
      <sheetName val="건축내역"/>
      <sheetName val="도급"/>
      <sheetName val="토목내역"/>
      <sheetName val="20관리비율"/>
      <sheetName val="공통부대비"/>
      <sheetName val="3련 BOX"/>
      <sheetName val="단면(RW1)"/>
      <sheetName val="경비2내역"/>
      <sheetName val="TYPE-A"/>
      <sheetName val="일위대가표(DEEP)"/>
      <sheetName val="맨홀수량집계"/>
      <sheetName val="CONCRETE"/>
      <sheetName val="일반공사"/>
      <sheetName val="부대내역"/>
      <sheetName val="물량산출근거"/>
      <sheetName val="집계표"/>
      <sheetName val="EUPDAT2"/>
      <sheetName val="Site Expenses"/>
      <sheetName val="차액보증"/>
      <sheetName val="기별(종합)"/>
      <sheetName val="내역1"/>
      <sheetName val="내역서(총)"/>
      <sheetName val="DATA(BAC)"/>
      <sheetName val="세부내역"/>
      <sheetName val="TOTAL"/>
      <sheetName val="D-3503"/>
      <sheetName val="가시설수량"/>
      <sheetName val="단위수량"/>
      <sheetName val="원형맨홀수량"/>
      <sheetName val="교각1"/>
      <sheetName val="TABLE"/>
      <sheetName val="3BL공동구 수량"/>
      <sheetName val="건축원가계산서"/>
      <sheetName val="BSD _2_"/>
      <sheetName val="내역서"/>
      <sheetName val="보합"/>
      <sheetName val="토&amp;흙"/>
      <sheetName val="일위대가목차"/>
      <sheetName val="2F 회의실견적(5_14 일대)"/>
      <sheetName val="INST_DCI"/>
      <sheetName val="HVAC_DCI"/>
      <sheetName val="PIPE_DCI"/>
      <sheetName val="PRO_DCI"/>
      <sheetName val="실행내역"/>
      <sheetName val="Testing"/>
      <sheetName val="일위대가목록(1)"/>
      <sheetName val="단가대비표(1)"/>
      <sheetName val="장비집계"/>
      <sheetName val="설산1.나"/>
      <sheetName val="본사S"/>
      <sheetName val="을지"/>
      <sheetName val="공사원가계산서"/>
      <sheetName val="계산근거"/>
      <sheetName val="입찰안"/>
      <sheetName val="SLAB"/>
      <sheetName val="聒CD-STRAND PILE 압입및굴착"/>
      <sheetName val="Base_Data"/>
      <sheetName val="갑지(추정)"/>
      <sheetName val="대비"/>
      <sheetName val="설계조건"/>
      <sheetName val="안정계산"/>
      <sheetName val="단면검토"/>
      <sheetName val="감가상각"/>
      <sheetName val="INSTR"/>
      <sheetName val="PUMP"/>
      <sheetName val="gyun"/>
      <sheetName val="Customer Databas"/>
      <sheetName val="공사비 내역 (가)"/>
      <sheetName val="산거각호표"/>
      <sheetName val="L형옹벽(key)"/>
      <sheetName val="ELECTRIC"/>
      <sheetName val="CTEMCOST"/>
      <sheetName val="SCHEDULE"/>
      <sheetName val="96수출"/>
      <sheetName val="일위대가목록"/>
      <sheetName val="MOTOR"/>
      <sheetName val="J直材4"/>
      <sheetName val="IMP(MAIN)"/>
      <sheetName val="IMP (REACTOR)"/>
      <sheetName val="INPUT"/>
      <sheetName val="단면가정"/>
      <sheetName val="공사비산출내역"/>
      <sheetName val="가시설단위수량"/>
      <sheetName val="청산공사"/>
      <sheetName val="BQ-Offsite"/>
      <sheetName val="Cover"/>
      <sheetName val=" 견적서"/>
      <sheetName val="투자효율분석"/>
      <sheetName val="설계명세서"/>
      <sheetName val="물량표"/>
      <sheetName val="list price"/>
      <sheetName val="수량산출서"/>
      <sheetName val="일위대가"/>
      <sheetName val="Dae_Jiju"/>
      <sheetName val="Sikje_ingun"/>
      <sheetName val="TREE_D"/>
      <sheetName val="단중표"/>
      <sheetName val="내역서 "/>
      <sheetName val="기계내역"/>
      <sheetName val="별표 "/>
      <sheetName val="수량산출"/>
      <sheetName val="SE-611"/>
      <sheetName val="조경"/>
      <sheetName val="Indirect Cost"/>
      <sheetName val="원가"/>
      <sheetName val="DATA_BAC_"/>
      <sheetName val="단위중량"/>
      <sheetName val="단가표 "/>
      <sheetName val="연습"/>
      <sheetName val="전신환매도율"/>
      <sheetName val="양식"/>
      <sheetName val="FAB별"/>
      <sheetName val="차량구입"/>
      <sheetName val="배수관공"/>
      <sheetName val="wblff(before omi pc&amp;stump)"/>
      <sheetName val="인건비"/>
      <sheetName val=" "/>
      <sheetName val="Macro1"/>
      <sheetName val="금액집계"/>
      <sheetName val="단가대비표"/>
      <sheetName val="노원열병합  건축공사기성내역서"/>
      <sheetName val="식재품셈"/>
      <sheetName val="RCD-STRAND_PILE_압입및굴착"/>
      <sheetName val="______★개인별현황표(김종우기사)"/>
      <sheetName val="______주소록"/>
      <sheetName val="______★골조분석표(서태용대리)"/>
      <sheetName val="______골조부재별비율"/>
      <sheetName val="____(주)경원건축공사비분석표"/>
      <sheetName val="____(주)경원건축공사비분석표(공)"/>
      <sheetName val="장비당단가_(1)"/>
      <sheetName val="BSD_(2)"/>
      <sheetName val="실행예산"/>
      <sheetName val="unit"/>
      <sheetName val="밸브설치"/>
      <sheetName val="dg"/>
      <sheetName val="1"/>
      <sheetName val="Proposal"/>
      <sheetName val="우각부보강"/>
      <sheetName val="방송노임"/>
      <sheetName val="환률"/>
      <sheetName val="HRSG SMALL07220"/>
      <sheetName val="Harga material "/>
      <sheetName val="IPL_SCHEDULE"/>
      <sheetName val="BQLIST"/>
      <sheetName val="TABLE2-1 ISBL-(SlTE PREP)"/>
      <sheetName val="TABLE2.1 ISBL (Soil Invest)"/>
      <sheetName val="TABLE2-2 OSBL(GENERAL-CIVIL)"/>
      <sheetName val="남양시작동자105노65기1.3화1.2"/>
      <sheetName val="Projekt4"/>
      <sheetName val="자재단가비교표"/>
      <sheetName val="방배동내역(리라)"/>
      <sheetName val="내역"/>
      <sheetName val="Y_WORK"/>
      <sheetName val="DATA"/>
      <sheetName val="영동(D)"/>
      <sheetName val="현장"/>
      <sheetName val="b_balju_cho"/>
      <sheetName val="소비자가"/>
      <sheetName val="중기사용료"/>
      <sheetName val="단가비교표"/>
      <sheetName val="DRAIN DRUM PIT D-301"/>
      <sheetName val="관람석제출"/>
      <sheetName val="말뚝물량"/>
      <sheetName val="분류기준"/>
      <sheetName val="현황산출서"/>
      <sheetName val="sum1 (2)"/>
      <sheetName val="7내역"/>
      <sheetName val="터파기및재료"/>
      <sheetName val="품셈TABLE"/>
      <sheetName val="Sheet13"/>
      <sheetName val="발전기"/>
      <sheetName val="#REF"/>
      <sheetName val="Sheet14"/>
      <sheetName val="공사개요"/>
      <sheetName val="N賃率-職"/>
      <sheetName val="실행"/>
      <sheetName val="날개벽(좌,우=45도,75도)"/>
      <sheetName val="7.5.2 BOQ Summary "/>
      <sheetName val="통신집계표1"/>
      <sheetName val="산출근거"/>
      <sheetName val="wall"/>
      <sheetName val="06-BATCH "/>
      <sheetName val="가시설(TYPE-A)"/>
      <sheetName val="1-1평균터파기고(1)"/>
      <sheetName val="단가대비"/>
      <sheetName val="부하(성남)"/>
      <sheetName val="RAHMEN"/>
      <sheetName val="GRDBS"/>
      <sheetName val="옹벽"/>
      <sheetName val="토공계산서(부체도로)"/>
      <sheetName val="설계서"/>
      <sheetName val="P_M_별"/>
      <sheetName val="3련_BOX"/>
      <sheetName val="날개벽"/>
      <sheetName val="비교표"/>
      <sheetName val="kimre scrubber"/>
      <sheetName val="BOM-Form A.1.III"/>
      <sheetName val="General Data"/>
      <sheetName val="자재집계표"/>
      <sheetName val="부재력정리"/>
      <sheetName val="단가조사표"/>
      <sheetName val="변화치수"/>
      <sheetName val="1호맨홀가감수량"/>
      <sheetName val="1호맨홀수량산출"/>
      <sheetName val="SORCE1"/>
      <sheetName val="RING WALL"/>
      <sheetName val="cable"/>
      <sheetName val="CALCULATION"/>
      <sheetName val="DESIGN_CRETERIA"/>
      <sheetName val="EACT10"/>
      <sheetName val="단가표"/>
      <sheetName val="토목"/>
      <sheetName val="I.설계조건"/>
      <sheetName val="1.설계기준"/>
      <sheetName val="플랜트 설치"/>
      <sheetName val="DOGI"/>
      <sheetName val="금액"/>
      <sheetName val="1을"/>
      <sheetName val="원가계산서"/>
      <sheetName val="(C)원내역"/>
      <sheetName val="총괄표"/>
      <sheetName val="공통가설"/>
      <sheetName val="AH-1 "/>
      <sheetName val="FRT_O"/>
      <sheetName val="FAB_I"/>
      <sheetName val="3F"/>
      <sheetName val="SG"/>
      <sheetName val="공사입력"/>
      <sheetName val="SRC-B3U2"/>
      <sheetName val="국별인원"/>
      <sheetName val="직노"/>
      <sheetName val="예산서"/>
      <sheetName val="설계명세서(선로)"/>
      <sheetName val="full (2)"/>
      <sheetName val="개산공사비"/>
      <sheetName val="환율"/>
      <sheetName val="공사비PK5월"/>
      <sheetName val="BD集計用"/>
      <sheetName val="06_BATCH "/>
      <sheetName val="DATE"/>
      <sheetName val="개요"/>
      <sheetName val="I一般比"/>
      <sheetName val="MAT"/>
      <sheetName val="2075-Q011"/>
      <sheetName val="총내역서"/>
      <sheetName val="KP1590_E"/>
      <sheetName val="말뚝지지력산정"/>
      <sheetName val="예산"/>
      <sheetName val="공문"/>
      <sheetName val="자료(통합)"/>
      <sheetName val="대상공사(조달청)"/>
      <sheetName val="CAPVC"/>
      <sheetName val="도급양식"/>
      <sheetName val="일반맨홀수량집계"/>
      <sheetName val="FACTOR"/>
      <sheetName val="plan&amp;section of foundation"/>
      <sheetName val="인강기성"/>
      <sheetName val="Studio"/>
      <sheetName val="COPING"/>
      <sheetName val="소방"/>
      <sheetName val="보차도경계석"/>
      <sheetName val="수선비분석"/>
      <sheetName val="BID"/>
      <sheetName val="교각계산"/>
      <sheetName val="대치판정"/>
      <sheetName val="전사계"/>
      <sheetName val="입찰견적보고서"/>
      <sheetName val="가도공"/>
      <sheetName val="화산경계"/>
      <sheetName val="본장"/>
      <sheetName val="간선계산"/>
      <sheetName val="2F_회의실견적(5_14_일대)"/>
      <sheetName val="전체"/>
      <sheetName val="주경기-오배수"/>
      <sheetName val="설계산출기초"/>
      <sheetName val="을부담운반비"/>
      <sheetName val="운반비산출"/>
      <sheetName val="설계산출표지"/>
      <sheetName val="도급예산내역서총괄표"/>
      <sheetName val="조명시설"/>
      <sheetName val="직접인건비"/>
      <sheetName val="BID9697"/>
      <sheetName val="교통시설 표지판"/>
      <sheetName val="업무처리전"/>
      <sheetName val="TT35"/>
      <sheetName val="TTTram"/>
      <sheetName val="SL dau tien"/>
      <sheetName val="표지판현황"/>
      <sheetName val="설계서을"/>
      <sheetName val="6월실적"/>
      <sheetName val="갑지_추정_"/>
      <sheetName val="UR2-Calculation"/>
      <sheetName val="신규단가내역"/>
      <sheetName val="손익분석"/>
      <sheetName val="견적집계표"/>
      <sheetName val="지급자재"/>
      <sheetName val="효성CB 1P기초"/>
      <sheetName val="단가디비"/>
      <sheetName val="물량표S"/>
      <sheetName val="계수시트"/>
      <sheetName val="C &amp; G RHS"/>
      <sheetName val="Site_Expenses"/>
      <sheetName val="Customer_Databas"/>
      <sheetName val="공사비_내역_(가)"/>
      <sheetName val="3BL공동구_수량"/>
      <sheetName val="聒CD-STRAND_PILE_압입및굴착"/>
      <sheetName val="BSD__2_"/>
      <sheetName val="설산1_나"/>
      <sheetName val="IMP_(REACTOR)"/>
      <sheetName val="PumpSpec"/>
      <sheetName val="ISBL"/>
      <sheetName val="OSBL"/>
      <sheetName val="woo(mac)"/>
      <sheetName val="을 2"/>
      <sheetName val="준검 내역서"/>
      <sheetName val="1F"/>
      <sheetName val="가공비"/>
      <sheetName val="CAL"/>
      <sheetName val="Bdown_ISBL"/>
      <sheetName val="ISBL (검증)"/>
      <sheetName val="TABLE2-2 OSBL-(SITE PREP)"/>
      <sheetName val="CONTENTS"/>
      <sheetName val="BM"/>
      <sheetName val="사업계획"/>
      <sheetName val="정렬"/>
      <sheetName val="SALES&amp;COGS"/>
      <sheetName val="산출내역서집계표"/>
      <sheetName val="8월현금흐름표"/>
      <sheetName val="적용기준"/>
      <sheetName val="첨부파일"/>
      <sheetName val="Sheet1 (2)"/>
      <sheetName val="FRP내역서"/>
      <sheetName val="DS"/>
      <sheetName val="단가사정"/>
      <sheetName val="lookup"/>
      <sheetName val="BOQ0822"/>
      <sheetName val="INDIRECT MOBILIZATION PLAN"/>
      <sheetName val="MANPOWER MOBILIZATION"/>
      <sheetName val="LABOR MOBILIZATION PLAN"/>
      <sheetName val="STAFF MOBILIZATION PLAN"/>
      <sheetName val="LIST OF OFFICE EQUIPMENT"/>
      <sheetName val="BREAKDOWN"/>
      <sheetName val="PERSONNEL SETUP"/>
      <sheetName val="KOREAN STAFF SALARY - SITE"/>
      <sheetName val="TEMPORARY FACILITIES"/>
      <sheetName val="WATER SUPPLY"/>
      <sheetName val="TABLE2-1 ISBL(GENEAL-CIVIL)"/>
      <sheetName val="UOP 508 PG 5-12"/>
      <sheetName val="토사(PE)"/>
      <sheetName val="XL4Poppy"/>
      <sheetName val="경비"/>
      <sheetName val="Inputs"/>
      <sheetName val="Timing&amp;Esc"/>
      <sheetName val="I-O(번호별)"/>
      <sheetName val="NSMA-status"/>
      <sheetName val="일위대가표"/>
      <sheetName val="인부신상자료"/>
      <sheetName val="기초공"/>
      <sheetName val="기둥(원형)"/>
      <sheetName val=""/>
      <sheetName val="전체실적"/>
      <sheetName val="Requirement(Work Crew)"/>
      <sheetName val="건축내역서"/>
      <sheetName val="90.03실행 "/>
      <sheetName val="Recording,Phone,Headset,PC"/>
      <sheetName val="RCD-STRAND_PILE_압입및굴착4"/>
      <sheetName val="______★개인별현황표(김종우기사)4"/>
      <sheetName val="______주소록4"/>
      <sheetName val="______★골조분석표(서태용대리)4"/>
      <sheetName val="______골조부재별비율4"/>
      <sheetName val="____(주)경원건축공사비분석표4"/>
      <sheetName val="____(주)경원건축공사비분석표(공)4"/>
      <sheetName val="RCD-STRAND_PILE_압입및굴착1"/>
      <sheetName val="______★개인별현황표(김종우기사)1"/>
      <sheetName val="______주소록1"/>
      <sheetName val="______★골조분석표(서태용대리)1"/>
      <sheetName val="______골조부재별비율1"/>
      <sheetName val="____(주)경원건축공사비분석표1"/>
      <sheetName val="____(주)경원건축공사비분석표(공)1"/>
      <sheetName val="RCD-STRAND_PILE_압입및굴착2"/>
      <sheetName val="______★개인별현황표(김종우기사)2"/>
      <sheetName val="______주소록2"/>
      <sheetName val="______★골조분석표(서태용대리)2"/>
      <sheetName val="______골조부재별비율2"/>
      <sheetName val="____(주)경원건축공사비분석표2"/>
      <sheetName val="____(주)경원건축공사비분석표(공)2"/>
      <sheetName val="RCD-STRAND_PILE_압입및굴착3"/>
      <sheetName val="______★개인별현황표(김종우기사)3"/>
      <sheetName val="______주소록3"/>
      <sheetName val="______★골조분석표(서태용대리)3"/>
      <sheetName val="______골조부재별비율3"/>
      <sheetName val="____(주)경원건축공사비분석표3"/>
      <sheetName val="____(주)경원건축공사비분석표(공)3"/>
      <sheetName val="hvac(제어동)"/>
      <sheetName val="일위대가-1"/>
      <sheetName val="목록"/>
      <sheetName val="중기"/>
      <sheetName val="Change rate"/>
      <sheetName val="b_gunmul"/>
      <sheetName val="direct"/>
      <sheetName val="wage"/>
      <sheetName val="부대대비"/>
      <sheetName val="냉연집계"/>
      <sheetName val="신우"/>
      <sheetName val="CODE"/>
      <sheetName val="2000년1차"/>
      <sheetName val="시멘트"/>
      <sheetName val="01"/>
      <sheetName val="오억미만"/>
      <sheetName val="전압강하계산"/>
      <sheetName val="Mp-team 1"/>
      <sheetName val="설변물량"/>
      <sheetName val="APT내역"/>
      <sheetName val="단면치수"/>
      <sheetName val="1.우편집중내역서"/>
      <sheetName val="검색"/>
      <sheetName val="재무가정"/>
      <sheetName val="물가자료"/>
      <sheetName val="TTL"/>
      <sheetName val="1-1"/>
      <sheetName val="데이타"/>
      <sheetName val="Constant"/>
      <sheetName val="통합"/>
      <sheetName val="노임단가"/>
      <sheetName val="자재"/>
      <sheetName val="적용환율"/>
      <sheetName val="FANDBS"/>
      <sheetName val="GRDATA"/>
      <sheetName val="SHAFTDBSE"/>
      <sheetName val="연결임시"/>
      <sheetName val="인건-측정"/>
      <sheetName val="여과지동"/>
      <sheetName val="기초자료"/>
      <sheetName val="6호기"/>
      <sheetName val="코드"/>
      <sheetName val="시설물기초"/>
      <sheetName val="송라터널총괄"/>
      <sheetName val="공사비내역서"/>
      <sheetName val="MATRLDATA"/>
      <sheetName val="4 LINE"/>
      <sheetName val="7 th"/>
      <sheetName val="CP-E2 (품셈표)"/>
      <sheetName val="프랜트면허"/>
      <sheetName val="식재인부"/>
      <sheetName val="보도경계블럭"/>
      <sheetName val="기자재비"/>
      <sheetName val="재집"/>
      <sheetName val="직재"/>
      <sheetName val="견적내용입력"/>
      <sheetName val="견적서세부내용"/>
      <sheetName val="발신정보"/>
      <sheetName val="2.내역서"/>
      <sheetName val="건축(충일분)"/>
      <sheetName val="S0"/>
      <sheetName val="공사비예산서(토목분)"/>
      <sheetName val="원가계산"/>
      <sheetName val="1.설계조건"/>
      <sheetName val="수량산출기초(케블등)"/>
      <sheetName val="일반수량집계"/>
      <sheetName val="퇴비산출근거"/>
      <sheetName val="실행품의서"/>
      <sheetName val="유림콘도"/>
      <sheetName val="일위_파일"/>
      <sheetName val="재료집계"/>
      <sheetName val="난방열교"/>
      <sheetName val="급탕열교"/>
      <sheetName val="월선수금"/>
      <sheetName val="산출금액내역"/>
      <sheetName val="자판실행"/>
      <sheetName val="Earthwork"/>
      <sheetName val="CAB_OD"/>
      <sheetName val="시중노임DATA"/>
      <sheetName val="2002상반기노임기준"/>
      <sheetName val="TEST1"/>
      <sheetName val="11.자재단가"/>
      <sheetName val="Front"/>
      <sheetName val="현장관리비"/>
      <sheetName val="강관 및 부속"/>
      <sheetName val="토공"/>
      <sheetName val="예산내역서"/>
      <sheetName val="설계예산서"/>
      <sheetName val="총계"/>
      <sheetName val="부대"/>
      <sheetName val="archi(본사)"/>
      <sheetName val="시행예산"/>
      <sheetName val="계약서"/>
      <sheetName val="교통표지"/>
      <sheetName val="danga"/>
      <sheetName val="음료실행"/>
      <sheetName val="배명(단가)"/>
      <sheetName val="분석"/>
      <sheetName val="ACCESS FLOOR"/>
      <sheetName val="토목주소"/>
      <sheetName val="갑지1"/>
      <sheetName val="견적을지"/>
      <sheetName val="EJ"/>
      <sheetName val="예산명세서"/>
      <sheetName val="원하대비"/>
      <sheetName val="원도급"/>
      <sheetName val="자료입력"/>
      <sheetName val="하도급"/>
      <sheetName val="기계"/>
      <sheetName val="단면 (2)"/>
      <sheetName val="세부내역서(전기)"/>
      <sheetName val="BLOCK(1)"/>
      <sheetName val="FCU (2)"/>
      <sheetName val="조도계산서 (도서)"/>
      <sheetName val="업무"/>
      <sheetName val="단가산출서"/>
      <sheetName val="단가산출서 (2)"/>
      <sheetName val="ETC"/>
      <sheetName val="예방접종계획"/>
      <sheetName val="근태계획서"/>
      <sheetName val="전기"/>
      <sheetName val="수량산출서 갑지"/>
      <sheetName val="Assumptions"/>
      <sheetName val="수량집계"/>
      <sheetName val="가설공사비"/>
      <sheetName val="도로구조공사비"/>
      <sheetName val="도로토공공사비"/>
      <sheetName val="여수토공사비"/>
      <sheetName val="기성집계"/>
      <sheetName val="효율계획(당월)"/>
      <sheetName val="인건비 "/>
      <sheetName val="HWSET"/>
      <sheetName val="종합"/>
      <sheetName val="일반맨홀수량집계(A-7 LINE)"/>
      <sheetName val="덕전리"/>
      <sheetName val="비대칭계수"/>
      <sheetName val="전동기 SPEC"/>
      <sheetName val="동해title"/>
      <sheetName val="기안"/>
      <sheetName val="공주-교대(A1)"/>
      <sheetName val="PROCURE"/>
      <sheetName val="특수선일위대가"/>
      <sheetName val="과천MAIN"/>
      <sheetName val="케이블및전선관규격표"/>
      <sheetName val="견적의뢰"/>
      <sheetName val="사용자정의"/>
      <sheetName val="제품표준규격"/>
      <sheetName val="Basic"/>
      <sheetName val="본지점중"/>
      <sheetName val="Sheet3"/>
      <sheetName val="품목"/>
      <sheetName val="현장코드"/>
      <sheetName val="해외코드"/>
      <sheetName val="자재단가"/>
      <sheetName val="JUCK"/>
      <sheetName val="8"/>
      <sheetName val="10"/>
      <sheetName val="12"/>
      <sheetName val="9"/>
      <sheetName val="11"/>
      <sheetName val="갑지"/>
      <sheetName val="6동"/>
      <sheetName val="설 계"/>
      <sheetName val="유화"/>
      <sheetName val="토공(완충)"/>
      <sheetName val="예산M12A"/>
      <sheetName val="A"/>
      <sheetName val="BOQ건축"/>
      <sheetName val="최초침전지집계표"/>
      <sheetName val="단가산출집계"/>
      <sheetName val="표지"/>
      <sheetName val="OCT.FDN"/>
      <sheetName val="현금"/>
      <sheetName val="WAGE RATE BACK-UP DATA"/>
      <sheetName val="COVERSHEET PAGE"/>
      <sheetName val="eq_data"/>
      <sheetName val="PipWT"/>
      <sheetName val="품셈표"/>
      <sheetName val="TABLE2-1 ISBL(HDEC단가)"/>
      <sheetName val="TABLE2-2 OSBL(HDEC단가)"/>
      <sheetName val="DESIGN CRITERIA"/>
      <sheetName val="h-013211-2"/>
      <sheetName val="CAT_5"/>
      <sheetName val="경비산출"/>
      <sheetName val="March"/>
      <sheetName val="건내용"/>
      <sheetName val="산근"/>
      <sheetName val="RFP002"/>
      <sheetName val="Sheet2"/>
      <sheetName val="회사99"/>
      <sheetName val="system &amp; LOOK_UP_FUNC"/>
      <sheetName val="Sheet3 (2)"/>
      <sheetName val="001"/>
      <sheetName val="inter"/>
      <sheetName val="DR(SUM)"/>
      <sheetName val="TL(SUM)"/>
      <sheetName val="2.설계제원"/>
      <sheetName val="산출근거목록"/>
      <sheetName val="일대목록"/>
      <sheetName val="PRICE-COMP"/>
      <sheetName val="장비당단가_(1)1"/>
      <sheetName val="BSD_(2)1"/>
      <sheetName val="TABLE2-1_ISBL-(SlTE_PREP)"/>
      <sheetName val="TABLE2_1_ISBL_(Soil_Invest)"/>
      <sheetName val="TABLE2-2_OSBL(GENERAL-CIVIL)"/>
      <sheetName val="7_5_2_BOQ_Summary_"/>
      <sheetName val="GREEN"/>
      <sheetName val="Hawiyah"/>
      <sheetName val="Hawiyah_하청"/>
      <sheetName val="HDEC_1027"/>
      <sheetName val="Juaymah"/>
      <sheetName val="SIPC"/>
      <sheetName val="장비당단가_(1)2"/>
      <sheetName val="BSD_(2)2"/>
      <sheetName val="P_M_별1"/>
      <sheetName val="설산1_나1"/>
      <sheetName val="TABLE2-1_ISBL-(SlTE_PREP)1"/>
      <sheetName val="TABLE2_1_ISBL_(Soil_Invest)1"/>
      <sheetName val="TABLE2-2_OSBL(GENERAL-CIVIL)1"/>
      <sheetName val="공사비_내역_(가)1"/>
      <sheetName val="3련_BOX1"/>
      <sheetName val="Site_Expenses1"/>
      <sheetName val="7_5_2_BOQ_Summary_1"/>
      <sheetName val="2F_회의실견적(5_14_일대)1"/>
      <sheetName val="BSD__2_1"/>
      <sheetName val="3BL공동구_수량1"/>
      <sheetName val="PRICE COMP"/>
      <sheetName val="Grid &amp; A.M"/>
      <sheetName val="실행철강하도"/>
      <sheetName val="Baby일위대가"/>
      <sheetName val="견적대비표"/>
      <sheetName val="2-3.V.D일위"/>
      <sheetName val="인사자료총집계"/>
      <sheetName val="금융비용"/>
      <sheetName val="NAI"/>
      <sheetName val="견"/>
      <sheetName val="하중계산"/>
      <sheetName val="단"/>
      <sheetName val="목동세대 산출근거"/>
      <sheetName val="일반설비내역서"/>
      <sheetName val="CRUDE RE-bar"/>
      <sheetName val="작업내역"/>
      <sheetName val="단위별 일위대가표"/>
      <sheetName val="몰탈재료산출"/>
      <sheetName val="건축집계표"/>
      <sheetName val="AP1"/>
      <sheetName val="DS-최종"/>
      <sheetName val="SILICATE"/>
      <sheetName val="단가비교"/>
      <sheetName val="전 기"/>
      <sheetName val="순환펌프"/>
      <sheetName val="저수조"/>
      <sheetName val="급,배기팬"/>
      <sheetName val="급탕순환펌프"/>
      <sheetName val="견적대비 견적서"/>
      <sheetName val="2000.05"/>
      <sheetName val="깨기"/>
      <sheetName val="견적서"/>
      <sheetName val="도급내역서"/>
      <sheetName val="경산"/>
      <sheetName val="CJE"/>
      <sheetName val="재1"/>
      <sheetName val="수입"/>
      <sheetName val="채권(하반기)"/>
      <sheetName val="SUMMARY(S)"/>
      <sheetName val="CAUDIT"/>
      <sheetName val="Data Vol"/>
      <sheetName val="type-F"/>
      <sheetName val="설직재-1"/>
      <sheetName val="토공(우물통,기타) "/>
      <sheetName val="cost"/>
      <sheetName val="4안전율"/>
      <sheetName val="1995년 섹터별 매출"/>
      <sheetName val="간접"/>
      <sheetName val="주방"/>
      <sheetName val="단가조사"/>
      <sheetName val="1.물가시세표"/>
      <sheetName val="12.부대공"/>
      <sheetName val="5.노임단가"/>
      <sheetName val="4.중기단가산출"/>
      <sheetName val="6.단가목록"/>
      <sheetName val="8.배수공"/>
      <sheetName val="NPV"/>
      <sheetName val="1. Design Change"/>
      <sheetName val="협조전"/>
      <sheetName val="건축2"/>
      <sheetName val="내부부하"/>
      <sheetName val="수문보고"/>
      <sheetName val="SS"/>
      <sheetName val="기준자료"/>
      <sheetName val="철거수량(전송)"/>
      <sheetName val="D040416"/>
      <sheetName val="금액내역서"/>
      <sheetName val="IMPEADENCE MAP 취수장"/>
      <sheetName val="2.대외공문"/>
      <sheetName val="공사비집계"/>
      <sheetName val="잡비"/>
      <sheetName val="잡비계산서(총체2)"/>
      <sheetName val="전선 및 전선관"/>
      <sheetName val="주공 갑지"/>
      <sheetName val="EXPENSE"/>
      <sheetName val="원본"/>
      <sheetName val="한일양산"/>
      <sheetName val="FAND唨6"/>
      <sheetName val="FAND_x0010__x0000_"/>
      <sheetName val="NOMUBI"/>
      <sheetName val="sw1"/>
      <sheetName val="현황"/>
      <sheetName val="TABLE2-2 OSBL(total)"/>
      <sheetName val="fitting"/>
      <sheetName val="MAIN"/>
      <sheetName val="PRO_A"/>
      <sheetName val="PRO"/>
      <sheetName val="Annex 3_Price Table_Piping Shop"/>
      <sheetName val="간접총괄"/>
      <sheetName val="Cash2"/>
      <sheetName val="Z"/>
      <sheetName val="참조"/>
      <sheetName val="영업소실적"/>
      <sheetName val="3희질산"/>
      <sheetName val="Administrative Prices"/>
      <sheetName val="HDECGTY"/>
      <sheetName val="기계설비"/>
      <sheetName val="H-PILE수량집계"/>
      <sheetName val="SUM (INQNO."/>
      <sheetName val="입력DATA"/>
      <sheetName val="바닥판"/>
      <sheetName val="골재산출"/>
      <sheetName val="half slab-1"/>
      <sheetName val="Sheet6"/>
      <sheetName val="가정단면"/>
      <sheetName val="예산M2"/>
      <sheetName val="Lookup tables"/>
      <sheetName val="지표"/>
      <sheetName val="소요자재"/>
      <sheetName val="정산내역서"/>
      <sheetName val="건축외주"/>
      <sheetName val="자  재"/>
      <sheetName val="진주방향"/>
      <sheetName val="시험연구비상각"/>
      <sheetName val="공사비명세서"/>
      <sheetName val="in"/>
      <sheetName val="물량"/>
      <sheetName val="1단계"/>
      <sheetName val="시화점실행"/>
      <sheetName val="CT "/>
      <sheetName val="방식총괄"/>
      <sheetName val="가설공사내역"/>
      <sheetName val="401"/>
      <sheetName val="현장관리비내역서"/>
      <sheetName val="LIST OF OFFICE EQUI"/>
      <sheetName val="Sheet1(X)"/>
      <sheetName val="품의서"/>
      <sheetName val="RCD-STRAND_PILE_압입및굴착5"/>
      <sheetName val="______★개인별현황표(김종우기사)5"/>
      <sheetName val="______주소록5"/>
      <sheetName val="______★골조분석표(서태용대리)5"/>
      <sheetName val="______골조부재별비율5"/>
      <sheetName val="____(주)경원건축공사비분석표5"/>
      <sheetName val="____(주)경원건축공사비분석표(공)5"/>
      <sheetName val="聒CD-STRAND_PILE_압입및굴착1"/>
      <sheetName val="list_price"/>
      <sheetName val="내역서_"/>
      <sheetName val="Customer_Databas1"/>
      <sheetName val="wblff(before_omi_pc&amp;stump)"/>
      <sheetName val="_"/>
      <sheetName val="IMP_(REACTOR)1"/>
      <sheetName val="_견적서"/>
      <sheetName val="HRSG_SMALL07220"/>
      <sheetName val="Indirect_Cost"/>
      <sheetName val="노원열병합__건축공사기성내역서"/>
      <sheetName val="별표_"/>
      <sheetName val="I_설계조건"/>
      <sheetName val="1_설계기준"/>
      <sheetName val="플랜트_설치"/>
      <sheetName val="단가표_"/>
      <sheetName val="06-BATCH_"/>
      <sheetName val="남양시작동자105노65기1_3화1_2"/>
      <sheetName val="Harga_material_"/>
      <sheetName val="kimre_scrubber"/>
      <sheetName val="sum1_(2)"/>
      <sheetName val="AH-1_"/>
      <sheetName val="BOM-Form_A_1_III"/>
      <sheetName val="General_Data"/>
      <sheetName val="RING_WALL"/>
      <sheetName val="full_(2)"/>
      <sheetName val="06_BATCH_"/>
      <sheetName val="DRAIN_DRUM_PIT_D-301"/>
      <sheetName val="plan&amp;section_of_foundation"/>
      <sheetName val="TABLE2-1_ISBL(GENEAL-CIVIL)"/>
      <sheetName val="TABLE2-2_OSBL-(SITE_PREP)"/>
      <sheetName val="ISBL_(검증)"/>
      <sheetName val="교통시설_표지판"/>
      <sheetName val="SL_dau_tien"/>
      <sheetName val="Sheet1_(2)"/>
      <sheetName val="효성CB_1P기초"/>
      <sheetName val="C_&amp;_G_RHS"/>
      <sheetName val="INDIRECT_MOBILIZATION_PLAN"/>
      <sheetName val="MANPOWER_MOBILIZATION"/>
      <sheetName val="LABOR_MOBILIZATION_PLAN"/>
      <sheetName val="STAFF_MOBILIZATION_PLAN"/>
      <sheetName val="LIST_OF_OFFICE_EQUIPMENT"/>
      <sheetName val="PERSONNEL_SETUP"/>
      <sheetName val="KOREAN_STAFF_SALARY_-_SITE"/>
      <sheetName val="TEMPORARY_FACILITIES"/>
      <sheetName val="WATER_SUPPLY"/>
      <sheetName val="준검_내역서"/>
      <sheetName val="UOP_508_PG_5-12"/>
      <sheetName val="Requirement(Work_Crew)"/>
      <sheetName val="Mp-team_1"/>
      <sheetName val="수량산출서_갑지"/>
      <sheetName val="1_설계조건"/>
      <sheetName val="90_03실행_"/>
      <sheetName val="2_내역서"/>
      <sheetName val="설_계"/>
      <sheetName val="강관_및_부속"/>
      <sheetName val="1_우편집중내역서"/>
      <sheetName val="4_LINE"/>
      <sheetName val="7_th"/>
      <sheetName val="CP-E2_(품셈표)"/>
      <sheetName val="ACCESS_FLOOR"/>
      <sheetName val="Change_rate"/>
      <sheetName val="11_자재단가"/>
      <sheetName val="을_2"/>
      <sheetName val="FCU_(2)"/>
      <sheetName val="조도계산서_(도서)"/>
      <sheetName val="단가산출서_(2)"/>
      <sheetName val="목동세대_산출근거"/>
      <sheetName val="cctv"/>
      <sheetName val="조명투자및환수계획"/>
      <sheetName val="제조중간결과"/>
      <sheetName val="외자배분"/>
      <sheetName val="외자내역"/>
      <sheetName val="일위"/>
      <sheetName val="변경총괄지(1)"/>
      <sheetName val="LAND_HOYU"/>
      <sheetName val="LAND_YUKO"/>
      <sheetName val="가동비율"/>
      <sheetName val="기타 정보통신공사"/>
      <sheetName val="주빔의 설계"/>
      <sheetName val="보할최종(준공)only"/>
      <sheetName val="NSMA-sက_x0000_諱ԃ"/>
      <sheetName val="산재 안전"/>
      <sheetName val="노무비 경비"/>
      <sheetName val="1.관로"/>
      <sheetName val="사급자재"/>
      <sheetName val="NSMA-s〯â_x0000__x0000__x0000_"/>
      <sheetName val="청제공기계일위대가"/>
      <sheetName val="제경집계"/>
      <sheetName val="동원인원산출"/>
      <sheetName val="(2)"/>
      <sheetName val="일반부표"/>
      <sheetName val="FAND厰&amp;"/>
      <sheetName val="FAND咀,"/>
      <sheetName val="경비_원본"/>
      <sheetName val="노임"/>
      <sheetName val="최초침-_x0000_ü_x0000_"/>
      <sheetName val="기초1"/>
      <sheetName val="관로공표지"/>
      <sheetName val="지수"/>
      <sheetName val="경제성분석"/>
      <sheetName val="형상"/>
      <sheetName val="퍼스트"/>
      <sheetName val="b_balju (2)"/>
      <sheetName val="관급자재"/>
      <sheetName val="DIAPHRAGM"/>
      <sheetName val="흄관기초"/>
      <sheetName val="NSMA-s㠨⑎蠀ᔁ"/>
      <sheetName val="NSMA-s㠨⪘ကᔁ"/>
      <sheetName val="C.배수관공"/>
      <sheetName val="GCS 5F-19"/>
      <sheetName val="PAC"/>
      <sheetName val="PROJECT BRIEF(EX.NEW)"/>
      <sheetName val="cross beam"/>
      <sheetName val="견적금액(2003.12.22)"/>
      <sheetName val="설계내역서"/>
      <sheetName val="1.취수장"/>
      <sheetName val="RCD-ST_x0015__x0000__x000a__x0000__x0014__x0000__x000e__x0000__x0012__x0000__x0015__x0000__x0004__x0000__x0004__x0000_"/>
      <sheetName val="_x0000__x0004__x0000__x0004_"/>
      <sheetName val="2002상반기㥾ᆄ㰁딐"/>
      <sheetName val="OCM"/>
      <sheetName val="REINF."/>
      <sheetName val="LOADS"/>
      <sheetName val="SKETCH"/>
      <sheetName val="CHECK1"/>
      <sheetName val="F5"/>
      <sheetName val="계산내역(설비)"/>
      <sheetName val="월별지출내역"/>
      <sheetName val="공사비지출기안"/>
      <sheetName val="약품공급2"/>
      <sheetName val="______골ମ⿥_x0005__x0000__x0000__x0000_"/>
      <sheetName val="납부서"/>
      <sheetName val="DESIGN(77C-102A)-2"/>
      <sheetName val="수량산출(액티비티)"/>
      <sheetName val="제품"/>
      <sheetName val="C-노임단가"/>
      <sheetName val="별표총괄"/>
      <sheetName val="______골조부_x0012__x0015__x0008__x0006__x0004_"/>
      <sheetName val="Ѐ_x0000__x0000__x0000_"/>
      <sheetName val="Tender Summary"/>
      <sheetName val="표지 (2)"/>
      <sheetName val="조명율표"/>
      <sheetName val="97"/>
      <sheetName val="PAINT"/>
      <sheetName val="SUMMARY"/>
      <sheetName val="본부장"/>
      <sheetName val="건축"/>
      <sheetName val="단계별내역 (2)"/>
      <sheetName val="노무비"/>
      <sheetName val="Area"/>
      <sheetName val="도급자재"/>
      <sheetName val="97생산제품"/>
      <sheetName val="총중목"/>
      <sheetName val="내2"/>
      <sheetName val="기본DATA"/>
      <sheetName val="8.PILE  (돌출)"/>
      <sheetName val="방음벽기초-수량"/>
      <sheetName val="조작대(1연)"/>
      <sheetName val="부대공집계표"/>
      <sheetName val="화산肼᭭"/>
      <sheetName val="견적내역서"/>
      <sheetName val="한전고리-을"/>
      <sheetName val="Change r嗠O嘬"/>
      <sheetName val="RCD-STRAND_PILE_압입및굴浐ௗ"/>
      <sheetName val="기초0_x0000_"/>
    </sheetNames>
    <sheetDataSet>
      <sheetData sheetId="0">
        <row r="5">
          <cell r="D5" t="str">
            <v>(발표일:99.1.1)</v>
          </cell>
        </row>
      </sheetData>
      <sheetData sheetId="1">
        <row r="5">
          <cell r="D5" t="str">
            <v>(발표일:99.1.1)</v>
          </cell>
        </row>
      </sheetData>
      <sheetData sheetId="2">
        <row r="5">
          <cell r="D5" t="str">
            <v>(발표일:99.1.1)</v>
          </cell>
        </row>
      </sheetData>
      <sheetData sheetId="3">
        <row r="5">
          <cell r="D5" t="str">
            <v>(발표일:99.1.1)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/>
      <sheetData sheetId="1003" refreshError="1"/>
      <sheetData sheetId="1004" refreshError="1"/>
      <sheetData sheetId="100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설계조건"/>
      <sheetName val="단면가정"/>
      <sheetName val="전산입력자료"/>
      <sheetName val="하중조합"/>
      <sheetName val="단면력집계"/>
      <sheetName val="FOOTING1"/>
      <sheetName val="FOOTING2"/>
      <sheetName val="FOOTING3"/>
      <sheetName val="말뚝기초설계"/>
      <sheetName val="FOOTING 배근도"/>
      <sheetName val="날개벽"/>
      <sheetName val="처짐"/>
      <sheetName val="대로근거"/>
      <sheetName val="중로근거"/>
      <sheetName val="Sheet1"/>
      <sheetName val="#REF"/>
      <sheetName val="조명시설"/>
      <sheetName val="SLAB&quot;1&quot;"/>
      <sheetName val="INPUT(덕도방향-시점)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정부노임단가"/>
      <sheetName val="단가조사서"/>
      <sheetName val="공사원가"/>
      <sheetName val="내역서집계표"/>
      <sheetName val="내역서"/>
      <sheetName val="호표일위대가집계표"/>
      <sheetName val="호표일위대가"/>
      <sheetName val="중기산출근거"/>
      <sheetName val="중기집계표"/>
      <sheetName val="중기계산"/>
      <sheetName val="2.자재집계표"/>
      <sheetName val="토공-토사"/>
      <sheetName val="맹암거터파기"/>
      <sheetName val="되메우기및다짐1"/>
      <sheetName val="토사운반및사토장정리"/>
      <sheetName val="경암운반및사토장정리"/>
      <sheetName val="화강석 보조기층"/>
      <sheetName val="혼합기층 포설 및다짐 (2)"/>
      <sheetName val="보조기층 포설 및다짐"/>
      <sheetName val="아스콘기층"/>
      <sheetName val="아스콘표층"/>
      <sheetName val="프라임코팅"/>
      <sheetName val="텍코팅코팅"/>
      <sheetName val="보조기층운반"/>
      <sheetName val="철근운반"/>
      <sheetName val="흄관운반300"/>
      <sheetName val="도로경계석운반"/>
      <sheetName val="보차도경계석운반 (2)"/>
      <sheetName val="1.총괄토공"/>
      <sheetName val="2.하수터파기토공"/>
      <sheetName val="3.하수수량집계표"/>
      <sheetName val="배수관집계표-연결관"/>
      <sheetName val="연결관-300"/>
      <sheetName val="배수관집계표-오수관"/>
      <sheetName val="오수관-300"/>
      <sheetName val="맨홀집계및깊이계산서-오수"/>
      <sheetName val="오수맨홀900"/>
      <sheetName val="집수정600-600-3"/>
      <sheetName val="집수정300-400-1"/>
      <sheetName val="U형측구300×400"/>
      <sheetName val="4.맹암거집계표"/>
      <sheetName val="맹암거 토공"/>
      <sheetName val="맹암거100"/>
      <sheetName val="맹암거200"/>
      <sheetName val="맹암거300"/>
      <sheetName val="5.포장공사수량집계표"/>
      <sheetName val="화강석"/>
      <sheetName val="보차도경계석"/>
      <sheetName val="도로경계석 (2)"/>
      <sheetName val="L형측구"/>
      <sheetName val="아스팔트포장"/>
      <sheetName val="XXXXXX"/>
      <sheetName val="장비집계"/>
      <sheetName val="위생기구집계"/>
      <sheetName val="급수급탕집계"/>
      <sheetName val="급수급탕 (동관)"/>
      <sheetName val="오배수 (집계)"/>
      <sheetName val="NO-HUB"/>
      <sheetName val="오배수"/>
      <sheetName val="닥트집계"/>
      <sheetName val="덕트"/>
      <sheetName val="A-4"/>
      <sheetName val="ITEM"/>
      <sheetName val="Cover"/>
      <sheetName val="단위중량"/>
      <sheetName val="수목표준대가"/>
      <sheetName val="Sheet5"/>
      <sheetName val="하수급견적대비"/>
      <sheetName val="감가상각"/>
      <sheetName val="Dae_Jiju"/>
      <sheetName val="Sikje_ingun"/>
      <sheetName val="TREE_D"/>
      <sheetName val="WORK"/>
      <sheetName val="ilch"/>
      <sheetName val="Sheet1"/>
      <sheetName val="MOTOR"/>
      <sheetName val="장비당단가 (1)"/>
      <sheetName val="견적서"/>
      <sheetName val="시행예산"/>
      <sheetName val="일반부표"/>
      <sheetName val="공비대비"/>
      <sheetName val="을"/>
      <sheetName val="Site Expenses"/>
      <sheetName val=" 견적서"/>
      <sheetName val="부대내역"/>
      <sheetName val="일위대가목록"/>
      <sheetName val="환률"/>
      <sheetName val="실행철강하도"/>
      <sheetName val="Sheet4"/>
      <sheetName val="DATA"/>
      <sheetName val="데이타"/>
      <sheetName val="BQ"/>
      <sheetName val="설계"/>
      <sheetName val="일위"/>
      <sheetName val="1.맹암거관련"/>
      <sheetName val="가시설수량"/>
      <sheetName val="단위수량"/>
      <sheetName val="원가계산"/>
      <sheetName val="직노"/>
      <sheetName val="일위대가"/>
      <sheetName val="DATA(BAC)"/>
      <sheetName val="Y-WORK"/>
      <sheetName val="한일양산"/>
      <sheetName val="9811"/>
      <sheetName val="c_balju"/>
      <sheetName val="영동(D)"/>
      <sheetName val="도급"/>
      <sheetName val="2_자재집계표"/>
      <sheetName val="화강석_보조기층"/>
      <sheetName val="혼합기층_포설_및다짐_(2)"/>
      <sheetName val="보조기층_포설_및다짐"/>
      <sheetName val="보차도경계석운반_(2)"/>
      <sheetName val="1_총괄토공"/>
      <sheetName val="2_하수터파기토공"/>
      <sheetName val="3_하수수량집계표"/>
      <sheetName val="4_맹암거집계표"/>
      <sheetName val="맹암거_토공"/>
      <sheetName val="5_포장공사수량집계표"/>
      <sheetName val="도로경계석_(2)"/>
      <sheetName val="급수급탕_(동관)"/>
      <sheetName val="오배수_(집계)"/>
      <sheetName val="BID"/>
      <sheetName val="3BL공동구 수량"/>
      <sheetName val="차액보증"/>
      <sheetName val="Sheet15"/>
      <sheetName val="적용률"/>
      <sheetName val="20관리비율"/>
      <sheetName val="건축내역"/>
      <sheetName val="L형옹벽(key)"/>
      <sheetName val="입찰안"/>
      <sheetName val="BSD (2)"/>
      <sheetName val="ABUT수량-A1"/>
      <sheetName val="기계내역"/>
      <sheetName val="GAEYO"/>
      <sheetName val="내역"/>
      <sheetName val="동원인원"/>
      <sheetName val="말뚝지지력산정"/>
      <sheetName val="기별(종합)"/>
      <sheetName val="투찰"/>
      <sheetName val="산출근거"/>
      <sheetName val="토공사"/>
      <sheetName val="식재인부"/>
      <sheetName val="Proposal"/>
      <sheetName val="토목내역"/>
      <sheetName val="IPL_SCHEDULE"/>
      <sheetName val="산업개발안내서"/>
      <sheetName val="변압기 및 발전기 용량"/>
      <sheetName val="물량집계(전기)"/>
      <sheetName val="물량집계(계장)"/>
      <sheetName val="장비당단가_(1)"/>
      <sheetName val="Testing"/>
      <sheetName val="CONCRETE"/>
      <sheetName val="공사비 내역 (가)"/>
      <sheetName val="gyun"/>
      <sheetName val="보합"/>
      <sheetName val="TABLE"/>
      <sheetName val="공통부대비"/>
      <sheetName val="공문"/>
      <sheetName val="FAB별"/>
      <sheetName val="01"/>
      <sheetName val="갑지"/>
      <sheetName val="집계표"/>
      <sheetName val="품셈TABLE"/>
      <sheetName val="자재단가비교표"/>
      <sheetName val="8월현금흐름표"/>
      <sheetName val="노임단가"/>
      <sheetName val="OCT.FDN"/>
      <sheetName val="오산갈곳"/>
      <sheetName val="일위대가목차"/>
      <sheetName val="J直材4"/>
      <sheetName val="단가결정"/>
      <sheetName val="물량산출근거"/>
      <sheetName val="D-3503"/>
      <sheetName val="GTG TR PIT"/>
      <sheetName val="결선list"/>
      <sheetName val="빙장비사양"/>
      <sheetName val="실행(ALT1)"/>
      <sheetName val="kimre scrubber"/>
      <sheetName val="GRDBS"/>
      <sheetName val="단가표"/>
      <sheetName val="Customer Databas"/>
      <sheetName val="FANDBS"/>
      <sheetName val="GRDATA"/>
      <sheetName val="SHAFTDBSE"/>
      <sheetName val="소비자가"/>
      <sheetName val="MATRLDATA"/>
      <sheetName val="공사개요"/>
      <sheetName val="명세서"/>
      <sheetName val="맨홀수량집계"/>
      <sheetName val="원가"/>
      <sheetName val="밸브설치"/>
      <sheetName val="2F 회의실견적(5_14 일대)"/>
      <sheetName val="INST_DCI"/>
      <sheetName val="I.설계조건"/>
      <sheetName val="공통가설"/>
      <sheetName val="내역서(총)"/>
      <sheetName val="KP1590_E"/>
      <sheetName val="96수출"/>
      <sheetName val="1.설계기준"/>
      <sheetName val="현장"/>
      <sheetName val="수량산출"/>
      <sheetName val="말뚝물량"/>
      <sheetName val="DATE"/>
      <sheetName val="일반맨홀수량집계"/>
      <sheetName val="당초"/>
      <sheetName val="PRO_DCI"/>
      <sheetName val="HVAC_DCI"/>
      <sheetName val="PIPE_DCI"/>
      <sheetName val="단가"/>
      <sheetName val="시설물일위"/>
      <sheetName val="XL4Poppy"/>
      <sheetName val="PhaDoMong"/>
      <sheetName val="과천MAIN"/>
      <sheetName val="소업1교"/>
      <sheetName val="BLOCK(1)"/>
      <sheetName val="단가대비표"/>
      <sheetName val="2.단면가정"/>
      <sheetName val="4.말뚝설계"/>
      <sheetName val="1.설계조건"/>
      <sheetName val="토목"/>
      <sheetName val="PUMP"/>
      <sheetName val="공사비_내역_(가)"/>
      <sheetName val="_견적서"/>
      <sheetName val="2F_회의실견적(5_14_일대)"/>
      <sheetName val="BSD_(2)"/>
      <sheetName val="1_맹암거관련"/>
      <sheetName val="3BL공동구_수량"/>
      <sheetName val="Site_Expenses"/>
      <sheetName val="관접합및부설"/>
      <sheetName val="부하LOAD"/>
      <sheetName val="ISBL"/>
      <sheetName val="OSBL"/>
      <sheetName val="건내용"/>
      <sheetName val="Sheet2"/>
      <sheetName val="INSTR"/>
      <sheetName val="영업소실적"/>
      <sheetName val="단면치수"/>
      <sheetName val="가시설(TYPE-A)"/>
      <sheetName val="1-1평균터파기고(1)"/>
      <sheetName val="b_balju_cho"/>
      <sheetName val="입찰견적보고서"/>
      <sheetName val="INPUT"/>
      <sheetName val="woo(mac)"/>
      <sheetName val="식재품셈"/>
      <sheetName val="견"/>
      <sheetName val="7내역"/>
      <sheetName val="내역서(기계)"/>
      <sheetName val="Studio"/>
      <sheetName val="수목데이타 "/>
      <sheetName val="몰탈재료산출"/>
      <sheetName val="2공구산출내역"/>
      <sheetName val="날개벽(좌,우=45도,75도)"/>
      <sheetName val="CAL"/>
      <sheetName val="SE-611"/>
      <sheetName val="1을"/>
      <sheetName val="견적집계표"/>
      <sheetName val="원형맨홀수량"/>
      <sheetName val="입력1"/>
      <sheetName val="FLA"/>
      <sheetName val="국별인원"/>
      <sheetName val="TEL"/>
      <sheetName val="교각1"/>
      <sheetName val="연수동"/>
      <sheetName val="물량표"/>
      <sheetName val="경비2내역"/>
      <sheetName val="수목데이타"/>
      <sheetName val="1호맨홀가감수량"/>
      <sheetName val="SORCE1"/>
      <sheetName val="1호맨홀수량산출"/>
      <sheetName val="형틀공사"/>
      <sheetName val="전기일위대가"/>
      <sheetName val="남양시작동자105노65기1.3화1.2"/>
      <sheetName val="부표총괄"/>
      <sheetName val="ATS단가"/>
      <sheetName val="DATA1"/>
      <sheetName val="wall"/>
      <sheetName val="터파기및재료"/>
      <sheetName val="Inputs"/>
      <sheetName val="Timing&amp;Esc"/>
      <sheetName val="TABLE2-1 ISBL(GENEAL-CIVIL)"/>
      <sheetName val="TABLE2-1 ISBL-(SlTE PREP)"/>
      <sheetName val="TABLE2.1 ISBL (Soil Invest)"/>
      <sheetName val="TABLE2-2 OSBL(GENERAL-CIVIL)"/>
      <sheetName val="TABLE2-2 OSBL-(SITE PREP)"/>
      <sheetName val="General Data"/>
      <sheetName val="PRO_A"/>
      <sheetName val="DWG"/>
      <sheetName val="ELEC_MCI"/>
      <sheetName val="MAIN"/>
      <sheetName val="INST_MCI"/>
      <sheetName val="MECH_MCI"/>
      <sheetName val="PRO"/>
      <sheetName val="입사시직위"/>
      <sheetName val="7.5.2 BOQ Summary "/>
      <sheetName val="수량산출서"/>
      <sheetName val="TYPE-B 평균H"/>
      <sheetName val="Total"/>
      <sheetName val="차량구입"/>
      <sheetName val="산출내역서집계표"/>
      <sheetName val="6월실적"/>
      <sheetName val="손익분석"/>
      <sheetName val="1-1"/>
      <sheetName val="가공비"/>
      <sheetName val="BJJIN"/>
      <sheetName val="표지판현황"/>
      <sheetName val="단면가정"/>
      <sheetName val="I一般比"/>
      <sheetName val="N賃率-職"/>
      <sheetName val=" 해군동해관사 미장공사A그룹 공내역서.xlsx"/>
      <sheetName val="총괄표"/>
      <sheetName val="지주목시비량산출서"/>
      <sheetName val="danga"/>
      <sheetName val="직공비"/>
      <sheetName val="단가조사"/>
      <sheetName val="식재총괄"/>
      <sheetName val="횡배수관토공수량"/>
      <sheetName val="내역표지"/>
      <sheetName val="COPING"/>
      <sheetName val="금액집계"/>
      <sheetName val="hvac(제어동)"/>
      <sheetName val="#REF"/>
      <sheetName val="Baby일위대가"/>
      <sheetName val="내역1"/>
      <sheetName val="부대대비"/>
      <sheetName val="냉연집계"/>
      <sheetName val="신우"/>
      <sheetName val="CODE"/>
      <sheetName val="2000년1차"/>
      <sheetName val="시멘트"/>
      <sheetName val="별표 "/>
      <sheetName val="Construction"/>
      <sheetName val="Item정리"/>
      <sheetName val="SL dau tien"/>
      <sheetName val="적격점수&lt;300억미만&gt;"/>
      <sheetName val="7단가"/>
      <sheetName val="검사현황"/>
      <sheetName val="full (2)"/>
      <sheetName val="설변물량"/>
      <sheetName val="단위별 일위대가표"/>
      <sheetName val="설산1.나"/>
      <sheetName val="본사S"/>
      <sheetName val="Equipment"/>
      <sheetName val="Piping"/>
      <sheetName val="TYPE-A"/>
      <sheetName val="기초일위"/>
      <sheetName val="시설일위"/>
      <sheetName val="조명일위"/>
      <sheetName val="전선 및 전선관"/>
      <sheetName val="IMP(MAIN)"/>
      <sheetName val="IMP (REACTOR)"/>
      <sheetName val="봉양~조차장간고하개명(신설)"/>
      <sheetName val="도급양식"/>
      <sheetName val="소일위대가코드표"/>
      <sheetName val="정산노무"/>
      <sheetName val="정산재료"/>
      <sheetName val="전신환매도율"/>
      <sheetName val="월선수금"/>
      <sheetName val="조도계산서 (도서)"/>
      <sheetName val="Wind Load(3.1) (2)"/>
      <sheetName val="Wind Load(3.2)"/>
      <sheetName val="Wind Load(3.4)"/>
      <sheetName val="가동비율"/>
      <sheetName val="단면(RW1)"/>
      <sheetName val="노원열병합  건축공사기성내역서"/>
      <sheetName val="개요"/>
      <sheetName val="금액"/>
      <sheetName val="2_자재집계표4"/>
      <sheetName val="화강석_보조기층4"/>
      <sheetName val="혼합기층_포설_및다짐_(2)4"/>
      <sheetName val="보조기층_포설_및다짐4"/>
      <sheetName val="보차도경계석운반_(2)4"/>
      <sheetName val="1_총괄토공4"/>
      <sheetName val="2_하수터파기토공4"/>
      <sheetName val="3_하수수량집계표4"/>
      <sheetName val="4_맹암거집계표4"/>
      <sheetName val="맹암거_토공4"/>
      <sheetName val="5_포장공사수량집계표4"/>
      <sheetName val="도로경계석_(2)4"/>
      <sheetName val="급수급탕_(동관)4"/>
      <sheetName val="오배수_(집계)4"/>
      <sheetName val="2_자재집계표1"/>
      <sheetName val="화강석_보조기층1"/>
      <sheetName val="혼합기층_포설_및다짐_(2)1"/>
      <sheetName val="보조기층_포설_및다짐1"/>
      <sheetName val="보차도경계석운반_(2)1"/>
      <sheetName val="1_총괄토공1"/>
      <sheetName val="2_하수터파기토공1"/>
      <sheetName val="3_하수수량집계표1"/>
      <sheetName val="4_맹암거집계표1"/>
      <sheetName val="맹암거_토공1"/>
      <sheetName val="5_포장공사수량집계표1"/>
      <sheetName val="도로경계석_(2)1"/>
      <sheetName val="급수급탕_(동관)1"/>
      <sheetName val="오배수_(집계)1"/>
      <sheetName val="2_자재집계표2"/>
      <sheetName val="화강석_보조기층2"/>
      <sheetName val="혼합기층_포설_및다짐_(2)2"/>
      <sheetName val="보조기층_포설_및다짐2"/>
      <sheetName val="보차도경계석운반_(2)2"/>
      <sheetName val="1_총괄토공2"/>
      <sheetName val="2_하수터파기토공2"/>
      <sheetName val="3_하수수량집계표2"/>
      <sheetName val="4_맹암거집계표2"/>
      <sheetName val="맹암거_토공2"/>
      <sheetName val="5_포장공사수량집계표2"/>
      <sheetName val="도로경계석_(2)2"/>
      <sheetName val="급수급탕_(동관)2"/>
      <sheetName val="오배수_(집계)2"/>
      <sheetName val="2_자재집계표3"/>
      <sheetName val="화강석_보조기층3"/>
      <sheetName val="혼합기층_포설_및다짐_(2)3"/>
      <sheetName val="보조기층_포설_및다짐3"/>
      <sheetName val="보차도경계석운반_(2)3"/>
      <sheetName val="1_총괄토공3"/>
      <sheetName val="2_하수터파기토공3"/>
      <sheetName val="3_하수수량집계표3"/>
      <sheetName val="4_맹암거집계표3"/>
      <sheetName val="맹암거_토공3"/>
      <sheetName val="5_포장공사수량집계표3"/>
      <sheetName val="도로경계석_(2)3"/>
      <sheetName val="급수급탕_(동관)3"/>
      <sheetName val="오배수_(집계)3"/>
      <sheetName val="골재집계"/>
      <sheetName val="건축내역서"/>
      <sheetName val="연습"/>
      <sheetName val="갑지(추정)"/>
      <sheetName val="인제내역"/>
      <sheetName val="CAPVC"/>
      <sheetName val="대비"/>
      <sheetName val="견적을지"/>
      <sheetName val="EJ"/>
      <sheetName val="전기공사"/>
      <sheetName val="토목주소"/>
      <sheetName val="프랜트면허"/>
      <sheetName val="CP-E2 (품셈표)"/>
      <sheetName val="FACTOR"/>
      <sheetName val="음료실행"/>
      <sheetName val="실행(표지,갑,을)"/>
      <sheetName val="네고율"/>
      <sheetName val="검색"/>
      <sheetName val="Front"/>
      <sheetName val="SCH"/>
      <sheetName val="CTEMCOST"/>
      <sheetName val="design data"/>
      <sheetName val="member design"/>
      <sheetName val="Languages"/>
      <sheetName val="RING WALL"/>
      <sheetName val="변화치수"/>
      <sheetName val="설계조건"/>
      <sheetName val="안정계산"/>
      <sheetName val="단면검토"/>
      <sheetName val="횡배위치"/>
      <sheetName val="적용기준"/>
      <sheetName val="첨부파일"/>
      <sheetName val="EUPDAT2"/>
      <sheetName val="차선도색현황"/>
      <sheetName val="Hargamat"/>
      <sheetName val="Schedule C - Page 2 of 6"/>
      <sheetName val="Schedule C - Page 4 of 6"/>
      <sheetName val="Schedule C - Page 5 of 6"/>
      <sheetName val="Schedule C - Page 6 of 6"/>
      <sheetName val="Schedule A - Page 1 of 3"/>
      <sheetName val="Schedule A - Page 2 of 3"/>
      <sheetName val="Schedule A - Page 3 of 3"/>
      <sheetName val="Schedule B - Page 1 of 4"/>
      <sheetName val="Schedule B - Page 2 of 4"/>
      <sheetName val="Schedule B - Page 3 of 4"/>
      <sheetName val="Schedule B - Page 4 of 4"/>
      <sheetName val="Schedule C - Page 1 of 6"/>
      <sheetName val="Schedule C - Page 3 of 6"/>
      <sheetName val="Schedule E - Page 1 of 11"/>
      <sheetName val="Schedule E - Page 10 of 11"/>
      <sheetName val="Schedule E - Page 11 of 11"/>
      <sheetName val="Schedule E - Page 2 of 11"/>
      <sheetName val="Schedule E - Page 3 of 11"/>
      <sheetName val="Schedule E - Page 4 of 11"/>
      <sheetName val="Schedule E - Page 5 of 11"/>
      <sheetName val="Schedule E - Page 6 of 11"/>
      <sheetName val="Schedule E - Page 7 of 11"/>
      <sheetName val="Schedule E - Page 8 of 11"/>
      <sheetName val="Schedule E - Page 9 of 11"/>
      <sheetName val="A.1.3 - Page 1 of 1"/>
      <sheetName val="A.1.4 - Page 1 of 1"/>
      <sheetName val="A.4 - Page 1 of 1"/>
      <sheetName val="현황"/>
      <sheetName val="기둥(원형)"/>
      <sheetName val="웅진교-S2"/>
      <sheetName val="공사비내역서"/>
      <sheetName val="연결임시"/>
      <sheetName val="4 LINE"/>
      <sheetName val="7 th"/>
      <sheetName val="자재단가"/>
      <sheetName val="요율"/>
      <sheetName val="노임"/>
      <sheetName val="자재대"/>
      <sheetName val="비교표"/>
      <sheetName val="골조시행"/>
      <sheetName val="Sheet1 (2)"/>
      <sheetName val="TC IN"/>
      <sheetName val="C &amp; G RHS"/>
      <sheetName val="AS포장복구 "/>
      <sheetName val="type-F"/>
      <sheetName val="RAHMEN"/>
      <sheetName val="공종별 집계"/>
      <sheetName val="DS-최종"/>
      <sheetName val="단가디비"/>
      <sheetName val="CCC"/>
      <sheetName val="기계"/>
      <sheetName val="공사비예산서(토목분)"/>
      <sheetName val="CALCULATION"/>
      <sheetName val="경비"/>
      <sheetName val="매원개착터널총괄"/>
      <sheetName val="제원.설계조건"/>
      <sheetName val="남대문빌딩"/>
      <sheetName val="진천"/>
      <sheetName val="Macro1"/>
      <sheetName val="Macro2"/>
      <sheetName val="덕전리"/>
      <sheetName val="업무"/>
      <sheetName val="Galaxy 소비자가격표"/>
      <sheetName val="조명율표"/>
      <sheetName val="토공계산서(부체도로)"/>
      <sheetName val="A"/>
      <sheetName val="DOGI"/>
      <sheetName val="SUMMARY(S)"/>
      <sheetName val="확산동"/>
      <sheetName val=""/>
      <sheetName val="C"/>
      <sheetName val="건축공사"/>
      <sheetName val="토&amp;흙"/>
      <sheetName val="배수통관(좌)"/>
      <sheetName val="Data Vol"/>
      <sheetName val="일위대가목록(1)"/>
      <sheetName val="단가대비표(1)"/>
      <sheetName val="식재"/>
      <sheetName val="시설물"/>
      <sheetName val="식재출력용"/>
      <sheetName val="유지관리"/>
      <sheetName val="sum1 (2)"/>
      <sheetName val="I-O(번호별)"/>
      <sheetName val="NSMA-status"/>
      <sheetName val="품셈표"/>
      <sheetName val="EXTERNAL(BOQ)"/>
      <sheetName val="HORI. VESSEL"/>
      <sheetName val="BQ-Offsite"/>
      <sheetName val="대창(함평)"/>
      <sheetName val="대창(장성)"/>
      <sheetName val="대창(함평)-창열"/>
      <sheetName val="123"/>
      <sheetName val="유화"/>
      <sheetName val="DESIGN CRITERIA"/>
      <sheetName val="PumpSpec"/>
      <sheetName val="eq_data"/>
      <sheetName val="h-013211-2"/>
      <sheetName val="견적의뢰"/>
      <sheetName val="CAT_5"/>
      <sheetName val="차수"/>
      <sheetName val="배수공"/>
      <sheetName val="암거"/>
      <sheetName val="포장공"/>
      <sheetName val="LABTOTAL"/>
      <sheetName val="기성집계"/>
      <sheetName val="1.취수장"/>
      <sheetName val="도급내역서"/>
      <sheetName val="내역5"/>
      <sheetName val="Y_WORK"/>
      <sheetName val="뚝토공"/>
      <sheetName val="일위집계표"/>
      <sheetName val="참조자료"/>
      <sheetName val="현장관리비내역서"/>
      <sheetName val="Schedule E - P磇⊅밀⊅︀ꃕԯ_x0000_缀_x0000__x0000_"/>
      <sheetName val="H-PILE수량집계"/>
      <sheetName val="간접비(1)"/>
      <sheetName val="목록"/>
      <sheetName val="1.우편집중내역서"/>
      <sheetName val="공통가설공사"/>
      <sheetName val="SOHAR(2nd)"/>
      <sheetName val="WORK-VOL"/>
      <sheetName val="as boq list up"/>
      <sheetName val="일위목록"/>
      <sheetName val="자료(통합)"/>
      <sheetName val="대상공사(조달청)"/>
      <sheetName val="기초공"/>
      <sheetName val="조명투자및환수계획"/>
      <sheetName val="제조중간결과"/>
      <sheetName val="단가산출서"/>
      <sheetName val="단가산출서 (2)"/>
      <sheetName val="BSD _2_"/>
      <sheetName val="예가표"/>
      <sheetName val="토공산출(주차장)"/>
      <sheetName val="이토변실(A3-LINE)"/>
      <sheetName val="New Valuation"/>
      <sheetName val="인건비 "/>
      <sheetName val="물량"/>
      <sheetName val="건축원가계산서"/>
      <sheetName val="6호기"/>
      <sheetName val="부하(성남)"/>
      <sheetName val="T1"/>
      <sheetName val="공주-교대(A1)"/>
      <sheetName val="산출금액내역"/>
      <sheetName val="화성태안9공구내역(실행)"/>
      <sheetName val="system &amp; LOOK_UP_FUNC"/>
      <sheetName val="BM"/>
      <sheetName val="본지점중"/>
      <sheetName val="Indices"/>
      <sheetName val="1.맹암거관련.xls"/>
      <sheetName val="1.%EB%A7%B9%EC%95%94%EA%B1%B0%E"/>
      <sheetName val="estimate"/>
      <sheetName val="Base_Data"/>
      <sheetName val="PRICE-COMP"/>
      <sheetName val="pri-com"/>
      <sheetName val="내역서_x0000__x0000__x0000__x0000__x0000__x0000__x0000__x0000__x0000_ _x0000_띤ͤ_x0000__x0004__x0000__x0000__x0000__x0000__x0000__x0000_눼ͤ_x0000__x0000__x0000__x0000__x0000_"/>
      <sheetName val="guard(mac)"/>
      <sheetName val="기계설비"/>
      <sheetName val="001"/>
      <sheetName val="검수고1-1층"/>
      <sheetName val="예산명세서"/>
      <sheetName val="설계명세서"/>
      <sheetName val="자료입력"/>
      <sheetName val="전체실적"/>
      <sheetName val="FRT_O"/>
      <sheetName val="FAB_I"/>
      <sheetName val="세부내역"/>
      <sheetName val="IMP_MAIN_"/>
      <sheetName val="IMP _REACTOR_"/>
      <sheetName val="단위세대"/>
      <sheetName val="장비당단가_(1)1"/>
      <sheetName val="sheets"/>
      <sheetName val="예산서"/>
      <sheetName val="실행예산"/>
      <sheetName val="plan&amp;section of foundation"/>
      <sheetName val="working load at the btm ft."/>
      <sheetName val="stability check"/>
      <sheetName val="design load"/>
      <sheetName val="계수시트"/>
      <sheetName val="원가계산서"/>
      <sheetName val="Lookup tables"/>
      <sheetName val="견적"/>
      <sheetName val="실행견적"/>
      <sheetName val="FACTOR94"/>
      <sheetName val="NOMUBI"/>
      <sheetName val="sw1"/>
      <sheetName val="가시설단위수량"/>
      <sheetName val="견적접수"/>
      <sheetName val="견적내역서"/>
      <sheetName val="DIAPHRAGM"/>
      <sheetName val="2_자재집계표5"/>
      <sheetName val="화강석_보조기층5"/>
      <sheetName val="혼합기층_포설_및다짐_(2)5"/>
      <sheetName val="보조기층_포설_및다짐5"/>
      <sheetName val="보차도경계석운반_(2)5"/>
      <sheetName val="1_총괄토공5"/>
      <sheetName val="2_하수터파기토공5"/>
      <sheetName val="3_하수수량집계표5"/>
      <sheetName val="4_맹암거집계표5"/>
      <sheetName val="맹암거_토공5"/>
      <sheetName val="5_포장공사수량집계표5"/>
      <sheetName val="도로경계석_(2)5"/>
      <sheetName val="급수급탕_(동관)5"/>
      <sheetName val="오배수_(집계)5"/>
      <sheetName val="_견적서1"/>
      <sheetName val="1_맹암거관련1"/>
      <sheetName val="3BL공동구_수량1"/>
      <sheetName val="BSD_(2)1"/>
      <sheetName val="Site_Expenses1"/>
      <sheetName val="변압기_및_발전기_용량"/>
      <sheetName val="공사비_내역_(가)1"/>
      <sheetName val="I_설계조건"/>
      <sheetName val="OCT_FDN"/>
      <sheetName val="2_단면가정"/>
      <sheetName val="4_말뚝설계"/>
      <sheetName val="1_설계조건"/>
      <sheetName val="2F_회의실견적(5_14_일대)1"/>
      <sheetName val="GTG_TR_PIT"/>
      <sheetName val="kimre_scrubber"/>
      <sheetName val="Customer_Databas"/>
      <sheetName val="Wind_Load(3_1)_(2)"/>
      <sheetName val="Wind_Load(3_2)"/>
      <sheetName val="Wind_Load(3_4)"/>
      <sheetName val="TABLE2-1_ISBL(GENEAL-CIVIL)"/>
      <sheetName val="TABLE2-1_ISBL-(SlTE_PREP)"/>
      <sheetName val="TABLE2_1_ISBL_(Soil_Invest)"/>
      <sheetName val="TABLE2-2_OSBL(GENERAL-CIVIL)"/>
      <sheetName val="TABLE2-2_OSBL-(SITE_PREP)"/>
      <sheetName val="General_Data"/>
      <sheetName val="수목데이타_"/>
      <sheetName val="1_설계기준"/>
      <sheetName val="전선_및_전선관"/>
      <sheetName val="full_(2)"/>
      <sheetName val="단위별_일위대가표"/>
      <sheetName val="남양시작동자105노65기1_3화1_2"/>
      <sheetName val="7_5_2_BOQ_Summary_"/>
      <sheetName val="TYPE-B_평균H"/>
      <sheetName val="SL_dau_tien"/>
      <sheetName val="설산1_나"/>
      <sheetName val="_해군동해관사_미장공사A그룹_공내역서_xlsx"/>
      <sheetName val="Schedule_C_-_Page_2_of_6"/>
      <sheetName val="Schedule_C_-_Page_4_of_6"/>
      <sheetName val="Schedule_C_-_Page_5_of_6"/>
      <sheetName val="Schedule_C_-_Page_6_of_6"/>
      <sheetName val="Schedule_A_-_Page_1_of_3"/>
      <sheetName val="Schedule_A_-_Page_2_of_3"/>
      <sheetName val="Schedule_A_-_Page_3_of_3"/>
      <sheetName val="Schedule_B_-_Page_1_of_4"/>
      <sheetName val="Schedule_B_-_Page_2_of_4"/>
      <sheetName val="Schedule_B_-_Page_3_of_4"/>
      <sheetName val="Schedule_B_-_Page_4_of_4"/>
      <sheetName val="Schedule_C_-_Page_1_of_6"/>
      <sheetName val="Schedule_C_-_Page_3_of_6"/>
      <sheetName val="Schedule_E_-_Page_1_of_11"/>
      <sheetName val="Schedule_E_-_Page_10_of_11"/>
      <sheetName val="Schedule_E_-_Page_11_of_11"/>
      <sheetName val="Schedule_E_-_Page_2_of_11"/>
      <sheetName val="Schedule_E_-_Page_3_of_11"/>
      <sheetName val="Schedule_E_-_Page_4_of_11"/>
      <sheetName val="Schedule_E_-_Page_5_of_11"/>
      <sheetName val="Schedule_E_-_Page_6_of_11"/>
      <sheetName val="Schedule_E_-_Page_7_of_11"/>
      <sheetName val="Schedule_E_-_Page_8_of_11"/>
      <sheetName val="Schedule_E_-_Page_9_of_11"/>
      <sheetName val="A_1_3_-_Page_1_of_1"/>
      <sheetName val="A_1_4_-_Page_1_of_1"/>
      <sheetName val="A_4_-_Page_1_of_1"/>
      <sheetName val="IMP_(REACTOR)"/>
      <sheetName val="노원열병합__건축공사기성내역서"/>
      <sheetName val="CP-E2_(품셈표)"/>
      <sheetName val="4_LINE"/>
      <sheetName val="7_th"/>
      <sheetName val="조도계산서_(도서)"/>
      <sheetName val="별표_"/>
      <sheetName val="Sheet1_(2)"/>
      <sheetName val="시추주상도"/>
      <sheetName val="미드수량"/>
      <sheetName val="일위_파일"/>
      <sheetName val="협조전"/>
      <sheetName val="K1자재(3차등)"/>
      <sheetName val="방송노임"/>
      <sheetName val="CT "/>
      <sheetName val="품의서"/>
      <sheetName val="바.한일양산"/>
      <sheetName val="Schedule E - Pageက_x0000_諱ԃ恭䀯E_x0000_"/>
      <sheetName val="4안전율"/>
      <sheetName val="간접"/>
      <sheetName val="공사수행방안"/>
      <sheetName val="일반공사"/>
      <sheetName val="단가비교"/>
      <sheetName val="Util&amp; Real"/>
      <sheetName val="내역서1"/>
      <sheetName val="지표"/>
      <sheetName val="자재"/>
      <sheetName val="Schedule E - Page倯ñ_x0000__x0000__x0000__x0000_가뮙"/>
      <sheetName val="공사비집계"/>
      <sheetName val="Schedule E - Page〯â_x0000__x0000__x0000__x0000_였뒋㰜"/>
      <sheetName val="1차 내역서"/>
      <sheetName val="H-01월"/>
      <sheetName val="일위대가(1)"/>
      <sheetName val="특별교실"/>
      <sheetName val="APT내역"/>
      <sheetName val="경산"/>
      <sheetName val="내역단가"/>
      <sheetName val="일위단가"/>
      <sheetName val="단"/>
      <sheetName val="실행내역 "/>
      <sheetName val="내역을"/>
      <sheetName val="2.ㄱ)교량"/>
      <sheetName val="토공 토적표"/>
      <sheetName val="Sheet3 (2)"/>
      <sheetName val="3련 BOX"/>
      <sheetName val="내역서_x0000__x0000__x0000__x0000__x0000__x0000__x0000__x0000__x0000__x0009__x0000_띤ͤ_x0000__x0004__x0000__x0000__x0000__x0000__x0000__x0000_눼ͤ_x0000__x0000__x0000__x0000__x0000_"/>
      <sheetName val="설계명세서(선로)"/>
      <sheetName val="금융비용"/>
      <sheetName val="우각부보강"/>
      <sheetName val="Bdown_ISBL"/>
      <sheetName val="Graph (LGEN)"/>
      <sheetName val="out_prog"/>
      <sheetName val="선적schedule (2)"/>
      <sheetName val="VL"/>
      <sheetName val="화강석_보조기"/>
      <sheetName val="101동"/>
      <sheetName val="단중표"/>
      <sheetName val="0502-2087-Erection"/>
      <sheetName val="Form MF - 2"/>
      <sheetName val="물가자료"/>
      <sheetName val="전기"/>
      <sheetName val="UOP 508 PG 2-9"/>
      <sheetName val="March"/>
      <sheetName val="cable"/>
      <sheetName val="2.설계제원"/>
      <sheetName val="8.1"/>
      <sheetName val="목차"/>
      <sheetName val="calculation-1"/>
      <sheetName val="CombinedFooting_F3"/>
      <sheetName val="fixwater"/>
      <sheetName val="reinforce"/>
      <sheetName val="페이징 배관배선"/>
      <sheetName val="UNSTEADY"/>
      <sheetName val="REINF."/>
      <sheetName val="LOADS"/>
      <sheetName val="SKETCH"/>
      <sheetName val="load"/>
      <sheetName val="BQLIST"/>
      <sheetName val="ASTM C585"/>
      <sheetName val="중기조종사 단위단가"/>
      <sheetName val="노임,재료비"/>
      <sheetName val="실행내역"/>
      <sheetName val="골조단가"/>
      <sheetName val="Sheet3"/>
      <sheetName val="골조(가)"/>
      <sheetName val="MFAB"/>
      <sheetName val="MFRT"/>
      <sheetName val="MPKG"/>
      <sheetName val="MPRD"/>
      <sheetName val="Site_Expenses4"/>
      <sheetName val="장비당단가_(1)5"/>
      <sheetName val="_견적서4"/>
      <sheetName val="3BL공동구_수량4"/>
      <sheetName val="BSD_(2)4"/>
      <sheetName val="1_맹암거관련4"/>
      <sheetName val="공사비_내역_(가)3"/>
      <sheetName val="변압기_및_발전기_용량3"/>
      <sheetName val="장비당단가_(1)2"/>
      <sheetName val="Site_Expenses2"/>
      <sheetName val="장비당단가_(1)3"/>
      <sheetName val="_견적서2"/>
      <sheetName val="3BL공동구_수량2"/>
      <sheetName val="BSD_(2)2"/>
      <sheetName val="1_맹암거관련2"/>
      <sheetName val="변압기_및_발전기_용량1"/>
      <sheetName val="Site_Expenses3"/>
      <sheetName val="장비당단가_(1)4"/>
      <sheetName val="_견적서3"/>
      <sheetName val="3BL공동구_수량3"/>
      <sheetName val="BSD_(2)3"/>
      <sheetName val="1_맹암거관련3"/>
      <sheetName val="공사비_내역_(가)2"/>
      <sheetName val="변압기_및_발전기_용량2"/>
      <sheetName val="하도급대비"/>
      <sheetName val="타공종이기"/>
      <sheetName val="2.내역서"/>
      <sheetName val="PROJECT BRIEF(EX.NEW)"/>
      <sheetName val="Sheet13"/>
      <sheetName val="Sheet14"/>
      <sheetName val="DB"/>
      <sheetName val="인건비"/>
      <sheetName val="JUCK"/>
      <sheetName val="archi(본사)"/>
      <sheetName val="문학간접"/>
      <sheetName val="일위대가(건축)"/>
      <sheetName val="직접인건비"/>
      <sheetName val="경비_원본"/>
      <sheetName val="Schedule E - Pag_x0000__x0000_ﳨ_x0000__x0000__x0000_即酴諬4"/>
      <sheetName val="기초코드"/>
      <sheetName val="플랜트 설치"/>
      <sheetName val="Schedule C - Page 1 of _x0000_"/>
      <sheetName val="약품공급2"/>
      <sheetName val="화강석_보조기_x0005__x0000_"/>
      <sheetName val="직재"/>
      <sheetName val="도장비"/>
      <sheetName val="잡철물"/>
      <sheetName val="단가표 "/>
      <sheetName val="계화배수"/>
      <sheetName val="사용자정의"/>
      <sheetName val="제품표준규격"/>
      <sheetName val="2_자재집계표6"/>
      <sheetName val="화강석_보조기층6"/>
      <sheetName val="혼합기층_포설_및다짐_(2)6"/>
      <sheetName val="보조기층_포설_및다짐6"/>
      <sheetName val="보차도경계석운반_(2)6"/>
      <sheetName val="1_총괄토공6"/>
      <sheetName val="2_하수터파기토공6"/>
      <sheetName val="3_하수수량집계표6"/>
      <sheetName val="4_맹암거집계표6"/>
      <sheetName val="맹암거_토공6"/>
      <sheetName val="5_포장공사수량집계표6"/>
      <sheetName val="도로경계석_(2)6"/>
      <sheetName val="급수급탕_(동관)6"/>
      <sheetName val="오배수_(집계)6"/>
      <sheetName val="GTG_TR_PIT1"/>
      <sheetName val="kimre_scrubber1"/>
      <sheetName val="Customer_Databas1"/>
      <sheetName val="OCT_FDN1"/>
      <sheetName val="2F_회의실견적(5_14_일대)2"/>
      <sheetName val="I_설계조건1"/>
      <sheetName val="1_설계기준1"/>
      <sheetName val="TYPE-B_평균H1"/>
      <sheetName val="수목데이타_1"/>
      <sheetName val="TABLE2-1_ISBL(GENEAL-CIVIL)1"/>
      <sheetName val="TABLE2-1_ISBL-(SlTE_PREP)1"/>
      <sheetName val="TABLE2_1_ISBL_(Soil_Invest)1"/>
      <sheetName val="TABLE2-2_OSBL(GENERAL-CIVIL)1"/>
      <sheetName val="TABLE2-2_OSBL-(SITE_PREP)1"/>
      <sheetName val="General_Data1"/>
      <sheetName val="7_5_2_BOQ_Summary_1"/>
      <sheetName val="2_단면가정1"/>
      <sheetName val="4_말뚝설계1"/>
      <sheetName val="1_설계조건1"/>
      <sheetName val="조도계산서_(도서)1"/>
      <sheetName val="_해군동해관사_미장공사A그룹_공내역서_xlsx1"/>
      <sheetName val="남양시작동자105노65기1_3화1_21"/>
      <sheetName val="별표_1"/>
      <sheetName val="SL_dau_tien1"/>
      <sheetName val="TC_IN"/>
      <sheetName val="단위별_일위대가표1"/>
      <sheetName val="전선_및_전선관1"/>
      <sheetName val="IMP_(REACTOR)1"/>
      <sheetName val="Wind_Load(3_1)_(2)1"/>
      <sheetName val="Wind_Load(3_2)1"/>
      <sheetName val="Wind_Load(3_4)1"/>
      <sheetName val="full_(2)1"/>
      <sheetName val="설산1_나1"/>
      <sheetName val="design_data"/>
      <sheetName val="member_design"/>
      <sheetName val="Schedule_C_-_Page_2_of_61"/>
      <sheetName val="Schedule_C_-_Page_4_of_61"/>
      <sheetName val="Schedule_C_-_Page_5_of_61"/>
      <sheetName val="Schedule_C_-_Page_6_of_61"/>
      <sheetName val="Schedule_A_-_Page_1_of_31"/>
      <sheetName val="Schedule_A_-_Page_2_of_31"/>
      <sheetName val="Schedule_A_-_Page_3_of_31"/>
      <sheetName val="Schedule_B_-_Page_1_of_41"/>
      <sheetName val="Schedule_B_-_Page_2_of_41"/>
      <sheetName val="Schedule_B_-_Page_3_of_41"/>
      <sheetName val="Schedule_B_-_Page_4_of_41"/>
      <sheetName val="Schedule_C_-_Page_1_of_61"/>
      <sheetName val="Schedule_C_-_Page_3_of_61"/>
      <sheetName val="Schedule_E_-_Page_1_of_111"/>
      <sheetName val="Schedule_E_-_Page_10_of_111"/>
      <sheetName val="Schedule_E_-_Page_11_of_111"/>
      <sheetName val="Schedule_E_-_Page_2_of_111"/>
      <sheetName val="Schedule_E_-_Page_3_of_111"/>
      <sheetName val="Schedule_E_-_Page_4_of_111"/>
      <sheetName val="Schedule_E_-_Page_5_of_111"/>
      <sheetName val="Schedule_E_-_Page_6_of_111"/>
      <sheetName val="Schedule_E_-_Page_7_of_111"/>
      <sheetName val="Schedule_E_-_Page_8_of_111"/>
      <sheetName val="Schedule_E_-_Page_9_of_111"/>
      <sheetName val="A_1_3_-_Page_1_of_11"/>
      <sheetName val="A_1_4_-_Page_1_of_11"/>
      <sheetName val="A_4_-_Page_1_of_11"/>
      <sheetName val="공종별_집계"/>
      <sheetName val="노원열병합__건축공사기성내역서1"/>
      <sheetName val="4_LINE1"/>
      <sheetName val="7_th1"/>
      <sheetName val="CP-E2_(품셈표)1"/>
      <sheetName val="RING_WALL"/>
      <sheetName val="Sheet1_(2)1"/>
      <sheetName val="DESIGN_CRITERIA"/>
      <sheetName val="sum1_(2)"/>
      <sheetName val="Data_Vol"/>
      <sheetName val="Galaxy_소비자가격표"/>
      <sheetName val="C_&amp;_G_RHS"/>
      <sheetName val="AS포장복구_"/>
      <sheetName val="제원_설계조건"/>
      <sheetName val="1_취수장"/>
      <sheetName val="Schedule_E_-_P磇⊅밀⊅︀ꃕԯ缀"/>
      <sheetName val="단가산출서_(2)"/>
      <sheetName val="HORI__VESSEL"/>
      <sheetName val="as_boq_list_up"/>
      <sheetName val="BSD__2_"/>
      <sheetName val="New_Valuation"/>
      <sheetName val="인건비_"/>
      <sheetName val="Util&amp;_Real"/>
      <sheetName val="1_우편집중내역서"/>
      <sheetName val="내역서 띤ͤ눼ͤ"/>
      <sheetName val="내역서_띤ͤ눼ͤ"/>
      <sheetName val="Lookup_tables"/>
      <sheetName val="Schedule_E_-_Pagﳨ即酴諬4"/>
      <sheetName val="Schedule E - Paﶻĉ_x0000__x0000_楨◿㢼]誠8"/>
      <sheetName val="Schedule E - Pa䔭疖꜀ȭﶻĉ_x0000__x0000_Ḡ⛓"/>
      <sheetName val="Schedule E - Paﶻ_x001e__x0000__x0000_읰∉㢼ǋ櫀Ʋ"/>
      <sheetName val="Schedule E - Paﶻ_x001e__x0000__x0000_ﳐ⡷㢼ǋ櫀Ʋ"/>
      <sheetName val="Schedule E - Paﶻ_x001e__x0000__x0000_ⱐỹ㢼ǋ櫀Ʋ"/>
      <sheetName val="Schedule E - Paﶻ_x001e__x0000__x0000_萨ⓤ㢼ǋ櫀Ʋ"/>
      <sheetName val="S0"/>
      <sheetName val="옹벽기초자료"/>
      <sheetName val="기본DATA"/>
      <sheetName val="토공(우물통,기타) "/>
      <sheetName val="표지"/>
      <sheetName val="Schedule E - Pa何Ⰰ佖✀訒ԯ_x0000_缀_x0000_"/>
    </sheetNames>
    <sheetDataSet>
      <sheetData sheetId="0" refreshError="1">
        <row r="5">
          <cell r="D5" t="str">
            <v>(발표일:99.1.1)</v>
          </cell>
          <cell r="E5" t="str">
            <v>(발표일:98.9.1)</v>
          </cell>
          <cell r="F5" t="str">
            <v>(발표일:98.1.1)</v>
          </cell>
        </row>
        <row r="6">
          <cell r="A6" t="str">
            <v>L001</v>
          </cell>
          <cell r="B6" t="str">
            <v>갱    부</v>
          </cell>
          <cell r="C6" t="str">
            <v>인</v>
          </cell>
          <cell r="D6">
            <v>46995</v>
          </cell>
          <cell r="E6">
            <v>50308</v>
          </cell>
          <cell r="F6">
            <v>56352</v>
          </cell>
        </row>
        <row r="7">
          <cell r="A7" t="str">
            <v>L002</v>
          </cell>
          <cell r="B7" t="str">
            <v>도 목 수</v>
          </cell>
          <cell r="C7" t="str">
            <v>인</v>
          </cell>
          <cell r="D7">
            <v>0</v>
          </cell>
          <cell r="E7">
            <v>0</v>
          </cell>
          <cell r="F7">
            <v>81068</v>
          </cell>
        </row>
        <row r="8">
          <cell r="A8" t="str">
            <v>L003</v>
          </cell>
          <cell r="B8" t="str">
            <v>건축목공</v>
          </cell>
          <cell r="C8" t="str">
            <v>인</v>
          </cell>
          <cell r="D8">
            <v>62310</v>
          </cell>
          <cell r="E8">
            <v>65713</v>
          </cell>
          <cell r="F8">
            <v>71803</v>
          </cell>
        </row>
        <row r="9">
          <cell r="A9" t="str">
            <v>L004</v>
          </cell>
          <cell r="B9" t="str">
            <v>형틀목공</v>
          </cell>
          <cell r="C9" t="str">
            <v>인</v>
          </cell>
          <cell r="D9">
            <v>62603</v>
          </cell>
          <cell r="E9">
            <v>65381</v>
          </cell>
          <cell r="F9">
            <v>75306</v>
          </cell>
        </row>
        <row r="10">
          <cell r="A10" t="str">
            <v>L005</v>
          </cell>
          <cell r="B10" t="str">
            <v>창호목공</v>
          </cell>
          <cell r="C10" t="str">
            <v>인</v>
          </cell>
          <cell r="D10">
            <v>56563</v>
          </cell>
          <cell r="E10">
            <v>61043</v>
          </cell>
          <cell r="F10">
            <v>66162</v>
          </cell>
        </row>
        <row r="11">
          <cell r="A11" t="str">
            <v>L006</v>
          </cell>
          <cell r="B11" t="str">
            <v>철 골 공</v>
          </cell>
          <cell r="C11" t="str">
            <v>인</v>
          </cell>
          <cell r="D11">
            <v>60500</v>
          </cell>
          <cell r="E11">
            <v>64796</v>
          </cell>
          <cell r="F11">
            <v>73514</v>
          </cell>
        </row>
        <row r="12">
          <cell r="A12" t="str">
            <v>L007</v>
          </cell>
          <cell r="B12" t="str">
            <v>철    공</v>
          </cell>
          <cell r="C12" t="str">
            <v>인</v>
          </cell>
          <cell r="D12">
            <v>59797</v>
          </cell>
          <cell r="E12">
            <v>59917</v>
          </cell>
          <cell r="F12">
            <v>72430</v>
          </cell>
        </row>
        <row r="13">
          <cell r="A13" t="str">
            <v>L008</v>
          </cell>
          <cell r="B13" t="str">
            <v>철 근 공</v>
          </cell>
          <cell r="C13" t="str">
            <v>인</v>
          </cell>
          <cell r="D13">
            <v>65147</v>
          </cell>
          <cell r="E13">
            <v>66944</v>
          </cell>
          <cell r="F13">
            <v>77839</v>
          </cell>
        </row>
        <row r="14">
          <cell r="A14" t="str">
            <v>L009</v>
          </cell>
          <cell r="B14" t="str">
            <v>철 판 공</v>
          </cell>
          <cell r="C14" t="str">
            <v>인</v>
          </cell>
          <cell r="D14">
            <v>61774</v>
          </cell>
          <cell r="E14">
            <v>68465</v>
          </cell>
          <cell r="F14">
            <v>73217</v>
          </cell>
        </row>
        <row r="15">
          <cell r="A15" t="str">
            <v>L010</v>
          </cell>
          <cell r="B15" t="str">
            <v>셧 터 공</v>
          </cell>
          <cell r="C15" t="str">
            <v>인</v>
          </cell>
          <cell r="D15">
            <v>55318</v>
          </cell>
          <cell r="E15">
            <v>58035</v>
          </cell>
          <cell r="F15">
            <v>64659</v>
          </cell>
        </row>
        <row r="16">
          <cell r="A16" t="str">
            <v>L011</v>
          </cell>
          <cell r="B16" t="str">
            <v>샷 시 공</v>
          </cell>
          <cell r="C16" t="str">
            <v>인</v>
          </cell>
          <cell r="D16">
            <v>55318</v>
          </cell>
          <cell r="E16">
            <v>58035</v>
          </cell>
          <cell r="F16">
            <v>65647</v>
          </cell>
        </row>
        <row r="17">
          <cell r="A17" t="str">
            <v>L012</v>
          </cell>
          <cell r="B17" t="str">
            <v>절 단 공</v>
          </cell>
          <cell r="C17" t="str">
            <v>인</v>
          </cell>
          <cell r="D17">
            <v>59642</v>
          </cell>
          <cell r="E17">
            <v>67321</v>
          </cell>
          <cell r="F17">
            <v>65881</v>
          </cell>
        </row>
        <row r="18">
          <cell r="A18" t="str">
            <v>L013</v>
          </cell>
          <cell r="B18" t="str">
            <v>석    공</v>
          </cell>
          <cell r="C18" t="str">
            <v>인</v>
          </cell>
          <cell r="D18">
            <v>69257</v>
          </cell>
          <cell r="E18">
            <v>67292</v>
          </cell>
          <cell r="F18">
            <v>77005</v>
          </cell>
        </row>
        <row r="19">
          <cell r="A19" t="str">
            <v>L014</v>
          </cell>
          <cell r="B19" t="str">
            <v>특수비계공(15M이상)</v>
          </cell>
          <cell r="C19" t="str">
            <v>인</v>
          </cell>
          <cell r="D19">
            <v>78766</v>
          </cell>
          <cell r="E19">
            <v>75380</v>
          </cell>
          <cell r="F19">
            <v>85884</v>
          </cell>
        </row>
        <row r="20">
          <cell r="A20" t="str">
            <v>L015</v>
          </cell>
          <cell r="B20" t="str">
            <v>비 계 공</v>
          </cell>
          <cell r="C20" t="str">
            <v>인</v>
          </cell>
          <cell r="D20">
            <v>66531</v>
          </cell>
          <cell r="E20">
            <v>69324</v>
          </cell>
          <cell r="F20">
            <v>79467</v>
          </cell>
        </row>
        <row r="21">
          <cell r="A21" t="str">
            <v>L016</v>
          </cell>
          <cell r="B21" t="str">
            <v>동 발 공(터 널)</v>
          </cell>
          <cell r="C21" t="str">
            <v>인</v>
          </cell>
          <cell r="D21">
            <v>61285</v>
          </cell>
          <cell r="E21">
            <v>59691</v>
          </cell>
          <cell r="F21">
            <v>65485</v>
          </cell>
        </row>
        <row r="22">
          <cell r="A22" t="str">
            <v>L017</v>
          </cell>
          <cell r="B22" t="str">
            <v>조 적 공</v>
          </cell>
          <cell r="C22" t="str">
            <v>인</v>
          </cell>
          <cell r="D22">
            <v>58512</v>
          </cell>
          <cell r="E22">
            <v>58379</v>
          </cell>
          <cell r="F22">
            <v>67986</v>
          </cell>
        </row>
        <row r="23">
          <cell r="A23" t="str">
            <v>L018</v>
          </cell>
          <cell r="B23" t="str">
            <v>벽돌(블럭)제작공</v>
          </cell>
          <cell r="C23" t="str">
            <v>인</v>
          </cell>
          <cell r="D23">
            <v>56942</v>
          </cell>
          <cell r="E23">
            <v>57334</v>
          </cell>
          <cell r="F23">
            <v>61291</v>
          </cell>
        </row>
        <row r="24">
          <cell r="A24" t="str">
            <v>L019</v>
          </cell>
          <cell r="B24" t="str">
            <v>연 돌 공</v>
          </cell>
          <cell r="C24" t="str">
            <v>인</v>
          </cell>
          <cell r="D24">
            <v>58512</v>
          </cell>
          <cell r="E24">
            <v>58379</v>
          </cell>
          <cell r="F24">
            <v>72745</v>
          </cell>
        </row>
        <row r="25">
          <cell r="A25" t="str">
            <v>L020</v>
          </cell>
          <cell r="B25" t="str">
            <v>미 장 공</v>
          </cell>
          <cell r="C25" t="str">
            <v>인</v>
          </cell>
          <cell r="D25">
            <v>59451</v>
          </cell>
          <cell r="E25">
            <v>61569</v>
          </cell>
          <cell r="F25">
            <v>71283</v>
          </cell>
        </row>
        <row r="26">
          <cell r="A26" t="str">
            <v>L021</v>
          </cell>
          <cell r="B26" t="str">
            <v>방 수 공</v>
          </cell>
          <cell r="C26" t="str">
            <v>인</v>
          </cell>
          <cell r="D26">
            <v>50866</v>
          </cell>
          <cell r="E26">
            <v>51640</v>
          </cell>
          <cell r="F26">
            <v>57701</v>
          </cell>
        </row>
        <row r="27">
          <cell r="A27" t="str">
            <v>L022</v>
          </cell>
          <cell r="B27" t="str">
            <v>타 일 공</v>
          </cell>
          <cell r="C27" t="str">
            <v>인</v>
          </cell>
          <cell r="D27">
            <v>58994</v>
          </cell>
          <cell r="E27">
            <v>60706</v>
          </cell>
          <cell r="F27">
            <v>68147</v>
          </cell>
        </row>
        <row r="28">
          <cell r="A28" t="str">
            <v>L023</v>
          </cell>
          <cell r="B28" t="str">
            <v>줄 눈 공</v>
          </cell>
          <cell r="C28" t="str">
            <v>인</v>
          </cell>
          <cell r="D28">
            <v>58172</v>
          </cell>
          <cell r="E28">
            <v>55387</v>
          </cell>
          <cell r="F28">
            <v>63589</v>
          </cell>
        </row>
        <row r="29">
          <cell r="A29" t="str">
            <v>L024</v>
          </cell>
          <cell r="B29" t="str">
            <v>연 마 공</v>
          </cell>
          <cell r="C29" t="str">
            <v>인</v>
          </cell>
          <cell r="D29">
            <v>56709</v>
          </cell>
          <cell r="E29">
            <v>54957</v>
          </cell>
          <cell r="F29">
            <v>67289</v>
          </cell>
        </row>
        <row r="30">
          <cell r="A30" t="str">
            <v>L025</v>
          </cell>
          <cell r="B30" t="str">
            <v>콘크리트공</v>
          </cell>
          <cell r="C30" t="str">
            <v>인</v>
          </cell>
          <cell r="D30">
            <v>60596</v>
          </cell>
          <cell r="E30">
            <v>63605</v>
          </cell>
          <cell r="F30">
            <v>71184</v>
          </cell>
        </row>
        <row r="31">
          <cell r="A31" t="str">
            <v>L026</v>
          </cell>
          <cell r="B31" t="str">
            <v>바이브레타공</v>
          </cell>
          <cell r="C31" t="str">
            <v>인</v>
          </cell>
          <cell r="D31">
            <v>60596</v>
          </cell>
          <cell r="E31">
            <v>63605</v>
          </cell>
          <cell r="F31">
            <v>69081</v>
          </cell>
        </row>
        <row r="32">
          <cell r="A32" t="str">
            <v>L027</v>
          </cell>
          <cell r="B32" t="str">
            <v>보일러공</v>
          </cell>
          <cell r="C32" t="str">
            <v>인</v>
          </cell>
          <cell r="D32">
            <v>48190</v>
          </cell>
          <cell r="E32">
            <v>52463</v>
          </cell>
          <cell r="F32">
            <v>56787</v>
          </cell>
        </row>
        <row r="33">
          <cell r="A33" t="str">
            <v>L028</v>
          </cell>
          <cell r="B33" t="str">
            <v>배 관 공</v>
          </cell>
          <cell r="C33" t="str">
            <v>인</v>
          </cell>
          <cell r="D33">
            <v>48833</v>
          </cell>
          <cell r="E33">
            <v>52004</v>
          </cell>
          <cell r="F33">
            <v>58907</v>
          </cell>
        </row>
        <row r="34">
          <cell r="A34" t="str">
            <v>L029</v>
          </cell>
          <cell r="B34" t="str">
            <v>온 돌 공</v>
          </cell>
          <cell r="C34" t="str">
            <v>인</v>
          </cell>
          <cell r="D34">
            <v>59451</v>
          </cell>
          <cell r="E34">
            <v>61569</v>
          </cell>
          <cell r="F34">
            <v>54720</v>
          </cell>
        </row>
        <row r="35">
          <cell r="A35" t="str">
            <v>L030</v>
          </cell>
          <cell r="B35" t="str">
            <v>위 생 공</v>
          </cell>
          <cell r="C35" t="str">
            <v>인</v>
          </cell>
          <cell r="D35">
            <v>48855</v>
          </cell>
          <cell r="E35">
            <v>51145</v>
          </cell>
          <cell r="F35">
            <v>59212</v>
          </cell>
        </row>
        <row r="36">
          <cell r="A36" t="str">
            <v>L031</v>
          </cell>
          <cell r="B36" t="str">
            <v>보 온 공</v>
          </cell>
          <cell r="C36" t="str">
            <v>인</v>
          </cell>
          <cell r="D36">
            <v>49987</v>
          </cell>
          <cell r="E36">
            <v>54125</v>
          </cell>
          <cell r="F36">
            <v>63143</v>
          </cell>
        </row>
        <row r="37">
          <cell r="A37" t="str">
            <v>L032</v>
          </cell>
          <cell r="B37" t="str">
            <v>도 장 공</v>
          </cell>
          <cell r="C37" t="str">
            <v>인</v>
          </cell>
          <cell r="D37">
            <v>52915</v>
          </cell>
          <cell r="E37">
            <v>55640</v>
          </cell>
          <cell r="F37">
            <v>63038</v>
          </cell>
        </row>
        <row r="38">
          <cell r="A38" t="str">
            <v>L033</v>
          </cell>
          <cell r="B38" t="str">
            <v>내 장 공</v>
          </cell>
          <cell r="C38" t="str">
            <v>인</v>
          </cell>
          <cell r="D38">
            <v>58768</v>
          </cell>
          <cell r="E38">
            <v>59767</v>
          </cell>
          <cell r="F38">
            <v>72244</v>
          </cell>
        </row>
        <row r="39">
          <cell r="A39" t="str">
            <v>L034</v>
          </cell>
          <cell r="B39" t="str">
            <v>도 배 공</v>
          </cell>
          <cell r="C39" t="str">
            <v>인</v>
          </cell>
          <cell r="D39">
            <v>51632</v>
          </cell>
          <cell r="E39">
            <v>51201</v>
          </cell>
          <cell r="F39">
            <v>58443</v>
          </cell>
        </row>
        <row r="40">
          <cell r="A40" t="str">
            <v>L035</v>
          </cell>
          <cell r="B40" t="str">
            <v>아스타일공</v>
          </cell>
          <cell r="C40" t="str">
            <v>인</v>
          </cell>
          <cell r="D40">
            <v>58994</v>
          </cell>
          <cell r="E40">
            <v>60706</v>
          </cell>
          <cell r="F40">
            <v>71686</v>
          </cell>
        </row>
        <row r="41">
          <cell r="A41" t="str">
            <v>L036</v>
          </cell>
          <cell r="B41" t="str">
            <v>기 와 공</v>
          </cell>
          <cell r="C41" t="str">
            <v>인</v>
          </cell>
          <cell r="D41">
            <v>68363</v>
          </cell>
          <cell r="E41">
            <v>64891</v>
          </cell>
          <cell r="F41">
            <v>69476</v>
          </cell>
        </row>
        <row r="42">
          <cell r="A42" t="str">
            <v>L037</v>
          </cell>
          <cell r="B42" t="str">
            <v>슬레이트공</v>
          </cell>
          <cell r="C42" t="str">
            <v>인</v>
          </cell>
          <cell r="D42">
            <v>68363</v>
          </cell>
          <cell r="E42">
            <v>64891</v>
          </cell>
          <cell r="F42">
            <v>72727</v>
          </cell>
        </row>
        <row r="43">
          <cell r="A43" t="str">
            <v>L038</v>
          </cell>
          <cell r="B43" t="str">
            <v>화약취급공</v>
          </cell>
          <cell r="C43" t="str">
            <v>인</v>
          </cell>
          <cell r="D43">
            <v>67520</v>
          </cell>
          <cell r="E43">
            <v>60578</v>
          </cell>
          <cell r="F43">
            <v>69595</v>
          </cell>
        </row>
        <row r="44">
          <cell r="A44" t="str">
            <v>L039</v>
          </cell>
          <cell r="B44" t="str">
            <v>착 암 공</v>
          </cell>
          <cell r="C44" t="str">
            <v>인</v>
          </cell>
          <cell r="D44">
            <v>50107</v>
          </cell>
          <cell r="E44">
            <v>54279</v>
          </cell>
          <cell r="F44">
            <v>57292</v>
          </cell>
        </row>
        <row r="45">
          <cell r="A45" t="str">
            <v>L040</v>
          </cell>
          <cell r="B45" t="str">
            <v>보 안 공</v>
          </cell>
          <cell r="C45" t="str">
            <v>인</v>
          </cell>
          <cell r="D45">
            <v>41224</v>
          </cell>
          <cell r="E45">
            <v>44036</v>
          </cell>
          <cell r="F45">
            <v>41290</v>
          </cell>
        </row>
        <row r="46">
          <cell r="A46" t="str">
            <v>L041</v>
          </cell>
          <cell r="B46" t="str">
            <v>포 장 공</v>
          </cell>
          <cell r="C46" t="str">
            <v>인</v>
          </cell>
          <cell r="D46">
            <v>59695</v>
          </cell>
          <cell r="E46">
            <v>56237</v>
          </cell>
          <cell r="F46">
            <v>65494</v>
          </cell>
        </row>
        <row r="47">
          <cell r="A47" t="str">
            <v>L042</v>
          </cell>
          <cell r="B47" t="str">
            <v>포 설 공</v>
          </cell>
          <cell r="C47" t="str">
            <v>인</v>
          </cell>
          <cell r="D47">
            <v>53731</v>
          </cell>
          <cell r="E47">
            <v>54013</v>
          </cell>
          <cell r="F47">
            <v>65082</v>
          </cell>
        </row>
        <row r="48">
          <cell r="A48" t="str">
            <v>L043</v>
          </cell>
          <cell r="B48" t="str">
            <v>궤 도 공</v>
          </cell>
          <cell r="C48" t="str">
            <v>인</v>
          </cell>
          <cell r="D48">
            <v>53629</v>
          </cell>
          <cell r="E48">
            <v>62818</v>
          </cell>
          <cell r="F48">
            <v>60000</v>
          </cell>
        </row>
        <row r="49">
          <cell r="A49" t="str">
            <v>L044</v>
          </cell>
          <cell r="B49" t="str">
            <v>용 접 공(철 도)</v>
          </cell>
          <cell r="C49" t="str">
            <v>인</v>
          </cell>
          <cell r="D49">
            <v>58661</v>
          </cell>
          <cell r="E49">
            <v>55736</v>
          </cell>
          <cell r="F49">
            <v>67201</v>
          </cell>
        </row>
        <row r="50">
          <cell r="A50" t="str">
            <v>L045</v>
          </cell>
          <cell r="B50" t="str">
            <v>잠 수 부</v>
          </cell>
          <cell r="C50" t="str">
            <v>인</v>
          </cell>
          <cell r="D50">
            <v>87712</v>
          </cell>
          <cell r="E50">
            <v>73901</v>
          </cell>
          <cell r="F50">
            <v>81832</v>
          </cell>
        </row>
        <row r="51">
          <cell r="A51" t="str">
            <v>L046</v>
          </cell>
          <cell r="B51" t="str">
            <v>잠 함 공</v>
          </cell>
          <cell r="C51" t="str">
            <v>인</v>
          </cell>
          <cell r="D51">
            <v>0</v>
          </cell>
          <cell r="E51">
            <v>0</v>
          </cell>
          <cell r="F51">
            <v>0</v>
          </cell>
        </row>
        <row r="52">
          <cell r="A52" t="str">
            <v>L047</v>
          </cell>
          <cell r="B52" t="str">
            <v>보 링 공</v>
          </cell>
          <cell r="C52" t="str">
            <v>인</v>
          </cell>
          <cell r="D52">
            <v>50288</v>
          </cell>
          <cell r="E52">
            <v>53721</v>
          </cell>
          <cell r="F52">
            <v>58626</v>
          </cell>
        </row>
        <row r="53">
          <cell r="A53" t="str">
            <v>L049</v>
          </cell>
          <cell r="B53" t="str">
            <v>영림기사</v>
          </cell>
          <cell r="C53" t="str">
            <v>인</v>
          </cell>
          <cell r="D53">
            <v>0</v>
          </cell>
          <cell r="E53">
            <v>0</v>
          </cell>
          <cell r="F53">
            <v>72675</v>
          </cell>
        </row>
        <row r="54">
          <cell r="A54" t="str">
            <v>L050</v>
          </cell>
          <cell r="B54" t="str">
            <v>조 경 공</v>
          </cell>
          <cell r="C54" t="str">
            <v>인</v>
          </cell>
          <cell r="D54">
            <v>50250</v>
          </cell>
          <cell r="E54">
            <v>50321</v>
          </cell>
          <cell r="F54">
            <v>60207</v>
          </cell>
        </row>
        <row r="55">
          <cell r="A55" t="str">
            <v>L051</v>
          </cell>
          <cell r="B55" t="str">
            <v>벌 목 부</v>
          </cell>
          <cell r="C55" t="str">
            <v>인</v>
          </cell>
          <cell r="D55">
            <v>57718</v>
          </cell>
          <cell r="E55">
            <v>64902</v>
          </cell>
          <cell r="F55">
            <v>66433</v>
          </cell>
        </row>
        <row r="56">
          <cell r="A56" t="str">
            <v>L052</v>
          </cell>
          <cell r="B56" t="str">
            <v>조림인부</v>
          </cell>
          <cell r="C56" t="str">
            <v>인</v>
          </cell>
          <cell r="D56">
            <v>43854</v>
          </cell>
          <cell r="E56">
            <v>32014</v>
          </cell>
          <cell r="F56">
            <v>53688</v>
          </cell>
        </row>
        <row r="57">
          <cell r="A57" t="str">
            <v>L053</v>
          </cell>
          <cell r="B57" t="str">
            <v>플랜트 기계설치공</v>
          </cell>
          <cell r="C57" t="str">
            <v>인</v>
          </cell>
          <cell r="D57">
            <v>59903</v>
          </cell>
          <cell r="E57">
            <v>61521</v>
          </cell>
          <cell r="F57">
            <v>80805</v>
          </cell>
        </row>
        <row r="58">
          <cell r="A58" t="str">
            <v>L054</v>
          </cell>
          <cell r="B58" t="str">
            <v>플랜트 용접공</v>
          </cell>
          <cell r="C58" t="str">
            <v>인</v>
          </cell>
          <cell r="D58">
            <v>63349</v>
          </cell>
          <cell r="E58">
            <v>69101</v>
          </cell>
          <cell r="F58">
            <v>95379</v>
          </cell>
        </row>
        <row r="59">
          <cell r="A59" t="str">
            <v>L055</v>
          </cell>
          <cell r="B59" t="str">
            <v>플랜트 배관공</v>
          </cell>
          <cell r="C59" t="str">
            <v>인</v>
          </cell>
          <cell r="D59">
            <v>66377</v>
          </cell>
          <cell r="E59">
            <v>76135</v>
          </cell>
          <cell r="F59">
            <v>97219</v>
          </cell>
        </row>
        <row r="60">
          <cell r="A60" t="str">
            <v>L056</v>
          </cell>
          <cell r="B60" t="str">
            <v>플랜트 제관공</v>
          </cell>
          <cell r="C60" t="str">
            <v>인</v>
          </cell>
          <cell r="D60">
            <v>54813</v>
          </cell>
          <cell r="E60">
            <v>60834</v>
          </cell>
          <cell r="F60">
            <v>81966</v>
          </cell>
        </row>
        <row r="61">
          <cell r="A61" t="str">
            <v>L057</v>
          </cell>
          <cell r="B61" t="str">
            <v>시공측량사</v>
          </cell>
          <cell r="C61" t="str">
            <v>인</v>
          </cell>
          <cell r="D61">
            <v>44848</v>
          </cell>
          <cell r="E61">
            <v>47571</v>
          </cell>
          <cell r="F61">
            <v>58506</v>
          </cell>
        </row>
        <row r="62">
          <cell r="A62" t="str">
            <v>L058</v>
          </cell>
          <cell r="B62" t="str">
            <v>시공측량사조수</v>
          </cell>
          <cell r="C62" t="str">
            <v>인</v>
          </cell>
          <cell r="D62">
            <v>33985</v>
          </cell>
          <cell r="E62">
            <v>32619</v>
          </cell>
          <cell r="F62">
            <v>38777</v>
          </cell>
        </row>
        <row r="63">
          <cell r="A63" t="str">
            <v>L059</v>
          </cell>
          <cell r="B63" t="str">
            <v>측    부</v>
          </cell>
          <cell r="C63" t="str">
            <v>인</v>
          </cell>
          <cell r="D63">
            <v>26699</v>
          </cell>
          <cell r="E63">
            <v>32690</v>
          </cell>
          <cell r="F63">
            <v>32725</v>
          </cell>
        </row>
        <row r="64">
          <cell r="A64" t="str">
            <v>L060</v>
          </cell>
          <cell r="B64" t="str">
            <v>검 조 부</v>
          </cell>
          <cell r="C64" t="str">
            <v>인</v>
          </cell>
          <cell r="D64">
            <v>33755</v>
          </cell>
          <cell r="E64">
            <v>34098</v>
          </cell>
          <cell r="F64">
            <v>32800</v>
          </cell>
        </row>
        <row r="65">
          <cell r="A65" t="str">
            <v>L061</v>
          </cell>
          <cell r="B65" t="str">
            <v>송전전공</v>
          </cell>
          <cell r="C65" t="str">
            <v>인</v>
          </cell>
          <cell r="D65">
            <v>197482</v>
          </cell>
          <cell r="E65">
            <v>188956</v>
          </cell>
          <cell r="F65">
            <v>234733</v>
          </cell>
        </row>
        <row r="66">
          <cell r="A66" t="str">
            <v>L062</v>
          </cell>
          <cell r="B66" t="str">
            <v>배전전공</v>
          </cell>
          <cell r="C66" t="str">
            <v>인</v>
          </cell>
          <cell r="D66">
            <v>176615</v>
          </cell>
          <cell r="E66">
            <v>164094</v>
          </cell>
          <cell r="F66">
            <v>192602</v>
          </cell>
        </row>
        <row r="67">
          <cell r="A67" t="str">
            <v>L063</v>
          </cell>
          <cell r="B67" t="str">
            <v>플랜트 전공</v>
          </cell>
          <cell r="C67" t="str">
            <v>인</v>
          </cell>
          <cell r="D67">
            <v>52369</v>
          </cell>
          <cell r="E67">
            <v>54503</v>
          </cell>
          <cell r="F67">
            <v>64285</v>
          </cell>
        </row>
        <row r="68">
          <cell r="A68" t="str">
            <v>L064</v>
          </cell>
          <cell r="B68" t="str">
            <v>내선전공</v>
          </cell>
          <cell r="C68" t="str">
            <v>인</v>
          </cell>
          <cell r="D68">
            <v>47911</v>
          </cell>
          <cell r="E68">
            <v>51021</v>
          </cell>
          <cell r="F68">
            <v>57286</v>
          </cell>
        </row>
        <row r="69">
          <cell r="A69" t="str">
            <v>L065</v>
          </cell>
          <cell r="B69" t="str">
            <v>특별고압케이블전공</v>
          </cell>
          <cell r="C69" t="str">
            <v>인</v>
          </cell>
          <cell r="D69">
            <v>97565</v>
          </cell>
          <cell r="E69">
            <v>102881</v>
          </cell>
          <cell r="F69">
            <v>98463</v>
          </cell>
        </row>
        <row r="70">
          <cell r="A70" t="str">
            <v>L066</v>
          </cell>
          <cell r="B70" t="str">
            <v>고압케이블전공</v>
          </cell>
          <cell r="C70" t="str">
            <v>인</v>
          </cell>
          <cell r="D70">
            <v>66547</v>
          </cell>
          <cell r="E70">
            <v>74151</v>
          </cell>
          <cell r="F70">
            <v>74584</v>
          </cell>
        </row>
        <row r="71">
          <cell r="A71" t="str">
            <v>L067</v>
          </cell>
          <cell r="B71" t="str">
            <v>저압케이블전공</v>
          </cell>
          <cell r="C71" t="str">
            <v>인</v>
          </cell>
          <cell r="D71">
            <v>59146</v>
          </cell>
          <cell r="E71">
            <v>55486</v>
          </cell>
          <cell r="F71">
            <v>61877</v>
          </cell>
        </row>
        <row r="72">
          <cell r="A72" t="str">
            <v>L068</v>
          </cell>
          <cell r="B72" t="str">
            <v>철도신호공</v>
          </cell>
          <cell r="C72" t="str">
            <v>인</v>
          </cell>
          <cell r="D72">
            <v>79766</v>
          </cell>
          <cell r="E72">
            <v>73483</v>
          </cell>
          <cell r="F72">
            <v>88167</v>
          </cell>
        </row>
        <row r="73">
          <cell r="A73" t="str">
            <v>L069</v>
          </cell>
          <cell r="B73" t="str">
            <v>계 장 공</v>
          </cell>
          <cell r="C73" t="str">
            <v>인</v>
          </cell>
          <cell r="D73">
            <v>50009</v>
          </cell>
          <cell r="E73">
            <v>57587</v>
          </cell>
          <cell r="F73">
            <v>60822</v>
          </cell>
        </row>
        <row r="74">
          <cell r="A74" t="str">
            <v>L070</v>
          </cell>
          <cell r="B74" t="str">
            <v>전기공사기사 1급</v>
          </cell>
          <cell r="C74" t="str">
            <v>인</v>
          </cell>
          <cell r="D74">
            <v>0</v>
          </cell>
          <cell r="E74">
            <v>0</v>
          </cell>
          <cell r="F74">
            <v>64241</v>
          </cell>
        </row>
        <row r="75">
          <cell r="A75" t="str">
            <v>L071</v>
          </cell>
          <cell r="B75" t="str">
            <v>전기공사기사 2급</v>
          </cell>
          <cell r="C75" t="str">
            <v>인</v>
          </cell>
          <cell r="D75">
            <v>0</v>
          </cell>
          <cell r="E75">
            <v>0</v>
          </cell>
          <cell r="F75">
            <v>55069</v>
          </cell>
        </row>
        <row r="76">
          <cell r="A76" t="str">
            <v>L072</v>
          </cell>
          <cell r="B76" t="str">
            <v>통신외선공</v>
          </cell>
          <cell r="C76" t="str">
            <v>인</v>
          </cell>
          <cell r="D76">
            <v>73980</v>
          </cell>
          <cell r="E76">
            <v>77946</v>
          </cell>
          <cell r="F76">
            <v>89013</v>
          </cell>
        </row>
        <row r="77">
          <cell r="A77" t="str">
            <v>L073</v>
          </cell>
          <cell r="B77" t="str">
            <v>통신설비공</v>
          </cell>
          <cell r="C77" t="str">
            <v>인</v>
          </cell>
          <cell r="D77">
            <v>64758</v>
          </cell>
          <cell r="E77">
            <v>66296</v>
          </cell>
          <cell r="F77">
            <v>76852</v>
          </cell>
        </row>
        <row r="78">
          <cell r="A78" t="str">
            <v>L074</v>
          </cell>
          <cell r="B78" t="str">
            <v>통신내선공</v>
          </cell>
          <cell r="C78" t="str">
            <v>인</v>
          </cell>
          <cell r="D78">
            <v>60168</v>
          </cell>
          <cell r="E78">
            <v>63738</v>
          </cell>
          <cell r="F78">
            <v>72591</v>
          </cell>
        </row>
        <row r="79">
          <cell r="A79" t="str">
            <v>L075</v>
          </cell>
          <cell r="B79" t="str">
            <v>통신케이블공</v>
          </cell>
          <cell r="C79" t="str">
            <v>인</v>
          </cell>
          <cell r="D79">
            <v>75788</v>
          </cell>
          <cell r="E79">
            <v>80042</v>
          </cell>
          <cell r="F79">
            <v>90455</v>
          </cell>
        </row>
        <row r="80">
          <cell r="A80" t="str">
            <v>L076</v>
          </cell>
          <cell r="B80" t="str">
            <v>무선안테나공</v>
          </cell>
          <cell r="C80" t="str">
            <v>인</v>
          </cell>
          <cell r="D80">
            <v>91475</v>
          </cell>
          <cell r="E80">
            <v>97216</v>
          </cell>
          <cell r="F80">
            <v>110956</v>
          </cell>
        </row>
        <row r="81">
          <cell r="A81" t="str">
            <v>L077</v>
          </cell>
          <cell r="B81" t="str">
            <v>통신기사 1급</v>
          </cell>
          <cell r="C81" t="str">
            <v>인</v>
          </cell>
          <cell r="D81">
            <v>84229</v>
          </cell>
          <cell r="E81">
            <v>87004</v>
          </cell>
          <cell r="F81">
            <v>92723</v>
          </cell>
        </row>
        <row r="82">
          <cell r="A82" t="str">
            <v>L078</v>
          </cell>
          <cell r="B82" t="str">
            <v>통신기사 2급</v>
          </cell>
          <cell r="C82" t="str">
            <v>인</v>
          </cell>
          <cell r="D82">
            <v>79642</v>
          </cell>
          <cell r="E82">
            <v>78519</v>
          </cell>
          <cell r="F82">
            <v>82395</v>
          </cell>
        </row>
        <row r="83">
          <cell r="A83" t="str">
            <v>L079</v>
          </cell>
          <cell r="B83" t="str">
            <v>통신기능사</v>
          </cell>
          <cell r="C83" t="str">
            <v>인</v>
          </cell>
          <cell r="D83">
            <v>67759</v>
          </cell>
          <cell r="E83">
            <v>68332</v>
          </cell>
          <cell r="F83">
            <v>72194</v>
          </cell>
        </row>
        <row r="84">
          <cell r="A84" t="str">
            <v>L080</v>
          </cell>
          <cell r="B84" t="str">
            <v>수작업반장</v>
          </cell>
          <cell r="C84" t="str">
            <v>인</v>
          </cell>
          <cell r="D84">
            <v>57364</v>
          </cell>
          <cell r="E84">
            <v>54191</v>
          </cell>
          <cell r="F84">
            <v>74369</v>
          </cell>
        </row>
        <row r="85">
          <cell r="A85" t="str">
            <v>L081</v>
          </cell>
          <cell r="B85" t="str">
            <v>작업반장</v>
          </cell>
          <cell r="C85" t="str">
            <v>인</v>
          </cell>
          <cell r="D85">
            <v>57364</v>
          </cell>
          <cell r="E85">
            <v>54191</v>
          </cell>
          <cell r="F85">
            <v>60326</v>
          </cell>
        </row>
        <row r="86">
          <cell r="A86" t="str">
            <v>L082</v>
          </cell>
          <cell r="B86" t="str">
            <v>목    도</v>
          </cell>
          <cell r="C86" t="str">
            <v>인</v>
          </cell>
          <cell r="D86">
            <v>64408</v>
          </cell>
          <cell r="E86">
            <v>63010</v>
          </cell>
          <cell r="F86">
            <v>64758</v>
          </cell>
        </row>
        <row r="87">
          <cell r="A87" t="str">
            <v>L083</v>
          </cell>
          <cell r="B87" t="str">
            <v>조 력 공</v>
          </cell>
          <cell r="C87" t="str">
            <v>인</v>
          </cell>
          <cell r="D87">
            <v>39371</v>
          </cell>
          <cell r="E87">
            <v>40427</v>
          </cell>
          <cell r="F87">
            <v>48912</v>
          </cell>
        </row>
        <row r="88">
          <cell r="A88" t="str">
            <v>L084</v>
          </cell>
          <cell r="B88" t="str">
            <v>특별인부</v>
          </cell>
          <cell r="C88" t="str">
            <v>인</v>
          </cell>
          <cell r="D88">
            <v>48674</v>
          </cell>
          <cell r="E88">
            <v>49659</v>
          </cell>
          <cell r="F88">
            <v>57379</v>
          </cell>
        </row>
        <row r="89">
          <cell r="A89" t="str">
            <v>L085</v>
          </cell>
          <cell r="B89" t="str">
            <v>보통인부</v>
          </cell>
          <cell r="C89" t="str">
            <v>인</v>
          </cell>
          <cell r="D89">
            <v>33755</v>
          </cell>
          <cell r="E89">
            <v>34098</v>
          </cell>
          <cell r="F89">
            <v>37736</v>
          </cell>
        </row>
        <row r="90">
          <cell r="A90" t="str">
            <v>L086</v>
          </cell>
          <cell r="B90" t="str">
            <v>중기운전기사</v>
          </cell>
          <cell r="C90" t="str">
            <v>인</v>
          </cell>
          <cell r="D90">
            <v>53715</v>
          </cell>
          <cell r="E90">
            <v>52855</v>
          </cell>
          <cell r="F90">
            <v>56951</v>
          </cell>
        </row>
        <row r="91">
          <cell r="A91" t="str">
            <v>L087</v>
          </cell>
          <cell r="B91" t="str">
            <v>운전사(운반차)</v>
          </cell>
          <cell r="C91" t="str">
            <v>인</v>
          </cell>
          <cell r="D91">
            <v>49633</v>
          </cell>
          <cell r="E91">
            <v>53159</v>
          </cell>
          <cell r="F91">
            <v>51077</v>
          </cell>
        </row>
        <row r="92">
          <cell r="A92" t="str">
            <v>L088</v>
          </cell>
          <cell r="B92" t="str">
            <v>운전사(기  계)</v>
          </cell>
          <cell r="C92" t="str">
            <v>인</v>
          </cell>
          <cell r="D92">
            <v>45575</v>
          </cell>
          <cell r="E92">
            <v>45276</v>
          </cell>
          <cell r="F92">
            <v>54325</v>
          </cell>
        </row>
        <row r="93">
          <cell r="A93" t="str">
            <v>L089</v>
          </cell>
          <cell r="B93" t="str">
            <v>중기운전조수</v>
          </cell>
          <cell r="C93" t="str">
            <v>인</v>
          </cell>
          <cell r="D93">
            <v>40706</v>
          </cell>
          <cell r="E93">
            <v>39194</v>
          </cell>
          <cell r="F93">
            <v>42762</v>
          </cell>
        </row>
        <row r="94">
          <cell r="A94" t="str">
            <v>L090</v>
          </cell>
          <cell r="B94" t="str">
            <v>고급선원</v>
          </cell>
          <cell r="C94" t="str">
            <v>인</v>
          </cell>
          <cell r="D94">
            <v>67380</v>
          </cell>
          <cell r="E94">
            <v>63746</v>
          </cell>
          <cell r="F94">
            <v>63950</v>
          </cell>
        </row>
        <row r="95">
          <cell r="A95" t="str">
            <v>L091</v>
          </cell>
          <cell r="B95" t="str">
            <v>보통선원</v>
          </cell>
          <cell r="C95" t="str">
            <v>인</v>
          </cell>
          <cell r="D95">
            <v>52274</v>
          </cell>
          <cell r="E95">
            <v>54986</v>
          </cell>
          <cell r="F95">
            <v>49346</v>
          </cell>
        </row>
        <row r="96">
          <cell r="A96" t="str">
            <v>L092</v>
          </cell>
          <cell r="B96" t="str">
            <v>선    부</v>
          </cell>
          <cell r="C96" t="str">
            <v>인</v>
          </cell>
          <cell r="D96">
            <v>41303</v>
          </cell>
          <cell r="E96">
            <v>45267</v>
          </cell>
          <cell r="F96">
            <v>40088</v>
          </cell>
        </row>
        <row r="97">
          <cell r="A97" t="str">
            <v>L093</v>
          </cell>
          <cell r="B97" t="str">
            <v>준설선선장</v>
          </cell>
          <cell r="C97" t="str">
            <v>인</v>
          </cell>
          <cell r="D97">
            <v>77084</v>
          </cell>
          <cell r="E97">
            <v>77929</v>
          </cell>
          <cell r="F97">
            <v>79532</v>
          </cell>
        </row>
        <row r="98">
          <cell r="A98" t="str">
            <v>L094</v>
          </cell>
          <cell r="B98" t="str">
            <v>준설선기관장</v>
          </cell>
          <cell r="C98" t="str">
            <v>인</v>
          </cell>
          <cell r="D98">
            <v>65732</v>
          </cell>
          <cell r="E98">
            <v>66667</v>
          </cell>
          <cell r="F98">
            <v>70637</v>
          </cell>
        </row>
        <row r="99">
          <cell r="A99" t="str">
            <v>L095</v>
          </cell>
          <cell r="B99" t="str">
            <v>준설선기관사</v>
          </cell>
          <cell r="C99" t="str">
            <v>인</v>
          </cell>
          <cell r="D99">
            <v>62000</v>
          </cell>
          <cell r="E99">
            <v>63333</v>
          </cell>
          <cell r="F99">
            <v>56955</v>
          </cell>
        </row>
        <row r="100">
          <cell r="A100" t="str">
            <v>L096</v>
          </cell>
          <cell r="B100" t="str">
            <v>준설선운전사</v>
          </cell>
          <cell r="C100" t="str">
            <v>인</v>
          </cell>
          <cell r="D100">
            <v>64200</v>
          </cell>
          <cell r="E100">
            <v>58033</v>
          </cell>
          <cell r="F100">
            <v>66688</v>
          </cell>
        </row>
        <row r="101">
          <cell r="A101" t="str">
            <v>L097</v>
          </cell>
          <cell r="B101" t="str">
            <v>준설선전기사</v>
          </cell>
          <cell r="C101" t="str">
            <v>인</v>
          </cell>
          <cell r="D101">
            <v>66400</v>
          </cell>
          <cell r="E101">
            <v>66000</v>
          </cell>
          <cell r="F101">
            <v>63631</v>
          </cell>
        </row>
        <row r="102">
          <cell r="A102" t="str">
            <v>L098</v>
          </cell>
          <cell r="B102" t="str">
            <v>기계설치공</v>
          </cell>
          <cell r="C102" t="str">
            <v>인</v>
          </cell>
          <cell r="D102">
            <v>56925</v>
          </cell>
          <cell r="E102">
            <v>51838</v>
          </cell>
          <cell r="F102">
            <v>67415</v>
          </cell>
        </row>
        <row r="103">
          <cell r="A103" t="str">
            <v>L099</v>
          </cell>
          <cell r="B103" t="str">
            <v>기 계 공</v>
          </cell>
          <cell r="C103" t="str">
            <v>인</v>
          </cell>
          <cell r="D103">
            <v>49611</v>
          </cell>
          <cell r="E103">
            <v>49600</v>
          </cell>
          <cell r="F103">
            <v>58906</v>
          </cell>
        </row>
        <row r="104">
          <cell r="A104" t="str">
            <v>L100</v>
          </cell>
          <cell r="B104" t="str">
            <v>선 반 공</v>
          </cell>
          <cell r="C104" t="str">
            <v>인</v>
          </cell>
          <cell r="D104">
            <v>0</v>
          </cell>
          <cell r="E104">
            <v>0</v>
          </cell>
          <cell r="F104">
            <v>78752</v>
          </cell>
        </row>
        <row r="105">
          <cell r="A105" t="str">
            <v>L101</v>
          </cell>
          <cell r="B105" t="str">
            <v>정 비 공</v>
          </cell>
          <cell r="C105" t="str">
            <v>인</v>
          </cell>
          <cell r="D105">
            <v>0</v>
          </cell>
          <cell r="E105">
            <v>0</v>
          </cell>
          <cell r="F105">
            <v>52502</v>
          </cell>
        </row>
        <row r="106">
          <cell r="A106" t="str">
            <v>L102</v>
          </cell>
          <cell r="B106" t="str">
            <v>벨트콘베어작업공</v>
          </cell>
          <cell r="C106" t="str">
            <v>인</v>
          </cell>
          <cell r="D106">
            <v>0</v>
          </cell>
          <cell r="E106">
            <v>0</v>
          </cell>
          <cell r="F106">
            <v>0</v>
          </cell>
        </row>
        <row r="107">
          <cell r="A107" t="str">
            <v>L103</v>
          </cell>
          <cell r="B107" t="str">
            <v>현 도 사</v>
          </cell>
          <cell r="C107" t="str">
            <v>인</v>
          </cell>
          <cell r="D107">
            <v>66579</v>
          </cell>
          <cell r="E107">
            <v>0</v>
          </cell>
          <cell r="F107">
            <v>0</v>
          </cell>
        </row>
        <row r="108">
          <cell r="A108" t="str">
            <v>L104</v>
          </cell>
          <cell r="B108" t="str">
            <v>제 도 사</v>
          </cell>
          <cell r="C108" t="str">
            <v>인</v>
          </cell>
          <cell r="D108">
            <v>42366</v>
          </cell>
          <cell r="E108">
            <v>52957</v>
          </cell>
          <cell r="F108">
            <v>46978</v>
          </cell>
        </row>
        <row r="109">
          <cell r="A109" t="str">
            <v>L105</v>
          </cell>
          <cell r="B109" t="str">
            <v>시험사 1급</v>
          </cell>
          <cell r="C109" t="str">
            <v>인</v>
          </cell>
          <cell r="D109">
            <v>48017</v>
          </cell>
          <cell r="E109">
            <v>51959</v>
          </cell>
          <cell r="F109">
            <v>47867</v>
          </cell>
        </row>
        <row r="110">
          <cell r="A110" t="str">
            <v>L106</v>
          </cell>
          <cell r="B110" t="str">
            <v>시험사 2급</v>
          </cell>
          <cell r="C110" t="str">
            <v>인</v>
          </cell>
          <cell r="D110">
            <v>36857</v>
          </cell>
          <cell r="E110">
            <v>39935</v>
          </cell>
          <cell r="F110">
            <v>42272</v>
          </cell>
        </row>
        <row r="111">
          <cell r="A111" t="str">
            <v>L107</v>
          </cell>
          <cell r="B111" t="str">
            <v>시험사 3급</v>
          </cell>
          <cell r="C111" t="str">
            <v>인</v>
          </cell>
          <cell r="D111">
            <v>0</v>
          </cell>
          <cell r="E111">
            <v>0</v>
          </cell>
          <cell r="F111">
            <v>36667</v>
          </cell>
        </row>
        <row r="112">
          <cell r="A112" t="str">
            <v>L108</v>
          </cell>
          <cell r="B112" t="str">
            <v>시험사 4급</v>
          </cell>
          <cell r="C112" t="str">
            <v>인</v>
          </cell>
          <cell r="D112">
            <v>0</v>
          </cell>
          <cell r="E112">
            <v>0</v>
          </cell>
          <cell r="F112">
            <v>30223</v>
          </cell>
        </row>
        <row r="113">
          <cell r="A113" t="str">
            <v>L109</v>
          </cell>
          <cell r="B113" t="str">
            <v>시험보조수</v>
          </cell>
          <cell r="C113" t="str">
            <v>인</v>
          </cell>
          <cell r="D113">
            <v>29231</v>
          </cell>
          <cell r="E113">
            <v>31260</v>
          </cell>
          <cell r="F113">
            <v>31003</v>
          </cell>
        </row>
        <row r="114">
          <cell r="A114" t="str">
            <v>L110</v>
          </cell>
          <cell r="B114" t="str">
            <v>안전관리기사 1급</v>
          </cell>
          <cell r="C114" t="str">
            <v>인</v>
          </cell>
          <cell r="D114">
            <v>0</v>
          </cell>
          <cell r="E114">
            <v>0</v>
          </cell>
          <cell r="F114">
            <v>43959</v>
          </cell>
        </row>
        <row r="115">
          <cell r="A115" t="str">
            <v>L111</v>
          </cell>
          <cell r="B115" t="str">
            <v>안전관리기사 2급</v>
          </cell>
          <cell r="C115" t="str">
            <v>인</v>
          </cell>
          <cell r="D115">
            <v>0</v>
          </cell>
          <cell r="E115">
            <v>0</v>
          </cell>
          <cell r="F115">
            <v>38509</v>
          </cell>
        </row>
        <row r="116">
          <cell r="A116" t="str">
            <v>L112</v>
          </cell>
          <cell r="B116" t="str">
            <v>유 리 공</v>
          </cell>
          <cell r="C116" t="str">
            <v>인</v>
          </cell>
          <cell r="D116">
            <v>57574</v>
          </cell>
          <cell r="E116">
            <v>61877</v>
          </cell>
          <cell r="F116">
            <v>63783</v>
          </cell>
        </row>
        <row r="117">
          <cell r="A117" t="str">
            <v>L113</v>
          </cell>
          <cell r="B117" t="str">
            <v>함 석 공</v>
          </cell>
          <cell r="C117" t="str">
            <v>인</v>
          </cell>
          <cell r="D117">
            <v>56248</v>
          </cell>
          <cell r="E117">
            <v>56465</v>
          </cell>
          <cell r="F117">
            <v>68943</v>
          </cell>
        </row>
        <row r="118">
          <cell r="A118" t="str">
            <v>L114</v>
          </cell>
          <cell r="B118" t="str">
            <v>용 접 공(일 반)</v>
          </cell>
          <cell r="C118" t="str">
            <v>인</v>
          </cell>
          <cell r="D118">
            <v>60784</v>
          </cell>
          <cell r="E118">
            <v>61021</v>
          </cell>
          <cell r="F118">
            <v>74016</v>
          </cell>
        </row>
        <row r="119">
          <cell r="A119" t="str">
            <v>L115</v>
          </cell>
          <cell r="B119" t="str">
            <v>리 벳 공</v>
          </cell>
          <cell r="C119" t="str">
            <v>인</v>
          </cell>
          <cell r="D119">
            <v>60500</v>
          </cell>
          <cell r="E119">
            <v>64796</v>
          </cell>
          <cell r="F119">
            <v>71579</v>
          </cell>
        </row>
        <row r="120">
          <cell r="A120" t="str">
            <v>L116</v>
          </cell>
          <cell r="B120" t="str">
            <v>루 핑 공</v>
          </cell>
          <cell r="C120" t="str">
            <v>인</v>
          </cell>
          <cell r="D120">
            <v>50866</v>
          </cell>
          <cell r="E120">
            <v>51640</v>
          </cell>
          <cell r="F120">
            <v>57701</v>
          </cell>
        </row>
        <row r="121">
          <cell r="A121" t="str">
            <v>L117</v>
          </cell>
          <cell r="B121" t="str">
            <v>닥 트 공</v>
          </cell>
          <cell r="C121" t="str">
            <v>인</v>
          </cell>
          <cell r="D121">
            <v>48478</v>
          </cell>
          <cell r="E121">
            <v>52215</v>
          </cell>
          <cell r="F121">
            <v>58041</v>
          </cell>
        </row>
        <row r="122">
          <cell r="A122" t="str">
            <v>L118</v>
          </cell>
          <cell r="B122" t="str">
            <v>대 장 공</v>
          </cell>
          <cell r="C122" t="str">
            <v>인</v>
          </cell>
          <cell r="D122">
            <v>0</v>
          </cell>
          <cell r="E122">
            <v>0</v>
          </cell>
          <cell r="F122">
            <v>0</v>
          </cell>
        </row>
        <row r="123">
          <cell r="A123" t="str">
            <v>L119</v>
          </cell>
          <cell r="B123" t="str">
            <v>할 석 공</v>
          </cell>
          <cell r="C123" t="str">
            <v>인</v>
          </cell>
          <cell r="D123">
            <v>63951</v>
          </cell>
          <cell r="E123">
            <v>63908</v>
          </cell>
          <cell r="F123">
            <v>77728</v>
          </cell>
        </row>
        <row r="124">
          <cell r="A124" t="str">
            <v>L120</v>
          </cell>
          <cell r="B124" t="str">
            <v>제철축로공</v>
          </cell>
          <cell r="C124" t="str">
            <v>인</v>
          </cell>
          <cell r="D124">
            <v>92419</v>
          </cell>
          <cell r="E124">
            <v>93072</v>
          </cell>
          <cell r="F124">
            <v>93345</v>
          </cell>
        </row>
        <row r="125">
          <cell r="A125" t="str">
            <v>L121</v>
          </cell>
          <cell r="B125" t="str">
            <v>양 생 공</v>
          </cell>
          <cell r="C125" t="str">
            <v>인</v>
          </cell>
          <cell r="D125">
            <v>33755</v>
          </cell>
          <cell r="E125">
            <v>34098</v>
          </cell>
          <cell r="F125">
            <v>42244</v>
          </cell>
        </row>
        <row r="126">
          <cell r="A126" t="str">
            <v>L122</v>
          </cell>
          <cell r="B126" t="str">
            <v>계 령 공</v>
          </cell>
          <cell r="C126" t="str">
            <v>인</v>
          </cell>
          <cell r="D126">
            <v>52915</v>
          </cell>
          <cell r="E126">
            <v>55640</v>
          </cell>
          <cell r="F126">
            <v>0</v>
          </cell>
        </row>
        <row r="127">
          <cell r="A127" t="str">
            <v>L123</v>
          </cell>
          <cell r="B127" t="str">
            <v>사 공(배포함)</v>
          </cell>
          <cell r="C127" t="str">
            <v>인</v>
          </cell>
          <cell r="D127">
            <v>0</v>
          </cell>
          <cell r="E127">
            <v>0</v>
          </cell>
          <cell r="F127">
            <v>0</v>
          </cell>
        </row>
        <row r="128">
          <cell r="A128" t="str">
            <v>L124</v>
          </cell>
          <cell r="B128" t="str">
            <v>마 부(우마차포함)</v>
          </cell>
          <cell r="C128" t="str">
            <v>인</v>
          </cell>
          <cell r="D128">
            <v>0</v>
          </cell>
          <cell r="E128">
            <v>0</v>
          </cell>
          <cell r="F128">
            <v>0</v>
          </cell>
        </row>
        <row r="129">
          <cell r="A129" t="str">
            <v>L125</v>
          </cell>
          <cell r="B129" t="str">
            <v>제 재 공</v>
          </cell>
          <cell r="C129" t="str">
            <v>인</v>
          </cell>
          <cell r="D129">
            <v>0</v>
          </cell>
          <cell r="E129">
            <v>0</v>
          </cell>
          <cell r="F129">
            <v>0</v>
          </cell>
        </row>
        <row r="130">
          <cell r="A130" t="str">
            <v>L126</v>
          </cell>
          <cell r="B130" t="str">
            <v>철도궤도공</v>
          </cell>
          <cell r="C130" t="str">
            <v>인</v>
          </cell>
          <cell r="D130">
            <v>53629</v>
          </cell>
          <cell r="E130">
            <v>62818</v>
          </cell>
          <cell r="F130">
            <v>65636</v>
          </cell>
        </row>
        <row r="131">
          <cell r="A131" t="str">
            <v>L127</v>
          </cell>
          <cell r="B131" t="str">
            <v>지적기사 1급</v>
          </cell>
          <cell r="C131" t="str">
            <v>인</v>
          </cell>
          <cell r="D131">
            <v>91687</v>
          </cell>
          <cell r="E131">
            <v>93295</v>
          </cell>
          <cell r="F131">
            <v>93540</v>
          </cell>
        </row>
        <row r="132">
          <cell r="A132" t="str">
            <v>L128</v>
          </cell>
          <cell r="B132" t="str">
            <v>지적기사 2급</v>
          </cell>
          <cell r="C132" t="str">
            <v>인</v>
          </cell>
          <cell r="D132">
            <v>69173</v>
          </cell>
          <cell r="E132">
            <v>72840</v>
          </cell>
          <cell r="F132">
            <v>72183</v>
          </cell>
        </row>
        <row r="133">
          <cell r="A133" t="str">
            <v>L129</v>
          </cell>
          <cell r="B133" t="str">
            <v>지적기능사 1급</v>
          </cell>
          <cell r="C133" t="str">
            <v>인</v>
          </cell>
          <cell r="D133">
            <v>48878</v>
          </cell>
          <cell r="E133">
            <v>50316</v>
          </cell>
          <cell r="F133">
            <v>53062</v>
          </cell>
        </row>
        <row r="134">
          <cell r="A134" t="str">
            <v>L130</v>
          </cell>
          <cell r="B134" t="str">
            <v>지적기능사 2급</v>
          </cell>
          <cell r="C134" t="str">
            <v>인</v>
          </cell>
          <cell r="D134">
            <v>35131</v>
          </cell>
          <cell r="E134">
            <v>34731</v>
          </cell>
          <cell r="F134">
            <v>32715</v>
          </cell>
        </row>
        <row r="135">
          <cell r="A135" t="str">
            <v>L131</v>
          </cell>
          <cell r="B135" t="str">
            <v>치장벽돌공</v>
          </cell>
          <cell r="C135" t="str">
            <v>인</v>
          </cell>
          <cell r="D135">
            <v>61897</v>
          </cell>
          <cell r="E135">
            <v>64317</v>
          </cell>
          <cell r="F135">
            <v>73288</v>
          </cell>
        </row>
        <row r="136">
          <cell r="A136" t="str">
            <v>L132</v>
          </cell>
          <cell r="B136" t="str">
            <v>송전활선전공</v>
          </cell>
          <cell r="C136" t="str">
            <v>인</v>
          </cell>
          <cell r="D136">
            <v>235109</v>
          </cell>
          <cell r="E136">
            <v>250000</v>
          </cell>
          <cell r="F136">
            <v>0</v>
          </cell>
        </row>
        <row r="137">
          <cell r="A137" t="str">
            <v>L133</v>
          </cell>
          <cell r="B137" t="str">
            <v>배전활선전공</v>
          </cell>
          <cell r="C137" t="str">
            <v>인</v>
          </cell>
          <cell r="D137">
            <v>182772</v>
          </cell>
          <cell r="E137">
            <v>188915</v>
          </cell>
          <cell r="F137">
            <v>215055</v>
          </cell>
        </row>
        <row r="138">
          <cell r="A138" t="str">
            <v>L134</v>
          </cell>
          <cell r="B138" t="str">
            <v>중기조장</v>
          </cell>
          <cell r="C138" t="str">
            <v>인</v>
          </cell>
          <cell r="D138">
            <v>64260</v>
          </cell>
          <cell r="E138">
            <v>56042</v>
          </cell>
          <cell r="F138">
            <v>55484</v>
          </cell>
        </row>
        <row r="139">
          <cell r="A139" t="str">
            <v>L135</v>
          </cell>
          <cell r="B139" t="str">
            <v>모래분사공</v>
          </cell>
          <cell r="C139" t="str">
            <v>인</v>
          </cell>
          <cell r="D139">
            <v>52915</v>
          </cell>
          <cell r="E139">
            <v>55640</v>
          </cell>
          <cell r="F139">
            <v>49962</v>
          </cell>
        </row>
        <row r="140">
          <cell r="A140" t="str">
            <v>L137</v>
          </cell>
          <cell r="B140" t="str">
            <v>플랜트 특수용접공</v>
          </cell>
          <cell r="C140" t="str">
            <v>인</v>
          </cell>
          <cell r="D140">
            <v>100475</v>
          </cell>
          <cell r="E140">
            <v>93828</v>
          </cell>
          <cell r="F140">
            <v>141421</v>
          </cell>
        </row>
        <row r="141">
          <cell r="A141" t="str">
            <v>L200</v>
          </cell>
          <cell r="B141" t="str">
            <v>여자인부</v>
          </cell>
          <cell r="C141" t="str">
            <v>인</v>
          </cell>
          <cell r="D141">
            <v>0</v>
          </cell>
          <cell r="E141">
            <v>0</v>
          </cell>
          <cell r="F141">
            <v>0</v>
          </cell>
        </row>
        <row r="142">
          <cell r="A142" t="str">
            <v>L201</v>
          </cell>
          <cell r="B142" t="str">
            <v>조    공</v>
          </cell>
          <cell r="C142" t="str">
            <v>인</v>
          </cell>
          <cell r="D142">
            <v>0</v>
          </cell>
          <cell r="E142">
            <v>0</v>
          </cell>
          <cell r="F142">
            <v>0</v>
          </cell>
        </row>
        <row r="143">
          <cell r="A143" t="str">
            <v>L202</v>
          </cell>
          <cell r="B143" t="str">
            <v>포장특공</v>
          </cell>
          <cell r="C143" t="str">
            <v>인</v>
          </cell>
          <cell r="D143">
            <v>0</v>
          </cell>
          <cell r="E143">
            <v>0</v>
          </cell>
          <cell r="F143">
            <v>0</v>
          </cell>
        </row>
        <row r="144">
          <cell r="A144" t="str">
            <v>L203</v>
          </cell>
          <cell r="B144" t="str">
            <v>항 타 공</v>
          </cell>
          <cell r="C144" t="str">
            <v>인</v>
          </cell>
          <cell r="D144">
            <v>0</v>
          </cell>
          <cell r="E144">
            <v>0</v>
          </cell>
          <cell r="F144">
            <v>0</v>
          </cell>
        </row>
        <row r="145">
          <cell r="A145" t="str">
            <v>L204</v>
          </cell>
          <cell r="B145" t="str">
            <v>드 릴 공</v>
          </cell>
          <cell r="C145" t="str">
            <v>인</v>
          </cell>
          <cell r="D145">
            <v>0</v>
          </cell>
          <cell r="E145">
            <v>0</v>
          </cell>
          <cell r="F145">
            <v>0</v>
          </cell>
        </row>
        <row r="146">
          <cell r="A146" t="str">
            <v>L205</v>
          </cell>
          <cell r="B146" t="str">
            <v>WIRE MESH 설치공</v>
          </cell>
          <cell r="C146" t="str">
            <v>인</v>
          </cell>
          <cell r="D146">
            <v>0</v>
          </cell>
          <cell r="E146">
            <v>0</v>
          </cell>
          <cell r="F146">
            <v>0</v>
          </cell>
        </row>
        <row r="147">
          <cell r="A147" t="str">
            <v>L701</v>
          </cell>
          <cell r="B147" t="str">
            <v>특급기술자</v>
          </cell>
          <cell r="C147" t="str">
            <v>인</v>
          </cell>
          <cell r="D147">
            <v>132166</v>
          </cell>
          <cell r="E147">
            <v>142203</v>
          </cell>
          <cell r="F147">
            <v>142203</v>
          </cell>
        </row>
        <row r="148">
          <cell r="A148" t="str">
            <v>L702</v>
          </cell>
          <cell r="B148" t="str">
            <v>고급기술자</v>
          </cell>
          <cell r="C148" t="str">
            <v>인</v>
          </cell>
          <cell r="D148">
            <v>109695</v>
          </cell>
          <cell r="E148">
            <v>117410</v>
          </cell>
          <cell r="F148">
            <v>117410</v>
          </cell>
        </row>
        <row r="149">
          <cell r="A149" t="str">
            <v>L703</v>
          </cell>
          <cell r="B149" t="str">
            <v>중급기술자</v>
          </cell>
          <cell r="C149" t="str">
            <v>인</v>
          </cell>
          <cell r="D149">
            <v>91968</v>
          </cell>
          <cell r="E149">
            <v>97488</v>
          </cell>
          <cell r="F149">
            <v>97488</v>
          </cell>
        </row>
        <row r="150">
          <cell r="A150" t="str">
            <v>L704</v>
          </cell>
          <cell r="B150" t="str">
            <v>초급기술자</v>
          </cell>
          <cell r="C150" t="str">
            <v>인</v>
          </cell>
          <cell r="D150">
            <v>65947</v>
          </cell>
          <cell r="E150">
            <v>69405</v>
          </cell>
          <cell r="F150">
            <v>69405</v>
          </cell>
        </row>
        <row r="151">
          <cell r="A151" t="str">
            <v>L705</v>
          </cell>
          <cell r="B151" t="str">
            <v>고급기능사</v>
          </cell>
          <cell r="C151" t="str">
            <v>인</v>
          </cell>
          <cell r="D151">
            <v>67006</v>
          </cell>
          <cell r="E151">
            <v>68094</v>
          </cell>
          <cell r="F151">
            <v>68094</v>
          </cell>
        </row>
        <row r="152">
          <cell r="A152" t="str">
            <v>L706</v>
          </cell>
          <cell r="B152" t="str">
            <v>중급기능사</v>
          </cell>
          <cell r="C152" t="str">
            <v>인</v>
          </cell>
          <cell r="D152">
            <v>55830</v>
          </cell>
          <cell r="E152">
            <v>60249</v>
          </cell>
          <cell r="F152">
            <v>60249</v>
          </cell>
        </row>
        <row r="153">
          <cell r="A153" t="str">
            <v>L707</v>
          </cell>
          <cell r="B153" t="str">
            <v>초급기능사</v>
          </cell>
          <cell r="C153" t="str">
            <v>인</v>
          </cell>
          <cell r="D153">
            <v>46933</v>
          </cell>
          <cell r="E153">
            <v>48652</v>
          </cell>
          <cell r="F153">
            <v>48652</v>
          </cell>
        </row>
        <row r="154">
          <cell r="A154" t="str">
            <v>L301</v>
          </cell>
          <cell r="B154" t="str">
            <v>H/W설치기사</v>
          </cell>
          <cell r="C154" t="str">
            <v>인</v>
          </cell>
          <cell r="D154">
            <v>83297</v>
          </cell>
          <cell r="E154">
            <v>82162</v>
          </cell>
          <cell r="F154">
            <v>82913</v>
          </cell>
        </row>
        <row r="155">
          <cell r="A155" t="str">
            <v>L302</v>
          </cell>
          <cell r="B155" t="str">
            <v>H/W시험기사</v>
          </cell>
          <cell r="C155" t="str">
            <v>인</v>
          </cell>
          <cell r="D155">
            <v>85165</v>
          </cell>
          <cell r="E155">
            <v>82402</v>
          </cell>
          <cell r="F155">
            <v>84088</v>
          </cell>
        </row>
        <row r="156">
          <cell r="A156" t="str">
            <v>L303</v>
          </cell>
          <cell r="B156" t="str">
            <v>S/W시험기사</v>
          </cell>
          <cell r="C156" t="str">
            <v>인</v>
          </cell>
          <cell r="D156">
            <v>86583</v>
          </cell>
          <cell r="E156">
            <v>84693</v>
          </cell>
          <cell r="F156">
            <v>85238</v>
          </cell>
        </row>
        <row r="157">
          <cell r="A157" t="str">
            <v>L304</v>
          </cell>
          <cell r="B157" t="str">
            <v>CPU시험기사</v>
          </cell>
          <cell r="C157" t="str">
            <v>인</v>
          </cell>
          <cell r="D157">
            <v>81182</v>
          </cell>
          <cell r="E157">
            <v>79138</v>
          </cell>
          <cell r="F157">
            <v>80163</v>
          </cell>
        </row>
        <row r="158">
          <cell r="A158" t="str">
            <v>L305</v>
          </cell>
          <cell r="B158" t="str">
            <v>광통신기사</v>
          </cell>
          <cell r="C158" t="str">
            <v>인</v>
          </cell>
          <cell r="D158">
            <v>108175</v>
          </cell>
          <cell r="E158">
            <v>132875</v>
          </cell>
          <cell r="F158">
            <v>149857</v>
          </cell>
        </row>
        <row r="159">
          <cell r="A159" t="str">
            <v>L306</v>
          </cell>
          <cell r="B159" t="str">
            <v>광케이블기사</v>
          </cell>
          <cell r="C159" t="str">
            <v>인</v>
          </cell>
          <cell r="D159">
            <v>90147</v>
          </cell>
          <cell r="E159">
            <v>110336</v>
          </cell>
          <cell r="F159">
            <v>120493</v>
          </cell>
        </row>
        <row r="160">
          <cell r="A160" t="str">
            <v>L401</v>
          </cell>
          <cell r="B160" t="str">
            <v>도편수</v>
          </cell>
          <cell r="C160" t="str">
            <v>인</v>
          </cell>
          <cell r="D160">
            <v>120804</v>
          </cell>
          <cell r="E160">
            <v>131984</v>
          </cell>
          <cell r="F160">
            <v>132909</v>
          </cell>
        </row>
        <row r="161">
          <cell r="A161" t="str">
            <v>L402</v>
          </cell>
          <cell r="B161" t="str">
            <v>목조각공</v>
          </cell>
          <cell r="C161" t="str">
            <v>인</v>
          </cell>
          <cell r="D161">
            <v>109226</v>
          </cell>
          <cell r="E161">
            <v>96291</v>
          </cell>
          <cell r="F161">
            <v>95674</v>
          </cell>
        </row>
        <row r="162">
          <cell r="A162" t="str">
            <v>L403</v>
          </cell>
          <cell r="B162" t="str">
            <v>한식목공</v>
          </cell>
          <cell r="C162" t="str">
            <v>인</v>
          </cell>
          <cell r="D162">
            <v>89987</v>
          </cell>
          <cell r="E162">
            <v>87000</v>
          </cell>
          <cell r="F162">
            <v>86465</v>
          </cell>
        </row>
        <row r="163">
          <cell r="A163" t="str">
            <v>L404</v>
          </cell>
          <cell r="B163" t="str">
            <v>한식목공조공</v>
          </cell>
          <cell r="C163" t="str">
            <v>인</v>
          </cell>
          <cell r="D163">
            <v>73861</v>
          </cell>
          <cell r="E163">
            <v>69203</v>
          </cell>
          <cell r="F163">
            <v>62022</v>
          </cell>
        </row>
        <row r="164">
          <cell r="A164" t="str">
            <v>L405</v>
          </cell>
          <cell r="B164" t="str">
            <v>드잡이공</v>
          </cell>
          <cell r="C164" t="str">
            <v>인</v>
          </cell>
          <cell r="D164">
            <v>98743</v>
          </cell>
          <cell r="E164">
            <v>106667</v>
          </cell>
          <cell r="F164">
            <v>98108</v>
          </cell>
        </row>
        <row r="165">
          <cell r="A165" t="str">
            <v>L406</v>
          </cell>
          <cell r="B165" t="str">
            <v>한식와공</v>
          </cell>
          <cell r="C165" t="str">
            <v>인</v>
          </cell>
          <cell r="D165">
            <v>144566</v>
          </cell>
          <cell r="E165">
            <v>153013</v>
          </cell>
          <cell r="F165">
            <v>126465</v>
          </cell>
        </row>
        <row r="166">
          <cell r="A166" t="str">
            <v>L407</v>
          </cell>
          <cell r="B166" t="str">
            <v>한식와공조공</v>
          </cell>
          <cell r="C166" t="str">
            <v>인</v>
          </cell>
          <cell r="D166">
            <v>98830</v>
          </cell>
          <cell r="E166">
            <v>80622</v>
          </cell>
          <cell r="F166">
            <v>91058</v>
          </cell>
        </row>
        <row r="167">
          <cell r="A167" t="str">
            <v>L408</v>
          </cell>
          <cell r="B167" t="str">
            <v>석조각공</v>
          </cell>
          <cell r="C167" t="str">
            <v>인</v>
          </cell>
          <cell r="D167">
            <v>97323</v>
          </cell>
          <cell r="E167">
            <v>112022</v>
          </cell>
          <cell r="F167">
            <v>108908</v>
          </cell>
        </row>
        <row r="168">
          <cell r="A168" t="str">
            <v>L409</v>
          </cell>
          <cell r="B168" t="str">
            <v>특수화공</v>
          </cell>
          <cell r="C168" t="str">
            <v>인</v>
          </cell>
          <cell r="D168">
            <v>130909</v>
          </cell>
          <cell r="E168">
            <v>106000</v>
          </cell>
          <cell r="F168">
            <v>121264</v>
          </cell>
        </row>
        <row r="169">
          <cell r="A169" t="str">
            <v>L410</v>
          </cell>
          <cell r="B169" t="str">
            <v>화공</v>
          </cell>
          <cell r="C169" t="str">
            <v>인</v>
          </cell>
          <cell r="D169">
            <v>98506</v>
          </cell>
          <cell r="E169">
            <v>92685</v>
          </cell>
          <cell r="F169">
            <v>86801</v>
          </cell>
        </row>
        <row r="170">
          <cell r="A170" t="str">
            <v>L411</v>
          </cell>
          <cell r="B170" t="str">
            <v>한식미장공</v>
          </cell>
          <cell r="C170" t="str">
            <v>인</v>
          </cell>
          <cell r="D170">
            <v>83400</v>
          </cell>
          <cell r="E170">
            <v>78989</v>
          </cell>
          <cell r="F170">
            <v>79972</v>
          </cell>
        </row>
        <row r="171">
          <cell r="A171" t="str">
            <v>L501</v>
          </cell>
          <cell r="B171" t="str">
            <v>원자력배관공</v>
          </cell>
          <cell r="C171" t="str">
            <v>인</v>
          </cell>
          <cell r="D171">
            <v>85504</v>
          </cell>
          <cell r="E171">
            <v>84091</v>
          </cell>
          <cell r="F171">
            <v>85331</v>
          </cell>
        </row>
        <row r="172">
          <cell r="A172" t="str">
            <v>L502</v>
          </cell>
          <cell r="B172" t="str">
            <v>원자력용접공</v>
          </cell>
          <cell r="C172" t="str">
            <v>인</v>
          </cell>
          <cell r="D172">
            <v>91598</v>
          </cell>
          <cell r="E172">
            <v>97054</v>
          </cell>
          <cell r="F172">
            <v>98842</v>
          </cell>
        </row>
        <row r="173">
          <cell r="A173" t="str">
            <v>L503</v>
          </cell>
          <cell r="B173" t="str">
            <v>원자력기계설치공</v>
          </cell>
          <cell r="C173" t="str">
            <v>인</v>
          </cell>
          <cell r="D173">
            <v>95966</v>
          </cell>
          <cell r="E173">
            <v>97451</v>
          </cell>
          <cell r="F173">
            <v>98364</v>
          </cell>
        </row>
        <row r="174">
          <cell r="A174" t="str">
            <v>L504</v>
          </cell>
          <cell r="B174" t="str">
            <v>원자력덕트공</v>
          </cell>
          <cell r="C174" t="str">
            <v>인</v>
          </cell>
          <cell r="D174">
            <v>88404</v>
          </cell>
          <cell r="E174">
            <v>84386</v>
          </cell>
          <cell r="F174">
            <v>104350</v>
          </cell>
        </row>
        <row r="175">
          <cell r="A175" t="str">
            <v>L505</v>
          </cell>
          <cell r="B175" t="str">
            <v>원자력제관공</v>
          </cell>
          <cell r="C175" t="str">
            <v>인</v>
          </cell>
          <cell r="D175">
            <v>76226</v>
          </cell>
          <cell r="E175">
            <v>79640</v>
          </cell>
          <cell r="F175">
            <v>76379</v>
          </cell>
        </row>
        <row r="176">
          <cell r="A176" t="str">
            <v>L506</v>
          </cell>
          <cell r="B176" t="str">
            <v>원자력케이블공</v>
          </cell>
          <cell r="C176" t="str">
            <v>인</v>
          </cell>
          <cell r="D176">
            <v>61338</v>
          </cell>
          <cell r="E176">
            <v>66411</v>
          </cell>
          <cell r="F176">
            <v>85474</v>
          </cell>
        </row>
        <row r="177">
          <cell r="A177" t="str">
            <v>L507</v>
          </cell>
          <cell r="B177" t="str">
            <v>원자력계장공</v>
          </cell>
          <cell r="C177" t="str">
            <v>인</v>
          </cell>
          <cell r="D177">
            <v>58478</v>
          </cell>
          <cell r="E177">
            <v>48839</v>
          </cell>
          <cell r="F177">
            <v>0</v>
          </cell>
        </row>
        <row r="178">
          <cell r="A178" t="str">
            <v>L508</v>
          </cell>
          <cell r="B178" t="str">
            <v>고급원자력비파괴시험공</v>
          </cell>
          <cell r="C178" t="str">
            <v>인</v>
          </cell>
          <cell r="D178">
            <v>89172</v>
          </cell>
          <cell r="E178">
            <v>91089</v>
          </cell>
          <cell r="F178">
            <v>92315</v>
          </cell>
        </row>
        <row r="179">
          <cell r="A179" t="str">
            <v>L509</v>
          </cell>
          <cell r="B179" t="str">
            <v>특급원자력비파괴시험공</v>
          </cell>
          <cell r="C179" t="str">
            <v>인</v>
          </cell>
          <cell r="D179">
            <v>94950</v>
          </cell>
          <cell r="E179">
            <v>99701</v>
          </cell>
          <cell r="F179">
            <v>100409</v>
          </cell>
        </row>
        <row r="180">
          <cell r="A180" t="str">
            <v>L510</v>
          </cell>
          <cell r="B180" t="str">
            <v>원자력기술자</v>
          </cell>
          <cell r="C180" t="str">
            <v>인</v>
          </cell>
          <cell r="D180">
            <v>71548</v>
          </cell>
          <cell r="E180">
            <v>67556</v>
          </cell>
          <cell r="F180">
            <v>66616</v>
          </cell>
        </row>
        <row r="181">
          <cell r="A181" t="str">
            <v>L511</v>
          </cell>
          <cell r="B181" t="str">
            <v>중급원자력기술자</v>
          </cell>
          <cell r="C181" t="str">
            <v>인</v>
          </cell>
          <cell r="D181">
            <v>85398</v>
          </cell>
          <cell r="E181">
            <v>78598</v>
          </cell>
          <cell r="F181">
            <v>77992</v>
          </cell>
        </row>
        <row r="182">
          <cell r="A182" t="str">
            <v>L048</v>
          </cell>
          <cell r="B182" t="str">
            <v>우 물 공</v>
          </cell>
          <cell r="C182" t="str">
            <v>인</v>
          </cell>
          <cell r="D182">
            <v>50288</v>
          </cell>
          <cell r="E182">
            <v>53721</v>
          </cell>
          <cell r="F182">
            <v>50558</v>
          </cell>
        </row>
        <row r="183">
          <cell r="A183" t="str">
            <v>L601</v>
          </cell>
          <cell r="B183" t="str">
            <v>책임측량사</v>
          </cell>
          <cell r="C183" t="str">
            <v>인</v>
          </cell>
          <cell r="D183">
            <v>0</v>
          </cell>
          <cell r="E183">
            <v>0</v>
          </cell>
          <cell r="F183">
            <v>0</v>
          </cell>
        </row>
        <row r="184">
          <cell r="A184" t="str">
            <v>L602</v>
          </cell>
          <cell r="B184" t="str">
            <v>측지기사 1급</v>
          </cell>
          <cell r="C184" t="str">
            <v>인</v>
          </cell>
          <cell r="D184">
            <v>0</v>
          </cell>
          <cell r="E184">
            <v>0</v>
          </cell>
          <cell r="F184">
            <v>0</v>
          </cell>
        </row>
        <row r="185">
          <cell r="A185" t="str">
            <v>L603</v>
          </cell>
          <cell r="B185" t="str">
            <v>측지기사 2급</v>
          </cell>
          <cell r="C185" t="str">
            <v>인</v>
          </cell>
          <cell r="D185">
            <v>0</v>
          </cell>
          <cell r="E185">
            <v>0</v>
          </cell>
          <cell r="F185">
            <v>0</v>
          </cell>
        </row>
        <row r="186">
          <cell r="A186" t="str">
            <v>L604</v>
          </cell>
          <cell r="B186" t="str">
            <v>측량기능사 1급</v>
          </cell>
          <cell r="C186" t="str">
            <v>인</v>
          </cell>
          <cell r="D186">
            <v>0</v>
          </cell>
          <cell r="E186">
            <v>0</v>
          </cell>
          <cell r="F186">
            <v>0</v>
          </cell>
        </row>
        <row r="187">
          <cell r="A187" t="str">
            <v>L605</v>
          </cell>
          <cell r="B187" t="str">
            <v>측량기능사 또는 측량기능사 2급</v>
          </cell>
          <cell r="C187" t="str">
            <v>인</v>
          </cell>
          <cell r="D187">
            <v>0</v>
          </cell>
          <cell r="E187">
            <v>0</v>
          </cell>
          <cell r="F187">
            <v>0</v>
          </cell>
        </row>
        <row r="188">
          <cell r="A188" t="str">
            <v>L606</v>
          </cell>
          <cell r="B188" t="str">
            <v>항공사진기능사 1급(1급/2급통합)</v>
          </cell>
          <cell r="C188" t="str">
            <v>인</v>
          </cell>
          <cell r="D188">
            <v>0</v>
          </cell>
          <cell r="E188">
            <v>0</v>
          </cell>
          <cell r="F188">
            <v>0</v>
          </cell>
        </row>
        <row r="189">
          <cell r="A189" t="str">
            <v>L609</v>
          </cell>
          <cell r="B189" t="str">
            <v>도화기능사 또는 도화기능사 2급</v>
          </cell>
          <cell r="C189" t="str">
            <v>인</v>
          </cell>
          <cell r="D189">
            <v>0</v>
          </cell>
          <cell r="E189">
            <v>0</v>
          </cell>
          <cell r="F189">
            <v>0</v>
          </cell>
        </row>
        <row r="190">
          <cell r="A190" t="str">
            <v>L607</v>
          </cell>
          <cell r="B190" t="str">
            <v>항공사진기능사 또는 항공사진기능사 2급</v>
          </cell>
          <cell r="C190" t="str">
            <v>인</v>
          </cell>
          <cell r="D190">
            <v>0</v>
          </cell>
          <cell r="E190">
            <v>0</v>
          </cell>
          <cell r="F190">
            <v>0</v>
          </cell>
        </row>
        <row r="191">
          <cell r="A191" t="str">
            <v>L608</v>
          </cell>
          <cell r="B191" t="str">
            <v>도화기능사 1급(1급/2급통합)</v>
          </cell>
          <cell r="C191" t="str">
            <v>인</v>
          </cell>
          <cell r="D191">
            <v>0</v>
          </cell>
          <cell r="E191">
            <v>0</v>
          </cell>
          <cell r="F191">
            <v>0</v>
          </cell>
        </row>
        <row r="192">
          <cell r="A192" t="str">
            <v>L610</v>
          </cell>
          <cell r="B192" t="str">
            <v>지도제작기능사 1급(1급/2급통합)</v>
          </cell>
          <cell r="C192" t="str">
            <v>인</v>
          </cell>
          <cell r="D192">
            <v>0</v>
          </cell>
          <cell r="E192">
            <v>0</v>
          </cell>
          <cell r="F192">
            <v>0</v>
          </cell>
        </row>
        <row r="193">
          <cell r="A193" t="str">
            <v>L611</v>
          </cell>
          <cell r="B193" t="str">
            <v>지도제작기능사 또는 지도제작기능사 2급</v>
          </cell>
          <cell r="C193" t="str">
            <v>인</v>
          </cell>
          <cell r="D193">
            <v>0</v>
          </cell>
          <cell r="E193">
            <v>0</v>
          </cell>
          <cell r="F193">
            <v>0</v>
          </cell>
        </row>
        <row r="194">
          <cell r="A194" t="str">
            <v>L612</v>
          </cell>
          <cell r="B194" t="str">
            <v>사업용 조종사</v>
          </cell>
          <cell r="C194" t="str">
            <v>인</v>
          </cell>
          <cell r="D194">
            <v>0</v>
          </cell>
          <cell r="E194">
            <v>0</v>
          </cell>
          <cell r="F194">
            <v>0</v>
          </cell>
        </row>
        <row r="195">
          <cell r="A195" t="str">
            <v>L613</v>
          </cell>
          <cell r="B195" t="str">
            <v>항법사</v>
          </cell>
          <cell r="C195" t="str">
            <v>인</v>
          </cell>
          <cell r="D195">
            <v>0</v>
          </cell>
          <cell r="E195">
            <v>0</v>
          </cell>
          <cell r="F195">
            <v>0</v>
          </cell>
        </row>
        <row r="196">
          <cell r="A196" t="str">
            <v>L614</v>
          </cell>
          <cell r="B196" t="str">
            <v>항공정비사</v>
          </cell>
          <cell r="C196" t="str">
            <v>인</v>
          </cell>
          <cell r="D196">
            <v>0</v>
          </cell>
          <cell r="E196">
            <v>0</v>
          </cell>
          <cell r="F196">
            <v>0</v>
          </cell>
        </row>
        <row r="197">
          <cell r="A197" t="str">
            <v>L615</v>
          </cell>
          <cell r="B197" t="str">
            <v>항공사진촬영사</v>
          </cell>
          <cell r="C197" t="str">
            <v>인</v>
          </cell>
          <cell r="D197">
            <v>0</v>
          </cell>
          <cell r="E197">
            <v>0</v>
          </cell>
          <cell r="F197">
            <v>0</v>
          </cell>
        </row>
        <row r="198">
          <cell r="A198" t="str">
            <v>L512</v>
          </cell>
          <cell r="B198" t="str">
            <v>상급원자력기술자</v>
          </cell>
          <cell r="C198" t="str">
            <v>인</v>
          </cell>
          <cell r="D198">
            <v>109491</v>
          </cell>
          <cell r="E198">
            <v>116994</v>
          </cell>
          <cell r="F198">
            <v>114125</v>
          </cell>
        </row>
        <row r="199">
          <cell r="A199" t="str">
            <v>L513</v>
          </cell>
          <cell r="B199" t="str">
            <v>원자력품질관리사</v>
          </cell>
          <cell r="C199" t="str">
            <v>인</v>
          </cell>
          <cell r="D199">
            <v>104799</v>
          </cell>
          <cell r="E199">
            <v>103736</v>
          </cell>
          <cell r="F199">
            <v>105586</v>
          </cell>
        </row>
        <row r="200">
          <cell r="A200" t="str">
            <v>L514</v>
          </cell>
          <cell r="B200" t="str">
            <v>원자력 특별인부</v>
          </cell>
          <cell r="C200" t="str">
            <v>인</v>
          </cell>
          <cell r="D200">
            <v>58187</v>
          </cell>
          <cell r="E200">
            <v>68094</v>
          </cell>
          <cell r="F200">
            <v>64294</v>
          </cell>
        </row>
        <row r="201">
          <cell r="A201" t="str">
            <v>L515</v>
          </cell>
          <cell r="B201" t="str">
            <v>원자력 보온공</v>
          </cell>
          <cell r="C201" t="str">
            <v>인</v>
          </cell>
          <cell r="D201">
            <v>65826</v>
          </cell>
          <cell r="E201">
            <v>83402</v>
          </cell>
          <cell r="F201">
            <v>89519</v>
          </cell>
        </row>
        <row r="202">
          <cell r="A202" t="str">
            <v>L516</v>
          </cell>
          <cell r="B202" t="str">
            <v>원자력 플랜트전공</v>
          </cell>
          <cell r="C202" t="str">
            <v>인</v>
          </cell>
          <cell r="D202">
            <v>84229</v>
          </cell>
          <cell r="E202">
            <v>93332</v>
          </cell>
          <cell r="F202">
            <v>98008</v>
          </cell>
        </row>
        <row r="203">
          <cell r="A203" t="str">
            <v>L170</v>
          </cell>
          <cell r="B203" t="str">
            <v>견 출 공</v>
          </cell>
          <cell r="C203" t="str">
            <v>인</v>
          </cell>
          <cell r="D203">
            <v>59133</v>
          </cell>
          <cell r="E203">
            <v>60023</v>
          </cell>
          <cell r="F203">
            <v>68717</v>
          </cell>
        </row>
        <row r="204">
          <cell r="A204" t="str">
            <v>L171</v>
          </cell>
          <cell r="B204" t="str">
            <v>노 즐 공</v>
          </cell>
          <cell r="C204" t="str">
            <v>인</v>
          </cell>
          <cell r="D204">
            <v>63577</v>
          </cell>
          <cell r="E204">
            <v>57373</v>
          </cell>
          <cell r="F204">
            <v>67815</v>
          </cell>
        </row>
        <row r="205">
          <cell r="A205" t="str">
            <v>L172</v>
          </cell>
          <cell r="B205" t="str">
            <v>코 킹 공</v>
          </cell>
          <cell r="C205" t="str">
            <v>인</v>
          </cell>
          <cell r="D205">
            <v>57954</v>
          </cell>
          <cell r="E205">
            <v>66077</v>
          </cell>
          <cell r="F205">
            <v>63600</v>
          </cell>
        </row>
        <row r="206">
          <cell r="A206" t="str">
            <v>L173</v>
          </cell>
          <cell r="B206" t="str">
            <v>판넬조립공</v>
          </cell>
          <cell r="C206" t="str">
            <v>인</v>
          </cell>
          <cell r="D206">
            <v>55888</v>
          </cell>
          <cell r="E206">
            <v>58782</v>
          </cell>
          <cell r="F206">
            <v>67380</v>
          </cell>
        </row>
        <row r="207">
          <cell r="A207" t="str">
            <v>L181</v>
          </cell>
          <cell r="B207" t="str">
            <v>콘크리트공(광의)</v>
          </cell>
          <cell r="C207" t="str">
            <v>인</v>
          </cell>
          <cell r="D207">
            <v>0</v>
          </cell>
          <cell r="E207">
            <v>0</v>
          </cell>
          <cell r="F207">
            <v>71078</v>
          </cell>
        </row>
        <row r="208">
          <cell r="A208" t="str">
            <v>L182</v>
          </cell>
          <cell r="B208" t="str">
            <v>지붕잇기공</v>
          </cell>
          <cell r="C208" t="str">
            <v>인</v>
          </cell>
          <cell r="D208">
            <v>68363</v>
          </cell>
          <cell r="E208">
            <v>64891</v>
          </cell>
          <cell r="F208">
            <v>69497</v>
          </cell>
        </row>
        <row r="209">
          <cell r="A209" t="str">
            <v>L801</v>
          </cell>
          <cell r="B209" t="str">
            <v>특급감리원</v>
          </cell>
          <cell r="C209" t="str">
            <v>인</v>
          </cell>
          <cell r="D209">
            <v>155637</v>
          </cell>
          <cell r="E209">
            <v>0</v>
          </cell>
          <cell r="F209">
            <v>0</v>
          </cell>
        </row>
        <row r="210">
          <cell r="A210" t="str">
            <v>L802</v>
          </cell>
          <cell r="B210" t="str">
            <v>고급감리원</v>
          </cell>
          <cell r="C210" t="str">
            <v>인</v>
          </cell>
          <cell r="D210">
            <v>124025</v>
          </cell>
          <cell r="E210">
            <v>0</v>
          </cell>
          <cell r="F210">
            <v>0</v>
          </cell>
        </row>
        <row r="211">
          <cell r="A211" t="str">
            <v>L803</v>
          </cell>
          <cell r="B211" t="str">
            <v>중급감리원</v>
          </cell>
          <cell r="C211" t="str">
            <v>인</v>
          </cell>
          <cell r="D211">
            <v>103036</v>
          </cell>
          <cell r="E211">
            <v>0</v>
          </cell>
          <cell r="F211">
            <v>0</v>
          </cell>
        </row>
        <row r="212">
          <cell r="A212" t="str">
            <v>L804</v>
          </cell>
          <cell r="B212" t="str">
            <v>초급감리원</v>
          </cell>
          <cell r="C212" t="str">
            <v>인</v>
          </cell>
          <cell r="D212">
            <v>83228</v>
          </cell>
          <cell r="E212">
            <v>0</v>
          </cell>
          <cell r="F212">
            <v>0</v>
          </cell>
        </row>
        <row r="213">
          <cell r="A213" t="str">
            <v>L901</v>
          </cell>
          <cell r="B213" t="str">
            <v>전기공사기사1급</v>
          </cell>
          <cell r="C213" t="str">
            <v>인</v>
          </cell>
          <cell r="D213">
            <v>63956</v>
          </cell>
          <cell r="E213">
            <v>0</v>
          </cell>
          <cell r="F213">
            <v>64241</v>
          </cell>
        </row>
        <row r="214">
          <cell r="A214" t="str">
            <v>L902</v>
          </cell>
          <cell r="B214" t="str">
            <v>전기공사기사2급</v>
          </cell>
          <cell r="C214" t="str">
            <v>인</v>
          </cell>
          <cell r="D214">
            <v>56130</v>
          </cell>
          <cell r="E214">
            <v>0</v>
          </cell>
          <cell r="F214">
            <v>55069</v>
          </cell>
        </row>
        <row r="215">
          <cell r="A215" t="str">
            <v>L903</v>
          </cell>
          <cell r="B215" t="str">
            <v>변전전공</v>
          </cell>
          <cell r="C215" t="str">
            <v>인</v>
          </cell>
          <cell r="D215">
            <v>85699</v>
          </cell>
          <cell r="E215">
            <v>0</v>
          </cell>
          <cell r="F215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/>
      <sheetData sheetId="510" refreshError="1"/>
      <sheetData sheetId="511" refreshError="1"/>
      <sheetData sheetId="512" refreshError="1"/>
      <sheetData sheetId="513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/>
      <sheetData sheetId="615" refreshError="1"/>
      <sheetData sheetId="616"/>
      <sheetData sheetId="617"/>
      <sheetData sheetId="618"/>
      <sheetData sheetId="619" refreshError="1"/>
      <sheetData sheetId="620" refreshError="1"/>
      <sheetData sheetId="621" refreshError="1"/>
      <sheetData sheetId="622" refreshError="1"/>
      <sheetData sheetId="623"/>
      <sheetData sheetId="624" refreshError="1"/>
      <sheetData sheetId="625" refreshError="1"/>
      <sheetData sheetId="626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 refreshError="1"/>
      <sheetData sheetId="732" refreshError="1"/>
      <sheetData sheetId="733" refreshError="1"/>
      <sheetData sheetId="734" refreshError="1"/>
      <sheetData sheetId="735"/>
      <sheetData sheetId="736" refreshError="1"/>
      <sheetData sheetId="737" refreshError="1"/>
      <sheetData sheetId="738" refreshError="1"/>
      <sheetData sheetId="739"/>
      <sheetData sheetId="740" refreshError="1"/>
      <sheetData sheetId="741" refreshError="1"/>
      <sheetData sheetId="742" refreshError="1"/>
      <sheetData sheetId="743"/>
      <sheetData sheetId="744"/>
      <sheetData sheetId="745"/>
      <sheetData sheetId="746" refreshError="1"/>
      <sheetData sheetId="747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/>
      <sheetData sheetId="837" refreshError="1"/>
      <sheetData sheetId="838" refreshError="1"/>
      <sheetData sheetId="839" refreshError="1"/>
      <sheetData sheetId="840"/>
      <sheetData sheetId="84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원형맨홀수량"/>
      <sheetName val="원형1호맨홀토공수량"/>
      <sheetName val="정부노임단가"/>
      <sheetName val="가시설수량"/>
      <sheetName val="단위수량"/>
      <sheetName val="연습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상부"/>
      <sheetName val="상부단면력"/>
      <sheetName val="사용성검토"/>
      <sheetName val="신축이음"/>
      <sheetName val="배력철근"/>
      <sheetName val="교각계산"/>
      <sheetName val="FOOTING단면력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원형1호맨홀토공수량"/>
      <sheetName val="가시설수량"/>
      <sheetName val="단위수량"/>
      <sheetName val="정부노임단가"/>
      <sheetName val="내역서"/>
      <sheetName val="3련 BOX"/>
      <sheetName val="ⴭⴭⴭⴭ"/>
      <sheetName val="BID"/>
      <sheetName val="U-TYPE(1)"/>
      <sheetName val="MOTOR"/>
      <sheetName val="ABUT수량-A1"/>
      <sheetName val="조도계산서 (도서)"/>
      <sheetName val="노임단가"/>
      <sheetName val="부안변전"/>
      <sheetName val="내역"/>
      <sheetName val="토사(PE)"/>
      <sheetName val="집계표(육상)"/>
      <sheetName val="설계조건"/>
      <sheetName val="설산1.나"/>
      <sheetName val="본사S"/>
      <sheetName val="입력DATA"/>
      <sheetName val="바닥판"/>
      <sheetName val="슬래브"/>
      <sheetName val="지진시"/>
      <sheetName val="001"/>
      <sheetName val="단위중량"/>
      <sheetName val="8.PILE  (돌출)"/>
      <sheetName val="안정검토(온1)"/>
      <sheetName val="0"/>
      <sheetName val="SG"/>
      <sheetName val="VXXXXXXX"/>
      <sheetName val="#REF"/>
      <sheetName val="tggwan(mac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슬래브설계"/>
      <sheetName val="단면력도"/>
      <sheetName val="내진"/>
      <sheetName val="내진삽도"/>
      <sheetName val="단면가정"/>
      <sheetName val="균열검토"/>
      <sheetName val="Sheet2"/>
      <sheetName val="신축이음"/>
      <sheetName val="접속슬래브"/>
      <sheetName val="교좌면설계"/>
      <sheetName val="그림"/>
      <sheetName val="횡방향거더"/>
      <sheetName val="단면력정리"/>
      <sheetName val="교각계산"/>
      <sheetName val="FOOTING단면력"/>
      <sheetName val="원형1호맨홀토공수량"/>
      <sheetName val="XXXXXX"/>
      <sheetName val="주요자재집계"/>
      <sheetName val="몰탈자재집계"/>
      <sheetName val="수량총괄집계"/>
      <sheetName val="철근총괄집계"/>
      <sheetName val="BOX수량집계"/>
      <sheetName val="BOX철근"/>
      <sheetName val="BOX수량"/>
      <sheetName val="출입문수량집계"/>
      <sheetName val="출입문철근"/>
      <sheetName val="출입문(A-A)수량"/>
      <sheetName val="출입문(B-B)수량"/>
      <sheetName val="출입문(C-C)수량 "/>
      <sheetName val="출입문(D-D)수량"/>
      <sheetName val="출입문마감부"/>
      <sheetName val="U-TYPE수량집계"/>
      <sheetName val="U-TYPE철근"/>
      <sheetName val="U-TYPE(334~360)"/>
      <sheetName val="U-TYPE(360~380)"/>
      <sheetName val="U-TYPE(380~400)"/>
      <sheetName val="U-TYPE(400~420)"/>
      <sheetName val="간지"/>
      <sheetName val="말뚝지지력산정"/>
      <sheetName val="가도공"/>
      <sheetName val="MOTOR"/>
      <sheetName val="NOMUBI"/>
      <sheetName val="터널조도"/>
      <sheetName val="배수공"/>
      <sheetName val="3련 BOX"/>
      <sheetName val="ABUT수량-A1"/>
      <sheetName val="BID"/>
      <sheetName val="정부노임단가"/>
      <sheetName val="JANGNAE2"/>
      <sheetName val="토사(PE)"/>
      <sheetName val="일위대가"/>
      <sheetName val="내역서"/>
      <sheetName val="2회내역"/>
      <sheetName val="접속도로1"/>
      <sheetName val="현황"/>
      <sheetName val="U-TYPE(1)"/>
      <sheetName val="우각부보강"/>
      <sheetName val="노임"/>
      <sheetName val="적용단위길이"/>
      <sheetName val="지진시"/>
      <sheetName val="DATA"/>
      <sheetName val="조도계산서 (도서)"/>
      <sheetName val="터파기및재료"/>
      <sheetName val="토공A"/>
      <sheetName val="DATE"/>
      <sheetName val="수량집계"/>
      <sheetName val="#REF"/>
      <sheetName val="날개벽수량표"/>
      <sheetName val="노임단가"/>
      <sheetName val="ⴭⴭⴭⴭ"/>
      <sheetName val="2.단면가정"/>
      <sheetName val="cost"/>
      <sheetName val="ITEM"/>
      <sheetName val="주형"/>
      <sheetName val="옹벽"/>
      <sheetName val="SLAB"/>
      <sheetName val="I.설계조건"/>
      <sheetName val="Sheet1 (2)"/>
      <sheetName val="역T형"/>
      <sheetName val="쌍송교"/>
      <sheetName val="COPING"/>
      <sheetName val="REINF."/>
      <sheetName val="SKETCH"/>
      <sheetName val="전력구구조물산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X"/>
      <sheetName val="부대공주요자재"/>
      <sheetName val="부대공수량총괄표"/>
      <sheetName val="차선도색재료"/>
      <sheetName val="차선도색"/>
      <sheetName val="차선도색수량"/>
      <sheetName val="노면표시수량"/>
      <sheetName val="횡단보도화살표"/>
      <sheetName val="횡단보도표시"/>
      <sheetName val="횡단보도예고"/>
      <sheetName val="직좌우노면표시"/>
      <sheetName val="과속방지집계"/>
      <sheetName val="과속방지단위"/>
      <sheetName val="표지집계"/>
      <sheetName val="표지수량"/>
      <sheetName val="표지단위"/>
      <sheetName val="우각부보강"/>
      <sheetName val="FOOTING단면력"/>
      <sheetName val="단위수량"/>
      <sheetName val="가시설수량"/>
      <sheetName val="SLAB&quot;1&quot;"/>
      <sheetName val="#REF"/>
      <sheetName val="Sheet1"/>
      <sheetName val="식재"/>
      <sheetName val="시설물"/>
      <sheetName val="식재출력용"/>
      <sheetName val="유지관리"/>
      <sheetName val="단가"/>
      <sheetName val="예총"/>
      <sheetName val="일위대가"/>
      <sheetName val="원형1호맨홀토공수량"/>
      <sheetName val="주요자재"/>
      <sheetName val="부대공집계"/>
      <sheetName val="세륜세차집계"/>
      <sheetName val="세륜세차단위"/>
      <sheetName val="가설방음재료집계"/>
      <sheetName val="가설방음수량산출"/>
      <sheetName val="가설방음판넬연장"/>
      <sheetName val="가설방음상세도"/>
      <sheetName val="공사안전휀스집계"/>
      <sheetName val="공사안전휀스연장산출"/>
      <sheetName val="자연석집계"/>
      <sheetName val="면적산출"/>
      <sheetName val="자연석쌓기1"/>
      <sheetName val="가시설(TYPE-A)"/>
      <sheetName val="1-1평균터파기고(1)"/>
      <sheetName val="WORK"/>
      <sheetName val="도급"/>
      <sheetName val="단가 및 재료비"/>
      <sheetName val="중기사용료산출근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관사급자재집계표"/>
      <sheetName val="관급자재집계표"/>
      <sheetName val="사급자재집계표"/>
      <sheetName val="관자재집계표"/>
      <sheetName val="2.토공집계표"/>
      <sheetName val="토공수량집계표"/>
      <sheetName val="관로토공수량집계표"/>
      <sheetName val="토적표"/>
      <sheetName val="3.관로공집계표"/>
      <sheetName val="관로공수량집계표"/>
      <sheetName val="관로공수량산출근거"/>
      <sheetName val="4.맨홀공집계표"/>
      <sheetName val="D500 1호 맨홀공수량집계표"/>
      <sheetName val="맨홀공토공집계"/>
      <sheetName val="전주천맨홀높이"/>
      <sheetName val="팔복맨홀높이"/>
      <sheetName val="D500 1호 맨홀공수량산출근거"/>
      <sheetName val="5.우수토실공"/>
      <sheetName val="6.가시설공"/>
      <sheetName val="H-PILE수량집계"/>
      <sheetName val="H PILE수량(TYPE-A)"/>
      <sheetName val="H PILE수량(TYPE-B)"/>
      <sheetName val="7.부대공"/>
      <sheetName val="부대공수량집계"/>
      <sheetName val="부대공수량산출"/>
      <sheetName val="운반공"/>
      <sheetName val="포장수량집계"/>
      <sheetName val="CON'C포장"/>
      <sheetName val="물푸기수량"/>
      <sheetName val="환기구 수량집계"/>
      <sheetName val="환기구 관재료표"/>
      <sheetName val="환기구삽도"/>
      <sheetName val="NO.48+0.0"/>
      <sheetName val="NO.99+0.0"/>
      <sheetName val="간이흙막이수량산출서"/>
      <sheetName val="●단위수량"/>
      <sheetName val="사다리단위수량"/>
      <sheetName val="그레이팅단위수량"/>
      <sheetName val="직관(무근)보호공"/>
      <sheetName val="가시설단위수량"/>
      <sheetName val="ABUT수량-A1"/>
      <sheetName val="데이타"/>
      <sheetName val="식재인부"/>
      <sheetName val="DATA"/>
      <sheetName val="원형1호맨홀토공수량"/>
      <sheetName val="우각부보강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토공(관로)"/>
      <sheetName val="Sheet1"/>
      <sheetName val="Sheet2"/>
      <sheetName val="Sheet3"/>
      <sheetName val="우수"/>
      <sheetName val="H-PILE수량집계"/>
      <sheetName val="ABUT수량-A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상부"/>
      <sheetName val="단면력"/>
      <sheetName val="사용성검토"/>
      <sheetName val="신축이음"/>
      <sheetName val="내진"/>
      <sheetName val="내진삽도"/>
      <sheetName val="교각계산"/>
      <sheetName val="SLAB수량"/>
      <sheetName val="ABUT수량-A1"/>
      <sheetName val="ABUT수량-A2"/>
      <sheetName val="PIER수량-1"/>
      <sheetName val="PIER수량-2"/>
      <sheetName val="토ABUT수량-1"/>
      <sheetName val="토ABUT수량-2"/>
      <sheetName val="토PIER수량-1"/>
      <sheetName val="토PIER수량-2"/>
      <sheetName val="보호블럭"/>
      <sheetName val="옹벽일"/>
      <sheetName val="옹벽토"/>
      <sheetName val="Sheet6"/>
      <sheetName val="수량총괄"/>
      <sheetName val="슬래브"/>
      <sheetName val="교대"/>
      <sheetName val="교각"/>
      <sheetName val="옹벽"/>
      <sheetName val="철근"/>
      <sheetName val="토공총괄"/>
      <sheetName val="토교대"/>
      <sheetName val="토교각"/>
      <sheetName val="토옹벽"/>
      <sheetName val="가시설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산출근거"/>
      <sheetName val="tggwan(mac)"/>
      <sheetName val="우수"/>
      <sheetName val="1단계"/>
      <sheetName val="중산교"/>
      <sheetName val="화재 탐지 설비"/>
      <sheetName val="T형( 파일기초) 공현1교"/>
      <sheetName val="부대내역"/>
      <sheetName val="위치조서"/>
      <sheetName val="공량산출서"/>
      <sheetName val="내역"/>
      <sheetName val="내역서"/>
      <sheetName val="기성내역서"/>
      <sheetName val="하수급견적대비"/>
      <sheetName val="단가비교표"/>
      <sheetName val="실행철강하도"/>
      <sheetName val="터파기및재료"/>
      <sheetName val="t형"/>
      <sheetName val="토사(PE)"/>
      <sheetName val="충주"/>
      <sheetName val="INPUT"/>
      <sheetName val="실행예산"/>
      <sheetName val="3차설계"/>
      <sheetName val="공사비"/>
      <sheetName val="수안보-MBR1"/>
      <sheetName val="2연BOX"/>
      <sheetName val="하남내역"/>
      <sheetName val="날개벽"/>
      <sheetName val="공사개요"/>
      <sheetName val="원가계산서"/>
      <sheetName val="BOX"/>
      <sheetName val="세목전체"/>
      <sheetName val="용량(1-2)"/>
      <sheetName val="이토변실(A3-LINE)"/>
      <sheetName val="데리네이타현황"/>
      <sheetName val="DATE"/>
      <sheetName val="STEEL BOX 단면설계(SEC.8)"/>
      <sheetName val="Macro(차단기)"/>
      <sheetName val="기기리스트"/>
      <sheetName val="집수정(600-700)"/>
      <sheetName val="PROJECT BRIEF"/>
      <sheetName val="Sheet1 (2)"/>
      <sheetName val="POWER"/>
      <sheetName val="3.바닥판설계"/>
      <sheetName val="주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터파기및재료"/>
      <sheetName val="ABUT수량-A1"/>
      <sheetName val="tggwan(mac)"/>
      <sheetName val="3-2PS"/>
      <sheetName val="교각계산"/>
      <sheetName val="공량산출서"/>
      <sheetName val="우수"/>
      <sheetName val="이토변실(A3-LINE)"/>
      <sheetName val="3BL공동구 수량"/>
      <sheetName val="BID"/>
      <sheetName val="STEEL BOX 단면설계(SEC.8)"/>
      <sheetName val="토사(PE)"/>
      <sheetName val="품셈"/>
      <sheetName val="I一般比"/>
      <sheetName val="데리네이타현황"/>
      <sheetName val="실행내역서 "/>
      <sheetName val="위치조서"/>
      <sheetName val="우수공"/>
      <sheetName val="집수정현황"/>
      <sheetName val="#REF"/>
      <sheetName val="설계조건"/>
      <sheetName val="입출재고현황 (2)"/>
      <sheetName val="3.바닥판설계"/>
      <sheetName val="노임단가"/>
      <sheetName val="명세서"/>
      <sheetName val="실행철강하도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자재집계표"/>
      <sheetName val="총수량집계표"/>
      <sheetName val="총철근"/>
      <sheetName val="포장"/>
      <sheetName val="우수공"/>
      <sheetName val="우수철근"/>
      <sheetName val="오수공"/>
      <sheetName val="오수철근"/>
      <sheetName val="부대공"/>
      <sheetName val="부대공철근"/>
      <sheetName val="기타공"/>
      <sheetName val="기타공철근"/>
      <sheetName val="스텐드및계단"/>
      <sheetName val="스텐드및계단 (0)"/>
      <sheetName val="스텐드및계단철근"/>
      <sheetName val="터파기및재료"/>
      <sheetName val="ABUT수량-A1"/>
      <sheetName val="tggwan(mac)"/>
      <sheetName val="집수정(600-700)"/>
      <sheetName val="가도공"/>
      <sheetName val="INPUT"/>
      <sheetName val="EP0618"/>
      <sheetName val="(A)내역서"/>
      <sheetName val="1.설계조건"/>
      <sheetName val="Price List"/>
      <sheetName val="수량집계표1"/>
      <sheetName val="말뚝지지력산정"/>
      <sheetName val="데리네이타현황"/>
      <sheetName val="산출근거"/>
      <sheetName val="동해title"/>
      <sheetName val="S0"/>
      <sheetName val="노임단가"/>
      <sheetName val="우수"/>
      <sheetName val="1NYS(당)"/>
      <sheetName val="총괄"/>
      <sheetName val="공기"/>
      <sheetName val="신규일위대가"/>
      <sheetName val="계정"/>
      <sheetName val="2.대외공문"/>
      <sheetName val="SG"/>
      <sheetName val=""/>
      <sheetName val="A"/>
      <sheetName val="명세서"/>
      <sheetName val="3BL공동구 수량"/>
      <sheetName val="Sheet2"/>
      <sheetName val="세목전체"/>
      <sheetName val="RangeObject"/>
      <sheetName val="우각부보강"/>
      <sheetName val="EQT-ESTN"/>
      <sheetName val="내역서"/>
      <sheetName val="설계조건"/>
      <sheetName val="계수시트"/>
      <sheetName val="원가계산서"/>
      <sheetName val="d118"/>
      <sheetName val="96배수"/>
      <sheetName val="BID"/>
      <sheetName val="수량산출서"/>
      <sheetName val="화재 탐지 설비"/>
      <sheetName val="연결관산출조서"/>
      <sheetName val="기존구조물철거집계계표"/>
      <sheetName val="Sheet1"/>
      <sheetName val="교각(P1)수량"/>
      <sheetName val="토사(PE)"/>
      <sheetName val="단중표"/>
      <sheetName val="갑지(추정)"/>
    </sheetNames>
    <sheetDataSet>
      <sheetData sheetId="0"/>
      <sheetData sheetId="1"/>
      <sheetData sheetId="2"/>
      <sheetData sheetId="3"/>
      <sheetData sheetId="4">
        <row r="1">
          <cell r="A1" t="str">
            <v>공       종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교각계산"/>
      <sheetName val="DATA"/>
      <sheetName val="투찰"/>
      <sheetName val="ABUT수량-A1"/>
      <sheetName val="3.하중산정4.지지력"/>
      <sheetName val="DATE"/>
      <sheetName val="구조물철거타공정이월"/>
      <sheetName val="설계조건"/>
      <sheetName val="원형1호맨홀토공수량"/>
      <sheetName val="집수정(600-700)"/>
      <sheetName val="BLOCK(1)"/>
      <sheetName val="대로근거"/>
      <sheetName val="중로근거"/>
      <sheetName val="현장관리비 산출내역"/>
      <sheetName val="날개벽"/>
      <sheetName val="Sheet1 (2)"/>
      <sheetName val="토공총괄표"/>
      <sheetName val="loading"/>
      <sheetName val="공사비"/>
      <sheetName val="방음벽기초"/>
      <sheetName val="역T형(H=6.0) (2)"/>
      <sheetName val="우각부보강"/>
      <sheetName val="원형1호"/>
      <sheetName val="원형2호"/>
      <sheetName val="특수2호"/>
      <sheetName val="특수3호"/>
      <sheetName val="특수4호"/>
      <sheetName val="암거맨홀(차도측)"/>
      <sheetName val="6PILE  (돌출)"/>
      <sheetName val="SG"/>
      <sheetName val="예정(3)"/>
      <sheetName val="고창방향"/>
      <sheetName val="9GNG운반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본체"/>
      <sheetName val="단면력 집계표"/>
      <sheetName val="기초설계"/>
      <sheetName val="사용성검토"/>
      <sheetName val="우각부보강"/>
      <sheetName val="날개벽"/>
      <sheetName val="PARAPHET"/>
      <sheetName val="Sheet1"/>
      <sheetName val="우수공"/>
      <sheetName val="터파기및재료"/>
      <sheetName val="ABUT수량-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자재집계표"/>
      <sheetName val="총수량집계표"/>
      <sheetName val="총철근량집계표"/>
      <sheetName val="토적집계표"/>
      <sheetName val="토적표"/>
      <sheetName val="토공집계표"/>
      <sheetName val="몰탈"/>
      <sheetName val="포장공수량집계표"/>
      <sheetName val="아스콘포장(T=52.5CM)"/>
      <sheetName val="고압블럭(T=6CM)"/>
      <sheetName val="보차도경계석(150-170-200)"/>
      <sheetName val="보도경계블럭"/>
      <sheetName val="L형측구"/>
      <sheetName val="감속턱"/>
      <sheetName val="차선도색(평행주차)"/>
      <sheetName val="차선도색(중앙선)"/>
      <sheetName val="차선도색(직각주차-5M)"/>
      <sheetName val="우수공수량집계표"/>
      <sheetName val="우수공철근량집계표"/>
      <sheetName val="우수공맨홀평균깊이"/>
      <sheetName val="우수공흄관평균깊이"/>
      <sheetName val="우수흄관(D300)"/>
      <sheetName val="흄관(D450)"/>
      <sheetName val="흄관(D500)"/>
      <sheetName val="흄관(D600)"/>
      <sheetName val="흄관(D700)"/>
      <sheetName val="우수맨홀(D900)"/>
      <sheetName val="우수맨홀(D1200)"/>
      <sheetName val="PIT평균깊이"/>
      <sheetName val="플륨관"/>
      <sheetName val="홈통받이"/>
      <sheetName val="홈통받이연락관"/>
      <sheetName val="빗물받이(910-510-410)"/>
      <sheetName val="빗물받이연락관"/>
      <sheetName val="PIT"/>
      <sheetName val="집수정(400-400)"/>
      <sheetName val="집수정(600-700)"/>
      <sheetName val="집수정연락관"/>
      <sheetName val="맹암거(D150)"/>
      <sheetName val="맹암거(D250)"/>
      <sheetName val="U형(300X300~500)"/>
      <sheetName val="우수관보호공(D300)"/>
      <sheetName val="우수관보호공(D450)"/>
      <sheetName val="오수공수량집계표"/>
      <sheetName val="오수공철근량집계표"/>
      <sheetName val="오수공맨홀평균깊이"/>
      <sheetName val="오수공흄관평균깊이"/>
      <sheetName val="오수맨홀(D900)"/>
      <sheetName val="오수받이(940-510-410)"/>
      <sheetName val="흄관(D300)"/>
      <sheetName val="오수관보호공(D300)"/>
      <sheetName val="오수받이연락관"/>
      <sheetName val="상수도공수량집계표"/>
      <sheetName val="상수도공철근량집계표"/>
      <sheetName val="제수변실(1.40-1.50)"/>
      <sheetName val="주철관(D200)"/>
      <sheetName val="공동구공철근량집계표"/>
      <sheetName val="공동구공수량집계표"/>
      <sheetName val="공동구공"/>
      <sheetName val="우각부보강"/>
      <sheetName val="우수공"/>
      <sheetName val="터파기및재료"/>
      <sheetName val="DATA"/>
      <sheetName val="ABUT수량-A1"/>
      <sheetName val="연결관암거"/>
      <sheetName val="단가조사"/>
      <sheetName val="단가"/>
      <sheetName val="연결관산출조서"/>
      <sheetName val="가도공"/>
      <sheetName val="산출근거"/>
      <sheetName val="6호기"/>
      <sheetName val="DATE"/>
      <sheetName val="기기리스트"/>
      <sheetName val="환율"/>
      <sheetName val="TYPE-1"/>
      <sheetName val="죽전리수량산출서2"/>
      <sheetName val="슬래브1"/>
      <sheetName val="우수"/>
      <sheetName val="교대시점"/>
      <sheetName val="계수시트"/>
      <sheetName val="원가계산서"/>
      <sheetName val="EQT-ESTN"/>
      <sheetName val="동해title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>
        <row r="4">
          <cell r="P4">
            <v>4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원형맨홀수량"/>
      <sheetName val="원형1호맨홀토공수량"/>
      <sheetName val="집수정(600-700)"/>
      <sheetName val="우각부보강"/>
      <sheetName val="우수공"/>
      <sheetName val="DATA"/>
      <sheetName val="터파기및재료"/>
      <sheetName val="DATE"/>
      <sheetName val="6호기"/>
      <sheetName val="단가 및 재료비"/>
      <sheetName val="중기사용료산출근거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C(중앙열)"/>
      <sheetName val="YC(외측열)"/>
      <sheetName val="원형1호맨홀토공수량"/>
      <sheetName val="집수정(600-700)"/>
      <sheetName val="우각부보강"/>
      <sheetName val="우수공"/>
      <sheetName val="1.설계조건"/>
      <sheetName val="T-DREP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구조물공(3)"/>
      <sheetName val="구조물공사집계표"/>
      <sheetName val="옹벽평균연장"/>
      <sheetName val="옹벽(집계)"/>
      <sheetName val="옹벽(단위)"/>
      <sheetName val="공동구(집계)"/>
      <sheetName val="공동구(단위)"/>
      <sheetName val="H-PILE수량집계"/>
      <sheetName val="ABUT수량-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수량집계"/>
      <sheetName val="수량산출서"/>
      <sheetName val="수량산출"/>
      <sheetName val="단위수량"/>
      <sheetName val="토공수량집계"/>
      <sheetName val="토공수량산출서"/>
      <sheetName val="토공단위"/>
      <sheetName val="삽도"/>
      <sheetName val="Sheet2"/>
      <sheetName val="조명시설"/>
      <sheetName val="H-PILE수량집계"/>
      <sheetName val="거래처목록"/>
      <sheetName val="관리코드"/>
      <sheetName val="원형1호맨홀토공수량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맨홀단위수량2차"/>
      <sheetName val="이음부몰탈2차"/>
      <sheetName val="우수관기초단위수량(2차)"/>
      <sheetName val="접속흄관이음몰탈단위수량(2차)"/>
      <sheetName val="모래부설치수표"/>
      <sheetName val="모래부설단위수량"/>
      <sheetName val="우수받이단위수량(2차)"/>
      <sheetName val="집수정 2차"/>
      <sheetName val="U형측구"/>
      <sheetName val="조명시설"/>
      <sheetName val="파일의이용"/>
      <sheetName val="산출근거"/>
      <sheetName val="연결관암거"/>
      <sheetName val="2호맨홀공제수량"/>
      <sheetName val="계수시트"/>
      <sheetName val="기계경비(시간당)"/>
      <sheetName val="램머"/>
      <sheetName val="1차 내역서"/>
      <sheetName val="공사기본내용입력"/>
      <sheetName val="계양가시설"/>
      <sheetName val="토사(PE)"/>
      <sheetName val="Sheet1 (2)"/>
      <sheetName val="TOTAL_BOQ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터파기및재료"/>
      <sheetName val="2호맨홀공제수량"/>
      <sheetName val="토공(우물통,기타) "/>
      <sheetName val="조명시설"/>
      <sheetName val="교육종류"/>
      <sheetName val="TOTAL_BOQ"/>
      <sheetName val="3-2PS"/>
      <sheetName val="내역"/>
      <sheetName val="DATE"/>
      <sheetName val="3.3"/>
      <sheetName val="Total"/>
      <sheetName val="경산"/>
      <sheetName val="투찰금액"/>
      <sheetName val="파일의이용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공사원가계산서"/>
      <sheetName val="총괄내역서"/>
      <sheetName val="내역서"/>
      <sheetName val="수목표준대가"/>
      <sheetName val="시설구조일위대가 "/>
      <sheetName val="기초대가"/>
      <sheetName val="단가조사표"/>
      <sheetName val="지주,비료"/>
      <sheetName val="수량산출서"/>
      <sheetName val="Sheet3"/>
      <sheetName val="Sheet2 (4)"/>
      <sheetName val="Sheet2 (5)"/>
      <sheetName val="Sheet2 (6)"/>
      <sheetName val="터파기및재료"/>
      <sheetName val="건축내역"/>
      <sheetName val="노무단가"/>
      <sheetName val="견적서"/>
      <sheetName val="코드표"/>
      <sheetName val="토사(PE)"/>
      <sheetName val="설계내역(당초)"/>
      <sheetName val="변경도급"/>
      <sheetName val="겉장"/>
      <sheetName val="기성검사원"/>
      <sheetName val="표지"/>
      <sheetName val="갑지"/>
      <sheetName val="원가"/>
      <sheetName val="건축"/>
      <sheetName val="토목"/>
      <sheetName val="냉천부속동"/>
      <sheetName val="노무비"/>
      <sheetName val="실행대비"/>
      <sheetName val="노임단가"/>
      <sheetName val="공조기"/>
      <sheetName val="내역"/>
      <sheetName val="단가표"/>
      <sheetName val="수목데이타 "/>
      <sheetName val="BID"/>
      <sheetName val="중기사용료산출근거"/>
      <sheetName val="단가 및 재료비"/>
      <sheetName val="진주방향"/>
      <sheetName val="마산방향"/>
      <sheetName val="마산방향철근집계"/>
      <sheetName val="96노임기준"/>
      <sheetName val="일위대가"/>
      <sheetName val="9811"/>
      <sheetName val="종배수관면벽신"/>
      <sheetName val="적용단위길이"/>
      <sheetName val="개소별수량산출"/>
      <sheetName val="2003상반기노임기준"/>
      <sheetName val="내역서(기계)"/>
      <sheetName val="총괄표"/>
      <sheetName val="남대문빌딩"/>
      <sheetName val="경산"/>
      <sheetName val="6공구(당초)"/>
      <sheetName val="기초일위"/>
      <sheetName val="시설일위"/>
      <sheetName val="조명일위"/>
      <sheetName val="설계내역"/>
      <sheetName val="관급자재대"/>
      <sheetName val="수량산출"/>
      <sheetName val="노단"/>
      <sheetName val="#REF"/>
      <sheetName val="현장관리비"/>
      <sheetName val="철탑"/>
      <sheetName val="제철"/>
      <sheetName val="토공사"/>
      <sheetName val="1.내역(청.하역장전등)"/>
      <sheetName val="참조자료"/>
      <sheetName val="노임이"/>
      <sheetName val="A"/>
      <sheetName val="저수호안내역(변경예정)"/>
      <sheetName val="을지"/>
      <sheetName val="2000년1차"/>
      <sheetName val="입찰안"/>
      <sheetName val="돈암사업"/>
      <sheetName val="기계경비(시간당)"/>
      <sheetName val="램머"/>
      <sheetName val="SORCE1"/>
      <sheetName val="골조시행"/>
      <sheetName val="하수급견적대비"/>
      <sheetName val="자재단가"/>
      <sheetName val="비교1"/>
      <sheetName val="Config"/>
      <sheetName val="R&amp;D"/>
      <sheetName val="올림픽미술관"/>
      <sheetName val="철콘공사"/>
      <sheetName val="납부서"/>
      <sheetName val="간선계산"/>
      <sheetName val="단위당일위대가"/>
      <sheetName val="시중노임(공사)"/>
      <sheetName val="비탈면보호공수량산출"/>
      <sheetName val="대비"/>
      <sheetName val="실행내역 "/>
      <sheetName val="ⴭⴭⴭⴭⴭ"/>
      <sheetName val="설계서을"/>
      <sheetName val="금융비용"/>
      <sheetName val="견"/>
      <sheetName val="경비"/>
      <sheetName val="설계명세서"/>
      <sheetName val="품셈표"/>
      <sheetName val="공통가설"/>
      <sheetName val="TRE TABLE"/>
      <sheetName val="집계표"/>
      <sheetName val="데이타"/>
      <sheetName val="2.냉난방설비공사"/>
      <sheetName val="7.자동제어공사"/>
      <sheetName val="남양주부대"/>
      <sheetName val="변경품셈총괄"/>
      <sheetName val="자동차폐수처리장"/>
      <sheetName val="2호맨홀공제수량"/>
      <sheetName val="공조기휀"/>
      <sheetName val="AHU집계"/>
      <sheetName val="인부노임"/>
      <sheetName val="토공A"/>
      <sheetName val="36단가"/>
      <sheetName val="36수량"/>
      <sheetName val="산출금액내역"/>
      <sheetName val="종배수관(신)"/>
      <sheetName val="자료입력"/>
      <sheetName val="피벗테이블데이터분석"/>
      <sheetName val="제경비율"/>
      <sheetName val="시설구조일위대가_"/>
      <sheetName val="Sheet2_(4)"/>
      <sheetName val="Sheet2_(5)"/>
      <sheetName val="Sheet2_(6)"/>
      <sheetName val="수목데이타_"/>
      <sheetName val="단가_및_재료비"/>
      <sheetName val="시설구조일위대가_1"/>
      <sheetName val="Sheet2_(4)1"/>
      <sheetName val="Sheet2_(5)1"/>
      <sheetName val="Sheet2_(6)1"/>
      <sheetName val="수목데이타_1"/>
      <sheetName val="단가_및_재료비1"/>
      <sheetName val="토적집계"/>
      <sheetName val="내역(토목)"/>
      <sheetName val="대로근거"/>
      <sheetName val="중로근거"/>
      <sheetName val="내역분기"/>
      <sheetName val="청천내"/>
      <sheetName val="주소록"/>
      <sheetName val="일반관리비"/>
      <sheetName val="일위대가표"/>
      <sheetName val="인건비"/>
      <sheetName val="49단가"/>
      <sheetName val="49산출"/>
      <sheetName val="예산명세서"/>
      <sheetName val="구조물공1"/>
      <sheetName val="우수받이"/>
      <sheetName val="날개벽"/>
      <sheetName val="단위수량"/>
      <sheetName val="제안서입력"/>
      <sheetName val="절감계산"/>
      <sheetName val="보할"/>
      <sheetName val="노임"/>
      <sheetName val="2.대외공문"/>
      <sheetName val="인원계획-미화"/>
      <sheetName val="본문"/>
      <sheetName val="기본DATA"/>
      <sheetName val="구조물공"/>
      <sheetName val="부대공"/>
      <sheetName val="배수공"/>
      <sheetName val="토공"/>
      <sheetName val="포장공"/>
      <sheetName val="수금계획"/>
      <sheetName val="wall"/>
      <sheetName val="Front"/>
      <sheetName val="시실누(모) "/>
      <sheetName val="현우실적"/>
      <sheetName val="업체별기성내역"/>
      <sheetName val="지급자재"/>
      <sheetName val="제출내역 (2)"/>
      <sheetName val="일위대가표 "/>
      <sheetName val="Customer Databas"/>
      <sheetName val="기계내역"/>
      <sheetName val="갑지(요약)"/>
      <sheetName val="11.닥트설치공사(bm)"/>
      <sheetName val="회로내역(승인)"/>
      <sheetName val="중기조종사 단위단가"/>
      <sheetName val="98수문일위"/>
      <sheetName val="단가"/>
      <sheetName val="수량인공"/>
      <sheetName val="주방"/>
      <sheetName val="소일위대가코드표"/>
      <sheetName val="공사요율"/>
      <sheetName val="06 일위대가목록"/>
      <sheetName val="자료"/>
      <sheetName val="DATA 입력란"/>
      <sheetName val="1. 설계조건 2.단면가정 3. 하중계산"/>
      <sheetName val="변경1총괄"/>
      <sheetName val="일위"/>
      <sheetName val="투찰추정"/>
      <sheetName val="준검 내역서"/>
      <sheetName val="사급자재"/>
      <sheetName val="기안"/>
      <sheetName val="01"/>
      <sheetName val="기본단가"/>
      <sheetName val="소비자가"/>
      <sheetName val="경비2내역"/>
      <sheetName val="Sheet1"/>
      <sheetName val="공사비증감"/>
      <sheetName val="설계"/>
      <sheetName val="토공계산서(부체도로)"/>
      <sheetName val="급여조견표"/>
      <sheetName val="정공공사"/>
      <sheetName val="을"/>
      <sheetName val="노집"/>
      <sheetName val="재집"/>
      <sheetName val="수목데이타"/>
      <sheetName val="열린교실"/>
      <sheetName val="MATERIAL"/>
      <sheetName val="FRP PIPING 일위대가"/>
      <sheetName val="상반기손익차2총괄"/>
      <sheetName val="유림골조"/>
      <sheetName val="보도공제면적"/>
      <sheetName val="개요"/>
      <sheetName val="현장관리"/>
      <sheetName val="단가조사"/>
      <sheetName val="수곡내역"/>
      <sheetName val="98지급계획"/>
      <sheetName val="TEL"/>
      <sheetName val="대여현황"/>
      <sheetName val="hvac(제어동)"/>
      <sheetName val="변경내역"/>
      <sheetName val="6호기"/>
      <sheetName val="소방기계"/>
      <sheetName val="차액보증"/>
      <sheetName val="건축공사 집계표"/>
      <sheetName val="골조"/>
      <sheetName val="내역서01"/>
      <sheetName val="AL공사(원)"/>
      <sheetName val="공사개요"/>
      <sheetName val="현장청취복명서"/>
      <sheetName val="정부노임단가"/>
      <sheetName val="단가산출"/>
      <sheetName val="반응조"/>
      <sheetName val="DB"/>
      <sheetName val="1.설계기준"/>
      <sheetName val="전산망"/>
      <sheetName val="금액내역서"/>
      <sheetName val="현장관리비 산출내역"/>
      <sheetName val="admin"/>
      <sheetName val="주공기준"/>
      <sheetName val="기본1"/>
      <sheetName val="수정일위대가"/>
      <sheetName val="설비"/>
      <sheetName val="건설기계사용료"/>
      <sheetName val="Sheet15"/>
      <sheetName val="공사설명서외"/>
      <sheetName val="산출기준자료"/>
      <sheetName val="말뚝지지력산정"/>
      <sheetName val="공정집계_국별"/>
      <sheetName val="횡배수관"/>
      <sheetName val="기초목"/>
      <sheetName val="교통대책내역"/>
      <sheetName val="참조"/>
      <sheetName val="하자항목"/>
      <sheetName val="법면"/>
      <sheetName val="배수공1"/>
      <sheetName val="중기일위대가"/>
      <sheetName val="부대공Ⅱ"/>
      <sheetName val="DATE"/>
      <sheetName val="단면가정"/>
      <sheetName val="COST"/>
      <sheetName val="Sheet9"/>
      <sheetName val="원가계산서"/>
      <sheetName val=" 내역"/>
      <sheetName val="효성CB 1P기초"/>
      <sheetName val="단가(전기)"/>
      <sheetName val="난간벽단위"/>
      <sheetName val="2설계 (웅촌고연)"/>
      <sheetName val="참고자료"/>
      <sheetName val="ABUT수량-A1"/>
      <sheetName val="단가산출2"/>
      <sheetName val="단가산출1"/>
      <sheetName val="공제구간조서"/>
      <sheetName val="노무비 "/>
      <sheetName val="b_balju_cho"/>
      <sheetName val="총 괄 표"/>
      <sheetName val="NYS"/>
      <sheetName val="조명시설"/>
      <sheetName val="건설산출"/>
      <sheetName val="21301동"/>
      <sheetName val="평가데이터"/>
      <sheetName val="2.1  노무비 평균단가산출"/>
      <sheetName val="슬래브"/>
      <sheetName val="부표총괄"/>
      <sheetName val="단가산출목록표"/>
      <sheetName val="연결임시"/>
      <sheetName val="일위(토,포,부)"/>
      <sheetName val="기계경비"/>
      <sheetName val="unitpric"/>
      <sheetName val="마감물량 "/>
      <sheetName val="건설기계경비산정조견표"/>
      <sheetName val="인건비 "/>
      <sheetName val="Y-WORK"/>
      <sheetName val="설계산출표지"/>
      <sheetName val="내역단가"/>
      <sheetName val="일위단가"/>
      <sheetName val="일위대가표(DEEP)"/>
      <sheetName val="99노임기준"/>
      <sheetName val="소방"/>
      <sheetName val="원가계산서(공사)"/>
      <sheetName val="본공사"/>
      <sheetName val="슬래브산식"/>
      <sheetName val="2000전체분"/>
      <sheetName val="시점부교대"/>
      <sheetName val="산근목록"/>
      <sheetName val="중기경비목록"/>
      <sheetName val="입력"/>
      <sheetName val="원가계산서(남측)"/>
      <sheetName val="내역1"/>
      <sheetName val="갑지(추정)"/>
      <sheetName val="APT"/>
      <sheetName val="1.설계조건"/>
      <sheetName val="steel data sheet"/>
      <sheetName val="내역서2"/>
      <sheetName val="H=2.0m"/>
      <sheetName val="노견단위수량"/>
      <sheetName val="관로공사"/>
      <sheetName val="조명율표"/>
      <sheetName val="일위대가(가설)"/>
      <sheetName val="접지수량"/>
      <sheetName val="JUCKEYK"/>
      <sheetName val="품목납기"/>
      <sheetName val="고창터널(고창방향)"/>
      <sheetName val="금광1터널"/>
      <sheetName val="실행내역"/>
      <sheetName val="9902"/>
      <sheetName val="현장별계약현황('98.10.31)"/>
      <sheetName val="총괄메뉴"/>
      <sheetName val="XL4Poppy"/>
      <sheetName val="월별손익"/>
      <sheetName val="임대계획"/>
      <sheetName val="Total"/>
      <sheetName val="archi(본사)"/>
      <sheetName val="신림자금"/>
      <sheetName val="Sheet4"/>
      <sheetName val="견적업체"/>
      <sheetName val="b_balju"/>
      <sheetName val="식재가격"/>
      <sheetName val="식재총괄"/>
      <sheetName val="일위목록"/>
      <sheetName val="2. 공원조도"/>
      <sheetName val="말고개터널조명전압강하"/>
      <sheetName val="22단가"/>
      <sheetName val="22산출"/>
      <sheetName val="S0"/>
      <sheetName val="세원견적서"/>
      <sheetName val="물집"/>
      <sheetName val="2004,상노임"/>
      <sheetName val="TOTAL_BOQ"/>
      <sheetName val="C3"/>
      <sheetName val="전체내역"/>
      <sheetName val="협조전"/>
      <sheetName val="예총"/>
      <sheetName val="OE"/>
      <sheetName val="빙설계"/>
      <sheetName val="토목주소"/>
      <sheetName val="기성내역1"/>
      <sheetName val="내역서(가중치)"/>
      <sheetName val="1.취수장"/>
      <sheetName val="내역2"/>
      <sheetName val="적용단가표"/>
      <sheetName val="노임05상"/>
      <sheetName val="공량산출"/>
      <sheetName val="산출기초조사서"/>
      <sheetName val="Macro1"/>
      <sheetName val="월현황(내자)"/>
      <sheetName val="MOTOR"/>
      <sheetName val="ITEM"/>
      <sheetName val="단가비교"/>
      <sheetName val="가도공"/>
      <sheetName val="노무비단가"/>
      <sheetName val="지주토목내역서"/>
      <sheetName val="2000노임기준"/>
      <sheetName val="식재일위대가"/>
      <sheetName val="건설기계손료"/>
      <sheetName val="코드"/>
      <sheetName val="경상직원"/>
      <sheetName val="횡배수관토공수량"/>
      <sheetName val="아스팔트 포장총괄집계표"/>
      <sheetName val="심사공종"/>
      <sheetName val="9509"/>
      <sheetName val="Sheet1 (2)"/>
      <sheetName val="00년도"/>
      <sheetName val="공장"/>
      <sheetName val="건축2"/>
      <sheetName val="차수"/>
      <sheetName val="견적공통"/>
      <sheetName val="16-1"/>
      <sheetName val="진천생산"/>
      <sheetName val="분개장"/>
      <sheetName val="보고"/>
      <sheetName val="회사정보"/>
      <sheetName val="인사자료총집계"/>
      <sheetName val="매출현황"/>
      <sheetName val="메인거더-크로스빔200연결부"/>
      <sheetName val="기별월별손익"/>
      <sheetName val="조내역"/>
      <sheetName val="공종목록표"/>
      <sheetName val="파일의이용"/>
      <sheetName val="대가목록"/>
      <sheetName val="단위단가"/>
      <sheetName val="설계내역서"/>
      <sheetName val="GLST"/>
      <sheetName val="식재인부"/>
      <sheetName val="982월원안"/>
      <sheetName val="2공구산출내역"/>
      <sheetName val="File_관급"/>
      <sheetName val="공정집계"/>
      <sheetName val="기초단가"/>
      <sheetName val="RE9604"/>
      <sheetName val="노임목록"/>
    </sheetNames>
    <sheetDataSet>
      <sheetData sheetId="0"/>
      <sheetData sheetId="1"/>
      <sheetData sheetId="2"/>
      <sheetData sheetId="3">
        <row r="2">
          <cell r="J2" t="str">
            <v>금 액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공기변실(A3-LINE)"/>
      <sheetName val="이토변실(A3-LINE)"/>
      <sheetName val="공기변실토공(D)"/>
      <sheetName val="이토변실토공(D)"/>
      <sheetName val="공기변실토공(F)"/>
      <sheetName val="이토변실토공(F)"/>
      <sheetName val="공기변실토공(G)"/>
      <sheetName val="이토변실토공(G)"/>
      <sheetName val="수목표준대가"/>
      <sheetName val="터파기및재료"/>
      <sheetName val="2호맨홀공제수량"/>
      <sheetName val="DATA"/>
      <sheetName val="데이타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금액내역서"/>
      <sheetName val="교각계산"/>
      <sheetName val="현장관리비 산출내역"/>
      <sheetName val="총괄"/>
      <sheetName val="을"/>
      <sheetName val="내역서01"/>
      <sheetName val="원내역"/>
      <sheetName val="설계개요"/>
      <sheetName val="시설일위"/>
      <sheetName val="상 부"/>
      <sheetName val="수목표준대가"/>
      <sheetName val="집수정(600-700)"/>
      <sheetName val="입찰안"/>
      <sheetName val="IW-LIST"/>
      <sheetName val="토공사"/>
      <sheetName val="일위대가(가설)"/>
      <sheetName val="PRICE"/>
      <sheetName val="연돌일위집계"/>
      <sheetName val="계정"/>
      <sheetName val="노무"/>
      <sheetName val="토공집계표"/>
      <sheetName val="일위대가(여기까지)"/>
      <sheetName val="품셈"/>
      <sheetName val="DATA"/>
      <sheetName val="woo(mac)"/>
      <sheetName val="001"/>
      <sheetName val="cable-data"/>
      <sheetName val="SG"/>
      <sheetName val="1.설계조건"/>
      <sheetName val="수목데이타 "/>
      <sheetName val="하수급견적대비"/>
      <sheetName val="현장관리비_산출내역"/>
      <sheetName val="상_부"/>
      <sheetName val="현장관리비_산출내역1"/>
      <sheetName val="상_부1"/>
      <sheetName val="결과조달"/>
      <sheetName val="노단"/>
      <sheetName val="일위대가(계측기설치)"/>
      <sheetName val="부대공Ⅱ"/>
      <sheetName val="설계가"/>
      <sheetName val="0226"/>
      <sheetName val="01"/>
      <sheetName val="건축2"/>
      <sheetName val="EQ-R1"/>
      <sheetName val="1.경관조명산출"/>
      <sheetName val="1.경관조명산출집계"/>
      <sheetName val="원형1호맨홀토공수량"/>
      <sheetName val="S0"/>
      <sheetName val="Sheet1"/>
      <sheetName val="기기리스트"/>
      <sheetName val="일위대가목차"/>
      <sheetName val="ExcelObject"/>
      <sheetName val="1TL종점(1)"/>
      <sheetName val="이름표지정"/>
      <sheetName val="Pier 3"/>
      <sheetName val="2.대외공문"/>
      <sheetName val="#REF"/>
      <sheetName val="A-4"/>
      <sheetName val="목표세부명세"/>
      <sheetName val="공문"/>
      <sheetName val="낙찰표"/>
      <sheetName val="ⴭⴭⴭⴭⴭ"/>
      <sheetName val="총괄내역서"/>
      <sheetName val="list"/>
      <sheetName val="PAINT"/>
      <sheetName val="일위대가"/>
      <sheetName val="●내역"/>
      <sheetName val="건축단가"/>
      <sheetName val="일위목록"/>
      <sheetName val="갑지"/>
      <sheetName val="Sheet9"/>
      <sheetName val="전기자료"/>
      <sheetName val="Sheet14"/>
      <sheetName val="Sheet10"/>
      <sheetName val="Sheet13"/>
      <sheetName val="건축내역"/>
      <sheetName val="내역"/>
      <sheetName val="계수시트"/>
      <sheetName val="원가계산서"/>
      <sheetName val="BID"/>
      <sheetName val="GI-LIST"/>
      <sheetName val="기계경비일람"/>
      <sheetName val="노임"/>
      <sheetName val="공사비증감"/>
      <sheetName val="집계표"/>
      <sheetName val="설계"/>
      <sheetName val="데이타"/>
      <sheetName val="Sheet1 (2)"/>
      <sheetName val="노임단가"/>
      <sheetName val="입찰내역 발주처 양식"/>
      <sheetName val="Sheet4"/>
      <sheetName val="수로단위수량"/>
      <sheetName val="6PILE  (돌출)"/>
      <sheetName val="예가표"/>
      <sheetName val="일위대가 (PM)"/>
      <sheetName val="조명시설"/>
      <sheetName val="Eq. Mobilization"/>
      <sheetName val="토공실행"/>
      <sheetName val="실행대비"/>
      <sheetName val="인건비"/>
      <sheetName val="MAT_N048"/>
      <sheetName val="대전21토목내역서"/>
      <sheetName val="전차선로 물량표"/>
      <sheetName val="제출내역 (2)"/>
      <sheetName val="제수변수량"/>
      <sheetName val="96노임기준"/>
      <sheetName val="충돌 내용"/>
      <sheetName val="수량산출서LP-GA"/>
      <sheetName val="산출서집계LP-GA"/>
      <sheetName val="수량산출서LP-GB"/>
      <sheetName val="PAD TR보호대기초"/>
      <sheetName val="가로등기초"/>
      <sheetName val="HANDHOLE(2)"/>
      <sheetName val=" 내역"/>
      <sheetName val="기성내역1"/>
      <sheetName val="배수내역(98년도분)"/>
      <sheetName val="P.M 별"/>
      <sheetName val="1ST"/>
      <sheetName val="타견적(을)"/>
      <sheetName val="공종별자재"/>
      <sheetName val="충주"/>
      <sheetName val="지장물C"/>
      <sheetName val="가락화장을지"/>
      <sheetName val="CAL"/>
      <sheetName val="DATE"/>
      <sheetName val="투찰"/>
      <sheetName val="신규일위대가"/>
      <sheetName val="설계조건"/>
      <sheetName val="설계산출표지"/>
      <sheetName val="유림골조"/>
      <sheetName val="공통비(전체)"/>
      <sheetName val="토목공사"/>
      <sheetName val="새공통(96임금인상기준)"/>
      <sheetName val="비교1"/>
      <sheetName val="유림총괄"/>
      <sheetName val="단가표"/>
      <sheetName val="대로근거"/>
      <sheetName val="ABUT수량-A1"/>
      <sheetName val="공사비예산서(토목분)"/>
      <sheetName val="내역서"/>
      <sheetName val="구조물철거타공정이월"/>
      <sheetName val="단면 (2)"/>
      <sheetName val="FAB별"/>
      <sheetName val="최적단면"/>
      <sheetName val="일위대가표"/>
      <sheetName val="EP0618"/>
      <sheetName val="5)수리분석내역 "/>
      <sheetName val="직접경비"/>
      <sheetName val="직접인건비"/>
      <sheetName val="무근깨기"/>
      <sheetName val="단면가정"/>
      <sheetName val="산출2-기기동력"/>
      <sheetName val="터파기및재료"/>
      <sheetName val="냉천부속동"/>
      <sheetName val="방음벽기초"/>
      <sheetName val="일위(PN)"/>
      <sheetName val="견적990322"/>
      <sheetName val="기둥강재집계"/>
      <sheetName val="Total"/>
      <sheetName val="대비"/>
      <sheetName val="차액보증"/>
      <sheetName val="COVER"/>
      <sheetName val="경비실"/>
      <sheetName val="U-TYPE(1)"/>
      <sheetName val="경산"/>
      <sheetName val="9GNG운반"/>
    </sheetNames>
    <sheetDataSet>
      <sheetData sheetId="0">
        <row r="4">
          <cell r="D4" t="str">
            <v>대</v>
          </cell>
        </row>
        <row r="5">
          <cell r="D5" t="str">
            <v>대</v>
          </cell>
        </row>
        <row r="7">
          <cell r="D7" t="str">
            <v>대</v>
          </cell>
        </row>
        <row r="8">
          <cell r="D8" t="str">
            <v>대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터파기및재료"/>
      <sheetName val="이토변실(A3-LINE)"/>
      <sheetName val="수목표준대가"/>
      <sheetName val="2호맨홀공제수량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우수받이,연결관집계"/>
      <sheetName val="우수받이노선별집계"/>
      <sheetName val="원본(2)"/>
      <sheetName val="받이연결(관)조서"/>
      <sheetName val="연결관원형"/>
      <sheetName val="연결관암거"/>
      <sheetName val="접속흄관이음몰탈단위수량(2차)"/>
      <sheetName val="우수받이단위수량(2차)"/>
      <sheetName val="집수정연결관집계"/>
      <sheetName val="집수정연결관조서"/>
      <sheetName val="플륨연장조서"/>
      <sheetName val="콘크리트벤치플륨2"/>
      <sheetName val="유공관연장"/>
      <sheetName val="터파기및재료"/>
      <sheetName val="이토변실(A3-LINE)"/>
      <sheetName val="수목표준대가"/>
      <sheetName val="철거산출근거"/>
      <sheetName val="기둥(원형)"/>
      <sheetName val="기초공"/>
      <sheetName val="단가조사"/>
      <sheetName val="기본입력"/>
      <sheetName val="건설공사인월수"/>
      <sheetName val="통신소방공사인월수"/>
      <sheetName val="차량비용산출"/>
      <sheetName val="사무원비용산출"/>
      <sheetName val="보고서비용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원형맨홀수량"/>
      <sheetName val="원형1호맨홀토공수량"/>
      <sheetName val="연결관암거"/>
      <sheetName val="터파기및재료"/>
      <sheetName val="단위수량"/>
      <sheetName val="이토변실(A3-LINE)"/>
      <sheetName val="수목표준대가"/>
      <sheetName val="부대내역"/>
      <sheetName val="이형관"/>
      <sheetName val="Baby일위대가"/>
      <sheetName val="날개벽(시점좌측)"/>
      <sheetName val="직공비"/>
      <sheetName val="COPING"/>
      <sheetName val="Sheet1"/>
      <sheetName val="일위대가(가설)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자재집계"/>
      <sheetName val="총수량"/>
      <sheetName val="총철근"/>
      <sheetName val="몰탈"/>
      <sheetName val="토공집계"/>
      <sheetName val="토적집계"/>
      <sheetName val="토적표"/>
      <sheetName val="포장수량집계"/>
      <sheetName val="포장철근집계"/>
      <sheetName val="아스콘T=62.5"/>
      <sheetName val="고압블럭T=20"/>
      <sheetName val="보차도경계블럭"/>
      <sheetName val="보도경계블럭"/>
      <sheetName val="L형측구"/>
      <sheetName val="감속턱"/>
      <sheetName val="차선(중앙선)"/>
      <sheetName val="차선(직각주차)"/>
      <sheetName val="우수수량집계"/>
      <sheetName val="우수철근집계"/>
      <sheetName val="우수흄관깊이"/>
      <sheetName val="우수맨홀깊이"/>
      <sheetName val="우수맨홀(D900)"/>
      <sheetName val="우수맨홀(D1200)"/>
      <sheetName val="흄관(D450)"/>
      <sheetName val="흄관(D600)"/>
      <sheetName val="집수정"/>
      <sheetName val="홈통받이"/>
      <sheetName val="빗물받이(910-510-410)"/>
      <sheetName val="빗물받이(600-510-410)"/>
      <sheetName val="U형측구"/>
      <sheetName val="홈통받이연락관(D.C PIPE-150)"/>
      <sheetName val="빗물받이연락관(D.C PIPE-250)"/>
      <sheetName val="맹암거(SDP150)"/>
      <sheetName val="맹암거(SDP100)"/>
      <sheetName val="우수PIT"/>
      <sheetName val="오수수량집계"/>
      <sheetName val="오수철근집계"/>
      <sheetName val="오수공흄관평균깊이"/>
      <sheetName val="오수공맨홀평균깊이"/>
      <sheetName val="오수맨홀(D900)"/>
      <sheetName val="오수-흄관(D300)"/>
      <sheetName val="오수받이(910-510-410)"/>
      <sheetName val="오수받이연락관(D.CPIPE-150)"/>
      <sheetName val="상수수량집계"/>
      <sheetName val="상수철근집계"/>
      <sheetName val="제수변실(1.40-1.80)"/>
      <sheetName val="주철관(D40)"/>
      <sheetName val="주철관(D150)"/>
      <sheetName val="공동구수량집계"/>
      <sheetName val="공동구철근집계"/>
      <sheetName val="공동구단위시트"/>
      <sheetName val="원형1호맨홀토공수량"/>
      <sheetName val="연결관암거"/>
      <sheetName val="내역서"/>
      <sheetName val="4.2유효폭의 계산"/>
      <sheetName val="터파기및재료"/>
      <sheetName val="우수"/>
      <sheetName val="빗물받이_910_510_410_"/>
      <sheetName val="Sheet1"/>
      <sheetName val="Sheet2"/>
      <sheetName val="공비대비"/>
      <sheetName val="#REF"/>
      <sheetName val="TYPE-A"/>
      <sheetName val="내역"/>
      <sheetName val="본공사"/>
      <sheetName val="토목"/>
      <sheetName val="토목공사"/>
      <sheetName val="수량산출"/>
      <sheetName val="자재단가"/>
      <sheetName val="대구진천삼성APT"/>
      <sheetName val="마산월령동골조물량변경"/>
      <sheetName val="노임"/>
      <sheetName val="형틀공사"/>
      <sheetName val="설계"/>
      <sheetName val="단위수량"/>
      <sheetName val="입찰"/>
      <sheetName val="현경"/>
      <sheetName val="단가조사"/>
      <sheetName val="원가계산서"/>
      <sheetName val="JUCKEYK"/>
      <sheetName val="BID"/>
      <sheetName val="S0"/>
      <sheetName val="이름정의"/>
      <sheetName val="Sheet1 (2)"/>
      <sheetName val="정보"/>
      <sheetName val="Sheet6"/>
      <sheetName val="갑지(추정)"/>
      <sheetName val="코드"/>
      <sheetName val="guard(mac)"/>
      <sheetName val="수리결과"/>
      <sheetName val="2.대외공문"/>
      <sheetName val="인건비"/>
      <sheetName val="자재비"/>
      <sheetName val="환산"/>
      <sheetName val="전신환매도율"/>
      <sheetName val="일반부표"/>
      <sheetName val="백호우계수"/>
      <sheetName val="토공"/>
      <sheetName val="DATE"/>
      <sheetName val="터널조도"/>
      <sheetName val="목차임시"/>
      <sheetName val="견적대비"/>
      <sheetName val="감시제어"/>
      <sheetName val="부대내역"/>
      <sheetName val="일위대가"/>
      <sheetName val="JUCK"/>
      <sheetName val="실행철강하도"/>
      <sheetName val="노무비"/>
      <sheetName val="금액"/>
      <sheetName val="STORAGE"/>
      <sheetName val="N賃率-職"/>
      <sheetName val="식재인부"/>
      <sheetName val="설계명세서"/>
      <sheetName val="SH.R설치"/>
      <sheetName val="내역을"/>
      <sheetName val="Total"/>
      <sheetName val="기초일위"/>
      <sheetName val="총수량집계표"/>
      <sheetName val="(1)본선수량집계"/>
      <sheetName val="자재집게표 "/>
      <sheetName val="철근량 검토"/>
      <sheetName val="CT"/>
      <sheetName val="내역(중앙)"/>
      <sheetName val="내역(창신)"/>
      <sheetName val="원가계산 (2)"/>
      <sheetName val="과천MAIN"/>
      <sheetName val="MYUN(MAC)"/>
      <sheetName val="단가"/>
      <sheetName val="★도급내역"/>
      <sheetName val="공내역"/>
      <sheetName val="다곡2교"/>
      <sheetName val="효명0010"/>
      <sheetName val="이토변실(A3-LINE)"/>
      <sheetName val="복구경비"/>
      <sheetName val="ELEV SPEC(Ia,Ir)"/>
      <sheetName val="I一般比"/>
      <sheetName val="을지"/>
      <sheetName val="국내조달(통합-1)"/>
      <sheetName val="PAN"/>
      <sheetName val="자재운반단가일람표"/>
      <sheetName val="배수공 내역서 적용수량"/>
      <sheetName val="투찰"/>
      <sheetName val="시중노임단가"/>
      <sheetName val="집수정(600-700)"/>
      <sheetName val="경희대"/>
      <sheetName val="MOTOR"/>
      <sheetName val="관리,공감"/>
      <sheetName val="일위대가 "/>
      <sheetName val="내역표지"/>
      <sheetName val="단위단가"/>
      <sheetName val="unit 4"/>
      <sheetName val="대비표(토공1안)"/>
      <sheetName val="gyun"/>
      <sheetName val="부대공수량"/>
      <sheetName val="직접재료비"/>
      <sheetName val="노임단가"/>
      <sheetName val="적상기초자료"/>
      <sheetName val="계약내역"/>
      <sheetName val="아스콘T=62_5"/>
      <sheetName val="홈통받이연락관(D_C_PIPE-150)"/>
      <sheetName val="빗물받이연락관(D_C_PIPE-250)"/>
      <sheetName val="오수받이연락관(D_CPIPE-150)"/>
      <sheetName val="제수변실(1_40-1_80)"/>
      <sheetName val="4_2유효폭의_계산"/>
      <sheetName val="수지"/>
      <sheetName val="9GNG운반"/>
      <sheetName val="부하계산서"/>
      <sheetName val="45,46"/>
      <sheetName val="TIE-IN"/>
      <sheetName val="직노"/>
      <sheetName val="유기공정"/>
      <sheetName val="우배수"/>
      <sheetName val="DATA"/>
      <sheetName val="약전설비"/>
      <sheetName val="부대"/>
      <sheetName val="일위CODE"/>
      <sheetName val="비용적자료"/>
      <sheetName val="품셈"/>
      <sheetName val="ABUT수량-A1"/>
      <sheetName val="강관파일내역"/>
      <sheetName val="도근좌표"/>
      <sheetName val="2층(부대공사)"/>
      <sheetName val="시설물일위"/>
      <sheetName val="유효폭의 계산"/>
      <sheetName val="현황산출서"/>
      <sheetName val="총물량"/>
      <sheetName val="견적내역"/>
      <sheetName val="5.전사투자계획종함안"/>
      <sheetName val="수입"/>
      <sheetName val="월별손익"/>
      <sheetName val="인원자료"/>
      <sheetName val="Baby일위대가"/>
      <sheetName val="Sheet4"/>
      <sheetName val="시점교대"/>
      <sheetName val="정부노임(2000.상)"/>
      <sheetName val="기본단가표"/>
      <sheetName val="갑지"/>
      <sheetName val="차량별점검"/>
      <sheetName val="재료비단가(800)"/>
      <sheetName val="단가비교표"/>
      <sheetName val="중기 부표"/>
      <sheetName val="공사개요"/>
      <sheetName val="원가계산"/>
      <sheetName val="데리네이타현황"/>
      <sheetName val="집계표"/>
      <sheetName val="준검 내역서"/>
      <sheetName val="경로당내역건축"/>
      <sheetName val="교각1"/>
      <sheetName val="단가산출2"/>
      <sheetName val="중기사용료산출근거"/>
      <sheetName val="단가산출1"/>
      <sheetName val="합계금액"/>
      <sheetName val="수안보-MBR1"/>
      <sheetName val="3련 BOX"/>
      <sheetName val="현장관리비 산출내역"/>
      <sheetName val="하수급견적대비"/>
      <sheetName val="노무비단가"/>
      <sheetName val="이토변실"/>
      <sheetName val="단면설계"/>
      <sheetName val="안정검토"/>
      <sheetName val="포장공"/>
      <sheetName val="부대공"/>
      <sheetName val="조정금액결과표 (차수별)"/>
      <sheetName val="부대원내역"/>
      <sheetName val="부대하내역"/>
      <sheetName val="토사(PE)"/>
      <sheetName val="자재(원원+원대)"/>
      <sheetName val="공통가설"/>
      <sheetName val="전산output"/>
      <sheetName val="명세서"/>
      <sheetName val="교대(A1)"/>
      <sheetName val="가공비"/>
      <sheetName val="시중노임"/>
      <sheetName val="자재집계표"/>
      <sheetName val="도로포장면적산출(1)"/>
      <sheetName val="TOWER 10TON"/>
      <sheetName val="2경간"/>
      <sheetName val="제경비율"/>
      <sheetName val="교대(A1-A2)"/>
      <sheetName val="설비"/>
      <sheetName val="일위대가표"/>
      <sheetName val="95하U$가격"/>
      <sheetName val="70%"/>
      <sheetName val="3.바닥판설계"/>
      <sheetName val="부하계산"/>
      <sheetName val="직접인건비"/>
      <sheetName val="슬래브(PF)(하류)"/>
      <sheetName val="6PILE  (돌출)"/>
      <sheetName val="실행내역"/>
      <sheetName val="L_RPTB10_01"/>
      <sheetName val="문학간접"/>
      <sheetName val="간접"/>
      <sheetName val="중기사용료"/>
      <sheetName val="단"/>
      <sheetName val="공통비(전체)"/>
      <sheetName val="97노임단가"/>
      <sheetName val="입력란"/>
      <sheetName val="부관수량집계"/>
      <sheetName val="3.공통공사대비"/>
      <sheetName val="Source"/>
      <sheetName val="판매시설"/>
      <sheetName val="(4-2)열관류값-2"/>
      <sheetName val="총괄표"/>
      <sheetName val="개산공사비"/>
      <sheetName val="순공사비"/>
      <sheetName val="120"/>
      <sheetName val="130"/>
      <sheetName val="100"/>
      <sheetName val="101"/>
      <sheetName val="102"/>
      <sheetName val="103"/>
      <sheetName val="106"/>
      <sheetName val="108"/>
      <sheetName val="109"/>
      <sheetName val="131"/>
      <sheetName val="110"/>
      <sheetName val="111"/>
      <sheetName val="114"/>
      <sheetName val="116"/>
      <sheetName val="132"/>
      <sheetName val="140"/>
      <sheetName val="141"/>
      <sheetName val="142"/>
      <sheetName val="143"/>
      <sheetName val="144"/>
      <sheetName val="145"/>
      <sheetName val="146"/>
      <sheetName val="121"/>
      <sheetName val="147"/>
      <sheetName val="148"/>
      <sheetName val="160"/>
      <sheetName val="164"/>
      <sheetName val="Flaer Area"/>
      <sheetName val="123"/>
      <sheetName val="124"/>
      <sheetName val="125"/>
      <sheetName val="126"/>
      <sheetName val="127"/>
      <sheetName val="128"/>
      <sheetName val="129"/>
      <sheetName val="노임단가 (2)"/>
      <sheetName val="토목2"/>
      <sheetName val="COVER"/>
      <sheetName val="1,2공구원가계산서"/>
      <sheetName val="2공구산출내역"/>
      <sheetName val="1공구산출내역서"/>
      <sheetName val="을-ATYPE"/>
      <sheetName val="기계경비일람"/>
      <sheetName val="특기사항"/>
      <sheetName val="3BL공동구 수량"/>
      <sheetName val="쌍송교"/>
      <sheetName val="콘_재료분리(1)"/>
      <sheetName val="토공수량"/>
      <sheetName val="플랜트 설치"/>
      <sheetName val="조명시설"/>
      <sheetName val="1,2,3,4,5단위수량"/>
      <sheetName val="흙쌓기도수로설치현황"/>
      <sheetName val="7+160암거변경"/>
      <sheetName val="품셈TABLE"/>
      <sheetName val="옹벽"/>
      <sheetName val="통합"/>
      <sheetName val="시공계획"/>
      <sheetName val="일위대가표지"/>
      <sheetName val="물가변동대가세부내역서"/>
      <sheetName val="농로토공집계"/>
      <sheetName val="농로수량집계"/>
      <sheetName val="장비가동"/>
      <sheetName val="작성기준"/>
      <sheetName val="ANX3A11"/>
      <sheetName val="1월"/>
      <sheetName val="삭제내역1차"/>
      <sheetName val="03(상)적용노임"/>
      <sheetName val="간접비"/>
      <sheetName val="공문"/>
      <sheetName val="급여data"/>
      <sheetName val="부대원내역(설비)"/>
      <sheetName val="대로근거"/>
      <sheetName val="단가표 (2)"/>
      <sheetName val="Project Brief"/>
      <sheetName val="화해(함평)"/>
      <sheetName val="화해(장성)"/>
      <sheetName val="건축내역서"/>
      <sheetName val="우수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4">
          <cell r="P4">
            <v>49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터파기및재료"/>
      <sheetName val="빗물받이(910-510-410)"/>
      <sheetName val="원형1호맨홀토공수량"/>
      <sheetName val="연결관암거"/>
      <sheetName val="산출내역서집계표"/>
      <sheetName val="단위중량"/>
      <sheetName val="공비대비"/>
      <sheetName val="수량산출"/>
      <sheetName val="계수"/>
      <sheetName val="배수공"/>
      <sheetName val="DATE"/>
      <sheetName val="설계예산서(2_소천우회토목)"/>
      <sheetName val="설계실행투찰"/>
      <sheetName val="Sheet1"/>
      <sheetName val="매출"/>
      <sheetName val="약품공급2"/>
      <sheetName val="공사비집계"/>
      <sheetName val="4차원가계산서"/>
      <sheetName val="내역"/>
      <sheetName val="3-2PS"/>
      <sheetName val="재료비"/>
      <sheetName val="2000년1차"/>
      <sheetName val="2000전체분"/>
      <sheetName val="콘_재료분리(1)"/>
      <sheetName val="일위대가 "/>
      <sheetName val="노임단가"/>
      <sheetName val="주요자재단가"/>
      <sheetName val="토사(PE)"/>
      <sheetName val="DATA입력"/>
      <sheetName val="기성내역"/>
      <sheetName val="포장공수량집계표"/>
      <sheetName val="밸브설치"/>
      <sheetName val="타공종포장공제집계표"/>
      <sheetName val="산출내역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  <sheetName val="터파기및재료"/>
      <sheetName val="빗물받이(910-510-410)"/>
      <sheetName val="원형1호맨홀토공수량"/>
      <sheetName val="연결관암거"/>
    </sheetNames>
    <sheetDataSet>
      <sheetData sheetId="0">
        <row r="61">
          <cell r="G61">
            <v>4.3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총괄집계"/>
      <sheetName val="몰탈,연장집계"/>
      <sheetName val="연장집계"/>
      <sheetName val="연장산출"/>
      <sheetName val="절단집계"/>
      <sheetName val="절단수량"/>
      <sheetName val="맨홀집계"/>
      <sheetName val="맨홀수량"/>
      <sheetName val="맨홀단위"/>
      <sheetName val="맨홀H"/>
      <sheetName val="평균높이"/>
      <sheetName val="DATE"/>
      <sheetName val="터파기및재료"/>
      <sheetName val="빗물받이(910-510-410)"/>
      <sheetName val="원형1호맨홀토공수량"/>
      <sheetName val="단가"/>
      <sheetName val="수목표준대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원형맨홀수량"/>
      <sheetName val="원형1호맨홀토공수량"/>
      <sheetName val="맨홀수량"/>
      <sheetName val="DATE"/>
      <sheetName val="터파기및재료"/>
      <sheetName val="실행철강하도"/>
      <sheetName val="빗물받이(910-510-410)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공동구 그림"/>
      <sheetName val="구조물공 집계"/>
      <sheetName val="공동구 2.40X1.8"/>
      <sheetName val="공동구 2.60X1.8 "/>
      <sheetName val="공동구 2.10X1.8"/>
      <sheetName val="공동구 1.8X1.8"/>
      <sheetName val="Sheet1"/>
      <sheetName val="Sheet2"/>
      <sheetName val="Sheet3"/>
      <sheetName val="원형1호맨홀토공수량"/>
      <sheetName val="맨홀수량"/>
      <sheetName val="DATE"/>
      <sheetName val="터파기및재료"/>
      <sheetName val="금강아파트f2"/>
      <sheetName val="단가목록"/>
      <sheetName val="COPING"/>
      <sheetName val="아파트-가설"/>
      <sheetName val="4안전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터파기및재료"/>
      <sheetName val="DATE"/>
      <sheetName val="원형1호맨홀토공수량"/>
    </sheetNames>
    <sheetDataSet>
      <sheetData sheetId="0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일위대가"/>
      <sheetName val="조명시설"/>
      <sheetName val="산출근거"/>
      <sheetName val="데리네이타현황"/>
      <sheetName val="DATA"/>
      <sheetName val="금액내역서"/>
      <sheetName val="골재산출"/>
      <sheetName val="각종양식"/>
      <sheetName val="암거단위"/>
      <sheetName val="오동"/>
      <sheetName val="대조"/>
      <sheetName val="나한"/>
      <sheetName val="#REF"/>
      <sheetName val="집계표"/>
      <sheetName val="내역"/>
      <sheetName val="Sheet1"/>
      <sheetName val="터파기및재료"/>
      <sheetName val="수안보-MBR1"/>
      <sheetName val="바닥판"/>
      <sheetName val="입력DATA"/>
      <sheetName val="공사비총괄표"/>
      <sheetName val="철근량"/>
      <sheetName val="BID"/>
      <sheetName val="공동구수량"/>
      <sheetName val="입찰안"/>
      <sheetName val="guard(mac)"/>
      <sheetName val="분석"/>
      <sheetName val="일위대가목차"/>
      <sheetName val="인명부"/>
      <sheetName val="물량표"/>
      <sheetName val="당초"/>
      <sheetName val="PIPING"/>
      <sheetName val="#3_일위대가목록"/>
      <sheetName val="#2_일위대가목록"/>
      <sheetName val="공정코드"/>
      <sheetName val="재료"/>
      <sheetName val="흥양2교토공집계표"/>
      <sheetName val="주beam"/>
      <sheetName val="교각1"/>
      <sheetName val="차수공개요"/>
      <sheetName val="대로근거"/>
      <sheetName val="중로근거"/>
      <sheetName val="총괄표"/>
      <sheetName val="96정변2"/>
      <sheetName val="말뚝지지력산정"/>
      <sheetName val="식생블럭단위수량"/>
      <sheetName val="목차 "/>
      <sheetName val="일위대가9803"/>
      <sheetName val="토목"/>
      <sheetName val="설명서 "/>
      <sheetName val="중기근거"/>
      <sheetName val="40총괄"/>
      <sheetName val="40집계"/>
      <sheetName val="요율"/>
      <sheetName val="지장물C"/>
      <sheetName val="6PILE  (돌출)"/>
      <sheetName val="차수"/>
      <sheetName val="일위대가표"/>
      <sheetName val="추가예산"/>
      <sheetName val="조명율표"/>
      <sheetName val="표지"/>
      <sheetName val="조경일람"/>
      <sheetName val="노임단가"/>
      <sheetName val="기계경비(시간당)"/>
      <sheetName val="내역서"/>
      <sheetName val="상시"/>
      <sheetName val="우수받이"/>
      <sheetName val="총수량집계표"/>
      <sheetName val="BOX수량"/>
      <sheetName val="수량산출"/>
      <sheetName val="설직재-1"/>
      <sheetName val="날개벽(시점좌측)"/>
      <sheetName val="일위대가1"/>
      <sheetName val="단가조사"/>
      <sheetName val="포장물량집계"/>
      <sheetName val="원형1호맨홀토공수량"/>
      <sheetName val="입력란"/>
      <sheetName val="97노임단가"/>
      <sheetName val="날개벽"/>
      <sheetName val="신고조서"/>
      <sheetName val="1,2공구원가계산서"/>
      <sheetName val="2공구산출내역"/>
      <sheetName val="1공구산출내역서"/>
      <sheetName val="도로경계단위"/>
      <sheetName val="직접공사비"/>
      <sheetName val="예산M11A"/>
      <sheetName val="부대내역"/>
      <sheetName val="4.2유효폭의 계산"/>
      <sheetName val="실행"/>
      <sheetName val="내역서1999.8최종"/>
      <sheetName val="97년 추정"/>
      <sheetName val="102역사"/>
      <sheetName val="월말"/>
      <sheetName val="내역서중"/>
      <sheetName val="INPUT"/>
      <sheetName val="자재단가비교표"/>
      <sheetName val="뚝토공"/>
      <sheetName val="해평견적"/>
      <sheetName val="우수내용"/>
      <sheetName val="코드"/>
      <sheetName val=" 총괄표"/>
      <sheetName val="단가산출"/>
      <sheetName val="H-PILE수량집계"/>
      <sheetName val="4. 주형설계"/>
      <sheetName val="단가표"/>
      <sheetName val="COPING"/>
      <sheetName val="RAMP 단면(R2)"/>
      <sheetName val="중기"/>
      <sheetName val="지중자재단가"/>
      <sheetName val="실행철강하도"/>
      <sheetName val="토사(PE)"/>
      <sheetName val="증감내역서"/>
      <sheetName val="PSCbeam설계"/>
      <sheetName val="99총공사내역서"/>
      <sheetName val="DATE"/>
      <sheetName val="적용토목"/>
      <sheetName val="램머"/>
      <sheetName val="찍기"/>
      <sheetName val="간접1"/>
      <sheetName val="노임"/>
      <sheetName val="항목등록"/>
      <sheetName val="NYS"/>
      <sheetName val="대림경상68억"/>
      <sheetName val="발주내역"/>
      <sheetName val="I一般比"/>
      <sheetName val="접지수량"/>
      <sheetName val="공사착공계"/>
      <sheetName val="토공(우물통,기타) "/>
      <sheetName val="2.단면가정"/>
      <sheetName val="수우미양가(Vlookup)"/>
      <sheetName val="공통가설공사"/>
      <sheetName val="세골재  T2 변경 현황"/>
      <sheetName val="0.단가"/>
      <sheetName val="0506생활권구적"/>
      <sheetName val="단면 (2)"/>
      <sheetName val="내역서 제출"/>
      <sheetName val="인수공규격"/>
      <sheetName val="노무비 근거"/>
      <sheetName val="역T형교대(말뚝기초)"/>
      <sheetName val="산출내역서"/>
      <sheetName val="총괄"/>
      <sheetName val="날개벽수량표"/>
      <sheetName val="준검 내역서"/>
      <sheetName val="초기화면"/>
      <sheetName val="골조"/>
      <sheetName val="갑지"/>
      <sheetName val="역T형(H=6.0) (2)"/>
      <sheetName val="기성내역"/>
      <sheetName val="양식3"/>
      <sheetName val="수요개발과판매량"/>
      <sheetName val="간지"/>
      <sheetName val="재료집계표"/>
      <sheetName val="총괄내역서"/>
      <sheetName val="신천3호용수로"/>
      <sheetName val="3련 BOX"/>
      <sheetName val="CC16-내역서"/>
      <sheetName val="3BL공동구 수량"/>
      <sheetName val="이토변실"/>
      <sheetName val="단위단가"/>
      <sheetName val="교대(A1)"/>
      <sheetName val="단위수량"/>
      <sheetName val="건축공사실행"/>
      <sheetName val="연결관암거"/>
      <sheetName val="가시설수량"/>
      <sheetName val="식재가격"/>
      <sheetName val="식재총괄"/>
      <sheetName val="일위목록"/>
      <sheetName val="기초일위"/>
      <sheetName val="시설일위"/>
      <sheetName val="조명일위"/>
      <sheetName val="기본1"/>
      <sheetName val="수정일위대가"/>
      <sheetName val="수량집"/>
      <sheetName val="내역_ver1.0"/>
      <sheetName val="crude.SLAB RE-bar"/>
      <sheetName val="CRUDE RE-bar"/>
      <sheetName val="원가"/>
      <sheetName val="토목내역서 (도급단가)"/>
      <sheetName val="2000년1차"/>
      <sheetName val="2000전체분"/>
      <sheetName val="총괄내역"/>
      <sheetName val="산근"/>
      <sheetName val="일위대가목록"/>
      <sheetName val="자료입력"/>
      <sheetName val="지급자재"/>
      <sheetName val="품셈TABLE"/>
      <sheetName val="세부내역"/>
      <sheetName val="약품공급2"/>
      <sheetName val="CTEMCOST"/>
      <sheetName val="업무분장"/>
      <sheetName val="재료비"/>
      <sheetName val="8.석축단위(H=1.5M)"/>
      <sheetName val="교각계산"/>
      <sheetName val="대비"/>
      <sheetName val="계수시트"/>
      <sheetName val="입력변수"/>
      <sheetName val="집계표(OPTION)"/>
      <sheetName val="보차도경계석"/>
      <sheetName val="견적단가"/>
      <sheetName val="용수량(생활용수)"/>
      <sheetName val="종배수관면벽구"/>
      <sheetName val="종배수관위치조서"/>
      <sheetName val="N賃率-職"/>
      <sheetName val="INPUT(덕도방향-시점)"/>
      <sheetName val="도수로수량산출"/>
      <sheetName val="장비집계"/>
      <sheetName val="바닥판의 설계"/>
      <sheetName val="표준차도부연장집계-ASP"/>
      <sheetName val="노임이"/>
      <sheetName val="200"/>
      <sheetName val="차액보증"/>
      <sheetName val="ABUT수량-A1"/>
      <sheetName val="3.하중산정4.지지력"/>
      <sheetName val="1련박스"/>
      <sheetName val="세부내역서(전기)"/>
      <sheetName val="맨홀수량"/>
      <sheetName val="노무비"/>
      <sheetName val="단양 00 아파트-세부내역"/>
      <sheetName val="직노"/>
      <sheetName val="기타 정보통신공사"/>
      <sheetName val="코드표"/>
      <sheetName val="단가 및 재료비"/>
      <sheetName val="중기사용료산출근거"/>
      <sheetName val="101동"/>
      <sheetName val="WORK"/>
      <sheetName val="일위(수원)"/>
      <sheetName val="영창26"/>
      <sheetName val="H-pile(298x299)"/>
      <sheetName val="H-pile(250x250)"/>
      <sheetName val="참조"/>
      <sheetName val="제경비"/>
      <sheetName val="MAIN_TABLE"/>
      <sheetName val="유림골조"/>
      <sheetName val="1호맨홀토공"/>
      <sheetName val="지점별강우량"/>
      <sheetName val="자료"/>
      <sheetName val="단가"/>
      <sheetName val="건축내역"/>
      <sheetName val="공사비산출내역"/>
      <sheetName val="MAIN"/>
      <sheetName val="견적990322"/>
      <sheetName val="지장물_data"/>
      <sheetName val="배수내역"/>
      <sheetName val="ATM기초철가"/>
      <sheetName val="원형맨홀수량"/>
      <sheetName val="물가자료"/>
      <sheetName val="Sheet2"/>
      <sheetName val="CIVIL4"/>
      <sheetName val="Y-WORK"/>
      <sheetName val="표  지"/>
      <sheetName val="내역서적용수량"/>
      <sheetName val="실행내역"/>
      <sheetName val="금융비용"/>
      <sheetName val="단가비교표_공통1"/>
      <sheetName val="토공 total"/>
      <sheetName val="Customer Databas"/>
      <sheetName val="개인"/>
      <sheetName val="단면가정"/>
      <sheetName val="기흥하도용"/>
      <sheetName val="당진1,2호기전선관설치및접지4차공사내역서-을지"/>
      <sheetName val="가격조사서"/>
      <sheetName val="배수공"/>
      <sheetName val="암거"/>
      <sheetName val="포장공"/>
      <sheetName val="Sheet5"/>
      <sheetName val="을지"/>
      <sheetName val="전체제잡비"/>
      <sheetName val="미드수량"/>
      <sheetName val="2000용수잠관-수량집계"/>
      <sheetName val="실행대비"/>
      <sheetName val="참고사항"/>
      <sheetName val="대부예산서"/>
      <sheetName val="CODE"/>
      <sheetName val="기초공"/>
      <sheetName val="MOTOR"/>
      <sheetName val="기둥(원형)"/>
      <sheetName val="제직재"/>
      <sheetName val="배수장토목공사비"/>
      <sheetName val="시행후면적"/>
      <sheetName val="설계조건"/>
      <sheetName val="마산월령동골조물량변경"/>
      <sheetName val="총괄-1"/>
      <sheetName val="암거 제원표-1단계"/>
      <sheetName val="분뇨"/>
      <sheetName val="C.배수관공"/>
      <sheetName val="토공(1)"/>
      <sheetName val="절대지우지말것"/>
      <sheetName val="집기손료"/>
      <sheetName val="대창(함평)"/>
      <sheetName val="대창(장성)"/>
      <sheetName val="대창(함평)-창열"/>
      <sheetName val="암거 제원표"/>
      <sheetName val="WING3"/>
      <sheetName val="단위중량"/>
      <sheetName val="소도3교"/>
      <sheetName val="소보"/>
      <sheetName val="포장면적집계"/>
      <sheetName val="출력X"/>
      <sheetName val="우각부보강"/>
      <sheetName val="CAT_5"/>
      <sheetName val="VE절감"/>
      <sheetName val="자재단가"/>
      <sheetName val="건축공사"/>
      <sheetName val="JUCKEYK"/>
      <sheetName val="구조물터파기수량집계"/>
      <sheetName val="덕전리"/>
      <sheetName val="전체"/>
      <sheetName val="재료할증"/>
      <sheetName val="원가서"/>
      <sheetName val="위치조서"/>
      <sheetName val="여과지동"/>
      <sheetName val="기초자료"/>
      <sheetName val="DB"/>
      <sheetName val="단가일람"/>
      <sheetName val="지질조사"/>
      <sheetName val="Macro(전선)"/>
      <sheetName val="spiral"/>
      <sheetName val="2.건축"/>
      <sheetName val="전기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/>
      <sheetData sheetId="150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터파기및재료"/>
      <sheetName val="DATE"/>
      <sheetName val="Sheet1"/>
      <sheetName val="Xunit (단위환산)"/>
      <sheetName val="자재단가"/>
      <sheetName val="호표"/>
      <sheetName val="4안전율"/>
      <sheetName val="원가계산서"/>
      <sheetName val="터널조도"/>
      <sheetName val="감액총괄표"/>
      <sheetName val="대림경상68억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적침투저지망(D600) "/>
      <sheetName val="적침투저지망(D700)"/>
      <sheetName val="적침투저지망(D800)"/>
      <sheetName val="적침투저지망(D900)"/>
      <sheetName val="적침투저지망(D1000)"/>
      <sheetName val="적침투저지망(D1100)"/>
      <sheetName val="적침투저지망(D1200)"/>
      <sheetName val="적침투저지망(1.5X1.5)"/>
      <sheetName val="적침투저지망(2.0X2.0)"/>
      <sheetName val="침사지집계"/>
      <sheetName val="침사지단위수량"/>
      <sheetName val="적침투저지망(3.0X2.0) "/>
      <sheetName val="적침투저지망(2.5X2.0) )"/>
      <sheetName val="적침투저지망(2@2.5X2.0)"/>
      <sheetName val="경게표식주"/>
      <sheetName val="바리게이트"/>
      <sheetName val="블럭담장"/>
      <sheetName val="출입문(W6.0XH2.6)"/>
      <sheetName val="출입문(W4.0XH2.6)"/>
      <sheetName val="출입문(W1.8XH2.6)"/>
      <sheetName val="문주(W1.0X1.0XH3.1)"/>
      <sheetName val="사열대(연대용W6.0XW8.0)"/>
      <sheetName val="연대용방송실"/>
      <sheetName val="사열대(대대용 W4.0XW6.0)"/>
      <sheetName val="국기게양대"/>
      <sheetName val="세륜시설"/>
      <sheetName val="가드레일"/>
      <sheetName val="Y형울타리"/>
      <sheetName val="Y형울타리기초"/>
      <sheetName val="관사울타리"/>
      <sheetName val="관사출입문"/>
      <sheetName val="관사울타리기초"/>
      <sheetName val="자바라출입문"/>
      <sheetName val="테니장수량집계"/>
      <sheetName val="테니스장휀스"/>
      <sheetName val="테니스장휀스기초"/>
      <sheetName val="테니스장포스트기초"/>
      <sheetName val="맹암거지선"/>
      <sheetName val="맹암거간선 "/>
      <sheetName val="Sheet15"/>
      <sheetName val="Sheet16"/>
      <sheetName val="터파기및재료"/>
      <sheetName val="DATE"/>
      <sheetName val="토사(PE)"/>
      <sheetName val="1단계"/>
      <sheetName val="조명시설"/>
      <sheetName val="6PILE  (돌출)"/>
      <sheetName val="설계조건"/>
      <sheetName val="여과지동"/>
      <sheetName val="기초자료"/>
      <sheetName val="만년달력"/>
      <sheetName val="guard(mac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HMEN"/>
      <sheetName val="#REF"/>
      <sheetName val="원형1호맨홀토공수량"/>
      <sheetName val="터파기및재료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플륨관집계"/>
      <sheetName val="산출근거"/>
      <sheetName val="U형플륨관"/>
      <sheetName val="U형플륨관토공"/>
      <sheetName val="단위토공"/>
      <sheetName val="#REF"/>
      <sheetName val="원형1호맨홀토공수량"/>
      <sheetName val="조명율표"/>
      <sheetName val="터파기및재료"/>
      <sheetName val="철근량"/>
      <sheetName val="주beam"/>
      <sheetName val="재료"/>
      <sheetName val="일위대가표"/>
      <sheetName val="원가계산서구조조정"/>
      <sheetName val="내역"/>
      <sheetName val="일위대가목차"/>
      <sheetName val="바닥판"/>
      <sheetName val="입력DATA"/>
      <sheetName val="표  지"/>
      <sheetName val="단가조사-2"/>
      <sheetName val="일위대가"/>
      <sheetName val="교각1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연습"/>
      <sheetName val="FIRST"/>
      <sheetName val="LETTER"/>
      <sheetName val="아셈 거푸집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산출근거"/>
      <sheetName val="#REF"/>
      <sheetName val="원형1호맨홀토공수량"/>
      <sheetName val="정부노임단가"/>
      <sheetName val="조명시설"/>
      <sheetName val="집계표"/>
      <sheetName val="빙100장비사양"/>
      <sheetName val="대치판정"/>
      <sheetName val="s"/>
      <sheetName val="신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☞①공사명입력표지출력"/>
      <sheetName val="총괄집계표"/>
      <sheetName val="갑지"/>
      <sheetName val="건축총괄원가"/>
      <sheetName val="(1)★건축원가(요율조정은이곳에서)★"/>
      <sheetName val="(4)기계원가"/>
      <sheetName val="공종별집계표"/>
      <sheetName val="공종별내역서"/>
      <sheetName val="일위대가목록"/>
      <sheetName val="일위대가"/>
      <sheetName val="중기단가목록"/>
      <sheetName val="중기단가산출서"/>
      <sheetName val="단가대비표"/>
      <sheetName val=" 공사설정 "/>
      <sheetName val="Sheet1"/>
    </sheetNames>
    <sheetDataSet>
      <sheetData sheetId="0"/>
      <sheetData sheetId="1"/>
      <sheetData sheetId="2"/>
      <sheetData sheetId="3">
        <row r="32">
          <cell r="H32">
            <v>146350000.27272728</v>
          </cell>
        </row>
        <row r="33">
          <cell r="H33">
            <v>0</v>
          </cell>
        </row>
      </sheetData>
      <sheetData sheetId="4"/>
      <sheetData sheetId="5"/>
      <sheetData sheetId="6">
        <row r="13">
          <cell r="K13">
            <v>48811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☞①공사명입력표지출력"/>
      <sheetName val="총괄집계표"/>
      <sheetName val="(1)★건축원가(요율조정은이곳에서)★"/>
      <sheetName val="공종별집계표"/>
      <sheetName val="공종별내역서"/>
      <sheetName val="일위대가목록"/>
      <sheetName val="일위대가"/>
      <sheetName val="중기단가목록"/>
      <sheetName val="중기단가산출서"/>
      <sheetName val="단가대비표"/>
      <sheetName val=" 공사설정 "/>
      <sheetName val="Sheet1"/>
    </sheetNames>
    <sheetDataSet>
      <sheetData sheetId="0"/>
      <sheetData sheetId="1"/>
      <sheetData sheetId="2"/>
      <sheetData sheetId="3">
        <row r="14">
          <cell r="K14">
            <v>14773260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설계조건 "/>
      <sheetName val="PILE "/>
      <sheetName val="6PILE  (돌출)"/>
    </sheetNames>
    <sheetDataSet>
      <sheetData sheetId="0"/>
      <sheetData sheetId="1"/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상부"/>
      <sheetName val="단면력"/>
      <sheetName val="사용성검토"/>
      <sheetName val="신축이음"/>
      <sheetName val="내진"/>
      <sheetName val="내진삽도"/>
      <sheetName val="교각계산"/>
      <sheetName val="SLAB수량"/>
      <sheetName val="ABUT수량-A1"/>
      <sheetName val="ABUT수량-A2"/>
      <sheetName val="PIER수량-1"/>
      <sheetName val="PIER수량-2"/>
      <sheetName val="토ABUT수량-1"/>
      <sheetName val="토ABUT수량-2"/>
      <sheetName val="토PIER수량-1"/>
      <sheetName val="토PIER수량-2"/>
      <sheetName val="보호블럭"/>
      <sheetName val="옹벽일"/>
      <sheetName val="옹벽토"/>
      <sheetName val="Sheet6"/>
      <sheetName val="수량총괄"/>
      <sheetName val="슬래브"/>
      <sheetName val="교대"/>
      <sheetName val="교각"/>
      <sheetName val="옹벽"/>
      <sheetName val="철근"/>
      <sheetName val="토공총괄"/>
      <sheetName val="토교대"/>
      <sheetName val="토교각"/>
      <sheetName val="토옹벽"/>
      <sheetName val="가시설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상부"/>
      <sheetName val="단면력"/>
      <sheetName val="사용성검토"/>
      <sheetName val="신축이음"/>
      <sheetName val="내진"/>
      <sheetName val="내진삽도"/>
      <sheetName val="교각계산"/>
      <sheetName val="SLAB수량"/>
      <sheetName val="ABUT수량-A1"/>
      <sheetName val="ABUT수량-A2"/>
      <sheetName val="PIER수량-1"/>
      <sheetName val="PIER수량-2"/>
      <sheetName val="토ABUT수량-1"/>
      <sheetName val="토ABUT수량-2"/>
      <sheetName val="토PIER수량-1"/>
      <sheetName val="토PIER수량-2"/>
      <sheetName val="보호블럭"/>
      <sheetName val="옹벽일"/>
      <sheetName val="옹벽토"/>
      <sheetName val="Sheet6"/>
      <sheetName val="수량총괄"/>
      <sheetName val="슬래브"/>
      <sheetName val="교대"/>
      <sheetName val="교각"/>
      <sheetName val="옹벽"/>
      <sheetName val="철근"/>
      <sheetName val="토공총괄"/>
      <sheetName val="토교대"/>
      <sheetName val="토교각"/>
      <sheetName val="토옹벽"/>
      <sheetName val="가시설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노임"/>
      <sheetName val="DATA"/>
      <sheetName val="9GNG운반"/>
      <sheetName val="2000년1차"/>
      <sheetName val="2000전체분"/>
      <sheetName val="교각1"/>
      <sheetName val="DATE"/>
      <sheetName val="제수"/>
      <sheetName val="공기"/>
      <sheetName val="우각부보강"/>
      <sheetName val="실행철강하도"/>
      <sheetName val="1.설계조건"/>
      <sheetName val="터널조도"/>
      <sheetName val="수안보-MBR1"/>
      <sheetName val="단가목록"/>
      <sheetName val="내역"/>
      <sheetName val="A-4"/>
      <sheetName val="중산교"/>
      <sheetName val="J直材4"/>
      <sheetName val="노임단가"/>
      <sheetName val="구조물집계"/>
      <sheetName val="토공집계"/>
      <sheetName val="외천교"/>
      <sheetName val="3련 BOX"/>
      <sheetName val="미드수량"/>
      <sheetName val="FOOTING단면력"/>
      <sheetName val="#REF"/>
      <sheetName val="검토"/>
      <sheetName val="접속도수량집계표"/>
      <sheetName val="1.설계기준"/>
      <sheetName val="상수도토공집계표"/>
      <sheetName val="부하(성남)"/>
      <sheetName val="Sheet1"/>
      <sheetName val="설계"/>
      <sheetName val="터파기및재료"/>
      <sheetName val="공사비집계"/>
      <sheetName val="자재일람"/>
      <sheetName val="견적서"/>
      <sheetName val="MOTOR"/>
      <sheetName val="암거날개벽재료집계"/>
      <sheetName val="약품공급2"/>
      <sheetName val="준공정산"/>
      <sheetName val="COPING"/>
      <sheetName val="일위대가(계측기설치)"/>
      <sheetName val="접속슬래브"/>
      <sheetName val="기본DATA"/>
      <sheetName val="북방3터널"/>
      <sheetName val="방호벽"/>
      <sheetName val="중사"/>
      <sheetName val="PSCbeam설계"/>
      <sheetName val="일위대가"/>
      <sheetName val="자료"/>
      <sheetName val="반중력식옹벽"/>
      <sheetName val="단가산출"/>
      <sheetName val="자재단가비교표"/>
      <sheetName val="입찰안"/>
      <sheetName val="T형보"/>
      <sheetName val="직노"/>
      <sheetName val="INPUT"/>
      <sheetName val="Regenerator  Concrete Structure"/>
      <sheetName val="4)유동표"/>
      <sheetName val="C"/>
      <sheetName val="토지조서"/>
      <sheetName val="집계표"/>
      <sheetName val="조도계산서 (도서)"/>
      <sheetName val="부하계산서"/>
      <sheetName val="Sheet17"/>
      <sheetName val="2.단면가정"/>
      <sheetName val="접도구역경계표주현황"/>
      <sheetName val="소야공정계획표"/>
      <sheetName val="96보완계획7.12"/>
      <sheetName val="Sheet1 (2)"/>
      <sheetName val="CAT_5"/>
      <sheetName val="프랜트면허"/>
      <sheetName val="태안9)3-2)원내역"/>
      <sheetName val="평균터파기고(1-2,ASP)"/>
      <sheetName val="내역서"/>
      <sheetName val="편입토지조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설계"/>
      <sheetName val="종횡형"/>
      <sheetName val="주형"/>
      <sheetName val="유효폭"/>
      <sheetName val="단면특성치"/>
      <sheetName val="부재력"/>
      <sheetName val="지점반력"/>
      <sheetName val="용접두께"/>
      <sheetName val="피로"/>
      <sheetName val="신축이음"/>
      <sheetName val="내진삽도"/>
      <sheetName val="도장수량(하1)"/>
      <sheetName val="ABUT수량-A1"/>
      <sheetName val="금액내역서"/>
      <sheetName val="집수정"/>
      <sheetName val="TYPE-1"/>
      <sheetName val="집수정(600-700)"/>
      <sheetName val="자재단가비교표"/>
      <sheetName val="포장복구집계"/>
      <sheetName val="수로교총재료집계"/>
      <sheetName val="자재단가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</sheetPr>
  <dimension ref="A1:P27"/>
  <sheetViews>
    <sheetView workbookViewId="0">
      <selection activeCell="A15" sqref="A15"/>
    </sheetView>
  </sheetViews>
  <sheetFormatPr defaultColWidth="8.875" defaultRowHeight="13.5"/>
  <cols>
    <col min="1" max="1" width="11.625" style="25" customWidth="1"/>
    <col min="2" max="256" width="8.875" style="25"/>
    <col min="257" max="257" width="11.625" style="25" customWidth="1"/>
    <col min="258" max="512" width="8.875" style="25"/>
    <col min="513" max="513" width="11.625" style="25" customWidth="1"/>
    <col min="514" max="768" width="8.875" style="25"/>
    <col min="769" max="769" width="11.625" style="25" customWidth="1"/>
    <col min="770" max="1024" width="8.875" style="25"/>
    <col min="1025" max="1025" width="11.625" style="25" customWidth="1"/>
    <col min="1026" max="1280" width="8.875" style="25"/>
    <col min="1281" max="1281" width="11.625" style="25" customWidth="1"/>
    <col min="1282" max="1536" width="8.875" style="25"/>
    <col min="1537" max="1537" width="11.625" style="25" customWidth="1"/>
    <col min="1538" max="1792" width="8.875" style="25"/>
    <col min="1793" max="1793" width="11.625" style="25" customWidth="1"/>
    <col min="1794" max="2048" width="8.875" style="25"/>
    <col min="2049" max="2049" width="11.625" style="25" customWidth="1"/>
    <col min="2050" max="2304" width="8.875" style="25"/>
    <col min="2305" max="2305" width="11.625" style="25" customWidth="1"/>
    <col min="2306" max="2560" width="8.875" style="25"/>
    <col min="2561" max="2561" width="11.625" style="25" customWidth="1"/>
    <col min="2562" max="2816" width="8.875" style="25"/>
    <col min="2817" max="2817" width="11.625" style="25" customWidth="1"/>
    <col min="2818" max="3072" width="8.875" style="25"/>
    <col min="3073" max="3073" width="11.625" style="25" customWidth="1"/>
    <col min="3074" max="3328" width="8.875" style="25"/>
    <col min="3329" max="3329" width="11.625" style="25" customWidth="1"/>
    <col min="3330" max="3584" width="8.875" style="25"/>
    <col min="3585" max="3585" width="11.625" style="25" customWidth="1"/>
    <col min="3586" max="3840" width="8.875" style="25"/>
    <col min="3841" max="3841" width="11.625" style="25" customWidth="1"/>
    <col min="3842" max="4096" width="8.875" style="25"/>
    <col min="4097" max="4097" width="11.625" style="25" customWidth="1"/>
    <col min="4098" max="4352" width="8.875" style="25"/>
    <col min="4353" max="4353" width="11.625" style="25" customWidth="1"/>
    <col min="4354" max="4608" width="8.875" style="25"/>
    <col min="4609" max="4609" width="11.625" style="25" customWidth="1"/>
    <col min="4610" max="4864" width="8.875" style="25"/>
    <col min="4865" max="4865" width="11.625" style="25" customWidth="1"/>
    <col min="4866" max="5120" width="8.875" style="25"/>
    <col min="5121" max="5121" width="11.625" style="25" customWidth="1"/>
    <col min="5122" max="5376" width="8.875" style="25"/>
    <col min="5377" max="5377" width="11.625" style="25" customWidth="1"/>
    <col min="5378" max="5632" width="8.875" style="25"/>
    <col min="5633" max="5633" width="11.625" style="25" customWidth="1"/>
    <col min="5634" max="5888" width="8.875" style="25"/>
    <col min="5889" max="5889" width="11.625" style="25" customWidth="1"/>
    <col min="5890" max="6144" width="8.875" style="25"/>
    <col min="6145" max="6145" width="11.625" style="25" customWidth="1"/>
    <col min="6146" max="6400" width="8.875" style="25"/>
    <col min="6401" max="6401" width="11.625" style="25" customWidth="1"/>
    <col min="6402" max="6656" width="8.875" style="25"/>
    <col min="6657" max="6657" width="11.625" style="25" customWidth="1"/>
    <col min="6658" max="6912" width="8.875" style="25"/>
    <col min="6913" max="6913" width="11.625" style="25" customWidth="1"/>
    <col min="6914" max="7168" width="8.875" style="25"/>
    <col min="7169" max="7169" width="11.625" style="25" customWidth="1"/>
    <col min="7170" max="7424" width="8.875" style="25"/>
    <col min="7425" max="7425" width="11.625" style="25" customWidth="1"/>
    <col min="7426" max="7680" width="8.875" style="25"/>
    <col min="7681" max="7681" width="11.625" style="25" customWidth="1"/>
    <col min="7682" max="7936" width="8.875" style="25"/>
    <col min="7937" max="7937" width="11.625" style="25" customWidth="1"/>
    <col min="7938" max="8192" width="8.875" style="25"/>
    <col min="8193" max="8193" width="11.625" style="25" customWidth="1"/>
    <col min="8194" max="8448" width="8.875" style="25"/>
    <col min="8449" max="8449" width="11.625" style="25" customWidth="1"/>
    <col min="8450" max="8704" width="8.875" style="25"/>
    <col min="8705" max="8705" width="11.625" style="25" customWidth="1"/>
    <col min="8706" max="8960" width="8.875" style="25"/>
    <col min="8961" max="8961" width="11.625" style="25" customWidth="1"/>
    <col min="8962" max="9216" width="8.875" style="25"/>
    <col min="9217" max="9217" width="11.625" style="25" customWidth="1"/>
    <col min="9218" max="9472" width="8.875" style="25"/>
    <col min="9473" max="9473" width="11.625" style="25" customWidth="1"/>
    <col min="9474" max="9728" width="8.875" style="25"/>
    <col min="9729" max="9729" width="11.625" style="25" customWidth="1"/>
    <col min="9730" max="9984" width="8.875" style="25"/>
    <col min="9985" max="9985" width="11.625" style="25" customWidth="1"/>
    <col min="9986" max="10240" width="8.875" style="25"/>
    <col min="10241" max="10241" width="11.625" style="25" customWidth="1"/>
    <col min="10242" max="10496" width="8.875" style="25"/>
    <col min="10497" max="10497" width="11.625" style="25" customWidth="1"/>
    <col min="10498" max="10752" width="8.875" style="25"/>
    <col min="10753" max="10753" width="11.625" style="25" customWidth="1"/>
    <col min="10754" max="11008" width="8.875" style="25"/>
    <col min="11009" max="11009" width="11.625" style="25" customWidth="1"/>
    <col min="11010" max="11264" width="8.875" style="25"/>
    <col min="11265" max="11265" width="11.625" style="25" customWidth="1"/>
    <col min="11266" max="11520" width="8.875" style="25"/>
    <col min="11521" max="11521" width="11.625" style="25" customWidth="1"/>
    <col min="11522" max="11776" width="8.875" style="25"/>
    <col min="11777" max="11777" width="11.625" style="25" customWidth="1"/>
    <col min="11778" max="12032" width="8.875" style="25"/>
    <col min="12033" max="12033" width="11.625" style="25" customWidth="1"/>
    <col min="12034" max="12288" width="8.875" style="25"/>
    <col min="12289" max="12289" width="11.625" style="25" customWidth="1"/>
    <col min="12290" max="12544" width="8.875" style="25"/>
    <col min="12545" max="12545" width="11.625" style="25" customWidth="1"/>
    <col min="12546" max="12800" width="8.875" style="25"/>
    <col min="12801" max="12801" width="11.625" style="25" customWidth="1"/>
    <col min="12802" max="13056" width="8.875" style="25"/>
    <col min="13057" max="13057" width="11.625" style="25" customWidth="1"/>
    <col min="13058" max="13312" width="8.875" style="25"/>
    <col min="13313" max="13313" width="11.625" style="25" customWidth="1"/>
    <col min="13314" max="13568" width="8.875" style="25"/>
    <col min="13569" max="13569" width="11.625" style="25" customWidth="1"/>
    <col min="13570" max="13824" width="8.875" style="25"/>
    <col min="13825" max="13825" width="11.625" style="25" customWidth="1"/>
    <col min="13826" max="14080" width="8.875" style="25"/>
    <col min="14081" max="14081" width="11.625" style="25" customWidth="1"/>
    <col min="14082" max="14336" width="8.875" style="25"/>
    <col min="14337" max="14337" width="11.625" style="25" customWidth="1"/>
    <col min="14338" max="14592" width="8.875" style="25"/>
    <col min="14593" max="14593" width="11.625" style="25" customWidth="1"/>
    <col min="14594" max="14848" width="8.875" style="25"/>
    <col min="14849" max="14849" width="11.625" style="25" customWidth="1"/>
    <col min="14850" max="15104" width="8.875" style="25"/>
    <col min="15105" max="15105" width="11.625" style="25" customWidth="1"/>
    <col min="15106" max="15360" width="8.875" style="25"/>
    <col min="15361" max="15361" width="11.625" style="25" customWidth="1"/>
    <col min="15362" max="15616" width="8.875" style="25"/>
    <col min="15617" max="15617" width="11.625" style="25" customWidth="1"/>
    <col min="15618" max="15872" width="8.875" style="25"/>
    <col min="15873" max="15873" width="11.625" style="25" customWidth="1"/>
    <col min="15874" max="16128" width="8.875" style="25"/>
    <col min="16129" max="16129" width="11.625" style="25" customWidth="1"/>
    <col min="16130" max="16384" width="8.875" style="25"/>
  </cols>
  <sheetData>
    <row r="1" spans="1:11">
      <c r="A1" s="25" t="str">
        <f t="shared" ref="A1:A10" si="0">$A$12&amp;"("&amp;I1&amp;")"</f>
        <v>공사명 : 오이도함상전망대리모델링공사(진입계단 전시관)(2021년  06월   일)</v>
      </c>
      <c r="I1" s="26" t="s">
        <v>1682</v>
      </c>
    </row>
    <row r="2" spans="1:11">
      <c r="A2" s="25" t="str">
        <f t="shared" si="0"/>
        <v>공사명 : 오이도함상전망대리모델링공사(진입계단 전시관)(건축총괄)</v>
      </c>
      <c r="I2" s="25" t="s">
        <v>1683</v>
      </c>
    </row>
    <row r="3" spans="1:11">
      <c r="A3" s="25" t="str">
        <f t="shared" si="0"/>
        <v>공사명 : 오이도함상전망대리모델링공사(진입계단 전시관)(건축)</v>
      </c>
      <c r="I3" s="25" t="s">
        <v>1684</v>
      </c>
    </row>
    <row r="4" spans="1:11">
      <c r="A4" s="25" t="str">
        <f t="shared" si="0"/>
        <v>공사명 : 오이도함상전망대리모델링공사(진입계단 전시관)(토목)</v>
      </c>
      <c r="I4" s="25" t="s">
        <v>1685</v>
      </c>
    </row>
    <row r="5" spans="1:11">
      <c r="A5" s="25" t="str">
        <f t="shared" si="0"/>
        <v>공사명 : 오이도함상전망대리모델링공사(진입계단 전시관)(조경)</v>
      </c>
      <c r="I5" s="25" t="s">
        <v>1686</v>
      </c>
    </row>
    <row r="6" spans="1:11">
      <c r="A6" s="25" t="str">
        <f t="shared" si="0"/>
        <v>공사명 : 오이도함상전망대리모델링공사(진입계단 전시관)(기계)</v>
      </c>
      <c r="I6" s="25" t="s">
        <v>1687</v>
      </c>
    </row>
    <row r="7" spans="1:11">
      <c r="A7" s="25" t="str">
        <f t="shared" si="0"/>
        <v>공사명 : 오이도함상전망대리모델링공사(진입계단 전시관)(전기/통신/소방)</v>
      </c>
      <c r="I7" s="25" t="s">
        <v>1688</v>
      </c>
    </row>
    <row r="8" spans="1:11">
      <c r="A8" s="25" t="str">
        <f t="shared" si="0"/>
        <v>공사명 : 오이도함상전망대리모델링공사(진입계단 전시관)(0.08)</v>
      </c>
      <c r="I8" s="27">
        <v>0.08</v>
      </c>
    </row>
    <row r="9" spans="1:11">
      <c r="A9" s="25" t="str">
        <f t="shared" si="0"/>
        <v>공사명 : 오이도함상전망대리모델링공사(진입계단 전시관)(소방기계)</v>
      </c>
      <c r="I9" s="25" t="s">
        <v>1689</v>
      </c>
    </row>
    <row r="10" spans="1:11">
      <c r="A10" s="25" t="str">
        <f t="shared" si="0"/>
        <v>공사명 : 오이도함상전망대리모델링공사(진입계단 전시관)(소방전기)</v>
      </c>
      <c r="I10" s="25" t="s">
        <v>1690</v>
      </c>
    </row>
    <row r="12" spans="1:11">
      <c r="A12" s="28" t="s">
        <v>1800</v>
      </c>
      <c r="I12" s="27">
        <v>3.6999999999999998E-2</v>
      </c>
      <c r="K12" s="25" t="s">
        <v>1691</v>
      </c>
    </row>
    <row r="14" spans="1:11">
      <c r="A14" s="25" t="s">
        <v>1801</v>
      </c>
      <c r="I14" s="27">
        <v>3.4299999999999997E-2</v>
      </c>
    </row>
    <row r="15" spans="1:11">
      <c r="B15" s="28"/>
      <c r="I15" s="27">
        <v>4.4999999999999998E-2</v>
      </c>
    </row>
    <row r="16" spans="1:11">
      <c r="I16" s="27">
        <v>0.1152</v>
      </c>
    </row>
    <row r="17" spans="5:16">
      <c r="P17" s="25" t="s">
        <v>1692</v>
      </c>
    </row>
    <row r="18" spans="5:16">
      <c r="P18" s="25">
        <v>0</v>
      </c>
    </row>
    <row r="19" spans="5:16">
      <c r="I19" s="29">
        <v>5.6000000000000001E-2</v>
      </c>
    </row>
    <row r="20" spans="5:16">
      <c r="I20" s="27"/>
    </row>
    <row r="22" spans="5:16">
      <c r="I22" s="27">
        <v>8.0999999999999996E-4</v>
      </c>
    </row>
    <row r="27" spans="5:16">
      <c r="E27" s="25">
        <f>TRUNC((E9+E24+E26)*I27)-N27/1.1</f>
        <v>0</v>
      </c>
    </row>
  </sheetData>
  <phoneticPr fontId="1" type="noConversion"/>
  <pageMargins left="0.75" right="0.75" top="1" bottom="1" header="0.5" footer="0.5"/>
  <pageSetup paperSize="9" orientation="portrait" horizontalDpi="4294967292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B109"/>
  <sheetViews>
    <sheetView topLeftCell="B1" workbookViewId="0"/>
  </sheetViews>
  <sheetFormatPr defaultRowHeight="16.5"/>
  <cols>
    <col min="1" max="1" width="19.25" hidden="1" customWidth="1"/>
    <col min="2" max="2" width="30.125" bestFit="1" customWidth="1"/>
    <col min="3" max="3" width="36.875" bestFit="1" customWidth="1"/>
    <col min="4" max="4" width="5" bestFit="1" customWidth="1"/>
    <col min="5" max="5" width="12.375" bestFit="1" customWidth="1"/>
    <col min="6" max="6" width="6.125" bestFit="1" customWidth="1"/>
    <col min="7" max="7" width="9.375" bestFit="1" customWidth="1"/>
    <col min="8" max="8" width="6.125" bestFit="1" customWidth="1"/>
    <col min="9" max="9" width="9.375" bestFit="1" customWidth="1"/>
    <col min="10" max="10" width="6.125" bestFit="1" customWidth="1"/>
    <col min="11" max="11" width="12.375" bestFit="1" customWidth="1"/>
    <col min="12" max="12" width="6.625" bestFit="1" customWidth="1"/>
    <col min="13" max="13" width="10.375" bestFit="1" customWidth="1"/>
    <col min="14" max="14" width="6.125" bestFit="1" customWidth="1"/>
    <col min="15" max="15" width="12.375" bestFit="1" customWidth="1"/>
    <col min="16" max="16" width="10.375" bestFit="1" customWidth="1"/>
    <col min="17" max="17" width="10.625" bestFit="1" customWidth="1"/>
    <col min="18" max="20" width="8.625" bestFit="1" customWidth="1"/>
    <col min="21" max="22" width="10.375" bestFit="1" customWidth="1"/>
    <col min="23" max="23" width="7.625" bestFit="1" customWidth="1"/>
    <col min="24" max="24" width="12.375" bestFit="1" customWidth="1"/>
    <col min="25" max="26" width="8.5" hidden="1" customWidth="1"/>
    <col min="27" max="27" width="10.375" hidden="1" customWidth="1"/>
    <col min="28" max="28" width="8.5" hidden="1" customWidth="1"/>
  </cols>
  <sheetData>
    <row r="1" spans="1:28" ht="30" customHeight="1">
      <c r="A1" s="197" t="s">
        <v>1470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8" ht="30" customHeight="1">
      <c r="A2" s="205" t="s">
        <v>1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</row>
    <row r="3" spans="1:28" ht="30" customHeight="1">
      <c r="A3" s="199" t="s">
        <v>364</v>
      </c>
      <c r="B3" s="199" t="s">
        <v>2</v>
      </c>
      <c r="C3" s="199" t="s">
        <v>1376</v>
      </c>
      <c r="D3" s="199" t="s">
        <v>4</v>
      </c>
      <c r="E3" s="199" t="s">
        <v>6</v>
      </c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 t="s">
        <v>366</v>
      </c>
      <c r="Q3" s="199" t="s">
        <v>367</v>
      </c>
      <c r="R3" s="199"/>
      <c r="S3" s="199"/>
      <c r="T3" s="199"/>
      <c r="U3" s="199"/>
      <c r="V3" s="199"/>
      <c r="W3" s="199" t="s">
        <v>369</v>
      </c>
      <c r="X3" s="199" t="s">
        <v>12</v>
      </c>
      <c r="Y3" s="201" t="s">
        <v>1478</v>
      </c>
      <c r="Z3" s="201" t="s">
        <v>1479</v>
      </c>
      <c r="AA3" s="201" t="s">
        <v>1480</v>
      </c>
      <c r="AB3" s="201" t="s">
        <v>48</v>
      </c>
    </row>
    <row r="4" spans="1:28" ht="30" customHeight="1">
      <c r="A4" s="199"/>
      <c r="B4" s="199"/>
      <c r="C4" s="199"/>
      <c r="D4" s="199"/>
      <c r="E4" s="4" t="s">
        <v>1471</v>
      </c>
      <c r="F4" s="4" t="s">
        <v>1472</v>
      </c>
      <c r="G4" s="4" t="s">
        <v>1473</v>
      </c>
      <c r="H4" s="4" t="s">
        <v>1472</v>
      </c>
      <c r="I4" s="4" t="s">
        <v>1474</v>
      </c>
      <c r="J4" s="4" t="s">
        <v>1472</v>
      </c>
      <c r="K4" s="4" t="s">
        <v>1475</v>
      </c>
      <c r="L4" s="4" t="s">
        <v>1472</v>
      </c>
      <c r="M4" s="4" t="s">
        <v>1476</v>
      </c>
      <c r="N4" s="4" t="s">
        <v>1472</v>
      </c>
      <c r="O4" s="4" t="s">
        <v>1477</v>
      </c>
      <c r="P4" s="199"/>
      <c r="Q4" s="4" t="s">
        <v>1471</v>
      </c>
      <c r="R4" s="4" t="s">
        <v>1473</v>
      </c>
      <c r="S4" s="4" t="s">
        <v>1474</v>
      </c>
      <c r="T4" s="4" t="s">
        <v>1475</v>
      </c>
      <c r="U4" s="4" t="s">
        <v>1476</v>
      </c>
      <c r="V4" s="4" t="s">
        <v>1477</v>
      </c>
      <c r="W4" s="199"/>
      <c r="X4" s="199"/>
      <c r="Y4" s="201"/>
      <c r="Z4" s="201"/>
      <c r="AA4" s="201"/>
      <c r="AB4" s="201"/>
    </row>
    <row r="5" spans="1:28" ht="30" customHeight="1">
      <c r="A5" s="8" t="s">
        <v>872</v>
      </c>
      <c r="B5" s="8" t="s">
        <v>500</v>
      </c>
      <c r="C5" s="8" t="s">
        <v>858</v>
      </c>
      <c r="D5" s="22" t="s">
        <v>81</v>
      </c>
      <c r="E5" s="23">
        <v>0</v>
      </c>
      <c r="F5" s="8" t="s">
        <v>51</v>
      </c>
      <c r="G5" s="23">
        <v>0</v>
      </c>
      <c r="H5" s="8" t="s">
        <v>51</v>
      </c>
      <c r="I5" s="23">
        <v>0</v>
      </c>
      <c r="J5" s="8" t="s">
        <v>51</v>
      </c>
      <c r="K5" s="23">
        <v>0</v>
      </c>
      <c r="L5" s="8" t="s">
        <v>51</v>
      </c>
      <c r="M5" s="23">
        <v>0</v>
      </c>
      <c r="N5" s="8" t="s">
        <v>51</v>
      </c>
      <c r="O5" s="23">
        <v>0</v>
      </c>
      <c r="P5" s="23">
        <v>0</v>
      </c>
      <c r="Q5" s="23">
        <v>0</v>
      </c>
      <c r="R5" s="23">
        <v>0</v>
      </c>
      <c r="S5" s="23">
        <v>0</v>
      </c>
      <c r="T5" s="23">
        <v>0</v>
      </c>
      <c r="U5" s="23">
        <v>122800</v>
      </c>
      <c r="V5" s="23">
        <f>SMALL(Q5:U5,COUNTIF(Q5:U5,0)+1)</f>
        <v>122800</v>
      </c>
      <c r="W5" s="8" t="s">
        <v>1481</v>
      </c>
      <c r="X5" s="8" t="s">
        <v>871</v>
      </c>
      <c r="Y5" s="2" t="s">
        <v>51</v>
      </c>
      <c r="Z5" s="2" t="s">
        <v>51</v>
      </c>
      <c r="AA5" s="24"/>
      <c r="AB5" s="2" t="s">
        <v>51</v>
      </c>
    </row>
    <row r="6" spans="1:28" ht="30" customHeight="1">
      <c r="A6" s="8" t="s">
        <v>901</v>
      </c>
      <c r="B6" s="8" t="s">
        <v>500</v>
      </c>
      <c r="C6" s="8" t="s">
        <v>501</v>
      </c>
      <c r="D6" s="22" t="s">
        <v>81</v>
      </c>
      <c r="E6" s="23">
        <v>0</v>
      </c>
      <c r="F6" s="8" t="s">
        <v>51</v>
      </c>
      <c r="G6" s="23">
        <v>0</v>
      </c>
      <c r="H6" s="8" t="s">
        <v>51</v>
      </c>
      <c r="I6" s="23">
        <v>0</v>
      </c>
      <c r="J6" s="8" t="s">
        <v>51</v>
      </c>
      <c r="K6" s="23">
        <v>0</v>
      </c>
      <c r="L6" s="8" t="s">
        <v>51</v>
      </c>
      <c r="M6" s="23">
        <v>0</v>
      </c>
      <c r="N6" s="8" t="s">
        <v>51</v>
      </c>
      <c r="O6" s="23">
        <v>0</v>
      </c>
      <c r="P6" s="23">
        <v>0</v>
      </c>
      <c r="Q6" s="23">
        <v>0</v>
      </c>
      <c r="R6" s="23">
        <v>0</v>
      </c>
      <c r="S6" s="23">
        <v>0</v>
      </c>
      <c r="T6" s="23">
        <v>0</v>
      </c>
      <c r="U6" s="23">
        <v>480118</v>
      </c>
      <c r="V6" s="23">
        <f>SMALL(Q6:U6,COUNTIF(Q6:U6,0)+1)</f>
        <v>480118</v>
      </c>
      <c r="W6" s="8" t="s">
        <v>1482</v>
      </c>
      <c r="X6" s="8" t="s">
        <v>871</v>
      </c>
      <c r="Y6" s="2" t="s">
        <v>51</v>
      </c>
      <c r="Z6" s="2" t="s">
        <v>51</v>
      </c>
      <c r="AA6" s="24"/>
      <c r="AB6" s="2" t="s">
        <v>51</v>
      </c>
    </row>
    <row r="7" spans="1:28" ht="30" customHeight="1">
      <c r="A7" s="8" t="s">
        <v>921</v>
      </c>
      <c r="B7" s="8" t="s">
        <v>919</v>
      </c>
      <c r="C7" s="8" t="s">
        <v>858</v>
      </c>
      <c r="D7" s="22" t="s">
        <v>81</v>
      </c>
      <c r="E7" s="23">
        <v>0</v>
      </c>
      <c r="F7" s="8" t="s">
        <v>51</v>
      </c>
      <c r="G7" s="23">
        <v>0</v>
      </c>
      <c r="H7" s="8" t="s">
        <v>51</v>
      </c>
      <c r="I7" s="23">
        <v>0</v>
      </c>
      <c r="J7" s="8" t="s">
        <v>51</v>
      </c>
      <c r="K7" s="23">
        <v>0</v>
      </c>
      <c r="L7" s="8" t="s">
        <v>51</v>
      </c>
      <c r="M7" s="23">
        <v>0</v>
      </c>
      <c r="N7" s="8" t="s">
        <v>51</v>
      </c>
      <c r="O7" s="23">
        <v>0</v>
      </c>
      <c r="P7" s="23">
        <v>0</v>
      </c>
      <c r="Q7" s="23">
        <v>0</v>
      </c>
      <c r="R7" s="23">
        <v>0</v>
      </c>
      <c r="S7" s="23">
        <v>0</v>
      </c>
      <c r="T7" s="23">
        <v>0</v>
      </c>
      <c r="U7" s="23">
        <v>78871</v>
      </c>
      <c r="V7" s="23">
        <f>SMALL(Q7:U7,COUNTIF(Q7:U7,0)+1)</f>
        <v>78871</v>
      </c>
      <c r="W7" s="8" t="s">
        <v>1483</v>
      </c>
      <c r="X7" s="8" t="s">
        <v>871</v>
      </c>
      <c r="Y7" s="2" t="s">
        <v>51</v>
      </c>
      <c r="Z7" s="2" t="s">
        <v>51</v>
      </c>
      <c r="AA7" s="24"/>
      <c r="AB7" s="2" t="s">
        <v>51</v>
      </c>
    </row>
    <row r="8" spans="1:28" ht="30" customHeight="1">
      <c r="A8" s="8" t="s">
        <v>912</v>
      </c>
      <c r="B8" s="8" t="s">
        <v>909</v>
      </c>
      <c r="C8" s="8" t="s">
        <v>910</v>
      </c>
      <c r="D8" s="22" t="s">
        <v>81</v>
      </c>
      <c r="E8" s="23">
        <v>0</v>
      </c>
      <c r="F8" s="8" t="s">
        <v>51</v>
      </c>
      <c r="G8" s="23">
        <v>0</v>
      </c>
      <c r="H8" s="8" t="s">
        <v>51</v>
      </c>
      <c r="I8" s="23">
        <v>0</v>
      </c>
      <c r="J8" s="8" t="s">
        <v>51</v>
      </c>
      <c r="K8" s="23">
        <v>0</v>
      </c>
      <c r="L8" s="8" t="s">
        <v>51</v>
      </c>
      <c r="M8" s="23">
        <v>0</v>
      </c>
      <c r="N8" s="8" t="s">
        <v>51</v>
      </c>
      <c r="O8" s="23">
        <v>0</v>
      </c>
      <c r="P8" s="23">
        <v>0</v>
      </c>
      <c r="Q8" s="23">
        <v>0</v>
      </c>
      <c r="R8" s="23">
        <v>0</v>
      </c>
      <c r="S8" s="23">
        <v>0</v>
      </c>
      <c r="T8" s="23">
        <v>0</v>
      </c>
      <c r="U8" s="23">
        <v>59609</v>
      </c>
      <c r="V8" s="23">
        <f>SMALL(Q8:U8,COUNTIF(Q8:U8,0)+1)</f>
        <v>59609</v>
      </c>
      <c r="W8" s="8" t="s">
        <v>1484</v>
      </c>
      <c r="X8" s="8" t="s">
        <v>871</v>
      </c>
      <c r="Y8" s="2" t="s">
        <v>1378</v>
      </c>
      <c r="Z8" s="2" t="s">
        <v>51</v>
      </c>
      <c r="AA8" s="24"/>
      <c r="AB8" s="2" t="s">
        <v>51</v>
      </c>
    </row>
    <row r="9" spans="1:28" ht="30" customHeight="1">
      <c r="A9" s="8" t="s">
        <v>975</v>
      </c>
      <c r="B9" s="8" t="s">
        <v>955</v>
      </c>
      <c r="C9" s="8" t="s">
        <v>956</v>
      </c>
      <c r="D9" s="22" t="s">
        <v>81</v>
      </c>
      <c r="E9" s="23">
        <v>0</v>
      </c>
      <c r="F9" s="8" t="s">
        <v>51</v>
      </c>
      <c r="G9" s="23">
        <v>0</v>
      </c>
      <c r="H9" s="8" t="s">
        <v>51</v>
      </c>
      <c r="I9" s="23">
        <v>0</v>
      </c>
      <c r="J9" s="8" t="s">
        <v>51</v>
      </c>
      <c r="K9" s="23">
        <v>0</v>
      </c>
      <c r="L9" s="8" t="s">
        <v>51</v>
      </c>
      <c r="M9" s="23">
        <v>0</v>
      </c>
      <c r="N9" s="8" t="s">
        <v>51</v>
      </c>
      <c r="O9" s="23">
        <v>0</v>
      </c>
      <c r="P9" s="23">
        <v>0</v>
      </c>
      <c r="Q9" s="23">
        <v>0</v>
      </c>
      <c r="R9" s="23">
        <v>0</v>
      </c>
      <c r="S9" s="23">
        <v>0</v>
      </c>
      <c r="T9" s="23">
        <v>0</v>
      </c>
      <c r="U9" s="23">
        <v>594</v>
      </c>
      <c r="V9" s="23">
        <f>SMALL(Q9:U9,COUNTIF(Q9:U9,0)+1)</f>
        <v>594</v>
      </c>
      <c r="W9" s="8" t="s">
        <v>1485</v>
      </c>
      <c r="X9" s="8" t="s">
        <v>871</v>
      </c>
      <c r="Y9" s="2" t="s">
        <v>51</v>
      </c>
      <c r="Z9" s="2" t="s">
        <v>51</v>
      </c>
      <c r="AA9" s="24"/>
      <c r="AB9" s="2" t="s">
        <v>51</v>
      </c>
    </row>
    <row r="10" spans="1:28" ht="30" customHeight="1">
      <c r="A10" s="8" t="s">
        <v>1350</v>
      </c>
      <c r="B10" s="8" t="s">
        <v>354</v>
      </c>
      <c r="C10" s="8" t="s">
        <v>1349</v>
      </c>
      <c r="D10" s="22" t="s">
        <v>356</v>
      </c>
      <c r="E10" s="23">
        <v>0</v>
      </c>
      <c r="F10" s="8" t="s">
        <v>51</v>
      </c>
      <c r="G10" s="23">
        <v>0</v>
      </c>
      <c r="H10" s="8" t="s">
        <v>51</v>
      </c>
      <c r="I10" s="23">
        <v>0</v>
      </c>
      <c r="J10" s="8" t="s">
        <v>51</v>
      </c>
      <c r="K10" s="23">
        <v>0</v>
      </c>
      <c r="L10" s="8" t="s">
        <v>51</v>
      </c>
      <c r="M10" s="23">
        <v>0</v>
      </c>
      <c r="N10" s="8" t="s">
        <v>51</v>
      </c>
      <c r="O10" s="23">
        <v>0</v>
      </c>
      <c r="P10" s="23">
        <v>0</v>
      </c>
      <c r="Q10" s="23">
        <v>0</v>
      </c>
      <c r="R10" s="23">
        <v>0</v>
      </c>
      <c r="S10" s="23">
        <v>0</v>
      </c>
      <c r="T10" s="23">
        <v>0</v>
      </c>
      <c r="U10" s="23">
        <v>0</v>
      </c>
      <c r="V10" s="23">
        <v>0</v>
      </c>
      <c r="W10" s="8" t="s">
        <v>1486</v>
      </c>
      <c r="X10" s="8" t="s">
        <v>1346</v>
      </c>
      <c r="Y10" s="2" t="s">
        <v>51</v>
      </c>
      <c r="Z10" s="2" t="s">
        <v>51</v>
      </c>
      <c r="AA10" s="24"/>
      <c r="AB10" s="2" t="s">
        <v>51</v>
      </c>
    </row>
    <row r="11" spans="1:28" ht="30" customHeight="1">
      <c r="A11" s="8" t="s">
        <v>357</v>
      </c>
      <c r="B11" s="8" t="s">
        <v>354</v>
      </c>
      <c r="C11" s="8" t="s">
        <v>355</v>
      </c>
      <c r="D11" s="22" t="s">
        <v>356</v>
      </c>
      <c r="E11" s="23">
        <v>0</v>
      </c>
      <c r="F11" s="8" t="s">
        <v>51</v>
      </c>
      <c r="G11" s="23">
        <v>25000</v>
      </c>
      <c r="H11" s="8" t="s">
        <v>1487</v>
      </c>
      <c r="I11" s="23">
        <v>32000</v>
      </c>
      <c r="J11" s="8" t="s">
        <v>1488</v>
      </c>
      <c r="K11" s="23">
        <v>0</v>
      </c>
      <c r="L11" s="8" t="s">
        <v>51</v>
      </c>
      <c r="M11" s="23">
        <v>0</v>
      </c>
      <c r="N11" s="8" t="s">
        <v>51</v>
      </c>
      <c r="O11" s="23">
        <f t="shared" ref="O11:O33" si="0">SMALL(E11:M11,COUNTIF(E11:M11,0)+1)</f>
        <v>25000</v>
      </c>
      <c r="P11" s="23">
        <v>0</v>
      </c>
      <c r="Q11" s="23">
        <v>0</v>
      </c>
      <c r="R11" s="23">
        <v>0</v>
      </c>
      <c r="S11" s="23">
        <v>0</v>
      </c>
      <c r="T11" s="23">
        <v>0</v>
      </c>
      <c r="U11" s="23">
        <v>0</v>
      </c>
      <c r="V11" s="23">
        <v>0</v>
      </c>
      <c r="W11" s="8" t="s">
        <v>1489</v>
      </c>
      <c r="X11" s="8" t="s">
        <v>51</v>
      </c>
      <c r="Y11" s="2" t="s">
        <v>51</v>
      </c>
      <c r="Z11" s="2" t="s">
        <v>51</v>
      </c>
      <c r="AA11" s="24"/>
      <c r="AB11" s="2" t="s">
        <v>51</v>
      </c>
    </row>
    <row r="12" spans="1:28" ht="30" customHeight="1">
      <c r="A12" s="8" t="s">
        <v>618</v>
      </c>
      <c r="B12" s="8" t="s">
        <v>612</v>
      </c>
      <c r="C12" s="8" t="s">
        <v>617</v>
      </c>
      <c r="D12" s="22" t="s">
        <v>479</v>
      </c>
      <c r="E12" s="23">
        <v>260</v>
      </c>
      <c r="F12" s="8" t="s">
        <v>51</v>
      </c>
      <c r="G12" s="23">
        <v>450</v>
      </c>
      <c r="H12" s="8" t="s">
        <v>1490</v>
      </c>
      <c r="I12" s="23">
        <v>372</v>
      </c>
      <c r="J12" s="8" t="s">
        <v>1491</v>
      </c>
      <c r="K12" s="23">
        <v>0</v>
      </c>
      <c r="L12" s="8" t="s">
        <v>51</v>
      </c>
      <c r="M12" s="23">
        <v>0</v>
      </c>
      <c r="N12" s="8" t="s">
        <v>51</v>
      </c>
      <c r="O12" s="23">
        <f t="shared" si="0"/>
        <v>260</v>
      </c>
      <c r="P12" s="23">
        <v>0</v>
      </c>
      <c r="Q12" s="23">
        <v>0</v>
      </c>
      <c r="R12" s="23">
        <v>0</v>
      </c>
      <c r="S12" s="23">
        <v>0</v>
      </c>
      <c r="T12" s="23">
        <v>0</v>
      </c>
      <c r="U12" s="23">
        <v>0</v>
      </c>
      <c r="V12" s="23">
        <v>0</v>
      </c>
      <c r="W12" s="8" t="s">
        <v>1492</v>
      </c>
      <c r="X12" s="8" t="s">
        <v>614</v>
      </c>
      <c r="Y12" s="2" t="s">
        <v>51</v>
      </c>
      <c r="Z12" s="2" t="s">
        <v>51</v>
      </c>
      <c r="AA12" s="24"/>
      <c r="AB12" s="2" t="s">
        <v>51</v>
      </c>
    </row>
    <row r="13" spans="1:28" ht="30" customHeight="1">
      <c r="A13" s="8" t="s">
        <v>615</v>
      </c>
      <c r="B13" s="8" t="s">
        <v>612</v>
      </c>
      <c r="C13" s="8" t="s">
        <v>613</v>
      </c>
      <c r="D13" s="22" t="s">
        <v>479</v>
      </c>
      <c r="E13" s="23">
        <v>1250</v>
      </c>
      <c r="F13" s="8" t="s">
        <v>51</v>
      </c>
      <c r="G13" s="23">
        <v>1650</v>
      </c>
      <c r="H13" s="8" t="s">
        <v>1490</v>
      </c>
      <c r="I13" s="23">
        <v>1500</v>
      </c>
      <c r="J13" s="8" t="s">
        <v>1491</v>
      </c>
      <c r="K13" s="23">
        <v>0</v>
      </c>
      <c r="L13" s="8" t="s">
        <v>51</v>
      </c>
      <c r="M13" s="23">
        <v>0</v>
      </c>
      <c r="N13" s="8" t="s">
        <v>51</v>
      </c>
      <c r="O13" s="23">
        <f t="shared" si="0"/>
        <v>1250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23">
        <v>0</v>
      </c>
      <c r="V13" s="23">
        <v>0</v>
      </c>
      <c r="W13" s="8" t="s">
        <v>1493</v>
      </c>
      <c r="X13" s="8" t="s">
        <v>614</v>
      </c>
      <c r="Y13" s="2" t="s">
        <v>51</v>
      </c>
      <c r="Z13" s="2" t="s">
        <v>51</v>
      </c>
      <c r="AA13" s="24"/>
      <c r="AB13" s="2" t="s">
        <v>51</v>
      </c>
    </row>
    <row r="14" spans="1:28" ht="30" customHeight="1">
      <c r="A14" s="8" t="s">
        <v>949</v>
      </c>
      <c r="B14" s="8" t="s">
        <v>946</v>
      </c>
      <c r="C14" s="8" t="s">
        <v>947</v>
      </c>
      <c r="D14" s="22" t="s">
        <v>827</v>
      </c>
      <c r="E14" s="23">
        <v>2.2200000000000002</v>
      </c>
      <c r="F14" s="8" t="s">
        <v>51</v>
      </c>
      <c r="G14" s="23">
        <v>3.12</v>
      </c>
      <c r="H14" s="8" t="s">
        <v>1494</v>
      </c>
      <c r="I14" s="23">
        <v>2.5</v>
      </c>
      <c r="J14" s="8" t="s">
        <v>1495</v>
      </c>
      <c r="K14" s="23">
        <v>0</v>
      </c>
      <c r="L14" s="8" t="s">
        <v>51</v>
      </c>
      <c r="M14" s="23">
        <v>0</v>
      </c>
      <c r="N14" s="8" t="s">
        <v>51</v>
      </c>
      <c r="O14" s="23">
        <f t="shared" si="0"/>
        <v>2.2200000000000002</v>
      </c>
      <c r="P14" s="23">
        <v>0</v>
      </c>
      <c r="Q14" s="23">
        <v>0</v>
      </c>
      <c r="R14" s="23">
        <v>0</v>
      </c>
      <c r="S14" s="23">
        <v>0</v>
      </c>
      <c r="T14" s="23">
        <v>0</v>
      </c>
      <c r="U14" s="23">
        <v>0</v>
      </c>
      <c r="V14" s="23">
        <v>0</v>
      </c>
      <c r="W14" s="8" t="s">
        <v>1496</v>
      </c>
      <c r="X14" s="8" t="s">
        <v>948</v>
      </c>
      <c r="Y14" s="2" t="s">
        <v>51</v>
      </c>
      <c r="Z14" s="2" t="s">
        <v>51</v>
      </c>
      <c r="AA14" s="24"/>
      <c r="AB14" s="2" t="s">
        <v>51</v>
      </c>
    </row>
    <row r="15" spans="1:28" ht="30" customHeight="1">
      <c r="A15" s="8" t="s">
        <v>876</v>
      </c>
      <c r="B15" s="8" t="s">
        <v>874</v>
      </c>
      <c r="C15" s="8" t="s">
        <v>875</v>
      </c>
      <c r="D15" s="22" t="s">
        <v>827</v>
      </c>
      <c r="E15" s="23">
        <v>0</v>
      </c>
      <c r="F15" s="8" t="s">
        <v>51</v>
      </c>
      <c r="G15" s="23">
        <v>1367.27</v>
      </c>
      <c r="H15" s="8" t="s">
        <v>1494</v>
      </c>
      <c r="I15" s="23">
        <v>1245</v>
      </c>
      <c r="J15" s="8" t="s">
        <v>1497</v>
      </c>
      <c r="K15" s="23">
        <v>0</v>
      </c>
      <c r="L15" s="8" t="s">
        <v>51</v>
      </c>
      <c r="M15" s="23">
        <v>0</v>
      </c>
      <c r="N15" s="8" t="s">
        <v>51</v>
      </c>
      <c r="O15" s="23">
        <f t="shared" si="0"/>
        <v>1245</v>
      </c>
      <c r="P15" s="23">
        <v>0</v>
      </c>
      <c r="Q15" s="23">
        <v>0</v>
      </c>
      <c r="R15" s="23">
        <v>0</v>
      </c>
      <c r="S15" s="23">
        <v>0</v>
      </c>
      <c r="T15" s="23">
        <v>0</v>
      </c>
      <c r="U15" s="23">
        <v>0</v>
      </c>
      <c r="V15" s="23">
        <v>0</v>
      </c>
      <c r="W15" s="8" t="s">
        <v>1498</v>
      </c>
      <c r="X15" s="8" t="s">
        <v>51</v>
      </c>
      <c r="Y15" s="2" t="s">
        <v>51</v>
      </c>
      <c r="Z15" s="2" t="s">
        <v>51</v>
      </c>
      <c r="AA15" s="24"/>
      <c r="AB15" s="2" t="s">
        <v>51</v>
      </c>
    </row>
    <row r="16" spans="1:28" ht="30" customHeight="1">
      <c r="A16" s="8" t="s">
        <v>953</v>
      </c>
      <c r="B16" s="8" t="s">
        <v>951</v>
      </c>
      <c r="C16" s="8" t="s">
        <v>952</v>
      </c>
      <c r="D16" s="22" t="s">
        <v>479</v>
      </c>
      <c r="E16" s="23">
        <v>12041</v>
      </c>
      <c r="F16" s="8" t="s">
        <v>51</v>
      </c>
      <c r="G16" s="23">
        <v>25000</v>
      </c>
      <c r="H16" s="8" t="s">
        <v>1494</v>
      </c>
      <c r="I16" s="23">
        <v>14000</v>
      </c>
      <c r="J16" s="8" t="s">
        <v>1495</v>
      </c>
      <c r="K16" s="23">
        <v>0</v>
      </c>
      <c r="L16" s="8" t="s">
        <v>51</v>
      </c>
      <c r="M16" s="23">
        <v>0</v>
      </c>
      <c r="N16" s="8" t="s">
        <v>51</v>
      </c>
      <c r="O16" s="23">
        <f t="shared" si="0"/>
        <v>12041</v>
      </c>
      <c r="P16" s="23">
        <v>0</v>
      </c>
      <c r="Q16" s="23">
        <v>0</v>
      </c>
      <c r="R16" s="23">
        <v>0</v>
      </c>
      <c r="S16" s="23">
        <v>0</v>
      </c>
      <c r="T16" s="23">
        <v>0</v>
      </c>
      <c r="U16" s="23">
        <v>0</v>
      </c>
      <c r="V16" s="23">
        <v>0</v>
      </c>
      <c r="W16" s="8" t="s">
        <v>1499</v>
      </c>
      <c r="X16" s="8" t="s">
        <v>51</v>
      </c>
      <c r="Y16" s="2" t="s">
        <v>51</v>
      </c>
      <c r="Z16" s="2" t="s">
        <v>51</v>
      </c>
      <c r="AA16" s="24"/>
      <c r="AB16" s="2" t="s">
        <v>51</v>
      </c>
    </row>
    <row r="17" spans="1:28" ht="30" customHeight="1">
      <c r="A17" s="8" t="s">
        <v>944</v>
      </c>
      <c r="B17" s="8" t="s">
        <v>942</v>
      </c>
      <c r="C17" s="8" t="s">
        <v>943</v>
      </c>
      <c r="D17" s="22" t="s">
        <v>479</v>
      </c>
      <c r="E17" s="23">
        <v>0</v>
      </c>
      <c r="F17" s="8" t="s">
        <v>51</v>
      </c>
      <c r="G17" s="23">
        <v>2290</v>
      </c>
      <c r="H17" s="8" t="s">
        <v>1500</v>
      </c>
      <c r="I17" s="23">
        <v>0</v>
      </c>
      <c r="J17" s="8" t="s">
        <v>51</v>
      </c>
      <c r="K17" s="23">
        <v>0</v>
      </c>
      <c r="L17" s="8" t="s">
        <v>51</v>
      </c>
      <c r="M17" s="23">
        <v>0</v>
      </c>
      <c r="N17" s="8" t="s">
        <v>51</v>
      </c>
      <c r="O17" s="23">
        <f t="shared" si="0"/>
        <v>2290</v>
      </c>
      <c r="P17" s="23">
        <v>0</v>
      </c>
      <c r="Q17" s="23">
        <v>0</v>
      </c>
      <c r="R17" s="23">
        <v>0</v>
      </c>
      <c r="S17" s="23">
        <v>0</v>
      </c>
      <c r="T17" s="23">
        <v>0</v>
      </c>
      <c r="U17" s="23">
        <v>0</v>
      </c>
      <c r="V17" s="23">
        <v>0</v>
      </c>
      <c r="W17" s="8" t="s">
        <v>1501</v>
      </c>
      <c r="X17" s="8" t="s">
        <v>51</v>
      </c>
      <c r="Y17" s="2" t="s">
        <v>51</v>
      </c>
      <c r="Z17" s="2" t="s">
        <v>51</v>
      </c>
      <c r="AA17" s="24"/>
      <c r="AB17" s="2" t="s">
        <v>51</v>
      </c>
    </row>
    <row r="18" spans="1:28" ht="30" customHeight="1">
      <c r="A18" s="8" t="s">
        <v>1003</v>
      </c>
      <c r="B18" s="8" t="s">
        <v>1001</v>
      </c>
      <c r="C18" s="8" t="s">
        <v>1002</v>
      </c>
      <c r="D18" s="22" t="s">
        <v>479</v>
      </c>
      <c r="E18" s="23">
        <v>0</v>
      </c>
      <c r="F18" s="8" t="s">
        <v>51</v>
      </c>
      <c r="G18" s="23">
        <v>11270</v>
      </c>
      <c r="H18" s="8" t="s">
        <v>1500</v>
      </c>
      <c r="I18" s="23">
        <v>0</v>
      </c>
      <c r="J18" s="8" t="s">
        <v>51</v>
      </c>
      <c r="K18" s="23">
        <v>0</v>
      </c>
      <c r="L18" s="8" t="s">
        <v>51</v>
      </c>
      <c r="M18" s="23">
        <v>0</v>
      </c>
      <c r="N18" s="8" t="s">
        <v>51</v>
      </c>
      <c r="O18" s="23">
        <f t="shared" si="0"/>
        <v>11270</v>
      </c>
      <c r="P18" s="23">
        <v>0</v>
      </c>
      <c r="Q18" s="23">
        <v>0</v>
      </c>
      <c r="R18" s="23">
        <v>0</v>
      </c>
      <c r="S18" s="23">
        <v>0</v>
      </c>
      <c r="T18" s="23">
        <v>0</v>
      </c>
      <c r="U18" s="23">
        <v>0</v>
      </c>
      <c r="V18" s="23">
        <v>0</v>
      </c>
      <c r="W18" s="8" t="s">
        <v>1502</v>
      </c>
      <c r="X18" s="8" t="s">
        <v>51</v>
      </c>
      <c r="Y18" s="2" t="s">
        <v>51</v>
      </c>
      <c r="Z18" s="2" t="s">
        <v>51</v>
      </c>
      <c r="AA18" s="24"/>
      <c r="AB18" s="2" t="s">
        <v>51</v>
      </c>
    </row>
    <row r="19" spans="1:28" ht="30" customHeight="1">
      <c r="A19" s="8" t="s">
        <v>475</v>
      </c>
      <c r="B19" s="8" t="s">
        <v>474</v>
      </c>
      <c r="C19" s="8" t="s">
        <v>86</v>
      </c>
      <c r="D19" s="22" t="s">
        <v>87</v>
      </c>
      <c r="E19" s="23">
        <v>408</v>
      </c>
      <c r="F19" s="8" t="s">
        <v>51</v>
      </c>
      <c r="G19" s="23">
        <v>408.35</v>
      </c>
      <c r="H19" s="8" t="s">
        <v>1503</v>
      </c>
      <c r="I19" s="23">
        <v>0</v>
      </c>
      <c r="J19" s="8" t="s">
        <v>51</v>
      </c>
      <c r="K19" s="23">
        <v>0</v>
      </c>
      <c r="L19" s="8" t="s">
        <v>51</v>
      </c>
      <c r="M19" s="23">
        <v>0</v>
      </c>
      <c r="N19" s="8" t="s">
        <v>51</v>
      </c>
      <c r="O19" s="23">
        <f t="shared" si="0"/>
        <v>408</v>
      </c>
      <c r="P19" s="23">
        <v>0</v>
      </c>
      <c r="Q19" s="23">
        <v>0</v>
      </c>
      <c r="R19" s="23">
        <v>0</v>
      </c>
      <c r="S19" s="23">
        <v>0</v>
      </c>
      <c r="T19" s="23">
        <v>0</v>
      </c>
      <c r="U19" s="23">
        <v>0</v>
      </c>
      <c r="V19" s="23">
        <v>0</v>
      </c>
      <c r="W19" s="8" t="s">
        <v>1504</v>
      </c>
      <c r="X19" s="8" t="s">
        <v>51</v>
      </c>
      <c r="Y19" s="2" t="s">
        <v>51</v>
      </c>
      <c r="Z19" s="2" t="s">
        <v>51</v>
      </c>
      <c r="AA19" s="24"/>
      <c r="AB19" s="2" t="s">
        <v>51</v>
      </c>
    </row>
    <row r="20" spans="1:28" ht="30" customHeight="1">
      <c r="A20" s="8" t="s">
        <v>673</v>
      </c>
      <c r="B20" s="8" t="s">
        <v>577</v>
      </c>
      <c r="C20" s="8" t="s">
        <v>672</v>
      </c>
      <c r="D20" s="22" t="s">
        <v>479</v>
      </c>
      <c r="E20" s="23">
        <v>678</v>
      </c>
      <c r="F20" s="8" t="s">
        <v>51</v>
      </c>
      <c r="G20" s="23">
        <v>950</v>
      </c>
      <c r="H20" s="8" t="s">
        <v>1505</v>
      </c>
      <c r="I20" s="23">
        <v>0</v>
      </c>
      <c r="J20" s="8" t="s">
        <v>51</v>
      </c>
      <c r="K20" s="23">
        <v>0</v>
      </c>
      <c r="L20" s="8" t="s">
        <v>51</v>
      </c>
      <c r="M20" s="23">
        <v>0</v>
      </c>
      <c r="N20" s="8" t="s">
        <v>51</v>
      </c>
      <c r="O20" s="23">
        <f t="shared" si="0"/>
        <v>678</v>
      </c>
      <c r="P20" s="23">
        <v>0</v>
      </c>
      <c r="Q20" s="23">
        <v>0</v>
      </c>
      <c r="R20" s="23">
        <v>0</v>
      </c>
      <c r="S20" s="23">
        <v>0</v>
      </c>
      <c r="T20" s="23">
        <v>0</v>
      </c>
      <c r="U20" s="23">
        <v>0</v>
      </c>
      <c r="V20" s="23">
        <v>0</v>
      </c>
      <c r="W20" s="8" t="s">
        <v>1506</v>
      </c>
      <c r="X20" s="8" t="s">
        <v>51</v>
      </c>
      <c r="Y20" s="2" t="s">
        <v>51</v>
      </c>
      <c r="Z20" s="2" t="s">
        <v>51</v>
      </c>
      <c r="AA20" s="24"/>
      <c r="AB20" s="2" t="s">
        <v>51</v>
      </c>
    </row>
    <row r="21" spans="1:28" ht="30" customHeight="1">
      <c r="A21" s="8" t="s">
        <v>579</v>
      </c>
      <c r="B21" s="8" t="s">
        <v>577</v>
      </c>
      <c r="C21" s="8" t="s">
        <v>578</v>
      </c>
      <c r="D21" s="22" t="s">
        <v>479</v>
      </c>
      <c r="E21" s="23">
        <v>678</v>
      </c>
      <c r="F21" s="8" t="s">
        <v>51</v>
      </c>
      <c r="G21" s="23">
        <v>950</v>
      </c>
      <c r="H21" s="8" t="s">
        <v>1505</v>
      </c>
      <c r="I21" s="23">
        <v>920</v>
      </c>
      <c r="J21" s="8" t="s">
        <v>1507</v>
      </c>
      <c r="K21" s="23">
        <v>0</v>
      </c>
      <c r="L21" s="8" t="s">
        <v>51</v>
      </c>
      <c r="M21" s="23">
        <v>0</v>
      </c>
      <c r="N21" s="8" t="s">
        <v>51</v>
      </c>
      <c r="O21" s="23">
        <f t="shared" si="0"/>
        <v>678</v>
      </c>
      <c r="P21" s="23">
        <v>0</v>
      </c>
      <c r="Q21" s="23">
        <v>0</v>
      </c>
      <c r="R21" s="23">
        <v>0</v>
      </c>
      <c r="S21" s="23">
        <v>0</v>
      </c>
      <c r="T21" s="23">
        <v>0</v>
      </c>
      <c r="U21" s="23">
        <v>0</v>
      </c>
      <c r="V21" s="23">
        <v>0</v>
      </c>
      <c r="W21" s="8" t="s">
        <v>1508</v>
      </c>
      <c r="X21" s="8" t="s">
        <v>51</v>
      </c>
      <c r="Y21" s="2" t="s">
        <v>51</v>
      </c>
      <c r="Z21" s="2" t="s">
        <v>51</v>
      </c>
      <c r="AA21" s="24"/>
      <c r="AB21" s="2" t="s">
        <v>51</v>
      </c>
    </row>
    <row r="22" spans="1:28" ht="30" customHeight="1">
      <c r="A22" s="8" t="s">
        <v>583</v>
      </c>
      <c r="B22" s="8" t="s">
        <v>581</v>
      </c>
      <c r="C22" s="8" t="s">
        <v>582</v>
      </c>
      <c r="D22" s="22" t="s">
        <v>479</v>
      </c>
      <c r="E22" s="23">
        <v>0</v>
      </c>
      <c r="F22" s="8" t="s">
        <v>51</v>
      </c>
      <c r="G22" s="23">
        <v>950</v>
      </c>
      <c r="H22" s="8" t="s">
        <v>1509</v>
      </c>
      <c r="I22" s="23">
        <v>0</v>
      </c>
      <c r="J22" s="8" t="s">
        <v>51</v>
      </c>
      <c r="K22" s="23">
        <v>0</v>
      </c>
      <c r="L22" s="8" t="s">
        <v>51</v>
      </c>
      <c r="M22" s="23">
        <v>0</v>
      </c>
      <c r="N22" s="8" t="s">
        <v>51</v>
      </c>
      <c r="O22" s="23">
        <f t="shared" si="0"/>
        <v>950</v>
      </c>
      <c r="P22" s="23">
        <v>0</v>
      </c>
      <c r="Q22" s="23">
        <v>0</v>
      </c>
      <c r="R22" s="23">
        <v>0</v>
      </c>
      <c r="S22" s="23">
        <v>0</v>
      </c>
      <c r="T22" s="23">
        <v>0</v>
      </c>
      <c r="U22" s="23">
        <v>0</v>
      </c>
      <c r="V22" s="23">
        <v>0</v>
      </c>
      <c r="W22" s="8" t="s">
        <v>1510</v>
      </c>
      <c r="X22" s="8" t="s">
        <v>51</v>
      </c>
      <c r="Y22" s="2" t="s">
        <v>51</v>
      </c>
      <c r="Z22" s="2" t="s">
        <v>51</v>
      </c>
      <c r="AA22" s="24"/>
      <c r="AB22" s="2" t="s">
        <v>51</v>
      </c>
    </row>
    <row r="23" spans="1:28" ht="30" customHeight="1">
      <c r="A23" s="8" t="s">
        <v>661</v>
      </c>
      <c r="B23" s="8" t="s">
        <v>659</v>
      </c>
      <c r="C23" s="8" t="s">
        <v>660</v>
      </c>
      <c r="D23" s="22" t="s">
        <v>479</v>
      </c>
      <c r="E23" s="23">
        <v>0</v>
      </c>
      <c r="F23" s="8" t="s">
        <v>51</v>
      </c>
      <c r="G23" s="23">
        <v>4780</v>
      </c>
      <c r="H23" s="8" t="s">
        <v>1511</v>
      </c>
      <c r="I23" s="23">
        <v>4710</v>
      </c>
      <c r="J23" s="8" t="s">
        <v>1512</v>
      </c>
      <c r="K23" s="23">
        <v>0</v>
      </c>
      <c r="L23" s="8" t="s">
        <v>51</v>
      </c>
      <c r="M23" s="23">
        <v>0</v>
      </c>
      <c r="N23" s="8" t="s">
        <v>51</v>
      </c>
      <c r="O23" s="23">
        <f t="shared" si="0"/>
        <v>4710</v>
      </c>
      <c r="P23" s="23">
        <v>0</v>
      </c>
      <c r="Q23" s="23">
        <v>0</v>
      </c>
      <c r="R23" s="23">
        <v>0</v>
      </c>
      <c r="S23" s="23">
        <v>0</v>
      </c>
      <c r="T23" s="23">
        <v>0</v>
      </c>
      <c r="U23" s="23">
        <v>0</v>
      </c>
      <c r="V23" s="23">
        <v>0</v>
      </c>
      <c r="W23" s="8" t="s">
        <v>1513</v>
      </c>
      <c r="X23" s="8" t="s">
        <v>51</v>
      </c>
      <c r="Y23" s="2" t="s">
        <v>51</v>
      </c>
      <c r="Z23" s="2" t="s">
        <v>51</v>
      </c>
      <c r="AA23" s="24"/>
      <c r="AB23" s="2" t="s">
        <v>51</v>
      </c>
    </row>
    <row r="24" spans="1:28" ht="30" customHeight="1">
      <c r="A24" s="8" t="s">
        <v>670</v>
      </c>
      <c r="B24" s="8" t="s">
        <v>668</v>
      </c>
      <c r="C24" s="8" t="s">
        <v>669</v>
      </c>
      <c r="D24" s="22" t="s">
        <v>479</v>
      </c>
      <c r="E24" s="23">
        <v>0</v>
      </c>
      <c r="F24" s="8" t="s">
        <v>51</v>
      </c>
      <c r="G24" s="23">
        <v>1165.5999999999999</v>
      </c>
      <c r="H24" s="8" t="s">
        <v>1514</v>
      </c>
      <c r="I24" s="23">
        <v>0</v>
      </c>
      <c r="J24" s="8" t="s">
        <v>51</v>
      </c>
      <c r="K24" s="23">
        <v>0</v>
      </c>
      <c r="L24" s="8" t="s">
        <v>51</v>
      </c>
      <c r="M24" s="23">
        <v>0</v>
      </c>
      <c r="N24" s="8" t="s">
        <v>51</v>
      </c>
      <c r="O24" s="23">
        <f t="shared" si="0"/>
        <v>1165.5999999999999</v>
      </c>
      <c r="P24" s="23">
        <v>0</v>
      </c>
      <c r="Q24" s="23">
        <v>0</v>
      </c>
      <c r="R24" s="23">
        <v>0</v>
      </c>
      <c r="S24" s="23">
        <v>0</v>
      </c>
      <c r="T24" s="23">
        <v>0</v>
      </c>
      <c r="U24" s="23">
        <v>0</v>
      </c>
      <c r="V24" s="23">
        <v>0</v>
      </c>
      <c r="W24" s="8" t="s">
        <v>1515</v>
      </c>
      <c r="X24" s="8" t="s">
        <v>51</v>
      </c>
      <c r="Y24" s="2" t="s">
        <v>51</v>
      </c>
      <c r="Z24" s="2" t="s">
        <v>51</v>
      </c>
      <c r="AA24" s="24"/>
      <c r="AB24" s="2" t="s">
        <v>51</v>
      </c>
    </row>
    <row r="25" spans="1:28" ht="30" customHeight="1">
      <c r="A25" s="8" t="s">
        <v>747</v>
      </c>
      <c r="B25" s="8" t="s">
        <v>668</v>
      </c>
      <c r="C25" s="8" t="s">
        <v>746</v>
      </c>
      <c r="D25" s="22" t="s">
        <v>479</v>
      </c>
      <c r="E25" s="23">
        <v>797</v>
      </c>
      <c r="F25" s="8" t="s">
        <v>51</v>
      </c>
      <c r="G25" s="23">
        <v>1175.9000000000001</v>
      </c>
      <c r="H25" s="8" t="s">
        <v>1514</v>
      </c>
      <c r="I25" s="23">
        <v>1112.5999999999999</v>
      </c>
      <c r="J25" s="8" t="s">
        <v>1516</v>
      </c>
      <c r="K25" s="23">
        <v>0</v>
      </c>
      <c r="L25" s="8" t="s">
        <v>51</v>
      </c>
      <c r="M25" s="23">
        <v>0</v>
      </c>
      <c r="N25" s="8" t="s">
        <v>51</v>
      </c>
      <c r="O25" s="23">
        <f t="shared" si="0"/>
        <v>797</v>
      </c>
      <c r="P25" s="23">
        <v>0</v>
      </c>
      <c r="Q25" s="23">
        <v>0</v>
      </c>
      <c r="R25" s="23">
        <v>0</v>
      </c>
      <c r="S25" s="23">
        <v>0</v>
      </c>
      <c r="T25" s="23">
        <v>0</v>
      </c>
      <c r="U25" s="23">
        <v>0</v>
      </c>
      <c r="V25" s="23">
        <v>0</v>
      </c>
      <c r="W25" s="8" t="s">
        <v>1517</v>
      </c>
      <c r="X25" s="8" t="s">
        <v>51</v>
      </c>
      <c r="Y25" s="2" t="s">
        <v>51</v>
      </c>
      <c r="Z25" s="2" t="s">
        <v>51</v>
      </c>
      <c r="AA25" s="24"/>
      <c r="AB25" s="2" t="s">
        <v>51</v>
      </c>
    </row>
    <row r="26" spans="1:28" ht="30" customHeight="1">
      <c r="A26" s="8" t="s">
        <v>744</v>
      </c>
      <c r="B26" s="8" t="s">
        <v>668</v>
      </c>
      <c r="C26" s="8" t="s">
        <v>743</v>
      </c>
      <c r="D26" s="22" t="s">
        <v>479</v>
      </c>
      <c r="E26" s="23">
        <v>0</v>
      </c>
      <c r="F26" s="8" t="s">
        <v>51</v>
      </c>
      <c r="G26" s="23">
        <v>1164</v>
      </c>
      <c r="H26" s="8" t="s">
        <v>1514</v>
      </c>
      <c r="I26" s="23">
        <v>1100.7</v>
      </c>
      <c r="J26" s="8" t="s">
        <v>1516</v>
      </c>
      <c r="K26" s="23">
        <v>0</v>
      </c>
      <c r="L26" s="8" t="s">
        <v>51</v>
      </c>
      <c r="M26" s="23">
        <v>0</v>
      </c>
      <c r="N26" s="8" t="s">
        <v>51</v>
      </c>
      <c r="O26" s="23">
        <f t="shared" si="0"/>
        <v>1100.7</v>
      </c>
      <c r="P26" s="23">
        <v>0</v>
      </c>
      <c r="Q26" s="23">
        <v>0</v>
      </c>
      <c r="R26" s="23">
        <v>0</v>
      </c>
      <c r="S26" s="23">
        <v>0</v>
      </c>
      <c r="T26" s="23">
        <v>0</v>
      </c>
      <c r="U26" s="23">
        <v>0</v>
      </c>
      <c r="V26" s="23">
        <v>0</v>
      </c>
      <c r="W26" s="8" t="s">
        <v>1518</v>
      </c>
      <c r="X26" s="8" t="s">
        <v>51</v>
      </c>
      <c r="Y26" s="2" t="s">
        <v>51</v>
      </c>
      <c r="Z26" s="2" t="s">
        <v>51</v>
      </c>
      <c r="AA26" s="24"/>
      <c r="AB26" s="2" t="s">
        <v>51</v>
      </c>
    </row>
    <row r="27" spans="1:28" ht="30" customHeight="1">
      <c r="A27" s="8" t="s">
        <v>1219</v>
      </c>
      <c r="B27" s="8" t="s">
        <v>1217</v>
      </c>
      <c r="C27" s="8" t="s">
        <v>1218</v>
      </c>
      <c r="D27" s="22" t="s">
        <v>479</v>
      </c>
      <c r="E27" s="23">
        <v>0</v>
      </c>
      <c r="F27" s="8" t="s">
        <v>51</v>
      </c>
      <c r="G27" s="23">
        <v>1533</v>
      </c>
      <c r="H27" s="8" t="s">
        <v>1519</v>
      </c>
      <c r="I27" s="23">
        <v>1840.79</v>
      </c>
      <c r="J27" s="8" t="s">
        <v>1520</v>
      </c>
      <c r="K27" s="23">
        <v>0</v>
      </c>
      <c r="L27" s="8" t="s">
        <v>51</v>
      </c>
      <c r="M27" s="23">
        <v>0</v>
      </c>
      <c r="N27" s="8" t="s">
        <v>51</v>
      </c>
      <c r="O27" s="23">
        <f t="shared" si="0"/>
        <v>1533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  <c r="U27" s="23">
        <v>0</v>
      </c>
      <c r="V27" s="23">
        <v>0</v>
      </c>
      <c r="W27" s="8" t="s">
        <v>1521</v>
      </c>
      <c r="X27" s="8" t="s">
        <v>51</v>
      </c>
      <c r="Y27" s="2" t="s">
        <v>51</v>
      </c>
      <c r="Z27" s="2" t="s">
        <v>51</v>
      </c>
      <c r="AA27" s="24"/>
      <c r="AB27" s="2" t="s">
        <v>51</v>
      </c>
    </row>
    <row r="28" spans="1:28" ht="30" customHeight="1">
      <c r="A28" s="8" t="s">
        <v>1016</v>
      </c>
      <c r="B28" s="8" t="s">
        <v>668</v>
      </c>
      <c r="C28" s="8" t="s">
        <v>1015</v>
      </c>
      <c r="D28" s="22" t="s">
        <v>479</v>
      </c>
      <c r="E28" s="23">
        <v>786</v>
      </c>
      <c r="F28" s="8" t="s">
        <v>51</v>
      </c>
      <c r="G28" s="23">
        <v>1164</v>
      </c>
      <c r="H28" s="8" t="s">
        <v>1514</v>
      </c>
      <c r="I28" s="23">
        <v>1100.7</v>
      </c>
      <c r="J28" s="8" t="s">
        <v>1516</v>
      </c>
      <c r="K28" s="23">
        <v>0</v>
      </c>
      <c r="L28" s="8" t="s">
        <v>51</v>
      </c>
      <c r="M28" s="23">
        <v>0</v>
      </c>
      <c r="N28" s="8" t="s">
        <v>51</v>
      </c>
      <c r="O28" s="23">
        <f t="shared" si="0"/>
        <v>786</v>
      </c>
      <c r="P28" s="23">
        <v>0</v>
      </c>
      <c r="Q28" s="23">
        <v>0</v>
      </c>
      <c r="R28" s="23">
        <v>0</v>
      </c>
      <c r="S28" s="23">
        <v>0</v>
      </c>
      <c r="T28" s="23">
        <v>0</v>
      </c>
      <c r="U28" s="23">
        <v>0</v>
      </c>
      <c r="V28" s="23">
        <v>0</v>
      </c>
      <c r="W28" s="8" t="s">
        <v>1522</v>
      </c>
      <c r="X28" s="8" t="s">
        <v>51</v>
      </c>
      <c r="Y28" s="2" t="s">
        <v>51</v>
      </c>
      <c r="Z28" s="2" t="s">
        <v>51</v>
      </c>
      <c r="AA28" s="24"/>
      <c r="AB28" s="2" t="s">
        <v>51</v>
      </c>
    </row>
    <row r="29" spans="1:28" ht="30" customHeight="1">
      <c r="A29" s="8" t="s">
        <v>1089</v>
      </c>
      <c r="B29" s="8" t="s">
        <v>573</v>
      </c>
      <c r="C29" s="8" t="s">
        <v>1088</v>
      </c>
      <c r="D29" s="22" t="s">
        <v>479</v>
      </c>
      <c r="E29" s="23">
        <v>2930</v>
      </c>
      <c r="F29" s="8" t="s">
        <v>51</v>
      </c>
      <c r="G29" s="23">
        <v>3400</v>
      </c>
      <c r="H29" s="8" t="s">
        <v>1523</v>
      </c>
      <c r="I29" s="23">
        <v>3547</v>
      </c>
      <c r="J29" s="8" t="s">
        <v>1524</v>
      </c>
      <c r="K29" s="23">
        <v>0</v>
      </c>
      <c r="L29" s="8" t="s">
        <v>51</v>
      </c>
      <c r="M29" s="23">
        <v>0</v>
      </c>
      <c r="N29" s="8" t="s">
        <v>51</v>
      </c>
      <c r="O29" s="23">
        <f t="shared" si="0"/>
        <v>2930</v>
      </c>
      <c r="P29" s="23">
        <v>0</v>
      </c>
      <c r="Q29" s="23">
        <v>0</v>
      </c>
      <c r="R29" s="23">
        <v>0</v>
      </c>
      <c r="S29" s="23">
        <v>0</v>
      </c>
      <c r="T29" s="23">
        <v>0</v>
      </c>
      <c r="U29" s="23">
        <v>0</v>
      </c>
      <c r="V29" s="23">
        <v>0</v>
      </c>
      <c r="W29" s="8" t="s">
        <v>1525</v>
      </c>
      <c r="X29" s="8" t="s">
        <v>51</v>
      </c>
      <c r="Y29" s="2" t="s">
        <v>51</v>
      </c>
      <c r="Z29" s="2" t="s">
        <v>51</v>
      </c>
      <c r="AA29" s="24"/>
      <c r="AB29" s="2" t="s">
        <v>51</v>
      </c>
    </row>
    <row r="30" spans="1:28" ht="30" customHeight="1">
      <c r="A30" s="8" t="s">
        <v>741</v>
      </c>
      <c r="B30" s="8" t="s">
        <v>573</v>
      </c>
      <c r="C30" s="8" t="s">
        <v>740</v>
      </c>
      <c r="D30" s="22" t="s">
        <v>479</v>
      </c>
      <c r="E30" s="23">
        <v>2879</v>
      </c>
      <c r="F30" s="8" t="s">
        <v>51</v>
      </c>
      <c r="G30" s="23">
        <v>3350</v>
      </c>
      <c r="H30" s="8" t="s">
        <v>1523</v>
      </c>
      <c r="I30" s="23">
        <v>3490</v>
      </c>
      <c r="J30" s="8" t="s">
        <v>1524</v>
      </c>
      <c r="K30" s="23">
        <v>0</v>
      </c>
      <c r="L30" s="8" t="s">
        <v>51</v>
      </c>
      <c r="M30" s="23">
        <v>0</v>
      </c>
      <c r="N30" s="8" t="s">
        <v>51</v>
      </c>
      <c r="O30" s="23">
        <f t="shared" si="0"/>
        <v>2879</v>
      </c>
      <c r="P30" s="23">
        <v>0</v>
      </c>
      <c r="Q30" s="23">
        <v>0</v>
      </c>
      <c r="R30" s="23">
        <v>0</v>
      </c>
      <c r="S30" s="23">
        <v>0</v>
      </c>
      <c r="T30" s="23">
        <v>0</v>
      </c>
      <c r="U30" s="23">
        <v>0</v>
      </c>
      <c r="V30" s="23">
        <v>0</v>
      </c>
      <c r="W30" s="8" t="s">
        <v>1526</v>
      </c>
      <c r="X30" s="8" t="s">
        <v>51</v>
      </c>
      <c r="Y30" s="2" t="s">
        <v>51</v>
      </c>
      <c r="Z30" s="2" t="s">
        <v>51</v>
      </c>
      <c r="AA30" s="24"/>
      <c r="AB30" s="2" t="s">
        <v>51</v>
      </c>
    </row>
    <row r="31" spans="1:28" ht="30" customHeight="1">
      <c r="A31" s="8" t="s">
        <v>575</v>
      </c>
      <c r="B31" s="8" t="s">
        <v>573</v>
      </c>
      <c r="C31" s="8" t="s">
        <v>574</v>
      </c>
      <c r="D31" s="22" t="s">
        <v>479</v>
      </c>
      <c r="E31" s="23">
        <v>2829</v>
      </c>
      <c r="F31" s="8" t="s">
        <v>51</v>
      </c>
      <c r="G31" s="23">
        <v>0</v>
      </c>
      <c r="H31" s="8" t="s">
        <v>51</v>
      </c>
      <c r="I31" s="23">
        <v>3892</v>
      </c>
      <c r="J31" s="8" t="s">
        <v>1524</v>
      </c>
      <c r="K31" s="23">
        <v>0</v>
      </c>
      <c r="L31" s="8" t="s">
        <v>51</v>
      </c>
      <c r="M31" s="23">
        <v>0</v>
      </c>
      <c r="N31" s="8" t="s">
        <v>51</v>
      </c>
      <c r="O31" s="23">
        <f t="shared" si="0"/>
        <v>2829</v>
      </c>
      <c r="P31" s="23">
        <v>0</v>
      </c>
      <c r="Q31" s="23">
        <v>0</v>
      </c>
      <c r="R31" s="23">
        <v>0</v>
      </c>
      <c r="S31" s="23">
        <v>0</v>
      </c>
      <c r="T31" s="23">
        <v>0</v>
      </c>
      <c r="U31" s="23">
        <v>0</v>
      </c>
      <c r="V31" s="23">
        <v>0</v>
      </c>
      <c r="W31" s="8" t="s">
        <v>1527</v>
      </c>
      <c r="X31" s="8" t="s">
        <v>51</v>
      </c>
      <c r="Y31" s="2" t="s">
        <v>51</v>
      </c>
      <c r="Z31" s="2" t="s">
        <v>51</v>
      </c>
      <c r="AA31" s="24"/>
      <c r="AB31" s="2" t="s">
        <v>51</v>
      </c>
    </row>
    <row r="32" spans="1:28" ht="30" customHeight="1">
      <c r="A32" s="8" t="s">
        <v>728</v>
      </c>
      <c r="B32" s="8" t="s">
        <v>726</v>
      </c>
      <c r="C32" s="8" t="s">
        <v>727</v>
      </c>
      <c r="D32" s="22" t="s">
        <v>356</v>
      </c>
      <c r="E32" s="23">
        <v>1344600</v>
      </c>
      <c r="F32" s="8" t="s">
        <v>51</v>
      </c>
      <c r="G32" s="23">
        <v>0</v>
      </c>
      <c r="H32" s="8" t="s">
        <v>51</v>
      </c>
      <c r="I32" s="23">
        <v>0</v>
      </c>
      <c r="J32" s="8" t="s">
        <v>51</v>
      </c>
      <c r="K32" s="23">
        <v>0</v>
      </c>
      <c r="L32" s="8" t="s">
        <v>51</v>
      </c>
      <c r="M32" s="23">
        <v>0</v>
      </c>
      <c r="N32" s="8" t="s">
        <v>51</v>
      </c>
      <c r="O32" s="23">
        <f t="shared" si="0"/>
        <v>1344600</v>
      </c>
      <c r="P32" s="23">
        <v>0</v>
      </c>
      <c r="Q32" s="23">
        <v>0</v>
      </c>
      <c r="R32" s="23">
        <v>0</v>
      </c>
      <c r="S32" s="23">
        <v>0</v>
      </c>
      <c r="T32" s="23">
        <v>0</v>
      </c>
      <c r="U32" s="23">
        <v>0</v>
      </c>
      <c r="V32" s="23">
        <v>0</v>
      </c>
      <c r="W32" s="8" t="s">
        <v>1528</v>
      </c>
      <c r="X32" s="8" t="s">
        <v>51</v>
      </c>
      <c r="Y32" s="2" t="s">
        <v>51</v>
      </c>
      <c r="Z32" s="2" t="s">
        <v>51</v>
      </c>
      <c r="AA32" s="24"/>
      <c r="AB32" s="2" t="s">
        <v>51</v>
      </c>
    </row>
    <row r="33" spans="1:28" ht="30" customHeight="1">
      <c r="A33" s="8" t="s">
        <v>1279</v>
      </c>
      <c r="B33" s="8" t="s">
        <v>1276</v>
      </c>
      <c r="C33" s="8" t="s">
        <v>1277</v>
      </c>
      <c r="D33" s="22" t="s">
        <v>1278</v>
      </c>
      <c r="E33" s="23">
        <v>1222</v>
      </c>
      <c r="F33" s="8" t="s">
        <v>51</v>
      </c>
      <c r="G33" s="23">
        <v>1750</v>
      </c>
      <c r="H33" s="8" t="s">
        <v>1529</v>
      </c>
      <c r="I33" s="23">
        <v>1320</v>
      </c>
      <c r="J33" s="8" t="s">
        <v>1530</v>
      </c>
      <c r="K33" s="23">
        <v>0</v>
      </c>
      <c r="L33" s="8" t="s">
        <v>51</v>
      </c>
      <c r="M33" s="23">
        <v>0</v>
      </c>
      <c r="N33" s="8" t="s">
        <v>51</v>
      </c>
      <c r="O33" s="23">
        <f t="shared" si="0"/>
        <v>1222</v>
      </c>
      <c r="P33" s="23">
        <v>0</v>
      </c>
      <c r="Q33" s="23">
        <v>0</v>
      </c>
      <c r="R33" s="23">
        <v>0</v>
      </c>
      <c r="S33" s="23">
        <v>0</v>
      </c>
      <c r="T33" s="23">
        <v>0</v>
      </c>
      <c r="U33" s="23">
        <v>0</v>
      </c>
      <c r="V33" s="23">
        <v>0</v>
      </c>
      <c r="W33" s="8" t="s">
        <v>1531</v>
      </c>
      <c r="X33" s="8" t="s">
        <v>51</v>
      </c>
      <c r="Y33" s="2" t="s">
        <v>51</v>
      </c>
      <c r="Z33" s="2" t="s">
        <v>51</v>
      </c>
      <c r="AA33" s="24"/>
      <c r="AB33" s="2" t="s">
        <v>51</v>
      </c>
    </row>
    <row r="34" spans="1:28" ht="30" customHeight="1">
      <c r="A34" s="8" t="s">
        <v>1347</v>
      </c>
      <c r="B34" s="8" t="s">
        <v>349</v>
      </c>
      <c r="C34" s="8" t="s">
        <v>1345</v>
      </c>
      <c r="D34" s="22" t="s">
        <v>479</v>
      </c>
      <c r="E34" s="23">
        <v>0</v>
      </c>
      <c r="F34" s="8" t="s">
        <v>51</v>
      </c>
      <c r="G34" s="23">
        <v>0</v>
      </c>
      <c r="H34" s="8" t="s">
        <v>51</v>
      </c>
      <c r="I34" s="23">
        <v>0</v>
      </c>
      <c r="J34" s="8" t="s">
        <v>51</v>
      </c>
      <c r="K34" s="23">
        <v>0</v>
      </c>
      <c r="L34" s="8" t="s">
        <v>51</v>
      </c>
      <c r="M34" s="23">
        <v>0</v>
      </c>
      <c r="N34" s="8" t="s">
        <v>51</v>
      </c>
      <c r="O34" s="23">
        <v>0</v>
      </c>
      <c r="P34" s="23">
        <v>0</v>
      </c>
      <c r="Q34" s="23">
        <v>0</v>
      </c>
      <c r="R34" s="23">
        <v>0</v>
      </c>
      <c r="S34" s="23">
        <v>0</v>
      </c>
      <c r="T34" s="23">
        <v>0</v>
      </c>
      <c r="U34" s="23">
        <v>0</v>
      </c>
      <c r="V34" s="23">
        <v>0</v>
      </c>
      <c r="W34" s="8" t="s">
        <v>1532</v>
      </c>
      <c r="X34" s="8" t="s">
        <v>1346</v>
      </c>
      <c r="Y34" s="2" t="s">
        <v>51</v>
      </c>
      <c r="Z34" s="2" t="s">
        <v>51</v>
      </c>
      <c r="AA34" s="24"/>
      <c r="AB34" s="2" t="s">
        <v>51</v>
      </c>
    </row>
    <row r="35" spans="1:28" ht="30" customHeight="1">
      <c r="A35" s="8" t="s">
        <v>352</v>
      </c>
      <c r="B35" s="8" t="s">
        <v>349</v>
      </c>
      <c r="C35" s="8" t="s">
        <v>350</v>
      </c>
      <c r="D35" s="22" t="s">
        <v>351</v>
      </c>
      <c r="E35" s="23">
        <v>0</v>
      </c>
      <c r="F35" s="8" t="s">
        <v>51</v>
      </c>
      <c r="G35" s="23">
        <v>5454.54</v>
      </c>
      <c r="H35" s="8" t="s">
        <v>1533</v>
      </c>
      <c r="I35" s="23">
        <v>5045.45</v>
      </c>
      <c r="J35" s="8" t="s">
        <v>1534</v>
      </c>
      <c r="K35" s="23">
        <v>0</v>
      </c>
      <c r="L35" s="8" t="s">
        <v>51</v>
      </c>
      <c r="M35" s="23">
        <v>0</v>
      </c>
      <c r="N35" s="8" t="s">
        <v>51</v>
      </c>
      <c r="O35" s="23">
        <f t="shared" ref="O35:O41" si="1">SMALL(E35:M35,COUNTIF(E35:M35,0)+1)</f>
        <v>5045.45</v>
      </c>
      <c r="P35" s="23">
        <v>0</v>
      </c>
      <c r="Q35" s="23">
        <v>0</v>
      </c>
      <c r="R35" s="23">
        <v>0</v>
      </c>
      <c r="S35" s="23">
        <v>0</v>
      </c>
      <c r="T35" s="23">
        <v>0</v>
      </c>
      <c r="U35" s="23">
        <v>0</v>
      </c>
      <c r="V35" s="23">
        <v>0</v>
      </c>
      <c r="W35" s="8" t="s">
        <v>1535</v>
      </c>
      <c r="X35" s="8" t="s">
        <v>51</v>
      </c>
      <c r="Y35" s="2" t="s">
        <v>51</v>
      </c>
      <c r="Z35" s="2" t="s">
        <v>51</v>
      </c>
      <c r="AA35" s="24"/>
      <c r="AB35" s="2" t="s">
        <v>51</v>
      </c>
    </row>
    <row r="36" spans="1:28" ht="30" customHeight="1">
      <c r="A36" s="8" t="s">
        <v>605</v>
      </c>
      <c r="B36" s="8" t="s">
        <v>603</v>
      </c>
      <c r="C36" s="8" t="s">
        <v>604</v>
      </c>
      <c r="D36" s="22" t="s">
        <v>87</v>
      </c>
      <c r="E36" s="23">
        <v>0</v>
      </c>
      <c r="F36" s="8" t="s">
        <v>51</v>
      </c>
      <c r="G36" s="23">
        <v>35000</v>
      </c>
      <c r="H36" s="8" t="s">
        <v>1536</v>
      </c>
      <c r="I36" s="23">
        <v>0</v>
      </c>
      <c r="J36" s="8" t="s">
        <v>51</v>
      </c>
      <c r="K36" s="23">
        <v>0</v>
      </c>
      <c r="L36" s="8" t="s">
        <v>51</v>
      </c>
      <c r="M36" s="23">
        <v>0</v>
      </c>
      <c r="N36" s="8" t="s">
        <v>51</v>
      </c>
      <c r="O36" s="23">
        <f t="shared" si="1"/>
        <v>35000</v>
      </c>
      <c r="P36" s="23">
        <v>0</v>
      </c>
      <c r="Q36" s="23">
        <v>0</v>
      </c>
      <c r="R36" s="23">
        <v>0</v>
      </c>
      <c r="S36" s="23">
        <v>0</v>
      </c>
      <c r="T36" s="23">
        <v>0</v>
      </c>
      <c r="U36" s="23">
        <v>0</v>
      </c>
      <c r="V36" s="23">
        <v>0</v>
      </c>
      <c r="W36" s="8" t="s">
        <v>1537</v>
      </c>
      <c r="X36" s="8" t="s">
        <v>51</v>
      </c>
      <c r="Y36" s="2" t="s">
        <v>51</v>
      </c>
      <c r="Z36" s="2" t="s">
        <v>51</v>
      </c>
      <c r="AA36" s="24"/>
      <c r="AB36" s="2" t="s">
        <v>51</v>
      </c>
    </row>
    <row r="37" spans="1:28" ht="30" customHeight="1">
      <c r="A37" s="8" t="s">
        <v>651</v>
      </c>
      <c r="B37" s="8" t="s">
        <v>212</v>
      </c>
      <c r="C37" s="8" t="s">
        <v>650</v>
      </c>
      <c r="D37" s="22" t="s">
        <v>87</v>
      </c>
      <c r="E37" s="23">
        <v>0</v>
      </c>
      <c r="F37" s="8" t="s">
        <v>51</v>
      </c>
      <c r="G37" s="23">
        <v>3300</v>
      </c>
      <c r="H37" s="8" t="s">
        <v>1538</v>
      </c>
      <c r="I37" s="23">
        <v>0</v>
      </c>
      <c r="J37" s="8" t="s">
        <v>51</v>
      </c>
      <c r="K37" s="23">
        <v>0</v>
      </c>
      <c r="L37" s="8" t="s">
        <v>51</v>
      </c>
      <c r="M37" s="23">
        <v>0</v>
      </c>
      <c r="N37" s="8" t="s">
        <v>51</v>
      </c>
      <c r="O37" s="23">
        <f t="shared" si="1"/>
        <v>3300</v>
      </c>
      <c r="P37" s="23">
        <v>0</v>
      </c>
      <c r="Q37" s="23">
        <v>0</v>
      </c>
      <c r="R37" s="23">
        <v>0</v>
      </c>
      <c r="S37" s="23">
        <v>0</v>
      </c>
      <c r="T37" s="23">
        <v>0</v>
      </c>
      <c r="U37" s="23">
        <v>0</v>
      </c>
      <c r="V37" s="23">
        <v>0</v>
      </c>
      <c r="W37" s="8" t="s">
        <v>1539</v>
      </c>
      <c r="X37" s="8" t="s">
        <v>51</v>
      </c>
      <c r="Y37" s="2" t="s">
        <v>51</v>
      </c>
      <c r="Z37" s="2" t="s">
        <v>51</v>
      </c>
      <c r="AA37" s="24"/>
      <c r="AB37" s="2" t="s">
        <v>51</v>
      </c>
    </row>
    <row r="38" spans="1:28" ht="30" customHeight="1">
      <c r="A38" s="8" t="s">
        <v>694</v>
      </c>
      <c r="B38" s="8" t="s">
        <v>692</v>
      </c>
      <c r="C38" s="8" t="s">
        <v>693</v>
      </c>
      <c r="D38" s="22" t="s">
        <v>87</v>
      </c>
      <c r="E38" s="23">
        <v>1980</v>
      </c>
      <c r="F38" s="8" t="s">
        <v>51</v>
      </c>
      <c r="G38" s="23">
        <v>2160.4899999999998</v>
      </c>
      <c r="H38" s="8" t="s">
        <v>1540</v>
      </c>
      <c r="I38" s="23">
        <v>2407.4</v>
      </c>
      <c r="J38" s="8" t="s">
        <v>1541</v>
      </c>
      <c r="K38" s="23">
        <v>0</v>
      </c>
      <c r="L38" s="8" t="s">
        <v>51</v>
      </c>
      <c r="M38" s="23">
        <v>0</v>
      </c>
      <c r="N38" s="8" t="s">
        <v>51</v>
      </c>
      <c r="O38" s="23">
        <f t="shared" si="1"/>
        <v>1980</v>
      </c>
      <c r="P38" s="23">
        <v>0</v>
      </c>
      <c r="Q38" s="23">
        <v>0</v>
      </c>
      <c r="R38" s="23">
        <v>0</v>
      </c>
      <c r="S38" s="23">
        <v>0</v>
      </c>
      <c r="T38" s="23">
        <v>0</v>
      </c>
      <c r="U38" s="23">
        <v>0</v>
      </c>
      <c r="V38" s="23">
        <v>0</v>
      </c>
      <c r="W38" s="8" t="s">
        <v>1542</v>
      </c>
      <c r="X38" s="8" t="s">
        <v>51</v>
      </c>
      <c r="Y38" s="2" t="s">
        <v>51</v>
      </c>
      <c r="Z38" s="2" t="s">
        <v>51</v>
      </c>
      <c r="AA38" s="24"/>
      <c r="AB38" s="2" t="s">
        <v>51</v>
      </c>
    </row>
    <row r="39" spans="1:28" ht="30" customHeight="1">
      <c r="A39" s="8" t="s">
        <v>219</v>
      </c>
      <c r="B39" s="8" t="s">
        <v>217</v>
      </c>
      <c r="C39" s="8" t="s">
        <v>218</v>
      </c>
      <c r="D39" s="22" t="s">
        <v>87</v>
      </c>
      <c r="E39" s="23">
        <v>0</v>
      </c>
      <c r="F39" s="8" t="s">
        <v>51</v>
      </c>
      <c r="G39" s="23">
        <v>0</v>
      </c>
      <c r="H39" s="8" t="s">
        <v>51</v>
      </c>
      <c r="I39" s="23">
        <v>0</v>
      </c>
      <c r="J39" s="8" t="s">
        <v>51</v>
      </c>
      <c r="K39" s="23">
        <v>0</v>
      </c>
      <c r="L39" s="8" t="s">
        <v>51</v>
      </c>
      <c r="M39" s="23">
        <v>62000</v>
      </c>
      <c r="N39" s="8" t="s">
        <v>51</v>
      </c>
      <c r="O39" s="23">
        <f t="shared" si="1"/>
        <v>62000</v>
      </c>
      <c r="P39" s="23">
        <v>0</v>
      </c>
      <c r="Q39" s="23">
        <v>0</v>
      </c>
      <c r="R39" s="23">
        <v>0</v>
      </c>
      <c r="S39" s="23">
        <v>0</v>
      </c>
      <c r="T39" s="23">
        <v>0</v>
      </c>
      <c r="U39" s="23">
        <v>0</v>
      </c>
      <c r="V39" s="23">
        <v>0</v>
      </c>
      <c r="W39" s="8" t="s">
        <v>1543</v>
      </c>
      <c r="X39" s="8" t="s">
        <v>51</v>
      </c>
      <c r="Y39" s="2" t="s">
        <v>51</v>
      </c>
      <c r="Z39" s="2" t="s">
        <v>51</v>
      </c>
      <c r="AA39" s="24"/>
      <c r="AB39" s="2" t="s">
        <v>51</v>
      </c>
    </row>
    <row r="40" spans="1:28" ht="30" customHeight="1">
      <c r="A40" s="8" t="s">
        <v>534</v>
      </c>
      <c r="B40" s="8" t="s">
        <v>147</v>
      </c>
      <c r="C40" s="8" t="s">
        <v>533</v>
      </c>
      <c r="D40" s="22" t="s">
        <v>87</v>
      </c>
      <c r="E40" s="23">
        <v>0</v>
      </c>
      <c r="F40" s="8" t="s">
        <v>51</v>
      </c>
      <c r="G40" s="23">
        <v>0</v>
      </c>
      <c r="H40" s="8" t="s">
        <v>51</v>
      </c>
      <c r="I40" s="23">
        <v>0</v>
      </c>
      <c r="J40" s="8" t="s">
        <v>51</v>
      </c>
      <c r="K40" s="23">
        <v>0</v>
      </c>
      <c r="L40" s="8" t="s">
        <v>51</v>
      </c>
      <c r="M40" s="23">
        <v>28000</v>
      </c>
      <c r="N40" s="8" t="s">
        <v>51</v>
      </c>
      <c r="O40" s="23">
        <f t="shared" si="1"/>
        <v>28000</v>
      </c>
      <c r="P40" s="23">
        <v>0</v>
      </c>
      <c r="Q40" s="23">
        <v>0</v>
      </c>
      <c r="R40" s="23">
        <v>0</v>
      </c>
      <c r="S40" s="23">
        <v>0</v>
      </c>
      <c r="T40" s="23">
        <v>0</v>
      </c>
      <c r="U40" s="23">
        <v>0</v>
      </c>
      <c r="V40" s="23">
        <v>0</v>
      </c>
      <c r="W40" s="8" t="s">
        <v>1544</v>
      </c>
      <c r="X40" s="8" t="s">
        <v>51</v>
      </c>
      <c r="Y40" s="2" t="s">
        <v>51</v>
      </c>
      <c r="Z40" s="2" t="s">
        <v>51</v>
      </c>
      <c r="AA40" s="24"/>
      <c r="AB40" s="2" t="s">
        <v>51</v>
      </c>
    </row>
    <row r="41" spans="1:28" ht="30" customHeight="1">
      <c r="A41" s="8" t="s">
        <v>704</v>
      </c>
      <c r="B41" s="8" t="s">
        <v>702</v>
      </c>
      <c r="C41" s="8" t="s">
        <v>703</v>
      </c>
      <c r="D41" s="22" t="s">
        <v>87</v>
      </c>
      <c r="E41" s="23">
        <v>0</v>
      </c>
      <c r="F41" s="8" t="s">
        <v>51</v>
      </c>
      <c r="G41" s="23">
        <v>0</v>
      </c>
      <c r="H41" s="8" t="s">
        <v>51</v>
      </c>
      <c r="I41" s="23">
        <v>0</v>
      </c>
      <c r="J41" s="8" t="s">
        <v>51</v>
      </c>
      <c r="K41" s="23">
        <v>0</v>
      </c>
      <c r="L41" s="8" t="s">
        <v>51</v>
      </c>
      <c r="M41" s="23">
        <v>110000</v>
      </c>
      <c r="N41" s="8" t="s">
        <v>51</v>
      </c>
      <c r="O41" s="23">
        <f t="shared" si="1"/>
        <v>110000</v>
      </c>
      <c r="P41" s="23">
        <v>0</v>
      </c>
      <c r="Q41" s="23">
        <v>0</v>
      </c>
      <c r="R41" s="23">
        <v>0</v>
      </c>
      <c r="S41" s="23">
        <v>0</v>
      </c>
      <c r="T41" s="23">
        <v>0</v>
      </c>
      <c r="U41" s="23">
        <v>0</v>
      </c>
      <c r="V41" s="23">
        <v>0</v>
      </c>
      <c r="W41" s="8" t="s">
        <v>1545</v>
      </c>
      <c r="X41" s="8" t="s">
        <v>51</v>
      </c>
      <c r="Y41" s="2" t="s">
        <v>51</v>
      </c>
      <c r="Z41" s="2" t="s">
        <v>51</v>
      </c>
      <c r="AA41" s="24"/>
      <c r="AB41" s="2" t="s">
        <v>51</v>
      </c>
    </row>
    <row r="42" spans="1:28" ht="30" customHeight="1">
      <c r="A42" s="8" t="s">
        <v>707</v>
      </c>
      <c r="B42" s="8" t="s">
        <v>706</v>
      </c>
      <c r="C42" s="8" t="s">
        <v>51</v>
      </c>
      <c r="D42" s="22" t="s">
        <v>87</v>
      </c>
      <c r="E42" s="23">
        <v>0</v>
      </c>
      <c r="F42" s="8" t="s">
        <v>51</v>
      </c>
      <c r="G42" s="23">
        <v>0</v>
      </c>
      <c r="H42" s="8" t="s">
        <v>51</v>
      </c>
      <c r="I42" s="23">
        <v>0</v>
      </c>
      <c r="J42" s="8" t="s">
        <v>51</v>
      </c>
      <c r="K42" s="23">
        <v>0</v>
      </c>
      <c r="L42" s="8" t="s">
        <v>51</v>
      </c>
      <c r="M42" s="23">
        <v>0</v>
      </c>
      <c r="N42" s="8" t="s">
        <v>51</v>
      </c>
      <c r="O42" s="23">
        <v>0</v>
      </c>
      <c r="P42" s="23">
        <v>53000</v>
      </c>
      <c r="Q42" s="23">
        <v>0</v>
      </c>
      <c r="R42" s="23">
        <v>0</v>
      </c>
      <c r="S42" s="23">
        <v>0</v>
      </c>
      <c r="T42" s="23">
        <v>0</v>
      </c>
      <c r="U42" s="23">
        <v>0</v>
      </c>
      <c r="V42" s="23">
        <v>0</v>
      </c>
      <c r="W42" s="8" t="s">
        <v>1546</v>
      </c>
      <c r="X42" s="8" t="s">
        <v>51</v>
      </c>
      <c r="Y42" s="2" t="s">
        <v>51</v>
      </c>
      <c r="Z42" s="2" t="s">
        <v>51</v>
      </c>
      <c r="AA42" s="24"/>
      <c r="AB42" s="2" t="s">
        <v>51</v>
      </c>
    </row>
    <row r="43" spans="1:28" ht="30" customHeight="1">
      <c r="A43" s="8" t="s">
        <v>710</v>
      </c>
      <c r="B43" s="8" t="s">
        <v>709</v>
      </c>
      <c r="C43" s="8" t="s">
        <v>51</v>
      </c>
      <c r="D43" s="22" t="s">
        <v>186</v>
      </c>
      <c r="E43" s="23">
        <v>0</v>
      </c>
      <c r="F43" s="8" t="s">
        <v>51</v>
      </c>
      <c r="G43" s="23">
        <v>0</v>
      </c>
      <c r="H43" s="8" t="s">
        <v>51</v>
      </c>
      <c r="I43" s="23">
        <v>0</v>
      </c>
      <c r="J43" s="8" t="s">
        <v>51</v>
      </c>
      <c r="K43" s="23">
        <v>0</v>
      </c>
      <c r="L43" s="8" t="s">
        <v>51</v>
      </c>
      <c r="M43" s="23">
        <v>1000</v>
      </c>
      <c r="N43" s="8" t="s">
        <v>51</v>
      </c>
      <c r="O43" s="23">
        <f t="shared" ref="O43:O54" si="2">SMALL(E43:M43,COUNTIF(E43:M43,0)+1)</f>
        <v>1000</v>
      </c>
      <c r="P43" s="23">
        <v>0</v>
      </c>
      <c r="Q43" s="23">
        <v>0</v>
      </c>
      <c r="R43" s="23">
        <v>0</v>
      </c>
      <c r="S43" s="23">
        <v>0</v>
      </c>
      <c r="T43" s="23">
        <v>0</v>
      </c>
      <c r="U43" s="23">
        <v>0</v>
      </c>
      <c r="V43" s="23">
        <v>0</v>
      </c>
      <c r="W43" s="8" t="s">
        <v>1547</v>
      </c>
      <c r="X43" s="8" t="s">
        <v>51</v>
      </c>
      <c r="Y43" s="2" t="s">
        <v>51</v>
      </c>
      <c r="Z43" s="2" t="s">
        <v>51</v>
      </c>
      <c r="AA43" s="24"/>
      <c r="AB43" s="2" t="s">
        <v>51</v>
      </c>
    </row>
    <row r="44" spans="1:28" ht="30" customHeight="1">
      <c r="A44" s="8" t="s">
        <v>713</v>
      </c>
      <c r="B44" s="8" t="s">
        <v>712</v>
      </c>
      <c r="C44" s="8" t="s">
        <v>51</v>
      </c>
      <c r="D44" s="22" t="s">
        <v>186</v>
      </c>
      <c r="E44" s="23">
        <v>0</v>
      </c>
      <c r="F44" s="8" t="s">
        <v>51</v>
      </c>
      <c r="G44" s="23">
        <v>0</v>
      </c>
      <c r="H44" s="8" t="s">
        <v>51</v>
      </c>
      <c r="I44" s="23">
        <v>0</v>
      </c>
      <c r="J44" s="8" t="s">
        <v>51</v>
      </c>
      <c r="K44" s="23">
        <v>0</v>
      </c>
      <c r="L44" s="8" t="s">
        <v>51</v>
      </c>
      <c r="M44" s="23">
        <v>150</v>
      </c>
      <c r="N44" s="8" t="s">
        <v>51</v>
      </c>
      <c r="O44" s="23">
        <f t="shared" si="2"/>
        <v>150</v>
      </c>
      <c r="P44" s="23">
        <v>0</v>
      </c>
      <c r="Q44" s="23">
        <v>0</v>
      </c>
      <c r="R44" s="23">
        <v>0</v>
      </c>
      <c r="S44" s="23">
        <v>0</v>
      </c>
      <c r="T44" s="23">
        <v>0</v>
      </c>
      <c r="U44" s="23">
        <v>0</v>
      </c>
      <c r="V44" s="23">
        <v>0</v>
      </c>
      <c r="W44" s="8" t="s">
        <v>1548</v>
      </c>
      <c r="X44" s="8" t="s">
        <v>51</v>
      </c>
      <c r="Y44" s="2" t="s">
        <v>51</v>
      </c>
      <c r="Z44" s="2" t="s">
        <v>51</v>
      </c>
      <c r="AA44" s="24"/>
      <c r="AB44" s="2" t="s">
        <v>51</v>
      </c>
    </row>
    <row r="45" spans="1:28" ht="30" customHeight="1">
      <c r="A45" s="8" t="s">
        <v>718</v>
      </c>
      <c r="B45" s="8" t="s">
        <v>716</v>
      </c>
      <c r="C45" s="8" t="s">
        <v>717</v>
      </c>
      <c r="D45" s="22" t="s">
        <v>87</v>
      </c>
      <c r="E45" s="23">
        <v>0</v>
      </c>
      <c r="F45" s="8" t="s">
        <v>51</v>
      </c>
      <c r="G45" s="23">
        <v>0</v>
      </c>
      <c r="H45" s="8" t="s">
        <v>51</v>
      </c>
      <c r="I45" s="23">
        <v>0</v>
      </c>
      <c r="J45" s="8" t="s">
        <v>51</v>
      </c>
      <c r="K45" s="23">
        <v>0</v>
      </c>
      <c r="L45" s="8" t="s">
        <v>51</v>
      </c>
      <c r="M45" s="23">
        <v>65000</v>
      </c>
      <c r="N45" s="8" t="s">
        <v>51</v>
      </c>
      <c r="O45" s="23">
        <f t="shared" si="2"/>
        <v>65000</v>
      </c>
      <c r="P45" s="23">
        <v>0</v>
      </c>
      <c r="Q45" s="23">
        <v>0</v>
      </c>
      <c r="R45" s="23">
        <v>0</v>
      </c>
      <c r="S45" s="23">
        <v>0</v>
      </c>
      <c r="T45" s="23">
        <v>0</v>
      </c>
      <c r="U45" s="23">
        <v>0</v>
      </c>
      <c r="V45" s="23">
        <v>0</v>
      </c>
      <c r="W45" s="8" t="s">
        <v>1549</v>
      </c>
      <c r="X45" s="8" t="s">
        <v>51</v>
      </c>
      <c r="Y45" s="2" t="s">
        <v>51</v>
      </c>
      <c r="Z45" s="2" t="s">
        <v>51</v>
      </c>
      <c r="AA45" s="24"/>
      <c r="AB45" s="2" t="s">
        <v>51</v>
      </c>
    </row>
    <row r="46" spans="1:28" ht="30" customHeight="1">
      <c r="A46" s="8" t="s">
        <v>797</v>
      </c>
      <c r="B46" s="8" t="s">
        <v>795</v>
      </c>
      <c r="C46" s="8" t="s">
        <v>796</v>
      </c>
      <c r="D46" s="22" t="s">
        <v>87</v>
      </c>
      <c r="E46" s="23">
        <v>0</v>
      </c>
      <c r="F46" s="8" t="s">
        <v>51</v>
      </c>
      <c r="G46" s="23">
        <v>0</v>
      </c>
      <c r="H46" s="8" t="s">
        <v>51</v>
      </c>
      <c r="I46" s="23">
        <v>0</v>
      </c>
      <c r="J46" s="8" t="s">
        <v>51</v>
      </c>
      <c r="K46" s="23">
        <v>231000</v>
      </c>
      <c r="L46" s="8" t="s">
        <v>1550</v>
      </c>
      <c r="M46" s="23">
        <v>0</v>
      </c>
      <c r="N46" s="8" t="s">
        <v>51</v>
      </c>
      <c r="O46" s="23">
        <f t="shared" si="2"/>
        <v>231000</v>
      </c>
      <c r="P46" s="23">
        <v>0</v>
      </c>
      <c r="Q46" s="23">
        <v>0</v>
      </c>
      <c r="R46" s="23">
        <v>0</v>
      </c>
      <c r="S46" s="23">
        <v>0</v>
      </c>
      <c r="T46" s="23">
        <v>0</v>
      </c>
      <c r="U46" s="23">
        <v>0</v>
      </c>
      <c r="V46" s="23">
        <v>0</v>
      </c>
      <c r="W46" s="8" t="s">
        <v>1551</v>
      </c>
      <c r="X46" s="8" t="s">
        <v>51</v>
      </c>
      <c r="Y46" s="2" t="s">
        <v>51</v>
      </c>
      <c r="Z46" s="2" t="s">
        <v>51</v>
      </c>
      <c r="AA46" s="24"/>
      <c r="AB46" s="2" t="s">
        <v>51</v>
      </c>
    </row>
    <row r="47" spans="1:28" ht="30" customHeight="1">
      <c r="A47" s="8" t="s">
        <v>805</v>
      </c>
      <c r="B47" s="8" t="s">
        <v>802</v>
      </c>
      <c r="C47" s="8" t="s">
        <v>803</v>
      </c>
      <c r="D47" s="22" t="s">
        <v>87</v>
      </c>
      <c r="E47" s="23">
        <v>0</v>
      </c>
      <c r="F47" s="8" t="s">
        <v>51</v>
      </c>
      <c r="G47" s="23">
        <v>0</v>
      </c>
      <c r="H47" s="8" t="s">
        <v>51</v>
      </c>
      <c r="I47" s="23">
        <v>0</v>
      </c>
      <c r="J47" s="8" t="s">
        <v>51</v>
      </c>
      <c r="K47" s="23">
        <v>228000</v>
      </c>
      <c r="L47" s="8" t="s">
        <v>1552</v>
      </c>
      <c r="M47" s="23">
        <v>0</v>
      </c>
      <c r="N47" s="8" t="s">
        <v>51</v>
      </c>
      <c r="O47" s="23">
        <f t="shared" si="2"/>
        <v>228000</v>
      </c>
      <c r="P47" s="23">
        <v>0</v>
      </c>
      <c r="Q47" s="23">
        <v>0</v>
      </c>
      <c r="R47" s="23">
        <v>0</v>
      </c>
      <c r="S47" s="23">
        <v>0</v>
      </c>
      <c r="T47" s="23">
        <v>0</v>
      </c>
      <c r="U47" s="23">
        <v>0</v>
      </c>
      <c r="V47" s="23">
        <v>0</v>
      </c>
      <c r="W47" s="8" t="s">
        <v>1553</v>
      </c>
      <c r="X47" s="8" t="s">
        <v>804</v>
      </c>
      <c r="Y47" s="2" t="s">
        <v>51</v>
      </c>
      <c r="Z47" s="2" t="s">
        <v>51</v>
      </c>
      <c r="AA47" s="24"/>
      <c r="AB47" s="2" t="s">
        <v>51</v>
      </c>
    </row>
    <row r="48" spans="1:28" ht="30" customHeight="1">
      <c r="A48" s="8" t="s">
        <v>295</v>
      </c>
      <c r="B48" s="8" t="s">
        <v>293</v>
      </c>
      <c r="C48" s="8" t="s">
        <v>294</v>
      </c>
      <c r="D48" s="22" t="s">
        <v>87</v>
      </c>
      <c r="E48" s="23">
        <v>64000</v>
      </c>
      <c r="F48" s="8" t="s">
        <v>51</v>
      </c>
      <c r="G48" s="23">
        <v>0</v>
      </c>
      <c r="H48" s="8" t="s">
        <v>51</v>
      </c>
      <c r="I48" s="23">
        <v>0</v>
      </c>
      <c r="J48" s="8" t="s">
        <v>51</v>
      </c>
      <c r="K48" s="23">
        <v>0</v>
      </c>
      <c r="L48" s="8" t="s">
        <v>51</v>
      </c>
      <c r="M48" s="23">
        <v>0</v>
      </c>
      <c r="N48" s="8" t="s">
        <v>51</v>
      </c>
      <c r="O48" s="23">
        <f t="shared" si="2"/>
        <v>64000</v>
      </c>
      <c r="P48" s="23">
        <v>0</v>
      </c>
      <c r="Q48" s="23">
        <v>0</v>
      </c>
      <c r="R48" s="23">
        <v>0</v>
      </c>
      <c r="S48" s="23">
        <v>0</v>
      </c>
      <c r="T48" s="23">
        <v>0</v>
      </c>
      <c r="U48" s="23">
        <v>0</v>
      </c>
      <c r="V48" s="23">
        <v>0</v>
      </c>
      <c r="W48" s="8" t="s">
        <v>1554</v>
      </c>
      <c r="X48" s="8" t="s">
        <v>51</v>
      </c>
      <c r="Y48" s="2" t="s">
        <v>51</v>
      </c>
      <c r="Z48" s="2" t="s">
        <v>51</v>
      </c>
      <c r="AA48" s="24"/>
      <c r="AB48" s="2" t="s">
        <v>51</v>
      </c>
    </row>
    <row r="49" spans="1:28" ht="30" customHeight="1">
      <c r="A49" s="8" t="s">
        <v>418</v>
      </c>
      <c r="B49" s="8" t="s">
        <v>416</v>
      </c>
      <c r="C49" s="8" t="s">
        <v>417</v>
      </c>
      <c r="D49" s="22" t="s">
        <v>71</v>
      </c>
      <c r="E49" s="23">
        <v>0</v>
      </c>
      <c r="F49" s="8" t="s">
        <v>51</v>
      </c>
      <c r="G49" s="23">
        <v>0</v>
      </c>
      <c r="H49" s="8" t="s">
        <v>51</v>
      </c>
      <c r="I49" s="23">
        <v>0</v>
      </c>
      <c r="J49" s="8" t="s">
        <v>51</v>
      </c>
      <c r="K49" s="23">
        <v>3200</v>
      </c>
      <c r="L49" s="8" t="s">
        <v>51</v>
      </c>
      <c r="M49" s="23">
        <v>0</v>
      </c>
      <c r="N49" s="8" t="s">
        <v>51</v>
      </c>
      <c r="O49" s="23">
        <f t="shared" si="2"/>
        <v>3200</v>
      </c>
      <c r="P49" s="23">
        <v>0</v>
      </c>
      <c r="Q49" s="23">
        <v>0</v>
      </c>
      <c r="R49" s="23">
        <v>0</v>
      </c>
      <c r="S49" s="23">
        <v>0</v>
      </c>
      <c r="T49" s="23">
        <v>0</v>
      </c>
      <c r="U49" s="23">
        <v>0</v>
      </c>
      <c r="V49" s="23">
        <v>0</v>
      </c>
      <c r="W49" s="8" t="s">
        <v>1555</v>
      </c>
      <c r="X49" s="8" t="s">
        <v>51</v>
      </c>
      <c r="Y49" s="2" t="s">
        <v>51</v>
      </c>
      <c r="Z49" s="2" t="s">
        <v>51</v>
      </c>
      <c r="AA49" s="24"/>
      <c r="AB49" s="2" t="s">
        <v>51</v>
      </c>
    </row>
    <row r="50" spans="1:28" ht="30" customHeight="1">
      <c r="A50" s="8" t="s">
        <v>425</v>
      </c>
      <c r="B50" s="8" t="s">
        <v>420</v>
      </c>
      <c r="C50" s="8" t="s">
        <v>424</v>
      </c>
      <c r="D50" s="22" t="s">
        <v>322</v>
      </c>
      <c r="E50" s="23">
        <v>0</v>
      </c>
      <c r="F50" s="8" t="s">
        <v>51</v>
      </c>
      <c r="G50" s="23">
        <v>1200</v>
      </c>
      <c r="H50" s="8" t="s">
        <v>1556</v>
      </c>
      <c r="I50" s="23">
        <v>890</v>
      </c>
      <c r="J50" s="8" t="s">
        <v>1557</v>
      </c>
      <c r="K50" s="23">
        <v>0</v>
      </c>
      <c r="L50" s="8" t="s">
        <v>51</v>
      </c>
      <c r="M50" s="23">
        <v>0</v>
      </c>
      <c r="N50" s="8" t="s">
        <v>51</v>
      </c>
      <c r="O50" s="23">
        <f t="shared" si="2"/>
        <v>890</v>
      </c>
      <c r="P50" s="23">
        <v>0</v>
      </c>
      <c r="Q50" s="23">
        <v>0</v>
      </c>
      <c r="R50" s="23">
        <v>0</v>
      </c>
      <c r="S50" s="23">
        <v>0</v>
      </c>
      <c r="T50" s="23">
        <v>0</v>
      </c>
      <c r="U50" s="23">
        <v>0</v>
      </c>
      <c r="V50" s="23">
        <v>0</v>
      </c>
      <c r="W50" s="8" t="s">
        <v>1558</v>
      </c>
      <c r="X50" s="8" t="s">
        <v>51</v>
      </c>
      <c r="Y50" s="2" t="s">
        <v>51</v>
      </c>
      <c r="Z50" s="2" t="s">
        <v>51</v>
      </c>
      <c r="AA50" s="24"/>
      <c r="AB50" s="2" t="s">
        <v>51</v>
      </c>
    </row>
    <row r="51" spans="1:28" ht="30" customHeight="1">
      <c r="A51" s="8" t="s">
        <v>422</v>
      </c>
      <c r="B51" s="8" t="s">
        <v>420</v>
      </c>
      <c r="C51" s="8" t="s">
        <v>421</v>
      </c>
      <c r="D51" s="22" t="s">
        <v>322</v>
      </c>
      <c r="E51" s="23">
        <v>0</v>
      </c>
      <c r="F51" s="8" t="s">
        <v>51</v>
      </c>
      <c r="G51" s="23">
        <v>1300</v>
      </c>
      <c r="H51" s="8" t="s">
        <v>1556</v>
      </c>
      <c r="I51" s="23">
        <v>1480</v>
      </c>
      <c r="J51" s="8" t="s">
        <v>1557</v>
      </c>
      <c r="K51" s="23">
        <v>0</v>
      </c>
      <c r="L51" s="8" t="s">
        <v>51</v>
      </c>
      <c r="M51" s="23">
        <v>0</v>
      </c>
      <c r="N51" s="8" t="s">
        <v>51</v>
      </c>
      <c r="O51" s="23">
        <f t="shared" si="2"/>
        <v>1300</v>
      </c>
      <c r="P51" s="23">
        <v>0</v>
      </c>
      <c r="Q51" s="23">
        <v>0</v>
      </c>
      <c r="R51" s="23">
        <v>0</v>
      </c>
      <c r="S51" s="23">
        <v>0</v>
      </c>
      <c r="T51" s="23">
        <v>0</v>
      </c>
      <c r="U51" s="23">
        <v>0</v>
      </c>
      <c r="V51" s="23">
        <v>0</v>
      </c>
      <c r="W51" s="8" t="s">
        <v>1559</v>
      </c>
      <c r="X51" s="8" t="s">
        <v>51</v>
      </c>
      <c r="Y51" s="2" t="s">
        <v>51</v>
      </c>
      <c r="Z51" s="2" t="s">
        <v>51</v>
      </c>
      <c r="AA51" s="24"/>
      <c r="AB51" s="2" t="s">
        <v>51</v>
      </c>
    </row>
    <row r="52" spans="1:28" ht="30" customHeight="1">
      <c r="A52" s="8" t="s">
        <v>442</v>
      </c>
      <c r="B52" s="8" t="s">
        <v>440</v>
      </c>
      <c r="C52" s="8" t="s">
        <v>441</v>
      </c>
      <c r="D52" s="22" t="s">
        <v>322</v>
      </c>
      <c r="E52" s="23">
        <v>20830</v>
      </c>
      <c r="F52" s="8" t="s">
        <v>51</v>
      </c>
      <c r="G52" s="23">
        <v>22400</v>
      </c>
      <c r="H52" s="8" t="s">
        <v>1556</v>
      </c>
      <c r="I52" s="23">
        <v>0</v>
      </c>
      <c r="J52" s="8" t="s">
        <v>51</v>
      </c>
      <c r="K52" s="23">
        <v>0</v>
      </c>
      <c r="L52" s="8" t="s">
        <v>51</v>
      </c>
      <c r="M52" s="23">
        <v>0</v>
      </c>
      <c r="N52" s="8" t="s">
        <v>51</v>
      </c>
      <c r="O52" s="23">
        <f t="shared" si="2"/>
        <v>20830</v>
      </c>
      <c r="P52" s="23">
        <v>0</v>
      </c>
      <c r="Q52" s="23">
        <v>0</v>
      </c>
      <c r="R52" s="23">
        <v>0</v>
      </c>
      <c r="S52" s="23">
        <v>0</v>
      </c>
      <c r="T52" s="23">
        <v>0</v>
      </c>
      <c r="U52" s="23">
        <v>0</v>
      </c>
      <c r="V52" s="23">
        <v>0</v>
      </c>
      <c r="W52" s="8" t="s">
        <v>1560</v>
      </c>
      <c r="X52" s="8" t="s">
        <v>51</v>
      </c>
      <c r="Y52" s="2" t="s">
        <v>51</v>
      </c>
      <c r="Z52" s="2" t="s">
        <v>51</v>
      </c>
      <c r="AA52" s="24"/>
      <c r="AB52" s="2" t="s">
        <v>51</v>
      </c>
    </row>
    <row r="53" spans="1:28" ht="30" customHeight="1">
      <c r="A53" s="8" t="s">
        <v>445</v>
      </c>
      <c r="B53" s="8" t="s">
        <v>440</v>
      </c>
      <c r="C53" s="8" t="s">
        <v>444</v>
      </c>
      <c r="D53" s="22" t="s">
        <v>322</v>
      </c>
      <c r="E53" s="23">
        <v>6640</v>
      </c>
      <c r="F53" s="8" t="s">
        <v>51</v>
      </c>
      <c r="G53" s="23">
        <v>6800</v>
      </c>
      <c r="H53" s="8" t="s">
        <v>1556</v>
      </c>
      <c r="I53" s="23">
        <v>0</v>
      </c>
      <c r="J53" s="8" t="s">
        <v>51</v>
      </c>
      <c r="K53" s="23">
        <v>0</v>
      </c>
      <c r="L53" s="8" t="s">
        <v>51</v>
      </c>
      <c r="M53" s="23">
        <v>0</v>
      </c>
      <c r="N53" s="8" t="s">
        <v>51</v>
      </c>
      <c r="O53" s="23">
        <f t="shared" si="2"/>
        <v>6640</v>
      </c>
      <c r="P53" s="23">
        <v>0</v>
      </c>
      <c r="Q53" s="23">
        <v>0</v>
      </c>
      <c r="R53" s="23">
        <v>0</v>
      </c>
      <c r="S53" s="23">
        <v>0</v>
      </c>
      <c r="T53" s="23">
        <v>0</v>
      </c>
      <c r="U53" s="23">
        <v>0</v>
      </c>
      <c r="V53" s="23">
        <v>0</v>
      </c>
      <c r="W53" s="8" t="s">
        <v>1561</v>
      </c>
      <c r="X53" s="8" t="s">
        <v>51</v>
      </c>
      <c r="Y53" s="2" t="s">
        <v>51</v>
      </c>
      <c r="Z53" s="2" t="s">
        <v>51</v>
      </c>
      <c r="AA53" s="24"/>
      <c r="AB53" s="2" t="s">
        <v>51</v>
      </c>
    </row>
    <row r="54" spans="1:28" ht="30" customHeight="1">
      <c r="A54" s="8" t="s">
        <v>448</v>
      </c>
      <c r="B54" s="8" t="s">
        <v>440</v>
      </c>
      <c r="C54" s="8" t="s">
        <v>447</v>
      </c>
      <c r="D54" s="22" t="s">
        <v>322</v>
      </c>
      <c r="E54" s="23">
        <v>0</v>
      </c>
      <c r="F54" s="8" t="s">
        <v>51</v>
      </c>
      <c r="G54" s="23">
        <v>16400</v>
      </c>
      <c r="H54" s="8" t="s">
        <v>1556</v>
      </c>
      <c r="I54" s="23">
        <v>0</v>
      </c>
      <c r="J54" s="8" t="s">
        <v>51</v>
      </c>
      <c r="K54" s="23">
        <v>0</v>
      </c>
      <c r="L54" s="8" t="s">
        <v>51</v>
      </c>
      <c r="M54" s="23">
        <v>0</v>
      </c>
      <c r="N54" s="8" t="s">
        <v>51</v>
      </c>
      <c r="O54" s="23">
        <f t="shared" si="2"/>
        <v>16400</v>
      </c>
      <c r="P54" s="23">
        <v>0</v>
      </c>
      <c r="Q54" s="23">
        <v>0</v>
      </c>
      <c r="R54" s="23">
        <v>0</v>
      </c>
      <c r="S54" s="23">
        <v>0</v>
      </c>
      <c r="T54" s="23">
        <v>0</v>
      </c>
      <c r="U54" s="23">
        <v>0</v>
      </c>
      <c r="V54" s="23">
        <v>0</v>
      </c>
      <c r="W54" s="8" t="s">
        <v>1562</v>
      </c>
      <c r="X54" s="8" t="s">
        <v>51</v>
      </c>
      <c r="Y54" s="2" t="s">
        <v>51</v>
      </c>
      <c r="Z54" s="2" t="s">
        <v>51</v>
      </c>
      <c r="AA54" s="24"/>
      <c r="AB54" s="2" t="s">
        <v>51</v>
      </c>
    </row>
    <row r="55" spans="1:28" ht="30" customHeight="1">
      <c r="A55" s="8" t="s">
        <v>454</v>
      </c>
      <c r="B55" s="8" t="s">
        <v>440</v>
      </c>
      <c r="C55" s="8" t="s">
        <v>453</v>
      </c>
      <c r="D55" s="22" t="s">
        <v>322</v>
      </c>
      <c r="E55" s="23">
        <v>0</v>
      </c>
      <c r="F55" s="8" t="s">
        <v>51</v>
      </c>
      <c r="G55" s="23">
        <v>0</v>
      </c>
      <c r="H55" s="8" t="s">
        <v>51</v>
      </c>
      <c r="I55" s="23">
        <v>0</v>
      </c>
      <c r="J55" s="8" t="s">
        <v>51</v>
      </c>
      <c r="K55" s="23">
        <v>0</v>
      </c>
      <c r="L55" s="8" t="s">
        <v>51</v>
      </c>
      <c r="M55" s="23">
        <v>0</v>
      </c>
      <c r="N55" s="8" t="s">
        <v>51</v>
      </c>
      <c r="O55" s="23">
        <v>0</v>
      </c>
      <c r="P55" s="23">
        <v>0</v>
      </c>
      <c r="Q55" s="23">
        <v>0</v>
      </c>
      <c r="R55" s="23">
        <v>0</v>
      </c>
      <c r="S55" s="23">
        <v>0</v>
      </c>
      <c r="T55" s="23">
        <v>0</v>
      </c>
      <c r="U55" s="23">
        <v>0</v>
      </c>
      <c r="V55" s="23">
        <v>0</v>
      </c>
      <c r="W55" s="8" t="s">
        <v>1563</v>
      </c>
      <c r="X55" s="8" t="s">
        <v>51</v>
      </c>
      <c r="Y55" s="2" t="s">
        <v>51</v>
      </c>
      <c r="Z55" s="2" t="s">
        <v>51</v>
      </c>
      <c r="AA55" s="24"/>
      <c r="AB55" s="2" t="s">
        <v>51</v>
      </c>
    </row>
    <row r="56" spans="1:28" ht="30" customHeight="1">
      <c r="A56" s="8" t="s">
        <v>457</v>
      </c>
      <c r="B56" s="8" t="s">
        <v>440</v>
      </c>
      <c r="C56" s="8" t="s">
        <v>456</v>
      </c>
      <c r="D56" s="22" t="s">
        <v>322</v>
      </c>
      <c r="E56" s="23">
        <v>0</v>
      </c>
      <c r="F56" s="8" t="s">
        <v>51</v>
      </c>
      <c r="G56" s="23">
        <v>0</v>
      </c>
      <c r="H56" s="8" t="s">
        <v>51</v>
      </c>
      <c r="I56" s="23">
        <v>0</v>
      </c>
      <c r="J56" s="8" t="s">
        <v>51</v>
      </c>
      <c r="K56" s="23">
        <v>0</v>
      </c>
      <c r="L56" s="8" t="s">
        <v>51</v>
      </c>
      <c r="M56" s="23">
        <v>0</v>
      </c>
      <c r="N56" s="8" t="s">
        <v>51</v>
      </c>
      <c r="O56" s="23">
        <v>0</v>
      </c>
      <c r="P56" s="23">
        <v>0</v>
      </c>
      <c r="Q56" s="23">
        <v>0</v>
      </c>
      <c r="R56" s="23">
        <v>0</v>
      </c>
      <c r="S56" s="23">
        <v>0</v>
      </c>
      <c r="T56" s="23">
        <v>0</v>
      </c>
      <c r="U56" s="23">
        <v>0</v>
      </c>
      <c r="V56" s="23">
        <v>0</v>
      </c>
      <c r="W56" s="8" t="s">
        <v>1564</v>
      </c>
      <c r="X56" s="8" t="s">
        <v>51</v>
      </c>
      <c r="Y56" s="2" t="s">
        <v>51</v>
      </c>
      <c r="Z56" s="2" t="s">
        <v>51</v>
      </c>
      <c r="AA56" s="24"/>
      <c r="AB56" s="2" t="s">
        <v>51</v>
      </c>
    </row>
    <row r="57" spans="1:28" ht="30" customHeight="1">
      <c r="A57" s="8" t="s">
        <v>451</v>
      </c>
      <c r="B57" s="8" t="s">
        <v>440</v>
      </c>
      <c r="C57" s="8" t="s">
        <v>450</v>
      </c>
      <c r="D57" s="22" t="s">
        <v>322</v>
      </c>
      <c r="E57" s="23">
        <v>0</v>
      </c>
      <c r="F57" s="8" t="s">
        <v>51</v>
      </c>
      <c r="G57" s="23">
        <v>0</v>
      </c>
      <c r="H57" s="8" t="s">
        <v>51</v>
      </c>
      <c r="I57" s="23">
        <v>0</v>
      </c>
      <c r="J57" s="8" t="s">
        <v>51</v>
      </c>
      <c r="K57" s="23">
        <v>0</v>
      </c>
      <c r="L57" s="8" t="s">
        <v>51</v>
      </c>
      <c r="M57" s="23">
        <v>0</v>
      </c>
      <c r="N57" s="8" t="s">
        <v>51</v>
      </c>
      <c r="O57" s="23">
        <v>0</v>
      </c>
      <c r="P57" s="23">
        <v>0</v>
      </c>
      <c r="Q57" s="23">
        <v>0</v>
      </c>
      <c r="R57" s="23">
        <v>0</v>
      </c>
      <c r="S57" s="23">
        <v>0</v>
      </c>
      <c r="T57" s="23">
        <v>0</v>
      </c>
      <c r="U57" s="23">
        <v>0</v>
      </c>
      <c r="V57" s="23">
        <v>0</v>
      </c>
      <c r="W57" s="8" t="s">
        <v>1565</v>
      </c>
      <c r="X57" s="8" t="s">
        <v>51</v>
      </c>
      <c r="Y57" s="2" t="s">
        <v>51</v>
      </c>
      <c r="Z57" s="2" t="s">
        <v>51</v>
      </c>
      <c r="AA57" s="24"/>
      <c r="AB57" s="2" t="s">
        <v>51</v>
      </c>
    </row>
    <row r="58" spans="1:28" ht="30" customHeight="1">
      <c r="A58" s="8" t="s">
        <v>460</v>
      </c>
      <c r="B58" s="8" t="s">
        <v>440</v>
      </c>
      <c r="C58" s="8" t="s">
        <v>459</v>
      </c>
      <c r="D58" s="22" t="s">
        <v>322</v>
      </c>
      <c r="E58" s="23">
        <v>0</v>
      </c>
      <c r="F58" s="8" t="s">
        <v>51</v>
      </c>
      <c r="G58" s="23">
        <v>11000</v>
      </c>
      <c r="H58" s="8" t="s">
        <v>1556</v>
      </c>
      <c r="I58" s="23">
        <v>0</v>
      </c>
      <c r="J58" s="8" t="s">
        <v>51</v>
      </c>
      <c r="K58" s="23">
        <v>0</v>
      </c>
      <c r="L58" s="8" t="s">
        <v>51</v>
      </c>
      <c r="M58" s="23">
        <v>0</v>
      </c>
      <c r="N58" s="8" t="s">
        <v>51</v>
      </c>
      <c r="O58" s="23">
        <f>SMALL(E58:M58,COUNTIF(E58:M58,0)+1)</f>
        <v>11000</v>
      </c>
      <c r="P58" s="23">
        <v>0</v>
      </c>
      <c r="Q58" s="23">
        <v>0</v>
      </c>
      <c r="R58" s="23">
        <v>0</v>
      </c>
      <c r="S58" s="23">
        <v>0</v>
      </c>
      <c r="T58" s="23">
        <v>0</v>
      </c>
      <c r="U58" s="23">
        <v>0</v>
      </c>
      <c r="V58" s="23">
        <v>0</v>
      </c>
      <c r="W58" s="8" t="s">
        <v>1566</v>
      </c>
      <c r="X58" s="8" t="s">
        <v>51</v>
      </c>
      <c r="Y58" s="2" t="s">
        <v>51</v>
      </c>
      <c r="Z58" s="2" t="s">
        <v>51</v>
      </c>
      <c r="AA58" s="24"/>
      <c r="AB58" s="2" t="s">
        <v>51</v>
      </c>
    </row>
    <row r="59" spans="1:28" ht="30" customHeight="1">
      <c r="A59" s="8" t="s">
        <v>463</v>
      </c>
      <c r="B59" s="8" t="s">
        <v>440</v>
      </c>
      <c r="C59" s="8" t="s">
        <v>462</v>
      </c>
      <c r="D59" s="22" t="s">
        <v>322</v>
      </c>
      <c r="E59" s="23">
        <v>0</v>
      </c>
      <c r="F59" s="8" t="s">
        <v>51</v>
      </c>
      <c r="G59" s="23">
        <v>8000</v>
      </c>
      <c r="H59" s="8" t="s">
        <v>1556</v>
      </c>
      <c r="I59" s="23">
        <v>0</v>
      </c>
      <c r="J59" s="8" t="s">
        <v>51</v>
      </c>
      <c r="K59" s="23">
        <v>0</v>
      </c>
      <c r="L59" s="8" t="s">
        <v>51</v>
      </c>
      <c r="M59" s="23">
        <v>0</v>
      </c>
      <c r="N59" s="8" t="s">
        <v>51</v>
      </c>
      <c r="O59" s="23">
        <f>SMALL(E59:M59,COUNTIF(E59:M59,0)+1)</f>
        <v>8000</v>
      </c>
      <c r="P59" s="23">
        <v>0</v>
      </c>
      <c r="Q59" s="23">
        <v>0</v>
      </c>
      <c r="R59" s="23">
        <v>0</v>
      </c>
      <c r="S59" s="23">
        <v>0</v>
      </c>
      <c r="T59" s="23">
        <v>0</v>
      </c>
      <c r="U59" s="23">
        <v>0</v>
      </c>
      <c r="V59" s="23">
        <v>0</v>
      </c>
      <c r="W59" s="8" t="s">
        <v>1567</v>
      </c>
      <c r="X59" s="8" t="s">
        <v>51</v>
      </c>
      <c r="Y59" s="2" t="s">
        <v>51</v>
      </c>
      <c r="Z59" s="2" t="s">
        <v>51</v>
      </c>
      <c r="AA59" s="24"/>
      <c r="AB59" s="2" t="s">
        <v>51</v>
      </c>
    </row>
    <row r="60" spans="1:28" ht="30" customHeight="1">
      <c r="A60" s="8" t="s">
        <v>467</v>
      </c>
      <c r="B60" s="8" t="s">
        <v>440</v>
      </c>
      <c r="C60" s="8" t="s">
        <v>465</v>
      </c>
      <c r="D60" s="22" t="s">
        <v>466</v>
      </c>
      <c r="E60" s="23">
        <v>0</v>
      </c>
      <c r="F60" s="8" t="s">
        <v>51</v>
      </c>
      <c r="G60" s="23">
        <v>0</v>
      </c>
      <c r="H60" s="8" t="s">
        <v>51</v>
      </c>
      <c r="I60" s="23">
        <v>0</v>
      </c>
      <c r="J60" s="8" t="s">
        <v>51</v>
      </c>
      <c r="K60" s="23">
        <v>0</v>
      </c>
      <c r="L60" s="8" t="s">
        <v>51</v>
      </c>
      <c r="M60" s="23">
        <v>0</v>
      </c>
      <c r="N60" s="8" t="s">
        <v>51</v>
      </c>
      <c r="O60" s="23">
        <v>0</v>
      </c>
      <c r="P60" s="23">
        <v>0</v>
      </c>
      <c r="Q60" s="23">
        <v>0</v>
      </c>
      <c r="R60" s="23">
        <v>0</v>
      </c>
      <c r="S60" s="23">
        <v>0</v>
      </c>
      <c r="T60" s="23">
        <v>0</v>
      </c>
      <c r="U60" s="23">
        <v>0</v>
      </c>
      <c r="V60" s="23">
        <v>0</v>
      </c>
      <c r="W60" s="8" t="s">
        <v>1568</v>
      </c>
      <c r="X60" s="8" t="s">
        <v>51</v>
      </c>
      <c r="Y60" s="2" t="s">
        <v>51</v>
      </c>
      <c r="Z60" s="2" t="s">
        <v>51</v>
      </c>
      <c r="AA60" s="24"/>
      <c r="AB60" s="2" t="s">
        <v>51</v>
      </c>
    </row>
    <row r="61" spans="1:28" ht="30" customHeight="1">
      <c r="A61" s="8" t="s">
        <v>428</v>
      </c>
      <c r="B61" s="8" t="s">
        <v>411</v>
      </c>
      <c r="C61" s="8" t="s">
        <v>427</v>
      </c>
      <c r="D61" s="22" t="s">
        <v>322</v>
      </c>
      <c r="E61" s="23">
        <v>0</v>
      </c>
      <c r="F61" s="8" t="s">
        <v>51</v>
      </c>
      <c r="G61" s="23">
        <v>0</v>
      </c>
      <c r="H61" s="8" t="s">
        <v>51</v>
      </c>
      <c r="I61" s="23">
        <v>0</v>
      </c>
      <c r="J61" s="8" t="s">
        <v>51</v>
      </c>
      <c r="K61" s="23">
        <v>0</v>
      </c>
      <c r="L61" s="8" t="s">
        <v>51</v>
      </c>
      <c r="M61" s="23">
        <v>508</v>
      </c>
      <c r="N61" s="8" t="s">
        <v>51</v>
      </c>
      <c r="O61" s="23">
        <f t="shared" ref="O61:O88" si="3">SMALL(E61:M61,COUNTIF(E61:M61,0)+1)</f>
        <v>508</v>
      </c>
      <c r="P61" s="23">
        <v>0</v>
      </c>
      <c r="Q61" s="23">
        <v>0</v>
      </c>
      <c r="R61" s="23">
        <v>0</v>
      </c>
      <c r="S61" s="23">
        <v>0</v>
      </c>
      <c r="T61" s="23">
        <v>0</v>
      </c>
      <c r="U61" s="23">
        <v>0</v>
      </c>
      <c r="V61" s="23">
        <v>0</v>
      </c>
      <c r="W61" s="8" t="s">
        <v>1569</v>
      </c>
      <c r="X61" s="8" t="s">
        <v>51</v>
      </c>
      <c r="Y61" s="2" t="s">
        <v>51</v>
      </c>
      <c r="Z61" s="2" t="s">
        <v>51</v>
      </c>
      <c r="AA61" s="24"/>
      <c r="AB61" s="2" t="s">
        <v>51</v>
      </c>
    </row>
    <row r="62" spans="1:28" ht="30" customHeight="1">
      <c r="A62" s="8" t="s">
        <v>414</v>
      </c>
      <c r="B62" s="8" t="s">
        <v>411</v>
      </c>
      <c r="C62" s="8" t="s">
        <v>412</v>
      </c>
      <c r="D62" s="22" t="s">
        <v>413</v>
      </c>
      <c r="E62" s="23">
        <v>0</v>
      </c>
      <c r="F62" s="8" t="s">
        <v>51</v>
      </c>
      <c r="G62" s="23">
        <v>0</v>
      </c>
      <c r="H62" s="8" t="s">
        <v>51</v>
      </c>
      <c r="I62" s="23">
        <v>0</v>
      </c>
      <c r="J62" s="8" t="s">
        <v>51</v>
      </c>
      <c r="K62" s="23">
        <v>14300</v>
      </c>
      <c r="L62" s="8" t="s">
        <v>1570</v>
      </c>
      <c r="M62" s="23">
        <v>0</v>
      </c>
      <c r="N62" s="8" t="s">
        <v>51</v>
      </c>
      <c r="O62" s="23">
        <f t="shared" si="3"/>
        <v>14300</v>
      </c>
      <c r="P62" s="23">
        <v>0</v>
      </c>
      <c r="Q62" s="23">
        <v>0</v>
      </c>
      <c r="R62" s="23">
        <v>0</v>
      </c>
      <c r="S62" s="23">
        <v>0</v>
      </c>
      <c r="T62" s="23">
        <v>0</v>
      </c>
      <c r="U62" s="23">
        <v>0</v>
      </c>
      <c r="V62" s="23">
        <v>0</v>
      </c>
      <c r="W62" s="8" t="s">
        <v>1571</v>
      </c>
      <c r="X62" s="8" t="s">
        <v>51</v>
      </c>
      <c r="Y62" s="2" t="s">
        <v>51</v>
      </c>
      <c r="Z62" s="2" t="s">
        <v>51</v>
      </c>
      <c r="AA62" s="24"/>
      <c r="AB62" s="2" t="s">
        <v>51</v>
      </c>
    </row>
    <row r="63" spans="1:28" ht="30" customHeight="1">
      <c r="A63" s="8" t="s">
        <v>387</v>
      </c>
      <c r="B63" s="8" t="s">
        <v>384</v>
      </c>
      <c r="C63" s="8" t="s">
        <v>385</v>
      </c>
      <c r="D63" s="22" t="s">
        <v>322</v>
      </c>
      <c r="E63" s="23">
        <v>3309750</v>
      </c>
      <c r="F63" s="8" t="s">
        <v>51</v>
      </c>
      <c r="G63" s="23">
        <v>0</v>
      </c>
      <c r="H63" s="8" t="s">
        <v>51</v>
      </c>
      <c r="I63" s="23">
        <v>0</v>
      </c>
      <c r="J63" s="8" t="s">
        <v>51</v>
      </c>
      <c r="K63" s="23">
        <v>0</v>
      </c>
      <c r="L63" s="8" t="s">
        <v>51</v>
      </c>
      <c r="M63" s="23">
        <v>0</v>
      </c>
      <c r="N63" s="8" t="s">
        <v>51</v>
      </c>
      <c r="O63" s="23">
        <f t="shared" si="3"/>
        <v>3309750</v>
      </c>
      <c r="P63" s="23">
        <v>0</v>
      </c>
      <c r="Q63" s="23">
        <v>0</v>
      </c>
      <c r="R63" s="23">
        <v>0</v>
      </c>
      <c r="S63" s="23">
        <v>0</v>
      </c>
      <c r="T63" s="23">
        <v>0</v>
      </c>
      <c r="U63" s="23">
        <v>0</v>
      </c>
      <c r="V63" s="23">
        <v>0</v>
      </c>
      <c r="W63" s="8" t="s">
        <v>1572</v>
      </c>
      <c r="X63" s="8" t="s">
        <v>51</v>
      </c>
      <c r="Y63" s="2" t="s">
        <v>51</v>
      </c>
      <c r="Z63" s="2" t="s">
        <v>51</v>
      </c>
      <c r="AA63" s="24"/>
      <c r="AB63" s="2" t="s">
        <v>51</v>
      </c>
    </row>
    <row r="64" spans="1:28" ht="30" customHeight="1">
      <c r="A64" s="8" t="s">
        <v>405</v>
      </c>
      <c r="B64" s="8" t="s">
        <v>384</v>
      </c>
      <c r="C64" s="8" t="s">
        <v>404</v>
      </c>
      <c r="D64" s="22" t="s">
        <v>322</v>
      </c>
      <c r="E64" s="23">
        <v>2880585</v>
      </c>
      <c r="F64" s="8" t="s">
        <v>51</v>
      </c>
      <c r="G64" s="23">
        <v>0</v>
      </c>
      <c r="H64" s="8" t="s">
        <v>51</v>
      </c>
      <c r="I64" s="23">
        <v>0</v>
      </c>
      <c r="J64" s="8" t="s">
        <v>51</v>
      </c>
      <c r="K64" s="23">
        <v>0</v>
      </c>
      <c r="L64" s="8" t="s">
        <v>51</v>
      </c>
      <c r="M64" s="23">
        <v>0</v>
      </c>
      <c r="N64" s="8" t="s">
        <v>51</v>
      </c>
      <c r="O64" s="23">
        <f t="shared" si="3"/>
        <v>2880585</v>
      </c>
      <c r="P64" s="23">
        <v>0</v>
      </c>
      <c r="Q64" s="23">
        <v>0</v>
      </c>
      <c r="R64" s="23">
        <v>0</v>
      </c>
      <c r="S64" s="23">
        <v>0</v>
      </c>
      <c r="T64" s="23">
        <v>0</v>
      </c>
      <c r="U64" s="23">
        <v>0</v>
      </c>
      <c r="V64" s="23">
        <v>0</v>
      </c>
      <c r="W64" s="8" t="s">
        <v>1573</v>
      </c>
      <c r="X64" s="8" t="s">
        <v>51</v>
      </c>
      <c r="Y64" s="2" t="s">
        <v>51</v>
      </c>
      <c r="Z64" s="2" t="s">
        <v>51</v>
      </c>
      <c r="AA64" s="24"/>
      <c r="AB64" s="2" t="s">
        <v>51</v>
      </c>
    </row>
    <row r="65" spans="1:28" ht="30" customHeight="1">
      <c r="A65" s="8" t="s">
        <v>767</v>
      </c>
      <c r="B65" s="8" t="s">
        <v>765</v>
      </c>
      <c r="C65" s="8" t="s">
        <v>766</v>
      </c>
      <c r="D65" s="22" t="s">
        <v>322</v>
      </c>
      <c r="E65" s="23">
        <v>424</v>
      </c>
      <c r="F65" s="8" t="s">
        <v>51</v>
      </c>
      <c r="G65" s="23">
        <v>460</v>
      </c>
      <c r="H65" s="8" t="s">
        <v>1574</v>
      </c>
      <c r="I65" s="23">
        <v>446</v>
      </c>
      <c r="J65" s="8" t="s">
        <v>1575</v>
      </c>
      <c r="K65" s="23">
        <v>0</v>
      </c>
      <c r="L65" s="8" t="s">
        <v>51</v>
      </c>
      <c r="M65" s="23">
        <v>0</v>
      </c>
      <c r="N65" s="8" t="s">
        <v>51</v>
      </c>
      <c r="O65" s="23">
        <f t="shared" si="3"/>
        <v>424</v>
      </c>
      <c r="P65" s="23">
        <v>0</v>
      </c>
      <c r="Q65" s="23">
        <v>0</v>
      </c>
      <c r="R65" s="23">
        <v>0</v>
      </c>
      <c r="S65" s="23">
        <v>0</v>
      </c>
      <c r="T65" s="23">
        <v>0</v>
      </c>
      <c r="U65" s="23">
        <v>0</v>
      </c>
      <c r="V65" s="23">
        <v>0</v>
      </c>
      <c r="W65" s="8" t="s">
        <v>1576</v>
      </c>
      <c r="X65" s="8" t="s">
        <v>51</v>
      </c>
      <c r="Y65" s="2" t="s">
        <v>51</v>
      </c>
      <c r="Z65" s="2" t="s">
        <v>51</v>
      </c>
      <c r="AA65" s="24"/>
      <c r="AB65" s="2" t="s">
        <v>51</v>
      </c>
    </row>
    <row r="66" spans="1:28" ht="30" customHeight="1">
      <c r="A66" s="8" t="s">
        <v>587</v>
      </c>
      <c r="B66" s="8" t="s">
        <v>585</v>
      </c>
      <c r="C66" s="8" t="s">
        <v>586</v>
      </c>
      <c r="D66" s="22" t="s">
        <v>322</v>
      </c>
      <c r="E66" s="23">
        <v>0</v>
      </c>
      <c r="F66" s="8" t="s">
        <v>51</v>
      </c>
      <c r="G66" s="23">
        <v>34.299999999999997</v>
      </c>
      <c r="H66" s="8" t="s">
        <v>1577</v>
      </c>
      <c r="I66" s="23">
        <v>33.700000000000003</v>
      </c>
      <c r="J66" s="8" t="s">
        <v>1578</v>
      </c>
      <c r="K66" s="23">
        <v>0</v>
      </c>
      <c r="L66" s="8" t="s">
        <v>51</v>
      </c>
      <c r="M66" s="23">
        <v>0</v>
      </c>
      <c r="N66" s="8" t="s">
        <v>51</v>
      </c>
      <c r="O66" s="23">
        <f t="shared" si="3"/>
        <v>33.700000000000003</v>
      </c>
      <c r="P66" s="23">
        <v>0</v>
      </c>
      <c r="Q66" s="23">
        <v>0</v>
      </c>
      <c r="R66" s="23">
        <v>0</v>
      </c>
      <c r="S66" s="23">
        <v>0</v>
      </c>
      <c r="T66" s="23">
        <v>0</v>
      </c>
      <c r="U66" s="23">
        <v>0</v>
      </c>
      <c r="V66" s="23">
        <v>0</v>
      </c>
      <c r="W66" s="8" t="s">
        <v>1579</v>
      </c>
      <c r="X66" s="8" t="s">
        <v>51</v>
      </c>
      <c r="Y66" s="2" t="s">
        <v>51</v>
      </c>
      <c r="Z66" s="2" t="s">
        <v>51</v>
      </c>
      <c r="AA66" s="24"/>
      <c r="AB66" s="2" t="s">
        <v>51</v>
      </c>
    </row>
    <row r="67" spans="1:28" ht="30" customHeight="1">
      <c r="A67" s="8" t="s">
        <v>565</v>
      </c>
      <c r="B67" s="8" t="s">
        <v>563</v>
      </c>
      <c r="C67" s="8" t="s">
        <v>564</v>
      </c>
      <c r="D67" s="22" t="s">
        <v>322</v>
      </c>
      <c r="E67" s="23">
        <v>0</v>
      </c>
      <c r="F67" s="8" t="s">
        <v>51</v>
      </c>
      <c r="G67" s="23">
        <v>110</v>
      </c>
      <c r="H67" s="8" t="s">
        <v>1574</v>
      </c>
      <c r="I67" s="23">
        <v>120</v>
      </c>
      <c r="J67" s="8" t="s">
        <v>1575</v>
      </c>
      <c r="K67" s="23">
        <v>0</v>
      </c>
      <c r="L67" s="8" t="s">
        <v>51</v>
      </c>
      <c r="M67" s="23">
        <v>0</v>
      </c>
      <c r="N67" s="8" t="s">
        <v>51</v>
      </c>
      <c r="O67" s="23">
        <f t="shared" si="3"/>
        <v>110</v>
      </c>
      <c r="P67" s="23">
        <v>0</v>
      </c>
      <c r="Q67" s="23">
        <v>0</v>
      </c>
      <c r="R67" s="23">
        <v>0</v>
      </c>
      <c r="S67" s="23">
        <v>0</v>
      </c>
      <c r="T67" s="23">
        <v>0</v>
      </c>
      <c r="U67" s="23">
        <v>0</v>
      </c>
      <c r="V67" s="23">
        <v>0</v>
      </c>
      <c r="W67" s="8" t="s">
        <v>1580</v>
      </c>
      <c r="X67" s="8" t="s">
        <v>51</v>
      </c>
      <c r="Y67" s="2" t="s">
        <v>51</v>
      </c>
      <c r="Z67" s="2" t="s">
        <v>51</v>
      </c>
      <c r="AA67" s="24"/>
      <c r="AB67" s="2" t="s">
        <v>51</v>
      </c>
    </row>
    <row r="68" spans="1:28" ht="30" customHeight="1">
      <c r="A68" s="8" t="s">
        <v>323</v>
      </c>
      <c r="B68" s="8" t="s">
        <v>320</v>
      </c>
      <c r="C68" s="8" t="s">
        <v>321</v>
      </c>
      <c r="D68" s="22" t="s">
        <v>322</v>
      </c>
      <c r="E68" s="23">
        <v>0</v>
      </c>
      <c r="F68" s="8" t="s">
        <v>51</v>
      </c>
      <c r="G68" s="23">
        <v>5300</v>
      </c>
      <c r="H68" s="8" t="s">
        <v>1581</v>
      </c>
      <c r="I68" s="23">
        <v>0</v>
      </c>
      <c r="J68" s="8" t="s">
        <v>51</v>
      </c>
      <c r="K68" s="23">
        <v>0</v>
      </c>
      <c r="L68" s="8" t="s">
        <v>51</v>
      </c>
      <c r="M68" s="23">
        <v>0</v>
      </c>
      <c r="N68" s="8" t="s">
        <v>51</v>
      </c>
      <c r="O68" s="23">
        <f t="shared" si="3"/>
        <v>5300</v>
      </c>
      <c r="P68" s="23">
        <v>0</v>
      </c>
      <c r="Q68" s="23">
        <v>0</v>
      </c>
      <c r="R68" s="23">
        <v>0</v>
      </c>
      <c r="S68" s="23">
        <v>0</v>
      </c>
      <c r="T68" s="23">
        <v>0</v>
      </c>
      <c r="U68" s="23">
        <v>0</v>
      </c>
      <c r="V68" s="23">
        <v>0</v>
      </c>
      <c r="W68" s="8" t="s">
        <v>1582</v>
      </c>
      <c r="X68" s="8" t="s">
        <v>51</v>
      </c>
      <c r="Y68" s="2" t="s">
        <v>51</v>
      </c>
      <c r="Z68" s="2" t="s">
        <v>51</v>
      </c>
      <c r="AA68" s="24"/>
      <c r="AB68" s="2" t="s">
        <v>51</v>
      </c>
    </row>
    <row r="69" spans="1:28" ht="30" customHeight="1">
      <c r="A69" s="8" t="s">
        <v>305</v>
      </c>
      <c r="B69" s="8" t="s">
        <v>302</v>
      </c>
      <c r="C69" s="8" t="s">
        <v>303</v>
      </c>
      <c r="D69" s="22" t="s">
        <v>304</v>
      </c>
      <c r="E69" s="23">
        <v>71900</v>
      </c>
      <c r="F69" s="8" t="s">
        <v>51</v>
      </c>
      <c r="G69" s="23">
        <v>82000</v>
      </c>
      <c r="H69" s="8" t="s">
        <v>1583</v>
      </c>
      <c r="I69" s="23">
        <v>82000</v>
      </c>
      <c r="J69" s="8" t="s">
        <v>1584</v>
      </c>
      <c r="K69" s="23">
        <v>0</v>
      </c>
      <c r="L69" s="8" t="s">
        <v>51</v>
      </c>
      <c r="M69" s="23">
        <v>0</v>
      </c>
      <c r="N69" s="8" t="s">
        <v>51</v>
      </c>
      <c r="O69" s="23">
        <f t="shared" si="3"/>
        <v>71900</v>
      </c>
      <c r="P69" s="23">
        <v>0</v>
      </c>
      <c r="Q69" s="23">
        <v>0</v>
      </c>
      <c r="R69" s="23">
        <v>0</v>
      </c>
      <c r="S69" s="23">
        <v>0</v>
      </c>
      <c r="T69" s="23">
        <v>0</v>
      </c>
      <c r="U69" s="23">
        <v>0</v>
      </c>
      <c r="V69" s="23">
        <v>0</v>
      </c>
      <c r="W69" s="8" t="s">
        <v>1585</v>
      </c>
      <c r="X69" s="8" t="s">
        <v>51</v>
      </c>
      <c r="Y69" s="2" t="s">
        <v>51</v>
      </c>
      <c r="Z69" s="2" t="s">
        <v>51</v>
      </c>
      <c r="AA69" s="24"/>
      <c r="AB69" s="2" t="s">
        <v>51</v>
      </c>
    </row>
    <row r="70" spans="1:28" ht="30" customHeight="1">
      <c r="A70" s="8" t="s">
        <v>314</v>
      </c>
      <c r="B70" s="8" t="s">
        <v>312</v>
      </c>
      <c r="C70" s="8" t="s">
        <v>313</v>
      </c>
      <c r="D70" s="22" t="s">
        <v>304</v>
      </c>
      <c r="E70" s="23">
        <v>40800</v>
      </c>
      <c r="F70" s="8" t="s">
        <v>51</v>
      </c>
      <c r="G70" s="23">
        <v>0</v>
      </c>
      <c r="H70" s="8" t="s">
        <v>51</v>
      </c>
      <c r="I70" s="23">
        <v>0</v>
      </c>
      <c r="J70" s="8" t="s">
        <v>51</v>
      </c>
      <c r="K70" s="23">
        <v>0</v>
      </c>
      <c r="L70" s="8" t="s">
        <v>51</v>
      </c>
      <c r="M70" s="23">
        <v>0</v>
      </c>
      <c r="N70" s="8" t="s">
        <v>51</v>
      </c>
      <c r="O70" s="23">
        <f t="shared" si="3"/>
        <v>40800</v>
      </c>
      <c r="P70" s="23">
        <v>0</v>
      </c>
      <c r="Q70" s="23">
        <v>0</v>
      </c>
      <c r="R70" s="23">
        <v>0</v>
      </c>
      <c r="S70" s="23">
        <v>0</v>
      </c>
      <c r="T70" s="23">
        <v>0</v>
      </c>
      <c r="U70" s="23">
        <v>0</v>
      </c>
      <c r="V70" s="23">
        <v>0</v>
      </c>
      <c r="W70" s="8" t="s">
        <v>1586</v>
      </c>
      <c r="X70" s="8" t="s">
        <v>51</v>
      </c>
      <c r="Y70" s="2" t="s">
        <v>51</v>
      </c>
      <c r="Z70" s="2" t="s">
        <v>51</v>
      </c>
      <c r="AA70" s="24"/>
      <c r="AB70" s="2" t="s">
        <v>51</v>
      </c>
    </row>
    <row r="71" spans="1:28" ht="30" customHeight="1">
      <c r="A71" s="8" t="s">
        <v>1111</v>
      </c>
      <c r="B71" s="8" t="s">
        <v>1109</v>
      </c>
      <c r="C71" s="8" t="s">
        <v>1110</v>
      </c>
      <c r="D71" s="22" t="s">
        <v>466</v>
      </c>
      <c r="E71" s="23">
        <v>200</v>
      </c>
      <c r="F71" s="8" t="s">
        <v>51</v>
      </c>
      <c r="G71" s="23">
        <v>230</v>
      </c>
      <c r="H71" s="8" t="s">
        <v>1587</v>
      </c>
      <c r="I71" s="23">
        <v>319</v>
      </c>
      <c r="J71" s="8" t="s">
        <v>1588</v>
      </c>
      <c r="K71" s="23">
        <v>0</v>
      </c>
      <c r="L71" s="8" t="s">
        <v>51</v>
      </c>
      <c r="M71" s="23">
        <v>0</v>
      </c>
      <c r="N71" s="8" t="s">
        <v>51</v>
      </c>
      <c r="O71" s="23">
        <f t="shared" si="3"/>
        <v>200</v>
      </c>
      <c r="P71" s="23">
        <v>0</v>
      </c>
      <c r="Q71" s="23">
        <v>0</v>
      </c>
      <c r="R71" s="23">
        <v>0</v>
      </c>
      <c r="S71" s="23">
        <v>0</v>
      </c>
      <c r="T71" s="23">
        <v>0</v>
      </c>
      <c r="U71" s="23">
        <v>0</v>
      </c>
      <c r="V71" s="23">
        <v>0</v>
      </c>
      <c r="W71" s="8" t="s">
        <v>1589</v>
      </c>
      <c r="X71" s="8" t="s">
        <v>51</v>
      </c>
      <c r="Y71" s="2" t="s">
        <v>51</v>
      </c>
      <c r="Z71" s="2" t="s">
        <v>51</v>
      </c>
      <c r="AA71" s="24"/>
      <c r="AB71" s="2" t="s">
        <v>51</v>
      </c>
    </row>
    <row r="72" spans="1:28" ht="30" customHeight="1">
      <c r="A72" s="8" t="s">
        <v>1297</v>
      </c>
      <c r="B72" s="8" t="s">
        <v>1295</v>
      </c>
      <c r="C72" s="8" t="s">
        <v>1296</v>
      </c>
      <c r="D72" s="22" t="s">
        <v>479</v>
      </c>
      <c r="E72" s="23">
        <v>2100</v>
      </c>
      <c r="F72" s="8" t="s">
        <v>51</v>
      </c>
      <c r="G72" s="23">
        <v>0</v>
      </c>
      <c r="H72" s="8" t="s">
        <v>51</v>
      </c>
      <c r="I72" s="23">
        <v>0</v>
      </c>
      <c r="J72" s="8" t="s">
        <v>51</v>
      </c>
      <c r="K72" s="23">
        <v>0</v>
      </c>
      <c r="L72" s="8" t="s">
        <v>51</v>
      </c>
      <c r="M72" s="23">
        <v>0</v>
      </c>
      <c r="N72" s="8" t="s">
        <v>51</v>
      </c>
      <c r="O72" s="23">
        <f t="shared" si="3"/>
        <v>2100</v>
      </c>
      <c r="P72" s="23">
        <v>0</v>
      </c>
      <c r="Q72" s="23">
        <v>0</v>
      </c>
      <c r="R72" s="23">
        <v>0</v>
      </c>
      <c r="S72" s="23">
        <v>0</v>
      </c>
      <c r="T72" s="23">
        <v>0</v>
      </c>
      <c r="U72" s="23">
        <v>0</v>
      </c>
      <c r="V72" s="23">
        <v>0</v>
      </c>
      <c r="W72" s="8" t="s">
        <v>1590</v>
      </c>
      <c r="X72" s="8" t="s">
        <v>51</v>
      </c>
      <c r="Y72" s="2" t="s">
        <v>51</v>
      </c>
      <c r="Z72" s="2" t="s">
        <v>51</v>
      </c>
      <c r="AA72" s="24"/>
      <c r="AB72" s="2" t="s">
        <v>51</v>
      </c>
    </row>
    <row r="73" spans="1:28" ht="30" customHeight="1">
      <c r="A73" s="8" t="s">
        <v>480</v>
      </c>
      <c r="B73" s="8" t="s">
        <v>477</v>
      </c>
      <c r="C73" s="8" t="s">
        <v>478</v>
      </c>
      <c r="D73" s="22" t="s">
        <v>479</v>
      </c>
      <c r="E73" s="23">
        <v>7100</v>
      </c>
      <c r="F73" s="8" t="s">
        <v>51</v>
      </c>
      <c r="G73" s="23">
        <v>0</v>
      </c>
      <c r="H73" s="8" t="s">
        <v>51</v>
      </c>
      <c r="I73" s="23">
        <v>0</v>
      </c>
      <c r="J73" s="8" t="s">
        <v>51</v>
      </c>
      <c r="K73" s="23">
        <v>0</v>
      </c>
      <c r="L73" s="8" t="s">
        <v>51</v>
      </c>
      <c r="M73" s="23">
        <v>0</v>
      </c>
      <c r="N73" s="8" t="s">
        <v>51</v>
      </c>
      <c r="O73" s="23">
        <f t="shared" si="3"/>
        <v>7100</v>
      </c>
      <c r="P73" s="23">
        <v>0</v>
      </c>
      <c r="Q73" s="23">
        <v>0</v>
      </c>
      <c r="R73" s="23">
        <v>0</v>
      </c>
      <c r="S73" s="23">
        <v>0</v>
      </c>
      <c r="T73" s="23">
        <v>0</v>
      </c>
      <c r="U73" s="23">
        <v>0</v>
      </c>
      <c r="V73" s="23">
        <v>0</v>
      </c>
      <c r="W73" s="8" t="s">
        <v>1591</v>
      </c>
      <c r="X73" s="8" t="s">
        <v>51</v>
      </c>
      <c r="Y73" s="2" t="s">
        <v>51</v>
      </c>
      <c r="Z73" s="2" t="s">
        <v>51</v>
      </c>
      <c r="AA73" s="24"/>
      <c r="AB73" s="2" t="s">
        <v>51</v>
      </c>
    </row>
    <row r="74" spans="1:28" ht="30" customHeight="1">
      <c r="A74" s="8" t="s">
        <v>1107</v>
      </c>
      <c r="B74" s="8" t="s">
        <v>1105</v>
      </c>
      <c r="C74" s="8" t="s">
        <v>1106</v>
      </c>
      <c r="D74" s="22" t="s">
        <v>827</v>
      </c>
      <c r="E74" s="23">
        <v>3090</v>
      </c>
      <c r="F74" s="8" t="s">
        <v>51</v>
      </c>
      <c r="G74" s="23">
        <v>0</v>
      </c>
      <c r="H74" s="8" t="s">
        <v>51</v>
      </c>
      <c r="I74" s="23">
        <v>3833.33</v>
      </c>
      <c r="J74" s="8" t="s">
        <v>1592</v>
      </c>
      <c r="K74" s="23">
        <v>0</v>
      </c>
      <c r="L74" s="8" t="s">
        <v>51</v>
      </c>
      <c r="M74" s="23">
        <v>0</v>
      </c>
      <c r="N74" s="8" t="s">
        <v>51</v>
      </c>
      <c r="O74" s="23">
        <f t="shared" si="3"/>
        <v>3090</v>
      </c>
      <c r="P74" s="23">
        <v>0</v>
      </c>
      <c r="Q74" s="23">
        <v>0</v>
      </c>
      <c r="R74" s="23">
        <v>0</v>
      </c>
      <c r="S74" s="23">
        <v>0</v>
      </c>
      <c r="T74" s="23">
        <v>0</v>
      </c>
      <c r="U74" s="23">
        <v>0</v>
      </c>
      <c r="V74" s="23">
        <v>0</v>
      </c>
      <c r="W74" s="8" t="s">
        <v>1593</v>
      </c>
      <c r="X74" s="8" t="s">
        <v>51</v>
      </c>
      <c r="Y74" s="2" t="s">
        <v>51</v>
      </c>
      <c r="Z74" s="2" t="s">
        <v>51</v>
      </c>
      <c r="AA74" s="24"/>
      <c r="AB74" s="2" t="s">
        <v>51</v>
      </c>
    </row>
    <row r="75" spans="1:28" ht="30" customHeight="1">
      <c r="A75" s="8" t="s">
        <v>1027</v>
      </c>
      <c r="B75" s="8" t="s">
        <v>1025</v>
      </c>
      <c r="C75" s="8" t="s">
        <v>1026</v>
      </c>
      <c r="D75" s="22" t="s">
        <v>827</v>
      </c>
      <c r="E75" s="23">
        <v>0</v>
      </c>
      <c r="F75" s="8" t="s">
        <v>51</v>
      </c>
      <c r="G75" s="23">
        <v>0</v>
      </c>
      <c r="H75" s="8" t="s">
        <v>51</v>
      </c>
      <c r="I75" s="23">
        <v>0</v>
      </c>
      <c r="J75" s="8" t="s">
        <v>51</v>
      </c>
      <c r="K75" s="23">
        <v>9937</v>
      </c>
      <c r="L75" s="8" t="s">
        <v>1594</v>
      </c>
      <c r="M75" s="23">
        <v>6987</v>
      </c>
      <c r="N75" s="8" t="s">
        <v>1595</v>
      </c>
      <c r="O75" s="23">
        <f t="shared" si="3"/>
        <v>6987</v>
      </c>
      <c r="P75" s="23">
        <v>0</v>
      </c>
      <c r="Q75" s="23">
        <v>0</v>
      </c>
      <c r="R75" s="23">
        <v>0</v>
      </c>
      <c r="S75" s="23">
        <v>0</v>
      </c>
      <c r="T75" s="23">
        <v>0</v>
      </c>
      <c r="U75" s="23">
        <v>0</v>
      </c>
      <c r="V75" s="23">
        <v>0</v>
      </c>
      <c r="W75" s="8" t="s">
        <v>1596</v>
      </c>
      <c r="X75" s="8" t="s">
        <v>51</v>
      </c>
      <c r="Y75" s="2" t="s">
        <v>51</v>
      </c>
      <c r="Z75" s="2" t="s">
        <v>51</v>
      </c>
      <c r="AA75" s="24"/>
      <c r="AB75" s="2" t="s">
        <v>51</v>
      </c>
    </row>
    <row r="76" spans="1:28" ht="30" customHeight="1">
      <c r="A76" s="8" t="s">
        <v>1118</v>
      </c>
      <c r="B76" s="8" t="s">
        <v>1116</v>
      </c>
      <c r="C76" s="8" t="s">
        <v>1117</v>
      </c>
      <c r="D76" s="22" t="s">
        <v>827</v>
      </c>
      <c r="E76" s="23">
        <v>9492</v>
      </c>
      <c r="F76" s="8" t="s">
        <v>51</v>
      </c>
      <c r="G76" s="23">
        <v>11027.77</v>
      </c>
      <c r="H76" s="8" t="s">
        <v>1552</v>
      </c>
      <c r="I76" s="23">
        <v>11027.77</v>
      </c>
      <c r="J76" s="8" t="s">
        <v>1597</v>
      </c>
      <c r="K76" s="23">
        <v>0</v>
      </c>
      <c r="L76" s="8" t="s">
        <v>51</v>
      </c>
      <c r="M76" s="23">
        <v>0</v>
      </c>
      <c r="N76" s="8" t="s">
        <v>51</v>
      </c>
      <c r="O76" s="23">
        <f t="shared" si="3"/>
        <v>9492</v>
      </c>
      <c r="P76" s="23">
        <v>0</v>
      </c>
      <c r="Q76" s="23">
        <v>0</v>
      </c>
      <c r="R76" s="23">
        <v>0</v>
      </c>
      <c r="S76" s="23">
        <v>0</v>
      </c>
      <c r="T76" s="23">
        <v>0</v>
      </c>
      <c r="U76" s="23">
        <v>0</v>
      </c>
      <c r="V76" s="23">
        <v>0</v>
      </c>
      <c r="W76" s="8" t="s">
        <v>1598</v>
      </c>
      <c r="X76" s="8" t="s">
        <v>51</v>
      </c>
      <c r="Y76" s="2" t="s">
        <v>51</v>
      </c>
      <c r="Z76" s="2" t="s">
        <v>51</v>
      </c>
      <c r="AA76" s="24"/>
      <c r="AB76" s="2" t="s">
        <v>51</v>
      </c>
    </row>
    <row r="77" spans="1:28" ht="30" customHeight="1">
      <c r="A77" s="8" t="s">
        <v>1023</v>
      </c>
      <c r="B77" s="8" t="s">
        <v>1021</v>
      </c>
      <c r="C77" s="8" t="s">
        <v>1022</v>
      </c>
      <c r="D77" s="22" t="s">
        <v>827</v>
      </c>
      <c r="E77" s="23">
        <v>0</v>
      </c>
      <c r="F77" s="8" t="s">
        <v>51</v>
      </c>
      <c r="G77" s="23">
        <v>0</v>
      </c>
      <c r="H77" s="8" t="s">
        <v>51</v>
      </c>
      <c r="I77" s="23">
        <v>4344</v>
      </c>
      <c r="J77" s="8" t="s">
        <v>1599</v>
      </c>
      <c r="K77" s="23">
        <v>4344</v>
      </c>
      <c r="L77" s="8" t="s">
        <v>1600</v>
      </c>
      <c r="M77" s="23">
        <v>0</v>
      </c>
      <c r="N77" s="8" t="s">
        <v>51</v>
      </c>
      <c r="O77" s="23">
        <f t="shared" si="3"/>
        <v>4344</v>
      </c>
      <c r="P77" s="23">
        <v>0</v>
      </c>
      <c r="Q77" s="23">
        <v>0</v>
      </c>
      <c r="R77" s="23">
        <v>0</v>
      </c>
      <c r="S77" s="23">
        <v>0</v>
      </c>
      <c r="T77" s="23">
        <v>0</v>
      </c>
      <c r="U77" s="23">
        <v>0</v>
      </c>
      <c r="V77" s="23">
        <v>0</v>
      </c>
      <c r="W77" s="8" t="s">
        <v>1601</v>
      </c>
      <c r="X77" s="8" t="s">
        <v>51</v>
      </c>
      <c r="Y77" s="2" t="s">
        <v>51</v>
      </c>
      <c r="Z77" s="2" t="s">
        <v>51</v>
      </c>
      <c r="AA77" s="24"/>
      <c r="AB77" s="2" t="s">
        <v>51</v>
      </c>
    </row>
    <row r="78" spans="1:28" ht="30" customHeight="1">
      <c r="A78" s="8" t="s">
        <v>1098</v>
      </c>
      <c r="B78" s="8" t="s">
        <v>1096</v>
      </c>
      <c r="C78" s="8" t="s">
        <v>1097</v>
      </c>
      <c r="D78" s="22" t="s">
        <v>827</v>
      </c>
      <c r="E78" s="23">
        <v>0</v>
      </c>
      <c r="F78" s="8" t="s">
        <v>51</v>
      </c>
      <c r="G78" s="23">
        <v>0</v>
      </c>
      <c r="H78" s="8" t="s">
        <v>51</v>
      </c>
      <c r="I78" s="23">
        <v>8150</v>
      </c>
      <c r="J78" s="8" t="s">
        <v>1602</v>
      </c>
      <c r="K78" s="23">
        <v>8150</v>
      </c>
      <c r="L78" s="8" t="s">
        <v>1603</v>
      </c>
      <c r="M78" s="23">
        <v>0</v>
      </c>
      <c r="N78" s="8" t="s">
        <v>51</v>
      </c>
      <c r="O78" s="23">
        <f t="shared" si="3"/>
        <v>8150</v>
      </c>
      <c r="P78" s="23">
        <v>0</v>
      </c>
      <c r="Q78" s="23">
        <v>0</v>
      </c>
      <c r="R78" s="23">
        <v>0</v>
      </c>
      <c r="S78" s="23">
        <v>0</v>
      </c>
      <c r="T78" s="23">
        <v>0</v>
      </c>
      <c r="U78" s="23">
        <v>0</v>
      </c>
      <c r="V78" s="23">
        <v>0</v>
      </c>
      <c r="W78" s="8" t="s">
        <v>1604</v>
      </c>
      <c r="X78" s="8" t="s">
        <v>51</v>
      </c>
      <c r="Y78" s="2" t="s">
        <v>51</v>
      </c>
      <c r="Z78" s="2" t="s">
        <v>51</v>
      </c>
      <c r="AA78" s="24"/>
      <c r="AB78" s="2" t="s">
        <v>51</v>
      </c>
    </row>
    <row r="79" spans="1:28" ht="30" customHeight="1">
      <c r="A79" s="8" t="s">
        <v>832</v>
      </c>
      <c r="B79" s="8" t="s">
        <v>825</v>
      </c>
      <c r="C79" s="8" t="s">
        <v>831</v>
      </c>
      <c r="D79" s="22" t="s">
        <v>827</v>
      </c>
      <c r="E79" s="23">
        <v>9415</v>
      </c>
      <c r="F79" s="8" t="s">
        <v>51</v>
      </c>
      <c r="G79" s="23">
        <v>11665.5</v>
      </c>
      <c r="H79" s="8" t="s">
        <v>1605</v>
      </c>
      <c r="I79" s="23">
        <v>0</v>
      </c>
      <c r="J79" s="8" t="s">
        <v>51</v>
      </c>
      <c r="K79" s="23">
        <v>0</v>
      </c>
      <c r="L79" s="8" t="s">
        <v>51</v>
      </c>
      <c r="M79" s="23">
        <v>0</v>
      </c>
      <c r="N79" s="8" t="s">
        <v>51</v>
      </c>
      <c r="O79" s="23">
        <f t="shared" si="3"/>
        <v>9415</v>
      </c>
      <c r="P79" s="23">
        <v>0</v>
      </c>
      <c r="Q79" s="23">
        <v>0</v>
      </c>
      <c r="R79" s="23">
        <v>0</v>
      </c>
      <c r="S79" s="23">
        <v>0</v>
      </c>
      <c r="T79" s="23">
        <v>0</v>
      </c>
      <c r="U79" s="23">
        <v>0</v>
      </c>
      <c r="V79" s="23">
        <v>0</v>
      </c>
      <c r="W79" s="8" t="s">
        <v>1606</v>
      </c>
      <c r="X79" s="8" t="s">
        <v>51</v>
      </c>
      <c r="Y79" s="2" t="s">
        <v>51</v>
      </c>
      <c r="Z79" s="2" t="s">
        <v>51</v>
      </c>
      <c r="AA79" s="24"/>
      <c r="AB79" s="2" t="s">
        <v>51</v>
      </c>
    </row>
    <row r="80" spans="1:28" ht="30" customHeight="1">
      <c r="A80" s="8" t="s">
        <v>828</v>
      </c>
      <c r="B80" s="8" t="s">
        <v>825</v>
      </c>
      <c r="C80" s="8" t="s">
        <v>826</v>
      </c>
      <c r="D80" s="22" t="s">
        <v>827</v>
      </c>
      <c r="E80" s="23">
        <v>17596</v>
      </c>
      <c r="F80" s="8" t="s">
        <v>51</v>
      </c>
      <c r="G80" s="23">
        <v>0</v>
      </c>
      <c r="H80" s="8" t="s">
        <v>51</v>
      </c>
      <c r="I80" s="23">
        <v>0</v>
      </c>
      <c r="J80" s="8" t="s">
        <v>51</v>
      </c>
      <c r="K80" s="23">
        <v>0</v>
      </c>
      <c r="L80" s="8" t="s">
        <v>51</v>
      </c>
      <c r="M80" s="23">
        <v>0</v>
      </c>
      <c r="N80" s="8" t="s">
        <v>51</v>
      </c>
      <c r="O80" s="23">
        <f t="shared" si="3"/>
        <v>17596</v>
      </c>
      <c r="P80" s="23">
        <v>0</v>
      </c>
      <c r="Q80" s="23">
        <v>0</v>
      </c>
      <c r="R80" s="23">
        <v>0</v>
      </c>
      <c r="S80" s="23">
        <v>0</v>
      </c>
      <c r="T80" s="23">
        <v>0</v>
      </c>
      <c r="U80" s="23">
        <v>0</v>
      </c>
      <c r="V80" s="23">
        <v>0</v>
      </c>
      <c r="W80" s="8" t="s">
        <v>1607</v>
      </c>
      <c r="X80" s="8" t="s">
        <v>51</v>
      </c>
      <c r="Y80" s="2" t="s">
        <v>51</v>
      </c>
      <c r="Z80" s="2" t="s">
        <v>51</v>
      </c>
      <c r="AA80" s="24"/>
      <c r="AB80" s="2" t="s">
        <v>51</v>
      </c>
    </row>
    <row r="81" spans="1:28" ht="30" customHeight="1">
      <c r="A81" s="8" t="s">
        <v>1157</v>
      </c>
      <c r="B81" s="8" t="s">
        <v>825</v>
      </c>
      <c r="C81" s="8" t="s">
        <v>1156</v>
      </c>
      <c r="D81" s="22" t="s">
        <v>827</v>
      </c>
      <c r="E81" s="23">
        <v>4329</v>
      </c>
      <c r="F81" s="8" t="s">
        <v>51</v>
      </c>
      <c r="G81" s="23">
        <v>9064.4</v>
      </c>
      <c r="H81" s="8" t="s">
        <v>1605</v>
      </c>
      <c r="I81" s="23">
        <v>0</v>
      </c>
      <c r="J81" s="8" t="s">
        <v>51</v>
      </c>
      <c r="K81" s="23">
        <v>0</v>
      </c>
      <c r="L81" s="8" t="s">
        <v>51</v>
      </c>
      <c r="M81" s="23">
        <v>0</v>
      </c>
      <c r="N81" s="8" t="s">
        <v>51</v>
      </c>
      <c r="O81" s="23">
        <f t="shared" si="3"/>
        <v>4329</v>
      </c>
      <c r="P81" s="23">
        <v>0</v>
      </c>
      <c r="Q81" s="23">
        <v>0</v>
      </c>
      <c r="R81" s="23">
        <v>0</v>
      </c>
      <c r="S81" s="23">
        <v>0</v>
      </c>
      <c r="T81" s="23">
        <v>0</v>
      </c>
      <c r="U81" s="23">
        <v>0</v>
      </c>
      <c r="V81" s="23">
        <v>0</v>
      </c>
      <c r="W81" s="8" t="s">
        <v>1608</v>
      </c>
      <c r="X81" s="8" t="s">
        <v>51</v>
      </c>
      <c r="Y81" s="2" t="s">
        <v>51</v>
      </c>
      <c r="Z81" s="2" t="s">
        <v>51</v>
      </c>
      <c r="AA81" s="24"/>
      <c r="AB81" s="2" t="s">
        <v>51</v>
      </c>
    </row>
    <row r="82" spans="1:28" ht="30" customHeight="1">
      <c r="A82" s="8" t="s">
        <v>1031</v>
      </c>
      <c r="B82" s="8" t="s">
        <v>1029</v>
      </c>
      <c r="C82" s="8" t="s">
        <v>1030</v>
      </c>
      <c r="D82" s="22" t="s">
        <v>827</v>
      </c>
      <c r="E82" s="23">
        <v>0</v>
      </c>
      <c r="F82" s="8" t="s">
        <v>51</v>
      </c>
      <c r="G82" s="23">
        <v>3483.33</v>
      </c>
      <c r="H82" s="8" t="s">
        <v>1552</v>
      </c>
      <c r="I82" s="23">
        <v>3194.44</v>
      </c>
      <c r="J82" s="8" t="s">
        <v>1597</v>
      </c>
      <c r="K82" s="23">
        <v>0</v>
      </c>
      <c r="L82" s="8" t="s">
        <v>51</v>
      </c>
      <c r="M82" s="23">
        <v>0</v>
      </c>
      <c r="N82" s="8" t="s">
        <v>51</v>
      </c>
      <c r="O82" s="23">
        <f t="shared" si="3"/>
        <v>3194.44</v>
      </c>
      <c r="P82" s="23">
        <v>0</v>
      </c>
      <c r="Q82" s="23">
        <v>0</v>
      </c>
      <c r="R82" s="23">
        <v>0</v>
      </c>
      <c r="S82" s="23">
        <v>0</v>
      </c>
      <c r="T82" s="23">
        <v>0</v>
      </c>
      <c r="U82" s="23">
        <v>0</v>
      </c>
      <c r="V82" s="23">
        <v>0</v>
      </c>
      <c r="W82" s="8" t="s">
        <v>1609</v>
      </c>
      <c r="X82" s="8" t="s">
        <v>51</v>
      </c>
      <c r="Y82" s="2" t="s">
        <v>51</v>
      </c>
      <c r="Z82" s="2" t="s">
        <v>51</v>
      </c>
      <c r="AA82" s="24"/>
      <c r="AB82" s="2" t="s">
        <v>51</v>
      </c>
    </row>
    <row r="83" spans="1:28" ht="30" customHeight="1">
      <c r="A83" s="8" t="s">
        <v>1101</v>
      </c>
      <c r="B83" s="8" t="s">
        <v>1029</v>
      </c>
      <c r="C83" s="8" t="s">
        <v>1100</v>
      </c>
      <c r="D83" s="22" t="s">
        <v>827</v>
      </c>
      <c r="E83" s="23">
        <v>0</v>
      </c>
      <c r="F83" s="8" t="s">
        <v>51</v>
      </c>
      <c r="G83" s="23">
        <v>3579.44</v>
      </c>
      <c r="H83" s="8" t="s">
        <v>1552</v>
      </c>
      <c r="I83" s="23">
        <v>3338.88</v>
      </c>
      <c r="J83" s="8" t="s">
        <v>1597</v>
      </c>
      <c r="K83" s="23">
        <v>0</v>
      </c>
      <c r="L83" s="8" t="s">
        <v>51</v>
      </c>
      <c r="M83" s="23">
        <v>0</v>
      </c>
      <c r="N83" s="8" t="s">
        <v>51</v>
      </c>
      <c r="O83" s="23">
        <f t="shared" si="3"/>
        <v>3338.88</v>
      </c>
      <c r="P83" s="23">
        <v>0</v>
      </c>
      <c r="Q83" s="23">
        <v>0</v>
      </c>
      <c r="R83" s="23">
        <v>0</v>
      </c>
      <c r="S83" s="23">
        <v>0</v>
      </c>
      <c r="T83" s="23">
        <v>0</v>
      </c>
      <c r="U83" s="23">
        <v>0</v>
      </c>
      <c r="V83" s="23">
        <v>0</v>
      </c>
      <c r="W83" s="8" t="s">
        <v>1610</v>
      </c>
      <c r="X83" s="8" t="s">
        <v>51</v>
      </c>
      <c r="Y83" s="2" t="s">
        <v>51</v>
      </c>
      <c r="Z83" s="2" t="s">
        <v>51</v>
      </c>
      <c r="AA83" s="24"/>
      <c r="AB83" s="2" t="s">
        <v>51</v>
      </c>
    </row>
    <row r="84" spans="1:28" ht="30" customHeight="1">
      <c r="A84" s="8" t="s">
        <v>105</v>
      </c>
      <c r="B84" s="8" t="s">
        <v>103</v>
      </c>
      <c r="C84" s="8" t="s">
        <v>104</v>
      </c>
      <c r="D84" s="22" t="s">
        <v>71</v>
      </c>
      <c r="E84" s="23">
        <v>0</v>
      </c>
      <c r="F84" s="8" t="s">
        <v>51</v>
      </c>
      <c r="G84" s="23">
        <v>4200</v>
      </c>
      <c r="H84" s="8" t="s">
        <v>1611</v>
      </c>
      <c r="I84" s="23">
        <v>0</v>
      </c>
      <c r="J84" s="8" t="s">
        <v>51</v>
      </c>
      <c r="K84" s="23">
        <v>0</v>
      </c>
      <c r="L84" s="8" t="s">
        <v>51</v>
      </c>
      <c r="M84" s="23">
        <v>0</v>
      </c>
      <c r="N84" s="8" t="s">
        <v>51</v>
      </c>
      <c r="O84" s="23">
        <f t="shared" si="3"/>
        <v>4200</v>
      </c>
      <c r="P84" s="23">
        <v>0</v>
      </c>
      <c r="Q84" s="23">
        <v>0</v>
      </c>
      <c r="R84" s="23">
        <v>0</v>
      </c>
      <c r="S84" s="23">
        <v>0</v>
      </c>
      <c r="T84" s="23">
        <v>0</v>
      </c>
      <c r="U84" s="23">
        <v>0</v>
      </c>
      <c r="V84" s="23">
        <v>0</v>
      </c>
      <c r="W84" s="8" t="s">
        <v>1612</v>
      </c>
      <c r="X84" s="8" t="s">
        <v>51</v>
      </c>
      <c r="Y84" s="2" t="s">
        <v>51</v>
      </c>
      <c r="Z84" s="2" t="s">
        <v>51</v>
      </c>
      <c r="AA84" s="24"/>
      <c r="AB84" s="2" t="s">
        <v>51</v>
      </c>
    </row>
    <row r="85" spans="1:28" ht="30" customHeight="1">
      <c r="A85" s="8" t="s">
        <v>108</v>
      </c>
      <c r="B85" s="8" t="s">
        <v>103</v>
      </c>
      <c r="C85" s="8" t="s">
        <v>107</v>
      </c>
      <c r="D85" s="22" t="s">
        <v>71</v>
      </c>
      <c r="E85" s="23">
        <v>0</v>
      </c>
      <c r="F85" s="8" t="s">
        <v>51</v>
      </c>
      <c r="G85" s="23">
        <v>13160</v>
      </c>
      <c r="H85" s="8" t="s">
        <v>1611</v>
      </c>
      <c r="I85" s="23">
        <v>0</v>
      </c>
      <c r="J85" s="8" t="s">
        <v>51</v>
      </c>
      <c r="K85" s="23">
        <v>0</v>
      </c>
      <c r="L85" s="8" t="s">
        <v>51</v>
      </c>
      <c r="M85" s="23">
        <v>0</v>
      </c>
      <c r="N85" s="8" t="s">
        <v>51</v>
      </c>
      <c r="O85" s="23">
        <f t="shared" si="3"/>
        <v>13160</v>
      </c>
      <c r="P85" s="23">
        <v>0</v>
      </c>
      <c r="Q85" s="23">
        <v>0</v>
      </c>
      <c r="R85" s="23">
        <v>0</v>
      </c>
      <c r="S85" s="23">
        <v>0</v>
      </c>
      <c r="T85" s="23">
        <v>0</v>
      </c>
      <c r="U85" s="23">
        <v>0</v>
      </c>
      <c r="V85" s="23">
        <v>0</v>
      </c>
      <c r="W85" s="8" t="s">
        <v>1613</v>
      </c>
      <c r="X85" s="8" t="s">
        <v>51</v>
      </c>
      <c r="Y85" s="2" t="s">
        <v>51</v>
      </c>
      <c r="Z85" s="2" t="s">
        <v>51</v>
      </c>
      <c r="AA85" s="24"/>
      <c r="AB85" s="2" t="s">
        <v>51</v>
      </c>
    </row>
    <row r="86" spans="1:28" ht="30" customHeight="1">
      <c r="A86" s="8" t="s">
        <v>1336</v>
      </c>
      <c r="B86" s="8" t="s">
        <v>760</v>
      </c>
      <c r="C86" s="8" t="s">
        <v>1335</v>
      </c>
      <c r="D86" s="22" t="s">
        <v>71</v>
      </c>
      <c r="E86" s="23">
        <v>7195</v>
      </c>
      <c r="F86" s="8" t="s">
        <v>51</v>
      </c>
      <c r="G86" s="23">
        <v>10750</v>
      </c>
      <c r="H86" s="8" t="s">
        <v>1614</v>
      </c>
      <c r="I86" s="23">
        <v>21240</v>
      </c>
      <c r="J86" s="8" t="s">
        <v>1615</v>
      </c>
      <c r="K86" s="23">
        <v>0</v>
      </c>
      <c r="L86" s="8" t="s">
        <v>51</v>
      </c>
      <c r="M86" s="23">
        <v>0</v>
      </c>
      <c r="N86" s="8" t="s">
        <v>51</v>
      </c>
      <c r="O86" s="23">
        <f t="shared" si="3"/>
        <v>7195</v>
      </c>
      <c r="P86" s="23">
        <v>0</v>
      </c>
      <c r="Q86" s="23">
        <v>0</v>
      </c>
      <c r="R86" s="23">
        <v>0</v>
      </c>
      <c r="S86" s="23">
        <v>0</v>
      </c>
      <c r="T86" s="23">
        <v>0</v>
      </c>
      <c r="U86" s="23">
        <v>0</v>
      </c>
      <c r="V86" s="23">
        <v>0</v>
      </c>
      <c r="W86" s="8" t="s">
        <v>1616</v>
      </c>
      <c r="X86" s="8" t="s">
        <v>51</v>
      </c>
      <c r="Y86" s="2" t="s">
        <v>51</v>
      </c>
      <c r="Z86" s="2" t="s">
        <v>51</v>
      </c>
      <c r="AA86" s="24"/>
      <c r="AB86" s="2" t="s">
        <v>51</v>
      </c>
    </row>
    <row r="87" spans="1:28" ht="30" customHeight="1">
      <c r="A87" s="8" t="s">
        <v>1073</v>
      </c>
      <c r="B87" s="8" t="s">
        <v>1071</v>
      </c>
      <c r="C87" s="8" t="s">
        <v>1072</v>
      </c>
      <c r="D87" s="22" t="s">
        <v>71</v>
      </c>
      <c r="E87" s="23">
        <v>0</v>
      </c>
      <c r="F87" s="8" t="s">
        <v>51</v>
      </c>
      <c r="G87" s="23">
        <v>2820</v>
      </c>
      <c r="H87" s="8" t="s">
        <v>1530</v>
      </c>
      <c r="I87" s="23">
        <v>4060</v>
      </c>
      <c r="J87" s="8" t="s">
        <v>1617</v>
      </c>
      <c r="K87" s="23">
        <v>0</v>
      </c>
      <c r="L87" s="8" t="s">
        <v>51</v>
      </c>
      <c r="M87" s="23">
        <v>0</v>
      </c>
      <c r="N87" s="8" t="s">
        <v>51</v>
      </c>
      <c r="O87" s="23">
        <f t="shared" si="3"/>
        <v>2820</v>
      </c>
      <c r="P87" s="23">
        <v>0</v>
      </c>
      <c r="Q87" s="23">
        <v>0</v>
      </c>
      <c r="R87" s="23">
        <v>0</v>
      </c>
      <c r="S87" s="23">
        <v>0</v>
      </c>
      <c r="T87" s="23">
        <v>0</v>
      </c>
      <c r="U87" s="23">
        <v>0</v>
      </c>
      <c r="V87" s="23">
        <v>0</v>
      </c>
      <c r="W87" s="8" t="s">
        <v>1618</v>
      </c>
      <c r="X87" s="8" t="s">
        <v>51</v>
      </c>
      <c r="Y87" s="2" t="s">
        <v>51</v>
      </c>
      <c r="Z87" s="2" t="s">
        <v>51</v>
      </c>
      <c r="AA87" s="24"/>
      <c r="AB87" s="2" t="s">
        <v>51</v>
      </c>
    </row>
    <row r="88" spans="1:28" ht="30" customHeight="1">
      <c r="A88" s="8" t="s">
        <v>640</v>
      </c>
      <c r="B88" s="8" t="s">
        <v>638</v>
      </c>
      <c r="C88" s="8" t="s">
        <v>639</v>
      </c>
      <c r="D88" s="22" t="s">
        <v>304</v>
      </c>
      <c r="E88" s="23">
        <v>0</v>
      </c>
      <c r="F88" s="8" t="s">
        <v>51</v>
      </c>
      <c r="G88" s="23">
        <v>0</v>
      </c>
      <c r="H88" s="8" t="s">
        <v>51</v>
      </c>
      <c r="I88" s="23">
        <v>0</v>
      </c>
      <c r="J88" s="8" t="s">
        <v>51</v>
      </c>
      <c r="K88" s="23">
        <v>3450000</v>
      </c>
      <c r="L88" s="8" t="s">
        <v>1619</v>
      </c>
      <c r="M88" s="23">
        <v>0</v>
      </c>
      <c r="N88" s="8" t="s">
        <v>51</v>
      </c>
      <c r="O88" s="23">
        <f t="shared" si="3"/>
        <v>3450000</v>
      </c>
      <c r="P88" s="23">
        <v>0</v>
      </c>
      <c r="Q88" s="23">
        <v>0</v>
      </c>
      <c r="R88" s="23">
        <v>0</v>
      </c>
      <c r="S88" s="23">
        <v>0</v>
      </c>
      <c r="T88" s="23">
        <v>0</v>
      </c>
      <c r="U88" s="23">
        <v>0</v>
      </c>
      <c r="V88" s="23">
        <v>0</v>
      </c>
      <c r="W88" s="8" t="s">
        <v>1620</v>
      </c>
      <c r="X88" s="8" t="s">
        <v>51</v>
      </c>
      <c r="Y88" s="2" t="s">
        <v>51</v>
      </c>
      <c r="Z88" s="2" t="s">
        <v>51</v>
      </c>
      <c r="AA88" s="24"/>
      <c r="AB88" s="2" t="s">
        <v>51</v>
      </c>
    </row>
    <row r="89" spans="1:28" ht="30" customHeight="1">
      <c r="A89" s="8" t="s">
        <v>196</v>
      </c>
      <c r="B89" s="8" t="s">
        <v>194</v>
      </c>
      <c r="C89" s="8" t="s">
        <v>195</v>
      </c>
      <c r="D89" s="22" t="s">
        <v>111</v>
      </c>
      <c r="E89" s="23">
        <v>0</v>
      </c>
      <c r="F89" s="8" t="s">
        <v>51</v>
      </c>
      <c r="G89" s="23">
        <v>0</v>
      </c>
      <c r="H89" s="8" t="s">
        <v>51</v>
      </c>
      <c r="I89" s="23">
        <v>0</v>
      </c>
      <c r="J89" s="8" t="s">
        <v>51</v>
      </c>
      <c r="K89" s="23">
        <v>0</v>
      </c>
      <c r="L89" s="8" t="s">
        <v>51</v>
      </c>
      <c r="M89" s="23">
        <v>0</v>
      </c>
      <c r="N89" s="8" t="s">
        <v>51</v>
      </c>
      <c r="O89" s="23">
        <v>0</v>
      </c>
      <c r="P89" s="23">
        <v>0</v>
      </c>
      <c r="Q89" s="23">
        <v>0</v>
      </c>
      <c r="R89" s="23">
        <v>0</v>
      </c>
      <c r="S89" s="23">
        <v>0</v>
      </c>
      <c r="T89" s="23">
        <v>0</v>
      </c>
      <c r="U89" s="23">
        <v>42608</v>
      </c>
      <c r="V89" s="23">
        <f>SMALL(Q89:U89,COUNTIF(Q89:U89,0)+1)</f>
        <v>42608</v>
      </c>
      <c r="W89" s="8" t="s">
        <v>1621</v>
      </c>
      <c r="X89" s="8" t="s">
        <v>51</v>
      </c>
      <c r="Y89" s="2" t="s">
        <v>1378</v>
      </c>
      <c r="Z89" s="2" t="s">
        <v>51</v>
      </c>
      <c r="AA89" s="24"/>
      <c r="AB89" s="2" t="s">
        <v>51</v>
      </c>
    </row>
    <row r="90" spans="1:28" ht="30" customHeight="1">
      <c r="A90" s="8" t="s">
        <v>200</v>
      </c>
      <c r="B90" s="8" t="s">
        <v>198</v>
      </c>
      <c r="C90" s="8" t="s">
        <v>199</v>
      </c>
      <c r="D90" s="22" t="s">
        <v>111</v>
      </c>
      <c r="E90" s="23">
        <v>0</v>
      </c>
      <c r="F90" s="8" t="s">
        <v>51</v>
      </c>
      <c r="G90" s="23">
        <v>0</v>
      </c>
      <c r="H90" s="8" t="s">
        <v>51</v>
      </c>
      <c r="I90" s="23">
        <v>0</v>
      </c>
      <c r="J90" s="8" t="s">
        <v>51</v>
      </c>
      <c r="K90" s="23">
        <v>0</v>
      </c>
      <c r="L90" s="8" t="s">
        <v>51</v>
      </c>
      <c r="M90" s="23">
        <v>0</v>
      </c>
      <c r="N90" s="8" t="s">
        <v>51</v>
      </c>
      <c r="O90" s="23">
        <v>0</v>
      </c>
      <c r="P90" s="23">
        <v>0</v>
      </c>
      <c r="Q90" s="23">
        <v>0</v>
      </c>
      <c r="R90" s="23">
        <v>0</v>
      </c>
      <c r="S90" s="23">
        <v>0</v>
      </c>
      <c r="T90" s="23">
        <v>0</v>
      </c>
      <c r="U90" s="23">
        <v>15226</v>
      </c>
      <c r="V90" s="23">
        <f>SMALL(Q90:U90,COUNTIF(Q90:U90,0)+1)</f>
        <v>15226</v>
      </c>
      <c r="W90" s="8" t="s">
        <v>1622</v>
      </c>
      <c r="X90" s="8" t="s">
        <v>51</v>
      </c>
      <c r="Y90" s="2" t="s">
        <v>1378</v>
      </c>
      <c r="Z90" s="2" t="s">
        <v>51</v>
      </c>
      <c r="AA90" s="24"/>
      <c r="AB90" s="2" t="s">
        <v>51</v>
      </c>
    </row>
    <row r="91" spans="1:28" ht="30" customHeight="1">
      <c r="A91" s="8" t="s">
        <v>963</v>
      </c>
      <c r="B91" s="8" t="s">
        <v>960</v>
      </c>
      <c r="C91" s="8" t="s">
        <v>961</v>
      </c>
      <c r="D91" s="22" t="s">
        <v>962</v>
      </c>
      <c r="E91" s="23">
        <v>0</v>
      </c>
      <c r="F91" s="8" t="s">
        <v>51</v>
      </c>
      <c r="G91" s="23">
        <v>0</v>
      </c>
      <c r="H91" s="8" t="s">
        <v>51</v>
      </c>
      <c r="I91" s="23">
        <v>0</v>
      </c>
      <c r="J91" s="8" t="s">
        <v>51</v>
      </c>
      <c r="K91" s="23">
        <v>0</v>
      </c>
      <c r="L91" s="8" t="s">
        <v>51</v>
      </c>
      <c r="M91" s="23">
        <v>0</v>
      </c>
      <c r="N91" s="8" t="s">
        <v>51</v>
      </c>
      <c r="O91" s="23">
        <v>0</v>
      </c>
      <c r="P91" s="23">
        <v>0</v>
      </c>
      <c r="Q91" s="23">
        <v>79</v>
      </c>
      <c r="R91" s="23">
        <v>0</v>
      </c>
      <c r="S91" s="23">
        <v>0</v>
      </c>
      <c r="T91" s="23">
        <v>0</v>
      </c>
      <c r="U91" s="23">
        <v>0</v>
      </c>
      <c r="V91" s="23">
        <f>SMALL(Q91:U91,COUNTIF(Q91:U91,0)+1)</f>
        <v>79</v>
      </c>
      <c r="W91" s="8" t="s">
        <v>1623</v>
      </c>
      <c r="X91" s="8" t="s">
        <v>51</v>
      </c>
      <c r="Y91" s="2" t="s">
        <v>51</v>
      </c>
      <c r="Z91" s="2" t="s">
        <v>51</v>
      </c>
      <c r="AA91" s="24"/>
      <c r="AB91" s="2" t="s">
        <v>51</v>
      </c>
    </row>
    <row r="92" spans="1:28" ht="30" customHeight="1">
      <c r="A92" s="8" t="s">
        <v>485</v>
      </c>
      <c r="B92" s="8" t="s">
        <v>482</v>
      </c>
      <c r="C92" s="8" t="s">
        <v>483</v>
      </c>
      <c r="D92" s="22" t="s">
        <v>484</v>
      </c>
      <c r="E92" s="23">
        <v>0</v>
      </c>
      <c r="F92" s="8" t="s">
        <v>51</v>
      </c>
      <c r="G92" s="23">
        <v>0</v>
      </c>
      <c r="H92" s="8" t="s">
        <v>51</v>
      </c>
      <c r="I92" s="23">
        <v>0</v>
      </c>
      <c r="J92" s="8" t="s">
        <v>51</v>
      </c>
      <c r="K92" s="23">
        <v>0</v>
      </c>
      <c r="L92" s="8" t="s">
        <v>51</v>
      </c>
      <c r="M92" s="23">
        <v>0</v>
      </c>
      <c r="N92" s="8" t="s">
        <v>51</v>
      </c>
      <c r="O92" s="23">
        <v>0</v>
      </c>
      <c r="P92" s="23">
        <v>141096</v>
      </c>
      <c r="Q92" s="23">
        <v>0</v>
      </c>
      <c r="R92" s="23">
        <v>0</v>
      </c>
      <c r="S92" s="23">
        <v>0</v>
      </c>
      <c r="T92" s="23">
        <v>0</v>
      </c>
      <c r="U92" s="23">
        <v>0</v>
      </c>
      <c r="V92" s="23">
        <v>0</v>
      </c>
      <c r="W92" s="8" t="s">
        <v>1624</v>
      </c>
      <c r="X92" s="8" t="s">
        <v>51</v>
      </c>
      <c r="Y92" s="2" t="s">
        <v>1625</v>
      </c>
      <c r="Z92" s="2" t="s">
        <v>51</v>
      </c>
      <c r="AA92" s="24"/>
      <c r="AB92" s="2" t="s">
        <v>51</v>
      </c>
    </row>
    <row r="93" spans="1:28" ht="30" customHeight="1">
      <c r="A93" s="8" t="s">
        <v>498</v>
      </c>
      <c r="B93" s="8" t="s">
        <v>497</v>
      </c>
      <c r="C93" s="8" t="s">
        <v>483</v>
      </c>
      <c r="D93" s="22" t="s">
        <v>484</v>
      </c>
      <c r="E93" s="23">
        <v>0</v>
      </c>
      <c r="F93" s="8" t="s">
        <v>51</v>
      </c>
      <c r="G93" s="23">
        <v>0</v>
      </c>
      <c r="H93" s="8" t="s">
        <v>51</v>
      </c>
      <c r="I93" s="23">
        <v>0</v>
      </c>
      <c r="J93" s="8" t="s">
        <v>51</v>
      </c>
      <c r="K93" s="23">
        <v>0</v>
      </c>
      <c r="L93" s="8" t="s">
        <v>51</v>
      </c>
      <c r="M93" s="23">
        <v>0</v>
      </c>
      <c r="N93" s="8" t="s">
        <v>51</v>
      </c>
      <c r="O93" s="23">
        <v>0</v>
      </c>
      <c r="P93" s="23">
        <v>179203</v>
      </c>
      <c r="Q93" s="23">
        <v>0</v>
      </c>
      <c r="R93" s="23">
        <v>0</v>
      </c>
      <c r="S93" s="23">
        <v>0</v>
      </c>
      <c r="T93" s="23">
        <v>0</v>
      </c>
      <c r="U93" s="23">
        <v>0</v>
      </c>
      <c r="V93" s="23">
        <v>0</v>
      </c>
      <c r="W93" s="8" t="s">
        <v>1626</v>
      </c>
      <c r="X93" s="8" t="s">
        <v>51</v>
      </c>
      <c r="Y93" s="2" t="s">
        <v>1625</v>
      </c>
      <c r="Z93" s="2" t="s">
        <v>51</v>
      </c>
      <c r="AA93" s="24"/>
      <c r="AB93" s="2" t="s">
        <v>51</v>
      </c>
    </row>
    <row r="94" spans="1:28" ht="30" customHeight="1">
      <c r="A94" s="8" t="s">
        <v>855</v>
      </c>
      <c r="B94" s="8" t="s">
        <v>854</v>
      </c>
      <c r="C94" s="8" t="s">
        <v>483</v>
      </c>
      <c r="D94" s="22" t="s">
        <v>484</v>
      </c>
      <c r="E94" s="23">
        <v>0</v>
      </c>
      <c r="F94" s="8" t="s">
        <v>51</v>
      </c>
      <c r="G94" s="23">
        <v>0</v>
      </c>
      <c r="H94" s="8" t="s">
        <v>51</v>
      </c>
      <c r="I94" s="23">
        <v>0</v>
      </c>
      <c r="J94" s="8" t="s">
        <v>51</v>
      </c>
      <c r="K94" s="23">
        <v>0</v>
      </c>
      <c r="L94" s="8" t="s">
        <v>51</v>
      </c>
      <c r="M94" s="23">
        <v>0</v>
      </c>
      <c r="N94" s="8" t="s">
        <v>51</v>
      </c>
      <c r="O94" s="23">
        <v>0</v>
      </c>
      <c r="P94" s="23">
        <v>247977</v>
      </c>
      <c r="Q94" s="23">
        <v>0</v>
      </c>
      <c r="R94" s="23">
        <v>0</v>
      </c>
      <c r="S94" s="23">
        <v>0</v>
      </c>
      <c r="T94" s="23">
        <v>0</v>
      </c>
      <c r="U94" s="23">
        <v>0</v>
      </c>
      <c r="V94" s="23">
        <v>0</v>
      </c>
      <c r="W94" s="8" t="s">
        <v>1627</v>
      </c>
      <c r="X94" s="8" t="s">
        <v>51</v>
      </c>
      <c r="Y94" s="2" t="s">
        <v>1625</v>
      </c>
      <c r="Z94" s="2" t="s">
        <v>51</v>
      </c>
      <c r="AA94" s="24"/>
      <c r="AB94" s="2" t="s">
        <v>51</v>
      </c>
    </row>
    <row r="95" spans="1:28" ht="30" customHeight="1">
      <c r="A95" s="8" t="s">
        <v>966</v>
      </c>
      <c r="B95" s="8" t="s">
        <v>965</v>
      </c>
      <c r="C95" s="8" t="s">
        <v>483</v>
      </c>
      <c r="D95" s="22" t="s">
        <v>484</v>
      </c>
      <c r="E95" s="23">
        <v>0</v>
      </c>
      <c r="F95" s="8" t="s">
        <v>51</v>
      </c>
      <c r="G95" s="23">
        <v>0</v>
      </c>
      <c r="H95" s="8" t="s">
        <v>51</v>
      </c>
      <c r="I95" s="23">
        <v>0</v>
      </c>
      <c r="J95" s="8" t="s">
        <v>51</v>
      </c>
      <c r="K95" s="23">
        <v>0</v>
      </c>
      <c r="L95" s="8" t="s">
        <v>51</v>
      </c>
      <c r="M95" s="23">
        <v>0</v>
      </c>
      <c r="N95" s="8" t="s">
        <v>51</v>
      </c>
      <c r="O95" s="23">
        <v>0</v>
      </c>
      <c r="P95" s="23">
        <v>200155</v>
      </c>
      <c r="Q95" s="23">
        <v>0</v>
      </c>
      <c r="R95" s="23">
        <v>0</v>
      </c>
      <c r="S95" s="23">
        <v>0</v>
      </c>
      <c r="T95" s="23">
        <v>0</v>
      </c>
      <c r="U95" s="23">
        <v>0</v>
      </c>
      <c r="V95" s="23">
        <v>0</v>
      </c>
      <c r="W95" s="8" t="s">
        <v>1628</v>
      </c>
      <c r="X95" s="8" t="s">
        <v>51</v>
      </c>
      <c r="Y95" s="2" t="s">
        <v>1625</v>
      </c>
      <c r="Z95" s="2" t="s">
        <v>51</v>
      </c>
      <c r="AA95" s="24"/>
      <c r="AB95" s="2" t="s">
        <v>51</v>
      </c>
    </row>
    <row r="96" spans="1:28" ht="30" customHeight="1">
      <c r="A96" s="8" t="s">
        <v>1053</v>
      </c>
      <c r="B96" s="8" t="s">
        <v>1052</v>
      </c>
      <c r="C96" s="8" t="s">
        <v>483</v>
      </c>
      <c r="D96" s="22" t="s">
        <v>484</v>
      </c>
      <c r="E96" s="23">
        <v>0</v>
      </c>
      <c r="F96" s="8" t="s">
        <v>51</v>
      </c>
      <c r="G96" s="23">
        <v>0</v>
      </c>
      <c r="H96" s="8" t="s">
        <v>51</v>
      </c>
      <c r="I96" s="23">
        <v>0</v>
      </c>
      <c r="J96" s="8" t="s">
        <v>51</v>
      </c>
      <c r="K96" s="23">
        <v>0</v>
      </c>
      <c r="L96" s="8" t="s">
        <v>51</v>
      </c>
      <c r="M96" s="23">
        <v>0</v>
      </c>
      <c r="N96" s="8" t="s">
        <v>51</v>
      </c>
      <c r="O96" s="23">
        <v>0</v>
      </c>
      <c r="P96" s="23">
        <v>181604</v>
      </c>
      <c r="Q96" s="23">
        <v>0</v>
      </c>
      <c r="R96" s="23">
        <v>0</v>
      </c>
      <c r="S96" s="23">
        <v>0</v>
      </c>
      <c r="T96" s="23">
        <v>0</v>
      </c>
      <c r="U96" s="23">
        <v>0</v>
      </c>
      <c r="V96" s="23">
        <v>0</v>
      </c>
      <c r="W96" s="8" t="s">
        <v>1629</v>
      </c>
      <c r="X96" s="8" t="s">
        <v>51</v>
      </c>
      <c r="Y96" s="2" t="s">
        <v>1625</v>
      </c>
      <c r="Z96" s="2" t="s">
        <v>51</v>
      </c>
      <c r="AA96" s="24"/>
      <c r="AB96" s="2" t="s">
        <v>51</v>
      </c>
    </row>
    <row r="97" spans="1:28" ht="30" customHeight="1">
      <c r="A97" s="8" t="s">
        <v>495</v>
      </c>
      <c r="B97" s="8" t="s">
        <v>494</v>
      </c>
      <c r="C97" s="8" t="s">
        <v>483</v>
      </c>
      <c r="D97" s="22" t="s">
        <v>484</v>
      </c>
      <c r="E97" s="23">
        <v>0</v>
      </c>
      <c r="F97" s="8" t="s">
        <v>51</v>
      </c>
      <c r="G97" s="23">
        <v>0</v>
      </c>
      <c r="H97" s="8" t="s">
        <v>51</v>
      </c>
      <c r="I97" s="23">
        <v>0</v>
      </c>
      <c r="J97" s="8" t="s">
        <v>51</v>
      </c>
      <c r="K97" s="23">
        <v>0</v>
      </c>
      <c r="L97" s="8" t="s">
        <v>51</v>
      </c>
      <c r="M97" s="23">
        <v>0</v>
      </c>
      <c r="N97" s="8" t="s">
        <v>51</v>
      </c>
      <c r="O97" s="23">
        <v>0</v>
      </c>
      <c r="P97" s="23">
        <v>205246</v>
      </c>
      <c r="Q97" s="23">
        <v>0</v>
      </c>
      <c r="R97" s="23">
        <v>0</v>
      </c>
      <c r="S97" s="23">
        <v>0</v>
      </c>
      <c r="T97" s="23">
        <v>0</v>
      </c>
      <c r="U97" s="23">
        <v>0</v>
      </c>
      <c r="V97" s="23">
        <v>0</v>
      </c>
      <c r="W97" s="8" t="s">
        <v>1630</v>
      </c>
      <c r="X97" s="8" t="s">
        <v>51</v>
      </c>
      <c r="Y97" s="2" t="s">
        <v>1625</v>
      </c>
      <c r="Z97" s="2" t="s">
        <v>51</v>
      </c>
      <c r="AA97" s="24"/>
      <c r="AB97" s="2" t="s">
        <v>51</v>
      </c>
    </row>
    <row r="98" spans="1:28" ht="30" customHeight="1">
      <c r="A98" s="8" t="s">
        <v>970</v>
      </c>
      <c r="B98" s="8" t="s">
        <v>969</v>
      </c>
      <c r="C98" s="8" t="s">
        <v>483</v>
      </c>
      <c r="D98" s="22" t="s">
        <v>484</v>
      </c>
      <c r="E98" s="23">
        <v>0</v>
      </c>
      <c r="F98" s="8" t="s">
        <v>51</v>
      </c>
      <c r="G98" s="23">
        <v>0</v>
      </c>
      <c r="H98" s="8" t="s">
        <v>51</v>
      </c>
      <c r="I98" s="23">
        <v>0</v>
      </c>
      <c r="J98" s="8" t="s">
        <v>51</v>
      </c>
      <c r="K98" s="23">
        <v>0</v>
      </c>
      <c r="L98" s="8" t="s">
        <v>51</v>
      </c>
      <c r="M98" s="23">
        <v>0</v>
      </c>
      <c r="N98" s="8" t="s">
        <v>51</v>
      </c>
      <c r="O98" s="23">
        <v>0</v>
      </c>
      <c r="P98" s="23">
        <v>225966</v>
      </c>
      <c r="Q98" s="23">
        <v>0</v>
      </c>
      <c r="R98" s="23">
        <v>0</v>
      </c>
      <c r="S98" s="23">
        <v>0</v>
      </c>
      <c r="T98" s="23">
        <v>0</v>
      </c>
      <c r="U98" s="23">
        <v>0</v>
      </c>
      <c r="V98" s="23">
        <v>0</v>
      </c>
      <c r="W98" s="8" t="s">
        <v>1631</v>
      </c>
      <c r="X98" s="8" t="s">
        <v>51</v>
      </c>
      <c r="Y98" s="2" t="s">
        <v>1625</v>
      </c>
      <c r="Z98" s="2" t="s">
        <v>51</v>
      </c>
      <c r="AA98" s="24"/>
      <c r="AB98" s="2" t="s">
        <v>51</v>
      </c>
    </row>
    <row r="99" spans="1:28" ht="30" customHeight="1">
      <c r="A99" s="8" t="s">
        <v>489</v>
      </c>
      <c r="B99" s="8" t="s">
        <v>488</v>
      </c>
      <c r="C99" s="8" t="s">
        <v>483</v>
      </c>
      <c r="D99" s="22" t="s">
        <v>484</v>
      </c>
      <c r="E99" s="23">
        <v>0</v>
      </c>
      <c r="F99" s="8" t="s">
        <v>51</v>
      </c>
      <c r="G99" s="23">
        <v>0</v>
      </c>
      <c r="H99" s="8" t="s">
        <v>51</v>
      </c>
      <c r="I99" s="23">
        <v>0</v>
      </c>
      <c r="J99" s="8" t="s">
        <v>51</v>
      </c>
      <c r="K99" s="23">
        <v>0</v>
      </c>
      <c r="L99" s="8" t="s">
        <v>51</v>
      </c>
      <c r="M99" s="23">
        <v>0</v>
      </c>
      <c r="N99" s="8" t="s">
        <v>51</v>
      </c>
      <c r="O99" s="23">
        <v>0</v>
      </c>
      <c r="P99" s="23">
        <v>224657</v>
      </c>
      <c r="Q99" s="23">
        <v>0</v>
      </c>
      <c r="R99" s="23">
        <v>0</v>
      </c>
      <c r="S99" s="23">
        <v>0</v>
      </c>
      <c r="T99" s="23">
        <v>0</v>
      </c>
      <c r="U99" s="23">
        <v>0</v>
      </c>
      <c r="V99" s="23">
        <v>0</v>
      </c>
      <c r="W99" s="8" t="s">
        <v>1632</v>
      </c>
      <c r="X99" s="8" t="s">
        <v>51</v>
      </c>
      <c r="Y99" s="2" t="s">
        <v>1625</v>
      </c>
      <c r="Z99" s="2" t="s">
        <v>51</v>
      </c>
      <c r="AA99" s="24"/>
      <c r="AB99" s="2" t="s">
        <v>51</v>
      </c>
    </row>
    <row r="100" spans="1:28" ht="30" customHeight="1">
      <c r="A100" s="8" t="s">
        <v>814</v>
      </c>
      <c r="B100" s="8" t="s">
        <v>813</v>
      </c>
      <c r="C100" s="8" t="s">
        <v>483</v>
      </c>
      <c r="D100" s="22" t="s">
        <v>484</v>
      </c>
      <c r="E100" s="23">
        <v>0</v>
      </c>
      <c r="F100" s="8" t="s">
        <v>51</v>
      </c>
      <c r="G100" s="23">
        <v>0</v>
      </c>
      <c r="H100" s="8" t="s">
        <v>51</v>
      </c>
      <c r="I100" s="23">
        <v>0</v>
      </c>
      <c r="J100" s="8" t="s">
        <v>51</v>
      </c>
      <c r="K100" s="23">
        <v>0</v>
      </c>
      <c r="L100" s="8" t="s">
        <v>51</v>
      </c>
      <c r="M100" s="23">
        <v>0</v>
      </c>
      <c r="N100" s="8" t="s">
        <v>51</v>
      </c>
      <c r="O100" s="23">
        <v>0</v>
      </c>
      <c r="P100" s="23">
        <v>217409</v>
      </c>
      <c r="Q100" s="23">
        <v>0</v>
      </c>
      <c r="R100" s="23">
        <v>0</v>
      </c>
      <c r="S100" s="23">
        <v>0</v>
      </c>
      <c r="T100" s="23">
        <v>0</v>
      </c>
      <c r="U100" s="23">
        <v>0</v>
      </c>
      <c r="V100" s="23">
        <v>0</v>
      </c>
      <c r="W100" s="8" t="s">
        <v>1633</v>
      </c>
      <c r="X100" s="8" t="s">
        <v>51</v>
      </c>
      <c r="Y100" s="2" t="s">
        <v>1625</v>
      </c>
      <c r="Z100" s="2" t="s">
        <v>51</v>
      </c>
      <c r="AA100" s="24"/>
      <c r="AB100" s="2" t="s">
        <v>51</v>
      </c>
    </row>
    <row r="101" spans="1:28" ht="30" customHeight="1">
      <c r="A101" s="8" t="s">
        <v>809</v>
      </c>
      <c r="B101" s="8" t="s">
        <v>808</v>
      </c>
      <c r="C101" s="8" t="s">
        <v>483</v>
      </c>
      <c r="D101" s="22" t="s">
        <v>484</v>
      </c>
      <c r="E101" s="23">
        <v>0</v>
      </c>
      <c r="F101" s="8" t="s">
        <v>51</v>
      </c>
      <c r="G101" s="23">
        <v>0</v>
      </c>
      <c r="H101" s="8" t="s">
        <v>51</v>
      </c>
      <c r="I101" s="23">
        <v>0</v>
      </c>
      <c r="J101" s="8" t="s">
        <v>51</v>
      </c>
      <c r="K101" s="23">
        <v>0</v>
      </c>
      <c r="L101" s="8" t="s">
        <v>51</v>
      </c>
      <c r="M101" s="23">
        <v>0</v>
      </c>
      <c r="N101" s="8" t="s">
        <v>51</v>
      </c>
      <c r="O101" s="23">
        <v>0</v>
      </c>
      <c r="P101" s="23">
        <v>205044</v>
      </c>
      <c r="Q101" s="23">
        <v>0</v>
      </c>
      <c r="R101" s="23">
        <v>0</v>
      </c>
      <c r="S101" s="23">
        <v>0</v>
      </c>
      <c r="T101" s="23">
        <v>0</v>
      </c>
      <c r="U101" s="23">
        <v>0</v>
      </c>
      <c r="V101" s="23">
        <v>0</v>
      </c>
      <c r="W101" s="8" t="s">
        <v>1634</v>
      </c>
      <c r="X101" s="8" t="s">
        <v>51</v>
      </c>
      <c r="Y101" s="2" t="s">
        <v>1625</v>
      </c>
      <c r="Z101" s="2" t="s">
        <v>51</v>
      </c>
      <c r="AA101" s="24"/>
      <c r="AB101" s="2" t="s">
        <v>51</v>
      </c>
    </row>
    <row r="102" spans="1:28" ht="30" customHeight="1">
      <c r="A102" s="8" t="s">
        <v>789</v>
      </c>
      <c r="B102" s="8" t="s">
        <v>788</v>
      </c>
      <c r="C102" s="8" t="s">
        <v>483</v>
      </c>
      <c r="D102" s="22" t="s">
        <v>484</v>
      </c>
      <c r="E102" s="23">
        <v>0</v>
      </c>
      <c r="F102" s="8" t="s">
        <v>51</v>
      </c>
      <c r="G102" s="23">
        <v>0</v>
      </c>
      <c r="H102" s="8" t="s">
        <v>51</v>
      </c>
      <c r="I102" s="23">
        <v>0</v>
      </c>
      <c r="J102" s="8" t="s">
        <v>51</v>
      </c>
      <c r="K102" s="23">
        <v>0</v>
      </c>
      <c r="L102" s="8" t="s">
        <v>51</v>
      </c>
      <c r="M102" s="23">
        <v>0</v>
      </c>
      <c r="N102" s="8" t="s">
        <v>51</v>
      </c>
      <c r="O102" s="23">
        <v>0</v>
      </c>
      <c r="P102" s="23">
        <v>228423</v>
      </c>
      <c r="Q102" s="23">
        <v>0</v>
      </c>
      <c r="R102" s="23">
        <v>0</v>
      </c>
      <c r="S102" s="23">
        <v>0</v>
      </c>
      <c r="T102" s="23">
        <v>0</v>
      </c>
      <c r="U102" s="23">
        <v>0</v>
      </c>
      <c r="V102" s="23">
        <v>0</v>
      </c>
      <c r="W102" s="8" t="s">
        <v>1635</v>
      </c>
      <c r="X102" s="8" t="s">
        <v>51</v>
      </c>
      <c r="Y102" s="2" t="s">
        <v>1625</v>
      </c>
      <c r="Z102" s="2" t="s">
        <v>51</v>
      </c>
      <c r="AA102" s="24"/>
      <c r="AB102" s="2" t="s">
        <v>51</v>
      </c>
    </row>
    <row r="103" spans="1:28" ht="30" customHeight="1">
      <c r="A103" s="8" t="s">
        <v>1036</v>
      </c>
      <c r="B103" s="8" t="s">
        <v>1035</v>
      </c>
      <c r="C103" s="8" t="s">
        <v>483</v>
      </c>
      <c r="D103" s="22" t="s">
        <v>484</v>
      </c>
      <c r="E103" s="23">
        <v>0</v>
      </c>
      <c r="F103" s="8" t="s">
        <v>51</v>
      </c>
      <c r="G103" s="23">
        <v>0</v>
      </c>
      <c r="H103" s="8" t="s">
        <v>51</v>
      </c>
      <c r="I103" s="23">
        <v>0</v>
      </c>
      <c r="J103" s="8" t="s">
        <v>51</v>
      </c>
      <c r="K103" s="23">
        <v>0</v>
      </c>
      <c r="L103" s="8" t="s">
        <v>51</v>
      </c>
      <c r="M103" s="23">
        <v>0</v>
      </c>
      <c r="N103" s="8" t="s">
        <v>51</v>
      </c>
      <c r="O103" s="23">
        <v>0</v>
      </c>
      <c r="P103" s="23">
        <v>213676</v>
      </c>
      <c r="Q103" s="23">
        <v>0</v>
      </c>
      <c r="R103" s="23">
        <v>0</v>
      </c>
      <c r="S103" s="23">
        <v>0</v>
      </c>
      <c r="T103" s="23">
        <v>0</v>
      </c>
      <c r="U103" s="23">
        <v>0</v>
      </c>
      <c r="V103" s="23">
        <v>0</v>
      </c>
      <c r="W103" s="8" t="s">
        <v>1636</v>
      </c>
      <c r="X103" s="8" t="s">
        <v>51</v>
      </c>
      <c r="Y103" s="2" t="s">
        <v>1625</v>
      </c>
      <c r="Z103" s="2" t="s">
        <v>51</v>
      </c>
      <c r="AA103" s="24"/>
      <c r="AB103" s="2" t="s">
        <v>51</v>
      </c>
    </row>
    <row r="104" spans="1:28" ht="30" customHeight="1">
      <c r="A104" s="8" t="s">
        <v>1233</v>
      </c>
      <c r="B104" s="8" t="s">
        <v>1232</v>
      </c>
      <c r="C104" s="8" t="s">
        <v>483</v>
      </c>
      <c r="D104" s="22" t="s">
        <v>484</v>
      </c>
      <c r="E104" s="23">
        <v>0</v>
      </c>
      <c r="F104" s="8" t="s">
        <v>51</v>
      </c>
      <c r="G104" s="23">
        <v>0</v>
      </c>
      <c r="H104" s="8" t="s">
        <v>51</v>
      </c>
      <c r="I104" s="23">
        <v>0</v>
      </c>
      <c r="J104" s="8" t="s">
        <v>51</v>
      </c>
      <c r="K104" s="23">
        <v>0</v>
      </c>
      <c r="L104" s="8" t="s">
        <v>51</v>
      </c>
      <c r="M104" s="23">
        <v>0</v>
      </c>
      <c r="N104" s="8" t="s">
        <v>51</v>
      </c>
      <c r="O104" s="23">
        <v>0</v>
      </c>
      <c r="P104" s="23">
        <v>206253</v>
      </c>
      <c r="Q104" s="23">
        <v>0</v>
      </c>
      <c r="R104" s="23">
        <v>0</v>
      </c>
      <c r="S104" s="23">
        <v>0</v>
      </c>
      <c r="T104" s="23">
        <v>0</v>
      </c>
      <c r="U104" s="23">
        <v>0</v>
      </c>
      <c r="V104" s="23">
        <v>0</v>
      </c>
      <c r="W104" s="8" t="s">
        <v>1637</v>
      </c>
      <c r="X104" s="8" t="s">
        <v>51</v>
      </c>
      <c r="Y104" s="2" t="s">
        <v>1625</v>
      </c>
      <c r="Z104" s="2" t="s">
        <v>51</v>
      </c>
      <c r="AA104" s="24"/>
      <c r="AB104" s="2" t="s">
        <v>51</v>
      </c>
    </row>
    <row r="105" spans="1:28" ht="30" customHeight="1">
      <c r="A105" s="8" t="s">
        <v>644</v>
      </c>
      <c r="B105" s="8" t="s">
        <v>643</v>
      </c>
      <c r="C105" s="8" t="s">
        <v>483</v>
      </c>
      <c r="D105" s="22" t="s">
        <v>484</v>
      </c>
      <c r="E105" s="23">
        <v>0</v>
      </c>
      <c r="F105" s="8" t="s">
        <v>51</v>
      </c>
      <c r="G105" s="23">
        <v>0</v>
      </c>
      <c r="H105" s="8" t="s">
        <v>51</v>
      </c>
      <c r="I105" s="23">
        <v>0</v>
      </c>
      <c r="J105" s="8" t="s">
        <v>51</v>
      </c>
      <c r="K105" s="23">
        <v>0</v>
      </c>
      <c r="L105" s="8" t="s">
        <v>51</v>
      </c>
      <c r="M105" s="23">
        <v>0</v>
      </c>
      <c r="N105" s="8" t="s">
        <v>51</v>
      </c>
      <c r="O105" s="23">
        <v>0</v>
      </c>
      <c r="P105" s="23">
        <v>181378</v>
      </c>
      <c r="Q105" s="23">
        <v>0</v>
      </c>
      <c r="R105" s="23">
        <v>0</v>
      </c>
      <c r="S105" s="23">
        <v>0</v>
      </c>
      <c r="T105" s="23">
        <v>0</v>
      </c>
      <c r="U105" s="23">
        <v>0</v>
      </c>
      <c r="V105" s="23">
        <v>0</v>
      </c>
      <c r="W105" s="8" t="s">
        <v>1638</v>
      </c>
      <c r="X105" s="8" t="s">
        <v>51</v>
      </c>
      <c r="Y105" s="2" t="s">
        <v>1625</v>
      </c>
      <c r="Z105" s="2" t="s">
        <v>51</v>
      </c>
      <c r="AA105" s="24"/>
      <c r="AB105" s="2" t="s">
        <v>51</v>
      </c>
    </row>
    <row r="106" spans="1:28" ht="30" customHeight="1">
      <c r="A106" s="8" t="s">
        <v>881</v>
      </c>
      <c r="B106" s="8" t="s">
        <v>880</v>
      </c>
      <c r="C106" s="8" t="s">
        <v>483</v>
      </c>
      <c r="D106" s="22" t="s">
        <v>484</v>
      </c>
      <c r="E106" s="23">
        <v>0</v>
      </c>
      <c r="F106" s="8" t="s">
        <v>51</v>
      </c>
      <c r="G106" s="23">
        <v>0</v>
      </c>
      <c r="H106" s="8" t="s">
        <v>51</v>
      </c>
      <c r="I106" s="23">
        <v>0</v>
      </c>
      <c r="J106" s="8" t="s">
        <v>51</v>
      </c>
      <c r="K106" s="23">
        <v>0</v>
      </c>
      <c r="L106" s="8" t="s">
        <v>51</v>
      </c>
      <c r="M106" s="23">
        <v>0</v>
      </c>
      <c r="N106" s="8" t="s">
        <v>51</v>
      </c>
      <c r="O106" s="23">
        <v>0</v>
      </c>
      <c r="P106" s="23">
        <v>212637</v>
      </c>
      <c r="Q106" s="23">
        <v>0</v>
      </c>
      <c r="R106" s="23">
        <v>0</v>
      </c>
      <c r="S106" s="23">
        <v>0</v>
      </c>
      <c r="T106" s="23">
        <v>0</v>
      </c>
      <c r="U106" s="23">
        <v>0</v>
      </c>
      <c r="V106" s="23">
        <v>0</v>
      </c>
      <c r="W106" s="8" t="s">
        <v>1639</v>
      </c>
      <c r="X106" s="8" t="s">
        <v>51</v>
      </c>
      <c r="Y106" s="2" t="s">
        <v>1625</v>
      </c>
      <c r="Z106" s="2" t="s">
        <v>51</v>
      </c>
      <c r="AA106" s="24"/>
      <c r="AB106" s="2" t="s">
        <v>51</v>
      </c>
    </row>
    <row r="107" spans="1:28" ht="30" customHeight="1">
      <c r="A107" s="8" t="s">
        <v>927</v>
      </c>
      <c r="B107" s="8" t="s">
        <v>926</v>
      </c>
      <c r="C107" s="8" t="s">
        <v>483</v>
      </c>
      <c r="D107" s="22" t="s">
        <v>484</v>
      </c>
      <c r="E107" s="23">
        <v>0</v>
      </c>
      <c r="F107" s="8" t="s">
        <v>51</v>
      </c>
      <c r="G107" s="23">
        <v>0</v>
      </c>
      <c r="H107" s="8" t="s">
        <v>51</v>
      </c>
      <c r="I107" s="23">
        <v>0</v>
      </c>
      <c r="J107" s="8" t="s">
        <v>51</v>
      </c>
      <c r="K107" s="23">
        <v>0</v>
      </c>
      <c r="L107" s="8" t="s">
        <v>51</v>
      </c>
      <c r="M107" s="23">
        <v>0</v>
      </c>
      <c r="N107" s="8" t="s">
        <v>51</v>
      </c>
      <c r="O107" s="23">
        <v>0</v>
      </c>
      <c r="P107" s="23">
        <v>173879</v>
      </c>
      <c r="Q107" s="23">
        <v>0</v>
      </c>
      <c r="R107" s="23">
        <v>0</v>
      </c>
      <c r="S107" s="23">
        <v>0</v>
      </c>
      <c r="T107" s="23">
        <v>0</v>
      </c>
      <c r="U107" s="23">
        <v>0</v>
      </c>
      <c r="V107" s="23">
        <v>0</v>
      </c>
      <c r="W107" s="8" t="s">
        <v>1640</v>
      </c>
      <c r="X107" s="8" t="s">
        <v>51</v>
      </c>
      <c r="Y107" s="2" t="s">
        <v>1625</v>
      </c>
      <c r="Z107" s="2" t="s">
        <v>51</v>
      </c>
      <c r="AA107" s="24"/>
      <c r="AB107" s="2" t="s">
        <v>51</v>
      </c>
    </row>
    <row r="108" spans="1:28" ht="30" customHeight="1">
      <c r="A108" s="8" t="s">
        <v>1226</v>
      </c>
      <c r="B108" s="8" t="s">
        <v>1225</v>
      </c>
      <c r="C108" s="8" t="s">
        <v>483</v>
      </c>
      <c r="D108" s="22" t="s">
        <v>484</v>
      </c>
      <c r="E108" s="23">
        <v>0</v>
      </c>
      <c r="F108" s="8" t="s">
        <v>51</v>
      </c>
      <c r="G108" s="23">
        <v>0</v>
      </c>
      <c r="H108" s="8" t="s">
        <v>51</v>
      </c>
      <c r="I108" s="23">
        <v>0</v>
      </c>
      <c r="J108" s="8" t="s">
        <v>51</v>
      </c>
      <c r="K108" s="23">
        <v>0</v>
      </c>
      <c r="L108" s="8" t="s">
        <v>51</v>
      </c>
      <c r="M108" s="23">
        <v>0</v>
      </c>
      <c r="N108" s="8" t="s">
        <v>51</v>
      </c>
      <c r="O108" s="23">
        <v>0</v>
      </c>
      <c r="P108" s="23">
        <v>190522</v>
      </c>
      <c r="Q108" s="23">
        <v>0</v>
      </c>
      <c r="R108" s="23">
        <v>0</v>
      </c>
      <c r="S108" s="23">
        <v>0</v>
      </c>
      <c r="T108" s="23">
        <v>0</v>
      </c>
      <c r="U108" s="23">
        <v>0</v>
      </c>
      <c r="V108" s="23">
        <v>0</v>
      </c>
      <c r="W108" s="8" t="s">
        <v>1641</v>
      </c>
      <c r="X108" s="8" t="s">
        <v>51</v>
      </c>
      <c r="Y108" s="2" t="s">
        <v>1625</v>
      </c>
      <c r="Z108" s="2" t="s">
        <v>51</v>
      </c>
      <c r="AA108" s="24"/>
      <c r="AB108" s="2" t="s">
        <v>51</v>
      </c>
    </row>
    <row r="109" spans="1:28" ht="30" customHeight="1">
      <c r="A109" s="8" t="s">
        <v>1210</v>
      </c>
      <c r="B109" s="8" t="s">
        <v>1208</v>
      </c>
      <c r="C109" s="8" t="s">
        <v>1209</v>
      </c>
      <c r="D109" s="22" t="s">
        <v>484</v>
      </c>
      <c r="E109" s="23">
        <v>0</v>
      </c>
      <c r="F109" s="8" t="s">
        <v>51</v>
      </c>
      <c r="G109" s="23">
        <v>0</v>
      </c>
      <c r="H109" s="8" t="s">
        <v>51</v>
      </c>
      <c r="I109" s="23">
        <v>0</v>
      </c>
      <c r="J109" s="8" t="s">
        <v>51</v>
      </c>
      <c r="K109" s="23">
        <v>0</v>
      </c>
      <c r="L109" s="8" t="s">
        <v>51</v>
      </c>
      <c r="M109" s="23">
        <v>0</v>
      </c>
      <c r="N109" s="8" t="s">
        <v>51</v>
      </c>
      <c r="O109" s="23">
        <v>0</v>
      </c>
      <c r="P109" s="23">
        <v>187843</v>
      </c>
      <c r="Q109" s="23">
        <v>0</v>
      </c>
      <c r="R109" s="23">
        <v>0</v>
      </c>
      <c r="S109" s="23">
        <v>0</v>
      </c>
      <c r="T109" s="23">
        <v>0</v>
      </c>
      <c r="U109" s="23">
        <v>0</v>
      </c>
      <c r="V109" s="23">
        <v>0</v>
      </c>
      <c r="W109" s="8" t="s">
        <v>1642</v>
      </c>
      <c r="X109" s="8" t="s">
        <v>51</v>
      </c>
      <c r="Y109" s="2" t="s">
        <v>1625</v>
      </c>
      <c r="Z109" s="2" t="s">
        <v>51</v>
      </c>
      <c r="AA109" s="24"/>
      <c r="AB109" s="2" t="s">
        <v>51</v>
      </c>
    </row>
  </sheetData>
  <mergeCells count="15">
    <mergeCell ref="Y3:Y4"/>
    <mergeCell ref="Z3:Z4"/>
    <mergeCell ref="AA3:AA4"/>
    <mergeCell ref="AB3:AB4"/>
    <mergeCell ref="A1:X1"/>
    <mergeCell ref="A2:X2"/>
    <mergeCell ref="A3:A4"/>
    <mergeCell ref="B3:B4"/>
    <mergeCell ref="C3:C4"/>
    <mergeCell ref="D3:D4"/>
    <mergeCell ref="E3:O3"/>
    <mergeCell ref="P3:P4"/>
    <mergeCell ref="Q3:V3"/>
    <mergeCell ref="W3:W4"/>
    <mergeCell ref="X3:X4"/>
  </mergeCells>
  <phoneticPr fontId="1" type="noConversion"/>
  <pageMargins left="0.78740157480314954" right="0" top="0.39370078740157477" bottom="0.39370078740157477" header="0" footer="0"/>
  <pageSetup paperSize="9" scale="4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30"/>
  <sheetViews>
    <sheetView workbookViewId="0"/>
  </sheetViews>
  <sheetFormatPr defaultRowHeight="16.5"/>
  <sheetData>
    <row r="1" spans="1:7">
      <c r="A1" t="s">
        <v>1643</v>
      </c>
    </row>
    <row r="2" spans="1:7">
      <c r="A2" s="1" t="s">
        <v>1644</v>
      </c>
      <c r="B2" t="s">
        <v>870</v>
      </c>
      <c r="C2" s="1" t="s">
        <v>1645</v>
      </c>
    </row>
    <row r="3" spans="1:7">
      <c r="A3" s="1" t="s">
        <v>1646</v>
      </c>
      <c r="B3" t="s">
        <v>1647</v>
      </c>
    </row>
    <row r="4" spans="1:7">
      <c r="A4" s="1" t="s">
        <v>1648</v>
      </c>
      <c r="B4">
        <v>5</v>
      </c>
    </row>
    <row r="5" spans="1:7">
      <c r="A5" s="1" t="s">
        <v>1649</v>
      </c>
      <c r="B5">
        <v>5</v>
      </c>
    </row>
    <row r="6" spans="1:7">
      <c r="A6" s="1" t="s">
        <v>1650</v>
      </c>
      <c r="B6" t="s">
        <v>1651</v>
      </c>
    </row>
    <row r="7" spans="1:7">
      <c r="A7" s="1" t="s">
        <v>1652</v>
      </c>
      <c r="B7" t="s">
        <v>1378</v>
      </c>
      <c r="C7" t="s">
        <v>62</v>
      </c>
    </row>
    <row r="8" spans="1:7">
      <c r="A8" s="1" t="s">
        <v>1653</v>
      </c>
      <c r="B8" t="s">
        <v>1378</v>
      </c>
      <c r="C8">
        <v>2</v>
      </c>
    </row>
    <row r="9" spans="1:7">
      <c r="A9" s="1" t="s">
        <v>1654</v>
      </c>
      <c r="B9" t="s">
        <v>1471</v>
      </c>
      <c r="C9" t="s">
        <v>1473</v>
      </c>
      <c r="D9" t="s">
        <v>1474</v>
      </c>
      <c r="E9" t="s">
        <v>1475</v>
      </c>
      <c r="F9" t="s">
        <v>1476</v>
      </c>
      <c r="G9" t="s">
        <v>1655</v>
      </c>
    </row>
    <row r="10" spans="1:7">
      <c r="A10" s="1" t="s">
        <v>1656</v>
      </c>
      <c r="B10">
        <v>1088</v>
      </c>
      <c r="C10">
        <v>0</v>
      </c>
      <c r="D10">
        <v>0</v>
      </c>
    </row>
    <row r="11" spans="1:7">
      <c r="A11" s="1" t="s">
        <v>1657</v>
      </c>
      <c r="B11" t="s">
        <v>1658</v>
      </c>
      <c r="C11">
        <v>4</v>
      </c>
    </row>
    <row r="12" spans="1:7">
      <c r="A12" s="1" t="s">
        <v>1659</v>
      </c>
      <c r="B12" t="s">
        <v>1658</v>
      </c>
      <c r="C12">
        <v>4</v>
      </c>
    </row>
    <row r="13" spans="1:7">
      <c r="A13" s="1" t="s">
        <v>1660</v>
      </c>
      <c r="B13" t="s">
        <v>1658</v>
      </c>
      <c r="C13">
        <v>3</v>
      </c>
    </row>
    <row r="14" spans="1:7">
      <c r="A14" s="1" t="s">
        <v>1661</v>
      </c>
      <c r="B14" t="s">
        <v>1378</v>
      </c>
      <c r="C14">
        <v>5</v>
      </c>
    </row>
    <row r="15" spans="1:7">
      <c r="A15" s="1" t="s">
        <v>1662</v>
      </c>
      <c r="B15" t="s">
        <v>870</v>
      </c>
      <c r="C15" t="s">
        <v>1663</v>
      </c>
      <c r="D15" t="s">
        <v>1663</v>
      </c>
      <c r="E15" t="s">
        <v>1663</v>
      </c>
      <c r="F15">
        <v>1</v>
      </c>
    </row>
    <row r="16" spans="1:7">
      <c r="A16" s="1" t="s">
        <v>1664</v>
      </c>
      <c r="B16">
        <v>1.1100000000000001</v>
      </c>
      <c r="C16">
        <v>1.1200000000000001</v>
      </c>
    </row>
    <row r="17" spans="1:13">
      <c r="A17" s="1" t="s">
        <v>1665</v>
      </c>
      <c r="B17">
        <v>1</v>
      </c>
      <c r="C17">
        <v>1.5</v>
      </c>
      <c r="D17">
        <v>1.1599999999999999</v>
      </c>
      <c r="E17">
        <v>1.6</v>
      </c>
      <c r="F17">
        <v>1.6</v>
      </c>
      <c r="G17">
        <v>1.6</v>
      </c>
      <c r="H17">
        <v>1.94</v>
      </c>
      <c r="I17">
        <v>1.94</v>
      </c>
      <c r="J17">
        <v>1.94</v>
      </c>
      <c r="K17">
        <v>1</v>
      </c>
      <c r="L17">
        <v>1</v>
      </c>
      <c r="M17">
        <v>1</v>
      </c>
    </row>
    <row r="18" spans="1:13">
      <c r="A18" s="1" t="s">
        <v>1666</v>
      </c>
      <c r="B18">
        <v>1.25</v>
      </c>
      <c r="C18">
        <v>1.071</v>
      </c>
    </row>
    <row r="19" spans="1:13">
      <c r="A19" s="1" t="s">
        <v>1667</v>
      </c>
    </row>
    <row r="20" spans="1:13">
      <c r="A20" s="1" t="s">
        <v>1668</v>
      </c>
      <c r="B20" s="1" t="s">
        <v>1378</v>
      </c>
      <c r="C20">
        <v>1</v>
      </c>
    </row>
    <row r="21" spans="1:13">
      <c r="A21" t="s">
        <v>1374</v>
      </c>
      <c r="B21" t="s">
        <v>1669</v>
      </c>
      <c r="C21" t="s">
        <v>1670</v>
      </c>
    </row>
    <row r="22" spans="1:13">
      <c r="A22">
        <v>1</v>
      </c>
      <c r="B22" s="1" t="s">
        <v>1671</v>
      </c>
      <c r="C22" s="1" t="s">
        <v>1672</v>
      </c>
    </row>
    <row r="23" spans="1:13">
      <c r="A23">
        <v>2</v>
      </c>
      <c r="B23" s="1" t="s">
        <v>1673</v>
      </c>
      <c r="C23" s="1" t="s">
        <v>1674</v>
      </c>
    </row>
    <row r="24" spans="1:13">
      <c r="A24">
        <v>3</v>
      </c>
      <c r="B24" s="1" t="s">
        <v>1675</v>
      </c>
      <c r="C24" s="1" t="s">
        <v>1676</v>
      </c>
    </row>
    <row r="25" spans="1:13">
      <c r="A25">
        <v>4</v>
      </c>
      <c r="B25" s="1" t="s">
        <v>1677</v>
      </c>
      <c r="C25" s="1" t="s">
        <v>1678</v>
      </c>
    </row>
    <row r="26" spans="1:13">
      <c r="A26">
        <v>5</v>
      </c>
      <c r="B26" s="1" t="s">
        <v>1679</v>
      </c>
      <c r="C26" s="1" t="s">
        <v>51</v>
      </c>
    </row>
    <row r="27" spans="1:13">
      <c r="A27">
        <v>6</v>
      </c>
      <c r="B27" s="1" t="s">
        <v>1680</v>
      </c>
      <c r="C27" s="1" t="s">
        <v>51</v>
      </c>
    </row>
    <row r="28" spans="1:13">
      <c r="A28">
        <v>7</v>
      </c>
      <c r="B28" s="1" t="s">
        <v>1680</v>
      </c>
      <c r="C28" s="1" t="s">
        <v>51</v>
      </c>
    </row>
    <row r="29" spans="1:13">
      <c r="A29">
        <v>8</v>
      </c>
      <c r="B29" s="1" t="s">
        <v>1680</v>
      </c>
      <c r="C29" s="1" t="s">
        <v>51</v>
      </c>
    </row>
    <row r="30" spans="1:13">
      <c r="A30">
        <v>9</v>
      </c>
      <c r="B30" s="1" t="s">
        <v>1680</v>
      </c>
      <c r="C30" s="1" t="s">
        <v>51</v>
      </c>
    </row>
  </sheetData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6"/>
  <sheetViews>
    <sheetView tabSelected="1" view="pageBreakPreview" zoomScale="115" zoomScaleNormal="100" zoomScaleSheetLayoutView="115" workbookViewId="0">
      <selection activeCell="F12" sqref="F12"/>
    </sheetView>
  </sheetViews>
  <sheetFormatPr defaultColWidth="25" defaultRowHeight="13.5"/>
  <cols>
    <col min="1" max="1" width="21.5" style="30" customWidth="1"/>
    <col min="2" max="6" width="20.625" style="30" customWidth="1"/>
    <col min="7" max="7" width="9.75" style="30" customWidth="1"/>
    <col min="8" max="8" width="1.625" style="30" customWidth="1"/>
    <col min="9" max="9" width="19" style="30" bestFit="1" customWidth="1"/>
    <col min="10" max="254" width="8.625" style="30" customWidth="1"/>
    <col min="255" max="255" width="20.625" style="30" bestFit="1" customWidth="1"/>
    <col min="256" max="256" width="25" style="30"/>
    <col min="257" max="257" width="21.5" style="30" customWidth="1"/>
    <col min="258" max="262" width="20.625" style="30" customWidth="1"/>
    <col min="263" max="263" width="9.75" style="30" customWidth="1"/>
    <col min="264" max="264" width="1.625" style="30" customWidth="1"/>
    <col min="265" max="265" width="19" style="30" bestFit="1" customWidth="1"/>
    <col min="266" max="510" width="8.625" style="30" customWidth="1"/>
    <col min="511" max="511" width="20.625" style="30" bestFit="1" customWidth="1"/>
    <col min="512" max="512" width="25" style="30"/>
    <col min="513" max="513" width="21.5" style="30" customWidth="1"/>
    <col min="514" max="518" width="20.625" style="30" customWidth="1"/>
    <col min="519" max="519" width="9.75" style="30" customWidth="1"/>
    <col min="520" max="520" width="1.625" style="30" customWidth="1"/>
    <col min="521" max="521" width="19" style="30" bestFit="1" customWidth="1"/>
    <col min="522" max="766" width="8.625" style="30" customWidth="1"/>
    <col min="767" max="767" width="20.625" style="30" bestFit="1" customWidth="1"/>
    <col min="768" max="768" width="25" style="30"/>
    <col min="769" max="769" width="21.5" style="30" customWidth="1"/>
    <col min="770" max="774" width="20.625" style="30" customWidth="1"/>
    <col min="775" max="775" width="9.75" style="30" customWidth="1"/>
    <col min="776" max="776" width="1.625" style="30" customWidth="1"/>
    <col min="777" max="777" width="19" style="30" bestFit="1" customWidth="1"/>
    <col min="778" max="1022" width="8.625" style="30" customWidth="1"/>
    <col min="1023" max="1023" width="20.625" style="30" bestFit="1" customWidth="1"/>
    <col min="1024" max="1024" width="25" style="30"/>
    <col min="1025" max="1025" width="21.5" style="30" customWidth="1"/>
    <col min="1026" max="1030" width="20.625" style="30" customWidth="1"/>
    <col min="1031" max="1031" width="9.75" style="30" customWidth="1"/>
    <col min="1032" max="1032" width="1.625" style="30" customWidth="1"/>
    <col min="1033" max="1033" width="19" style="30" bestFit="1" customWidth="1"/>
    <col min="1034" max="1278" width="8.625" style="30" customWidth="1"/>
    <col min="1279" max="1279" width="20.625" style="30" bestFit="1" customWidth="1"/>
    <col min="1280" max="1280" width="25" style="30"/>
    <col min="1281" max="1281" width="21.5" style="30" customWidth="1"/>
    <col min="1282" max="1286" width="20.625" style="30" customWidth="1"/>
    <col min="1287" max="1287" width="9.75" style="30" customWidth="1"/>
    <col min="1288" max="1288" width="1.625" style="30" customWidth="1"/>
    <col min="1289" max="1289" width="19" style="30" bestFit="1" customWidth="1"/>
    <col min="1290" max="1534" width="8.625" style="30" customWidth="1"/>
    <col min="1535" max="1535" width="20.625" style="30" bestFit="1" customWidth="1"/>
    <col min="1536" max="1536" width="25" style="30"/>
    <col min="1537" max="1537" width="21.5" style="30" customWidth="1"/>
    <col min="1538" max="1542" width="20.625" style="30" customWidth="1"/>
    <col min="1543" max="1543" width="9.75" style="30" customWidth="1"/>
    <col min="1544" max="1544" width="1.625" style="30" customWidth="1"/>
    <col min="1545" max="1545" width="19" style="30" bestFit="1" customWidth="1"/>
    <col min="1546" max="1790" width="8.625" style="30" customWidth="1"/>
    <col min="1791" max="1791" width="20.625" style="30" bestFit="1" customWidth="1"/>
    <col min="1792" max="1792" width="25" style="30"/>
    <col min="1793" max="1793" width="21.5" style="30" customWidth="1"/>
    <col min="1794" max="1798" width="20.625" style="30" customWidth="1"/>
    <col min="1799" max="1799" width="9.75" style="30" customWidth="1"/>
    <col min="1800" max="1800" width="1.625" style="30" customWidth="1"/>
    <col min="1801" max="1801" width="19" style="30" bestFit="1" customWidth="1"/>
    <col min="1802" max="2046" width="8.625" style="30" customWidth="1"/>
    <col min="2047" max="2047" width="20.625" style="30" bestFit="1" customWidth="1"/>
    <col min="2048" max="2048" width="25" style="30"/>
    <col min="2049" max="2049" width="21.5" style="30" customWidth="1"/>
    <col min="2050" max="2054" width="20.625" style="30" customWidth="1"/>
    <col min="2055" max="2055" width="9.75" style="30" customWidth="1"/>
    <col min="2056" max="2056" width="1.625" style="30" customWidth="1"/>
    <col min="2057" max="2057" width="19" style="30" bestFit="1" customWidth="1"/>
    <col min="2058" max="2302" width="8.625" style="30" customWidth="1"/>
    <col min="2303" max="2303" width="20.625" style="30" bestFit="1" customWidth="1"/>
    <col min="2304" max="2304" width="25" style="30"/>
    <col min="2305" max="2305" width="21.5" style="30" customWidth="1"/>
    <col min="2306" max="2310" width="20.625" style="30" customWidth="1"/>
    <col min="2311" max="2311" width="9.75" style="30" customWidth="1"/>
    <col min="2312" max="2312" width="1.625" style="30" customWidth="1"/>
    <col min="2313" max="2313" width="19" style="30" bestFit="1" customWidth="1"/>
    <col min="2314" max="2558" width="8.625" style="30" customWidth="1"/>
    <col min="2559" max="2559" width="20.625" style="30" bestFit="1" customWidth="1"/>
    <col min="2560" max="2560" width="25" style="30"/>
    <col min="2561" max="2561" width="21.5" style="30" customWidth="1"/>
    <col min="2562" max="2566" width="20.625" style="30" customWidth="1"/>
    <col min="2567" max="2567" width="9.75" style="30" customWidth="1"/>
    <col min="2568" max="2568" width="1.625" style="30" customWidth="1"/>
    <col min="2569" max="2569" width="19" style="30" bestFit="1" customWidth="1"/>
    <col min="2570" max="2814" width="8.625" style="30" customWidth="1"/>
    <col min="2815" max="2815" width="20.625" style="30" bestFit="1" customWidth="1"/>
    <col min="2816" max="2816" width="25" style="30"/>
    <col min="2817" max="2817" width="21.5" style="30" customWidth="1"/>
    <col min="2818" max="2822" width="20.625" style="30" customWidth="1"/>
    <col min="2823" max="2823" width="9.75" style="30" customWidth="1"/>
    <col min="2824" max="2824" width="1.625" style="30" customWidth="1"/>
    <col min="2825" max="2825" width="19" style="30" bestFit="1" customWidth="1"/>
    <col min="2826" max="3070" width="8.625" style="30" customWidth="1"/>
    <col min="3071" max="3071" width="20.625" style="30" bestFit="1" customWidth="1"/>
    <col min="3072" max="3072" width="25" style="30"/>
    <col min="3073" max="3073" width="21.5" style="30" customWidth="1"/>
    <col min="3074" max="3078" width="20.625" style="30" customWidth="1"/>
    <col min="3079" max="3079" width="9.75" style="30" customWidth="1"/>
    <col min="3080" max="3080" width="1.625" style="30" customWidth="1"/>
    <col min="3081" max="3081" width="19" style="30" bestFit="1" customWidth="1"/>
    <col min="3082" max="3326" width="8.625" style="30" customWidth="1"/>
    <col min="3327" max="3327" width="20.625" style="30" bestFit="1" customWidth="1"/>
    <col min="3328" max="3328" width="25" style="30"/>
    <col min="3329" max="3329" width="21.5" style="30" customWidth="1"/>
    <col min="3330" max="3334" width="20.625" style="30" customWidth="1"/>
    <col min="3335" max="3335" width="9.75" style="30" customWidth="1"/>
    <col min="3336" max="3336" width="1.625" style="30" customWidth="1"/>
    <col min="3337" max="3337" width="19" style="30" bestFit="1" customWidth="1"/>
    <col min="3338" max="3582" width="8.625" style="30" customWidth="1"/>
    <col min="3583" max="3583" width="20.625" style="30" bestFit="1" customWidth="1"/>
    <col min="3584" max="3584" width="25" style="30"/>
    <col min="3585" max="3585" width="21.5" style="30" customWidth="1"/>
    <col min="3586" max="3590" width="20.625" style="30" customWidth="1"/>
    <col min="3591" max="3591" width="9.75" style="30" customWidth="1"/>
    <col min="3592" max="3592" width="1.625" style="30" customWidth="1"/>
    <col min="3593" max="3593" width="19" style="30" bestFit="1" customWidth="1"/>
    <col min="3594" max="3838" width="8.625" style="30" customWidth="1"/>
    <col min="3839" max="3839" width="20.625" style="30" bestFit="1" customWidth="1"/>
    <col min="3840" max="3840" width="25" style="30"/>
    <col min="3841" max="3841" width="21.5" style="30" customWidth="1"/>
    <col min="3842" max="3846" width="20.625" style="30" customWidth="1"/>
    <col min="3847" max="3847" width="9.75" style="30" customWidth="1"/>
    <col min="3848" max="3848" width="1.625" style="30" customWidth="1"/>
    <col min="3849" max="3849" width="19" style="30" bestFit="1" customWidth="1"/>
    <col min="3850" max="4094" width="8.625" style="30" customWidth="1"/>
    <col min="4095" max="4095" width="20.625" style="30" bestFit="1" customWidth="1"/>
    <col min="4096" max="4096" width="25" style="30"/>
    <col min="4097" max="4097" width="21.5" style="30" customWidth="1"/>
    <col min="4098" max="4102" width="20.625" style="30" customWidth="1"/>
    <col min="4103" max="4103" width="9.75" style="30" customWidth="1"/>
    <col min="4104" max="4104" width="1.625" style="30" customWidth="1"/>
    <col min="4105" max="4105" width="19" style="30" bestFit="1" customWidth="1"/>
    <col min="4106" max="4350" width="8.625" style="30" customWidth="1"/>
    <col min="4351" max="4351" width="20.625" style="30" bestFit="1" customWidth="1"/>
    <col min="4352" max="4352" width="25" style="30"/>
    <col min="4353" max="4353" width="21.5" style="30" customWidth="1"/>
    <col min="4354" max="4358" width="20.625" style="30" customWidth="1"/>
    <col min="4359" max="4359" width="9.75" style="30" customWidth="1"/>
    <col min="4360" max="4360" width="1.625" style="30" customWidth="1"/>
    <col min="4361" max="4361" width="19" style="30" bestFit="1" customWidth="1"/>
    <col min="4362" max="4606" width="8.625" style="30" customWidth="1"/>
    <col min="4607" max="4607" width="20.625" style="30" bestFit="1" customWidth="1"/>
    <col min="4608" max="4608" width="25" style="30"/>
    <col min="4609" max="4609" width="21.5" style="30" customWidth="1"/>
    <col min="4610" max="4614" width="20.625" style="30" customWidth="1"/>
    <col min="4615" max="4615" width="9.75" style="30" customWidth="1"/>
    <col min="4616" max="4616" width="1.625" style="30" customWidth="1"/>
    <col min="4617" max="4617" width="19" style="30" bestFit="1" customWidth="1"/>
    <col min="4618" max="4862" width="8.625" style="30" customWidth="1"/>
    <col min="4863" max="4863" width="20.625" style="30" bestFit="1" customWidth="1"/>
    <col min="4864" max="4864" width="25" style="30"/>
    <col min="4865" max="4865" width="21.5" style="30" customWidth="1"/>
    <col min="4866" max="4870" width="20.625" style="30" customWidth="1"/>
    <col min="4871" max="4871" width="9.75" style="30" customWidth="1"/>
    <col min="4872" max="4872" width="1.625" style="30" customWidth="1"/>
    <col min="4873" max="4873" width="19" style="30" bestFit="1" customWidth="1"/>
    <col min="4874" max="5118" width="8.625" style="30" customWidth="1"/>
    <col min="5119" max="5119" width="20.625" style="30" bestFit="1" customWidth="1"/>
    <col min="5120" max="5120" width="25" style="30"/>
    <col min="5121" max="5121" width="21.5" style="30" customWidth="1"/>
    <col min="5122" max="5126" width="20.625" style="30" customWidth="1"/>
    <col min="5127" max="5127" width="9.75" style="30" customWidth="1"/>
    <col min="5128" max="5128" width="1.625" style="30" customWidth="1"/>
    <col min="5129" max="5129" width="19" style="30" bestFit="1" customWidth="1"/>
    <col min="5130" max="5374" width="8.625" style="30" customWidth="1"/>
    <col min="5375" max="5375" width="20.625" style="30" bestFit="1" customWidth="1"/>
    <col min="5376" max="5376" width="25" style="30"/>
    <col min="5377" max="5377" width="21.5" style="30" customWidth="1"/>
    <col min="5378" max="5382" width="20.625" style="30" customWidth="1"/>
    <col min="5383" max="5383" width="9.75" style="30" customWidth="1"/>
    <col min="5384" max="5384" width="1.625" style="30" customWidth="1"/>
    <col min="5385" max="5385" width="19" style="30" bestFit="1" customWidth="1"/>
    <col min="5386" max="5630" width="8.625" style="30" customWidth="1"/>
    <col min="5631" max="5631" width="20.625" style="30" bestFit="1" customWidth="1"/>
    <col min="5632" max="5632" width="25" style="30"/>
    <col min="5633" max="5633" width="21.5" style="30" customWidth="1"/>
    <col min="5634" max="5638" width="20.625" style="30" customWidth="1"/>
    <col min="5639" max="5639" width="9.75" style="30" customWidth="1"/>
    <col min="5640" max="5640" width="1.625" style="30" customWidth="1"/>
    <col min="5641" max="5641" width="19" style="30" bestFit="1" customWidth="1"/>
    <col min="5642" max="5886" width="8.625" style="30" customWidth="1"/>
    <col min="5887" max="5887" width="20.625" style="30" bestFit="1" customWidth="1"/>
    <col min="5888" max="5888" width="25" style="30"/>
    <col min="5889" max="5889" width="21.5" style="30" customWidth="1"/>
    <col min="5890" max="5894" width="20.625" style="30" customWidth="1"/>
    <col min="5895" max="5895" width="9.75" style="30" customWidth="1"/>
    <col min="5896" max="5896" width="1.625" style="30" customWidth="1"/>
    <col min="5897" max="5897" width="19" style="30" bestFit="1" customWidth="1"/>
    <col min="5898" max="6142" width="8.625" style="30" customWidth="1"/>
    <col min="6143" max="6143" width="20.625" style="30" bestFit="1" customWidth="1"/>
    <col min="6144" max="6144" width="25" style="30"/>
    <col min="6145" max="6145" width="21.5" style="30" customWidth="1"/>
    <col min="6146" max="6150" width="20.625" style="30" customWidth="1"/>
    <col min="6151" max="6151" width="9.75" style="30" customWidth="1"/>
    <col min="6152" max="6152" width="1.625" style="30" customWidth="1"/>
    <col min="6153" max="6153" width="19" style="30" bestFit="1" customWidth="1"/>
    <col min="6154" max="6398" width="8.625" style="30" customWidth="1"/>
    <col min="6399" max="6399" width="20.625" style="30" bestFit="1" customWidth="1"/>
    <col min="6400" max="6400" width="25" style="30"/>
    <col min="6401" max="6401" width="21.5" style="30" customWidth="1"/>
    <col min="6402" max="6406" width="20.625" style="30" customWidth="1"/>
    <col min="6407" max="6407" width="9.75" style="30" customWidth="1"/>
    <col min="6408" max="6408" width="1.625" style="30" customWidth="1"/>
    <col min="6409" max="6409" width="19" style="30" bestFit="1" customWidth="1"/>
    <col min="6410" max="6654" width="8.625" style="30" customWidth="1"/>
    <col min="6655" max="6655" width="20.625" style="30" bestFit="1" customWidth="1"/>
    <col min="6656" max="6656" width="25" style="30"/>
    <col min="6657" max="6657" width="21.5" style="30" customWidth="1"/>
    <col min="6658" max="6662" width="20.625" style="30" customWidth="1"/>
    <col min="6663" max="6663" width="9.75" style="30" customWidth="1"/>
    <col min="6664" max="6664" width="1.625" style="30" customWidth="1"/>
    <col min="6665" max="6665" width="19" style="30" bestFit="1" customWidth="1"/>
    <col min="6666" max="6910" width="8.625" style="30" customWidth="1"/>
    <col min="6911" max="6911" width="20.625" style="30" bestFit="1" customWidth="1"/>
    <col min="6912" max="6912" width="25" style="30"/>
    <col min="6913" max="6913" width="21.5" style="30" customWidth="1"/>
    <col min="6914" max="6918" width="20.625" style="30" customWidth="1"/>
    <col min="6919" max="6919" width="9.75" style="30" customWidth="1"/>
    <col min="6920" max="6920" width="1.625" style="30" customWidth="1"/>
    <col min="6921" max="6921" width="19" style="30" bestFit="1" customWidth="1"/>
    <col min="6922" max="7166" width="8.625" style="30" customWidth="1"/>
    <col min="7167" max="7167" width="20.625" style="30" bestFit="1" customWidth="1"/>
    <col min="7168" max="7168" width="25" style="30"/>
    <col min="7169" max="7169" width="21.5" style="30" customWidth="1"/>
    <col min="7170" max="7174" width="20.625" style="30" customWidth="1"/>
    <col min="7175" max="7175" width="9.75" style="30" customWidth="1"/>
    <col min="7176" max="7176" width="1.625" style="30" customWidth="1"/>
    <col min="7177" max="7177" width="19" style="30" bestFit="1" customWidth="1"/>
    <col min="7178" max="7422" width="8.625" style="30" customWidth="1"/>
    <col min="7423" max="7423" width="20.625" style="30" bestFit="1" customWidth="1"/>
    <col min="7424" max="7424" width="25" style="30"/>
    <col min="7425" max="7425" width="21.5" style="30" customWidth="1"/>
    <col min="7426" max="7430" width="20.625" style="30" customWidth="1"/>
    <col min="7431" max="7431" width="9.75" style="30" customWidth="1"/>
    <col min="7432" max="7432" width="1.625" style="30" customWidth="1"/>
    <col min="7433" max="7433" width="19" style="30" bestFit="1" customWidth="1"/>
    <col min="7434" max="7678" width="8.625" style="30" customWidth="1"/>
    <col min="7679" max="7679" width="20.625" style="30" bestFit="1" customWidth="1"/>
    <col min="7680" max="7680" width="25" style="30"/>
    <col min="7681" max="7681" width="21.5" style="30" customWidth="1"/>
    <col min="7682" max="7686" width="20.625" style="30" customWidth="1"/>
    <col min="7687" max="7687" width="9.75" style="30" customWidth="1"/>
    <col min="7688" max="7688" width="1.625" style="30" customWidth="1"/>
    <col min="7689" max="7689" width="19" style="30" bestFit="1" customWidth="1"/>
    <col min="7690" max="7934" width="8.625" style="30" customWidth="1"/>
    <col min="7935" max="7935" width="20.625" style="30" bestFit="1" customWidth="1"/>
    <col min="7936" max="7936" width="25" style="30"/>
    <col min="7937" max="7937" width="21.5" style="30" customWidth="1"/>
    <col min="7938" max="7942" width="20.625" style="30" customWidth="1"/>
    <col min="7943" max="7943" width="9.75" style="30" customWidth="1"/>
    <col min="7944" max="7944" width="1.625" style="30" customWidth="1"/>
    <col min="7945" max="7945" width="19" style="30" bestFit="1" customWidth="1"/>
    <col min="7946" max="8190" width="8.625" style="30" customWidth="1"/>
    <col min="8191" max="8191" width="20.625" style="30" bestFit="1" customWidth="1"/>
    <col min="8192" max="8192" width="25" style="30"/>
    <col min="8193" max="8193" width="21.5" style="30" customWidth="1"/>
    <col min="8194" max="8198" width="20.625" style="30" customWidth="1"/>
    <col min="8199" max="8199" width="9.75" style="30" customWidth="1"/>
    <col min="8200" max="8200" width="1.625" style="30" customWidth="1"/>
    <col min="8201" max="8201" width="19" style="30" bestFit="1" customWidth="1"/>
    <col min="8202" max="8446" width="8.625" style="30" customWidth="1"/>
    <col min="8447" max="8447" width="20.625" style="30" bestFit="1" customWidth="1"/>
    <col min="8448" max="8448" width="25" style="30"/>
    <col min="8449" max="8449" width="21.5" style="30" customWidth="1"/>
    <col min="8450" max="8454" width="20.625" style="30" customWidth="1"/>
    <col min="8455" max="8455" width="9.75" style="30" customWidth="1"/>
    <col min="8456" max="8456" width="1.625" style="30" customWidth="1"/>
    <col min="8457" max="8457" width="19" style="30" bestFit="1" customWidth="1"/>
    <col min="8458" max="8702" width="8.625" style="30" customWidth="1"/>
    <col min="8703" max="8703" width="20.625" style="30" bestFit="1" customWidth="1"/>
    <col min="8704" max="8704" width="25" style="30"/>
    <col min="8705" max="8705" width="21.5" style="30" customWidth="1"/>
    <col min="8706" max="8710" width="20.625" style="30" customWidth="1"/>
    <col min="8711" max="8711" width="9.75" style="30" customWidth="1"/>
    <col min="8712" max="8712" width="1.625" style="30" customWidth="1"/>
    <col min="8713" max="8713" width="19" style="30" bestFit="1" customWidth="1"/>
    <col min="8714" max="8958" width="8.625" style="30" customWidth="1"/>
    <col min="8959" max="8959" width="20.625" style="30" bestFit="1" customWidth="1"/>
    <col min="8960" max="8960" width="25" style="30"/>
    <col min="8961" max="8961" width="21.5" style="30" customWidth="1"/>
    <col min="8962" max="8966" width="20.625" style="30" customWidth="1"/>
    <col min="8967" max="8967" width="9.75" style="30" customWidth="1"/>
    <col min="8968" max="8968" width="1.625" style="30" customWidth="1"/>
    <col min="8969" max="8969" width="19" style="30" bestFit="1" customWidth="1"/>
    <col min="8970" max="9214" width="8.625" style="30" customWidth="1"/>
    <col min="9215" max="9215" width="20.625" style="30" bestFit="1" customWidth="1"/>
    <col min="9216" max="9216" width="25" style="30"/>
    <col min="9217" max="9217" width="21.5" style="30" customWidth="1"/>
    <col min="9218" max="9222" width="20.625" style="30" customWidth="1"/>
    <col min="9223" max="9223" width="9.75" style="30" customWidth="1"/>
    <col min="9224" max="9224" width="1.625" style="30" customWidth="1"/>
    <col min="9225" max="9225" width="19" style="30" bestFit="1" customWidth="1"/>
    <col min="9226" max="9470" width="8.625" style="30" customWidth="1"/>
    <col min="9471" max="9471" width="20.625" style="30" bestFit="1" customWidth="1"/>
    <col min="9472" max="9472" width="25" style="30"/>
    <col min="9473" max="9473" width="21.5" style="30" customWidth="1"/>
    <col min="9474" max="9478" width="20.625" style="30" customWidth="1"/>
    <col min="9479" max="9479" width="9.75" style="30" customWidth="1"/>
    <col min="9480" max="9480" width="1.625" style="30" customWidth="1"/>
    <col min="9481" max="9481" width="19" style="30" bestFit="1" customWidth="1"/>
    <col min="9482" max="9726" width="8.625" style="30" customWidth="1"/>
    <col min="9727" max="9727" width="20.625" style="30" bestFit="1" customWidth="1"/>
    <col min="9728" max="9728" width="25" style="30"/>
    <col min="9729" max="9729" width="21.5" style="30" customWidth="1"/>
    <col min="9730" max="9734" width="20.625" style="30" customWidth="1"/>
    <col min="9735" max="9735" width="9.75" style="30" customWidth="1"/>
    <col min="9736" max="9736" width="1.625" style="30" customWidth="1"/>
    <col min="9737" max="9737" width="19" style="30" bestFit="1" customWidth="1"/>
    <col min="9738" max="9982" width="8.625" style="30" customWidth="1"/>
    <col min="9983" max="9983" width="20.625" style="30" bestFit="1" customWidth="1"/>
    <col min="9984" max="9984" width="25" style="30"/>
    <col min="9985" max="9985" width="21.5" style="30" customWidth="1"/>
    <col min="9986" max="9990" width="20.625" style="30" customWidth="1"/>
    <col min="9991" max="9991" width="9.75" style="30" customWidth="1"/>
    <col min="9992" max="9992" width="1.625" style="30" customWidth="1"/>
    <col min="9993" max="9993" width="19" style="30" bestFit="1" customWidth="1"/>
    <col min="9994" max="10238" width="8.625" style="30" customWidth="1"/>
    <col min="10239" max="10239" width="20.625" style="30" bestFit="1" customWidth="1"/>
    <col min="10240" max="10240" width="25" style="30"/>
    <col min="10241" max="10241" width="21.5" style="30" customWidth="1"/>
    <col min="10242" max="10246" width="20.625" style="30" customWidth="1"/>
    <col min="10247" max="10247" width="9.75" style="30" customWidth="1"/>
    <col min="10248" max="10248" width="1.625" style="30" customWidth="1"/>
    <col min="10249" max="10249" width="19" style="30" bestFit="1" customWidth="1"/>
    <col min="10250" max="10494" width="8.625" style="30" customWidth="1"/>
    <col min="10495" max="10495" width="20.625" style="30" bestFit="1" customWidth="1"/>
    <col min="10496" max="10496" width="25" style="30"/>
    <col min="10497" max="10497" width="21.5" style="30" customWidth="1"/>
    <col min="10498" max="10502" width="20.625" style="30" customWidth="1"/>
    <col min="10503" max="10503" width="9.75" style="30" customWidth="1"/>
    <col min="10504" max="10504" width="1.625" style="30" customWidth="1"/>
    <col min="10505" max="10505" width="19" style="30" bestFit="1" customWidth="1"/>
    <col min="10506" max="10750" width="8.625" style="30" customWidth="1"/>
    <col min="10751" max="10751" width="20.625" style="30" bestFit="1" customWidth="1"/>
    <col min="10752" max="10752" width="25" style="30"/>
    <col min="10753" max="10753" width="21.5" style="30" customWidth="1"/>
    <col min="10754" max="10758" width="20.625" style="30" customWidth="1"/>
    <col min="10759" max="10759" width="9.75" style="30" customWidth="1"/>
    <col min="10760" max="10760" width="1.625" style="30" customWidth="1"/>
    <col min="10761" max="10761" width="19" style="30" bestFit="1" customWidth="1"/>
    <col min="10762" max="11006" width="8.625" style="30" customWidth="1"/>
    <col min="11007" max="11007" width="20.625" style="30" bestFit="1" customWidth="1"/>
    <col min="11008" max="11008" width="25" style="30"/>
    <col min="11009" max="11009" width="21.5" style="30" customWidth="1"/>
    <col min="11010" max="11014" width="20.625" style="30" customWidth="1"/>
    <col min="11015" max="11015" width="9.75" style="30" customWidth="1"/>
    <col min="11016" max="11016" width="1.625" style="30" customWidth="1"/>
    <col min="11017" max="11017" width="19" style="30" bestFit="1" customWidth="1"/>
    <col min="11018" max="11262" width="8.625" style="30" customWidth="1"/>
    <col min="11263" max="11263" width="20.625" style="30" bestFit="1" customWidth="1"/>
    <col min="11264" max="11264" width="25" style="30"/>
    <col min="11265" max="11265" width="21.5" style="30" customWidth="1"/>
    <col min="11266" max="11270" width="20.625" style="30" customWidth="1"/>
    <col min="11271" max="11271" width="9.75" style="30" customWidth="1"/>
    <col min="11272" max="11272" width="1.625" style="30" customWidth="1"/>
    <col min="11273" max="11273" width="19" style="30" bestFit="1" customWidth="1"/>
    <col min="11274" max="11518" width="8.625" style="30" customWidth="1"/>
    <col min="11519" max="11519" width="20.625" style="30" bestFit="1" customWidth="1"/>
    <col min="11520" max="11520" width="25" style="30"/>
    <col min="11521" max="11521" width="21.5" style="30" customWidth="1"/>
    <col min="11522" max="11526" width="20.625" style="30" customWidth="1"/>
    <col min="11527" max="11527" width="9.75" style="30" customWidth="1"/>
    <col min="11528" max="11528" width="1.625" style="30" customWidth="1"/>
    <col min="11529" max="11529" width="19" style="30" bestFit="1" customWidth="1"/>
    <col min="11530" max="11774" width="8.625" style="30" customWidth="1"/>
    <col min="11775" max="11775" width="20.625" style="30" bestFit="1" customWidth="1"/>
    <col min="11776" max="11776" width="25" style="30"/>
    <col min="11777" max="11777" width="21.5" style="30" customWidth="1"/>
    <col min="11778" max="11782" width="20.625" style="30" customWidth="1"/>
    <col min="11783" max="11783" width="9.75" style="30" customWidth="1"/>
    <col min="11784" max="11784" width="1.625" style="30" customWidth="1"/>
    <col min="11785" max="11785" width="19" style="30" bestFit="1" customWidth="1"/>
    <col min="11786" max="12030" width="8.625" style="30" customWidth="1"/>
    <col min="12031" max="12031" width="20.625" style="30" bestFit="1" customWidth="1"/>
    <col min="12032" max="12032" width="25" style="30"/>
    <col min="12033" max="12033" width="21.5" style="30" customWidth="1"/>
    <col min="12034" max="12038" width="20.625" style="30" customWidth="1"/>
    <col min="12039" max="12039" width="9.75" style="30" customWidth="1"/>
    <col min="12040" max="12040" width="1.625" style="30" customWidth="1"/>
    <col min="12041" max="12041" width="19" style="30" bestFit="1" customWidth="1"/>
    <col min="12042" max="12286" width="8.625" style="30" customWidth="1"/>
    <col min="12287" max="12287" width="20.625" style="30" bestFit="1" customWidth="1"/>
    <col min="12288" max="12288" width="25" style="30"/>
    <col min="12289" max="12289" width="21.5" style="30" customWidth="1"/>
    <col min="12290" max="12294" width="20.625" style="30" customWidth="1"/>
    <col min="12295" max="12295" width="9.75" style="30" customWidth="1"/>
    <col min="12296" max="12296" width="1.625" style="30" customWidth="1"/>
    <col min="12297" max="12297" width="19" style="30" bestFit="1" customWidth="1"/>
    <col min="12298" max="12542" width="8.625" style="30" customWidth="1"/>
    <col min="12543" max="12543" width="20.625" style="30" bestFit="1" customWidth="1"/>
    <col min="12544" max="12544" width="25" style="30"/>
    <col min="12545" max="12545" width="21.5" style="30" customWidth="1"/>
    <col min="12546" max="12550" width="20.625" style="30" customWidth="1"/>
    <col min="12551" max="12551" width="9.75" style="30" customWidth="1"/>
    <col min="12552" max="12552" width="1.625" style="30" customWidth="1"/>
    <col min="12553" max="12553" width="19" style="30" bestFit="1" customWidth="1"/>
    <col min="12554" max="12798" width="8.625" style="30" customWidth="1"/>
    <col min="12799" max="12799" width="20.625" style="30" bestFit="1" customWidth="1"/>
    <col min="12800" max="12800" width="25" style="30"/>
    <col min="12801" max="12801" width="21.5" style="30" customWidth="1"/>
    <col min="12802" max="12806" width="20.625" style="30" customWidth="1"/>
    <col min="12807" max="12807" width="9.75" style="30" customWidth="1"/>
    <col min="12808" max="12808" width="1.625" style="30" customWidth="1"/>
    <col min="12809" max="12809" width="19" style="30" bestFit="1" customWidth="1"/>
    <col min="12810" max="13054" width="8.625" style="30" customWidth="1"/>
    <col min="13055" max="13055" width="20.625" style="30" bestFit="1" customWidth="1"/>
    <col min="13056" max="13056" width="25" style="30"/>
    <col min="13057" max="13057" width="21.5" style="30" customWidth="1"/>
    <col min="13058" max="13062" width="20.625" style="30" customWidth="1"/>
    <col min="13063" max="13063" width="9.75" style="30" customWidth="1"/>
    <col min="13064" max="13064" width="1.625" style="30" customWidth="1"/>
    <col min="13065" max="13065" width="19" style="30" bestFit="1" customWidth="1"/>
    <col min="13066" max="13310" width="8.625" style="30" customWidth="1"/>
    <col min="13311" max="13311" width="20.625" style="30" bestFit="1" customWidth="1"/>
    <col min="13312" max="13312" width="25" style="30"/>
    <col min="13313" max="13313" width="21.5" style="30" customWidth="1"/>
    <col min="13314" max="13318" width="20.625" style="30" customWidth="1"/>
    <col min="13319" max="13319" width="9.75" style="30" customWidth="1"/>
    <col min="13320" max="13320" width="1.625" style="30" customWidth="1"/>
    <col min="13321" max="13321" width="19" style="30" bestFit="1" customWidth="1"/>
    <col min="13322" max="13566" width="8.625" style="30" customWidth="1"/>
    <col min="13567" max="13567" width="20.625" style="30" bestFit="1" customWidth="1"/>
    <col min="13568" max="13568" width="25" style="30"/>
    <col min="13569" max="13569" width="21.5" style="30" customWidth="1"/>
    <col min="13570" max="13574" width="20.625" style="30" customWidth="1"/>
    <col min="13575" max="13575" width="9.75" style="30" customWidth="1"/>
    <col min="13576" max="13576" width="1.625" style="30" customWidth="1"/>
    <col min="13577" max="13577" width="19" style="30" bestFit="1" customWidth="1"/>
    <col min="13578" max="13822" width="8.625" style="30" customWidth="1"/>
    <col min="13823" max="13823" width="20.625" style="30" bestFit="1" customWidth="1"/>
    <col min="13824" max="13824" width="25" style="30"/>
    <col min="13825" max="13825" width="21.5" style="30" customWidth="1"/>
    <col min="13826" max="13830" width="20.625" style="30" customWidth="1"/>
    <col min="13831" max="13831" width="9.75" style="30" customWidth="1"/>
    <col min="13832" max="13832" width="1.625" style="30" customWidth="1"/>
    <col min="13833" max="13833" width="19" style="30" bestFit="1" customWidth="1"/>
    <col min="13834" max="14078" width="8.625" style="30" customWidth="1"/>
    <col min="14079" max="14079" width="20.625" style="30" bestFit="1" customWidth="1"/>
    <col min="14080" max="14080" width="25" style="30"/>
    <col min="14081" max="14081" width="21.5" style="30" customWidth="1"/>
    <col min="14082" max="14086" width="20.625" style="30" customWidth="1"/>
    <col min="14087" max="14087" width="9.75" style="30" customWidth="1"/>
    <col min="14088" max="14088" width="1.625" style="30" customWidth="1"/>
    <col min="14089" max="14089" width="19" style="30" bestFit="1" customWidth="1"/>
    <col min="14090" max="14334" width="8.625" style="30" customWidth="1"/>
    <col min="14335" max="14335" width="20.625" style="30" bestFit="1" customWidth="1"/>
    <col min="14336" max="14336" width="25" style="30"/>
    <col min="14337" max="14337" width="21.5" style="30" customWidth="1"/>
    <col min="14338" max="14342" width="20.625" style="30" customWidth="1"/>
    <col min="14343" max="14343" width="9.75" style="30" customWidth="1"/>
    <col min="14344" max="14344" width="1.625" style="30" customWidth="1"/>
    <col min="14345" max="14345" width="19" style="30" bestFit="1" customWidth="1"/>
    <col min="14346" max="14590" width="8.625" style="30" customWidth="1"/>
    <col min="14591" max="14591" width="20.625" style="30" bestFit="1" customWidth="1"/>
    <col min="14592" max="14592" width="25" style="30"/>
    <col min="14593" max="14593" width="21.5" style="30" customWidth="1"/>
    <col min="14594" max="14598" width="20.625" style="30" customWidth="1"/>
    <col min="14599" max="14599" width="9.75" style="30" customWidth="1"/>
    <col min="14600" max="14600" width="1.625" style="30" customWidth="1"/>
    <col min="14601" max="14601" width="19" style="30" bestFit="1" customWidth="1"/>
    <col min="14602" max="14846" width="8.625" style="30" customWidth="1"/>
    <col min="14847" max="14847" width="20.625" style="30" bestFit="1" customWidth="1"/>
    <col min="14848" max="14848" width="25" style="30"/>
    <col min="14849" max="14849" width="21.5" style="30" customWidth="1"/>
    <col min="14850" max="14854" width="20.625" style="30" customWidth="1"/>
    <col min="14855" max="14855" width="9.75" style="30" customWidth="1"/>
    <col min="14856" max="14856" width="1.625" style="30" customWidth="1"/>
    <col min="14857" max="14857" width="19" style="30" bestFit="1" customWidth="1"/>
    <col min="14858" max="15102" width="8.625" style="30" customWidth="1"/>
    <col min="15103" max="15103" width="20.625" style="30" bestFit="1" customWidth="1"/>
    <col min="15104" max="15104" width="25" style="30"/>
    <col min="15105" max="15105" width="21.5" style="30" customWidth="1"/>
    <col min="15106" max="15110" width="20.625" style="30" customWidth="1"/>
    <col min="15111" max="15111" width="9.75" style="30" customWidth="1"/>
    <col min="15112" max="15112" width="1.625" style="30" customWidth="1"/>
    <col min="15113" max="15113" width="19" style="30" bestFit="1" customWidth="1"/>
    <col min="15114" max="15358" width="8.625" style="30" customWidth="1"/>
    <col min="15359" max="15359" width="20.625" style="30" bestFit="1" customWidth="1"/>
    <col min="15360" max="15360" width="25" style="30"/>
    <col min="15361" max="15361" width="21.5" style="30" customWidth="1"/>
    <col min="15362" max="15366" width="20.625" style="30" customWidth="1"/>
    <col min="15367" max="15367" width="9.75" style="30" customWidth="1"/>
    <col min="15368" max="15368" width="1.625" style="30" customWidth="1"/>
    <col min="15369" max="15369" width="19" style="30" bestFit="1" customWidth="1"/>
    <col min="15370" max="15614" width="8.625" style="30" customWidth="1"/>
    <col min="15615" max="15615" width="20.625" style="30" bestFit="1" customWidth="1"/>
    <col min="15616" max="15616" width="25" style="30"/>
    <col min="15617" max="15617" width="21.5" style="30" customWidth="1"/>
    <col min="15618" max="15622" width="20.625" style="30" customWidth="1"/>
    <col min="15623" max="15623" width="9.75" style="30" customWidth="1"/>
    <col min="15624" max="15624" width="1.625" style="30" customWidth="1"/>
    <col min="15625" max="15625" width="19" style="30" bestFit="1" customWidth="1"/>
    <col min="15626" max="15870" width="8.625" style="30" customWidth="1"/>
    <col min="15871" max="15871" width="20.625" style="30" bestFit="1" customWidth="1"/>
    <col min="15872" max="15872" width="25" style="30"/>
    <col min="15873" max="15873" width="21.5" style="30" customWidth="1"/>
    <col min="15874" max="15878" width="20.625" style="30" customWidth="1"/>
    <col min="15879" max="15879" width="9.75" style="30" customWidth="1"/>
    <col min="15880" max="15880" width="1.625" style="30" customWidth="1"/>
    <col min="15881" max="15881" width="19" style="30" bestFit="1" customWidth="1"/>
    <col min="15882" max="16126" width="8.625" style="30" customWidth="1"/>
    <col min="16127" max="16127" width="20.625" style="30" bestFit="1" customWidth="1"/>
    <col min="16128" max="16128" width="25" style="30"/>
    <col min="16129" max="16129" width="21.5" style="30" customWidth="1"/>
    <col min="16130" max="16134" width="20.625" style="30" customWidth="1"/>
    <col min="16135" max="16135" width="9.75" style="30" customWidth="1"/>
    <col min="16136" max="16136" width="1.625" style="30" customWidth="1"/>
    <col min="16137" max="16137" width="19" style="30" bestFit="1" customWidth="1"/>
    <col min="16138" max="16382" width="8.625" style="30" customWidth="1"/>
    <col min="16383" max="16383" width="20.625" style="30" bestFit="1" customWidth="1"/>
    <col min="16384" max="16384" width="25" style="30"/>
  </cols>
  <sheetData>
    <row r="1" spans="1:9" ht="15.95" customHeight="1">
      <c r="A1" s="187" t="s">
        <v>1693</v>
      </c>
      <c r="B1" s="187"/>
      <c r="C1" s="187"/>
      <c r="D1" s="187"/>
      <c r="E1" s="187"/>
      <c r="F1" s="187"/>
      <c r="G1" s="187"/>
      <c r="I1" s="31"/>
    </row>
    <row r="2" spans="1:9" s="32" customFormat="1" ht="15.95" customHeight="1">
      <c r="A2" s="188"/>
      <c r="B2" s="188"/>
      <c r="C2" s="188"/>
      <c r="D2" s="188"/>
      <c r="E2" s="188"/>
      <c r="F2" s="188"/>
      <c r="G2" s="188"/>
    </row>
    <row r="3" spans="1:9" s="32" customFormat="1" ht="27.95" customHeight="1">
      <c r="A3" s="33" t="s">
        <v>1694</v>
      </c>
      <c r="B3" s="186" t="str">
        <f>☞①공사명입력표지출력!A14</f>
        <v>오이도함상전망대리모델링공사(진입계단, 전시관)</v>
      </c>
      <c r="C3" s="186"/>
      <c r="D3" s="186"/>
      <c r="E3" s="186"/>
      <c r="F3" s="186"/>
      <c r="G3" s="186"/>
    </row>
    <row r="4" spans="1:9" s="32" customFormat="1" ht="27.95" customHeight="1">
      <c r="A4" s="33" t="s">
        <v>1695</v>
      </c>
      <c r="B4" s="186" t="str">
        <f>"一金 :"&amp;NUMBERSTRING(F19,1)&amp;"원정 ("&amp;DOLLAR(F19)&amp;" 원정)"</f>
        <v>一金 :사억이천구백오십일만육천원정 (₩429,516,000 원정)</v>
      </c>
      <c r="C4" s="186"/>
      <c r="D4" s="186"/>
      <c r="E4" s="186"/>
      <c r="F4" s="186"/>
      <c r="G4" s="186"/>
      <c r="I4" s="34"/>
    </row>
    <row r="5" spans="1:9" s="32" customFormat="1" ht="27.95" customHeight="1">
      <c r="A5" s="35" t="s">
        <v>1696</v>
      </c>
      <c r="B5" s="186" t="str">
        <f>"一金 :"&amp;NUMBERSTRING(B19,1)&amp;"원정 ("&amp;DOLLAR(B19)&amp;" 원정)"</f>
        <v>一金 :사억구백구십만칠천일십오원정 (₩409,907,015 원정)</v>
      </c>
      <c r="C5" s="186"/>
      <c r="D5" s="186"/>
      <c r="E5" s="186"/>
      <c r="F5" s="186"/>
      <c r="G5" s="186"/>
      <c r="I5" s="34"/>
    </row>
    <row r="6" spans="1:9" s="32" customFormat="1" ht="27.95" customHeight="1">
      <c r="A6" s="35" t="s">
        <v>1697</v>
      </c>
      <c r="B6" s="186" t="str">
        <f>"一金 :"&amp;NUMBERSTRING(C19,1)&amp;"원정 ("&amp;DOLLAR(C19)&amp;" 원정)"</f>
        <v>一金 :사백팔십삼만오천구백칠십사원정 (₩4,835,974 원정)</v>
      </c>
      <c r="C6" s="186"/>
      <c r="D6" s="186"/>
      <c r="E6" s="186"/>
      <c r="F6" s="186"/>
      <c r="G6" s="186"/>
      <c r="I6" s="34"/>
    </row>
    <row r="7" spans="1:9" s="32" customFormat="1" ht="27.95" customHeight="1">
      <c r="A7" s="35" t="s">
        <v>1698</v>
      </c>
      <c r="B7" s="186" t="str">
        <f>"一金 :"&amp;NUMBERSTRING(D19,1)&amp;"원정 ("&amp;DOLLAR(D19)&amp;" 원정)"</f>
        <v>一金 :일천사백칠십칠만삼천이백육십원정 (₩14,773,260 원정)</v>
      </c>
      <c r="C7" s="186"/>
      <c r="D7" s="186"/>
      <c r="E7" s="186"/>
      <c r="F7" s="186"/>
      <c r="G7" s="186"/>
      <c r="I7" s="34"/>
    </row>
    <row r="8" spans="1:9" s="32" customFormat="1" ht="27.95" customHeight="1">
      <c r="A8" s="35" t="s">
        <v>1699</v>
      </c>
      <c r="B8" s="186" t="str">
        <f>"一金 :"&amp;NUMBERSTRING(E19,1)&amp;"원정 ("&amp;DOLLAR(E19)&amp;" 원정)"</f>
        <v>一金 :영원정 (₩0 원정)</v>
      </c>
      <c r="C8" s="186"/>
      <c r="D8" s="186"/>
      <c r="E8" s="186"/>
      <c r="F8" s="186"/>
      <c r="G8" s="186"/>
      <c r="I8" s="34"/>
    </row>
    <row r="9" spans="1:9" s="32" customFormat="1" ht="27.95" customHeight="1">
      <c r="A9" s="36" t="s">
        <v>1700</v>
      </c>
      <c r="B9" s="37" t="s">
        <v>1701</v>
      </c>
      <c r="C9" s="37" t="s">
        <v>1697</v>
      </c>
      <c r="D9" s="37" t="s">
        <v>1702</v>
      </c>
      <c r="E9" s="37" t="s">
        <v>1703</v>
      </c>
      <c r="F9" s="36" t="s">
        <v>1704</v>
      </c>
      <c r="G9" s="36" t="s">
        <v>1705</v>
      </c>
    </row>
    <row r="10" spans="1:9" s="32" customFormat="1" ht="27.95" customHeight="1">
      <c r="A10" s="38" t="s">
        <v>1706</v>
      </c>
      <c r="B10" s="39">
        <f>'(1)★건축원가(요율조정은이곳에서)★'!E32</f>
        <v>364686740.36363637</v>
      </c>
      <c r="C10" s="39">
        <f>[55]건축총괄원가!H33</f>
        <v>0</v>
      </c>
      <c r="D10" s="39">
        <f>'(1)★건축원가(요율조정은이곳에서)★'!E35</f>
        <v>14773260</v>
      </c>
      <c r="E10" s="40"/>
      <c r="F10" s="41">
        <f>B10+C10+D10+E10</f>
        <v>379460000.36363637</v>
      </c>
      <c r="G10" s="42"/>
    </row>
    <row r="11" spans="1:9" s="32" customFormat="1" ht="27.95" customHeight="1">
      <c r="A11" s="43" t="s">
        <v>1707</v>
      </c>
      <c r="B11" s="44">
        <f>SUM(B10)</f>
        <v>364686740.36363637</v>
      </c>
      <c r="C11" s="44">
        <f>SUM(C10)</f>
        <v>0</v>
      </c>
      <c r="D11" s="44">
        <f>SUM(D10)</f>
        <v>14773260</v>
      </c>
      <c r="E11" s="44">
        <f>SUM(E10)</f>
        <v>0</v>
      </c>
      <c r="F11" s="45">
        <f>B11+C11+D11+E11</f>
        <v>379460000.36363637</v>
      </c>
      <c r="G11" s="46"/>
    </row>
    <row r="12" spans="1:9" s="32" customFormat="1" ht="27.95" customHeight="1">
      <c r="A12" s="47" t="s">
        <v>1708</v>
      </c>
      <c r="B12" s="48">
        <v>45220275</v>
      </c>
      <c r="C12" s="48">
        <v>4835974</v>
      </c>
      <c r="D12" s="48"/>
      <c r="E12" s="49"/>
      <c r="F12" s="48">
        <f>B12+C12+D12+E12-249</f>
        <v>50056000</v>
      </c>
      <c r="G12" s="50"/>
    </row>
    <row r="13" spans="1:9" s="32" customFormat="1" ht="27.95" customHeight="1">
      <c r="A13" s="47" t="s">
        <v>1709</v>
      </c>
      <c r="B13" s="48">
        <v>0</v>
      </c>
      <c r="C13" s="48"/>
      <c r="D13" s="48"/>
      <c r="E13" s="49"/>
      <c r="F13" s="48">
        <f t="shared" ref="F13:F14" si="0">B13+C13+D13+E13</f>
        <v>0</v>
      </c>
      <c r="G13" s="50"/>
    </row>
    <row r="14" spans="1:9" s="32" customFormat="1" ht="27.95" customHeight="1">
      <c r="A14" s="47" t="s">
        <v>1710</v>
      </c>
      <c r="B14" s="48">
        <v>0</v>
      </c>
      <c r="C14" s="48"/>
      <c r="D14" s="48"/>
      <c r="E14" s="49"/>
      <c r="F14" s="48">
        <f t="shared" si="0"/>
        <v>0</v>
      </c>
      <c r="G14" s="50"/>
    </row>
    <row r="15" spans="1:9" s="32" customFormat="1" ht="27.95" customHeight="1">
      <c r="A15" s="43" t="s">
        <v>1707</v>
      </c>
      <c r="B15" s="51">
        <f>SUM(B12:B14)</f>
        <v>45220275</v>
      </c>
      <c r="C15" s="51">
        <f>SUM(C12:C14)</f>
        <v>4835974</v>
      </c>
      <c r="D15" s="51">
        <f>SUM(D12:D14)</f>
        <v>0</v>
      </c>
      <c r="E15" s="51">
        <f>SUM(E12:E14)</f>
        <v>0</v>
      </c>
      <c r="F15" s="51">
        <f>B15+C15+D15+E15-249</f>
        <v>50056000</v>
      </c>
      <c r="G15" s="46"/>
    </row>
    <row r="16" spans="1:9" s="32" customFormat="1" ht="27.95" customHeight="1">
      <c r="A16" s="47" t="s">
        <v>1711</v>
      </c>
      <c r="B16" s="48"/>
      <c r="C16" s="48"/>
      <c r="D16" s="48"/>
      <c r="E16" s="49"/>
      <c r="F16" s="48"/>
      <c r="G16" s="50"/>
    </row>
    <row r="17" spans="1:9" s="32" customFormat="1" ht="27.95" customHeight="1">
      <c r="A17" s="43" t="s">
        <v>1707</v>
      </c>
      <c r="B17" s="51">
        <f>B16</f>
        <v>0</v>
      </c>
      <c r="C17" s="51">
        <f>C16</f>
        <v>0</v>
      </c>
      <c r="D17" s="51">
        <f>D16</f>
        <v>0</v>
      </c>
      <c r="E17" s="51">
        <f>E16</f>
        <v>0</v>
      </c>
      <c r="F17" s="51">
        <f>B17+C17+D17+E17</f>
        <v>0</v>
      </c>
      <c r="G17" s="46"/>
    </row>
    <row r="18" spans="1:9" s="32" customFormat="1" ht="27.95" customHeight="1">
      <c r="A18" s="33"/>
      <c r="B18" s="48"/>
      <c r="C18" s="48"/>
      <c r="D18" s="48"/>
      <c r="E18" s="49"/>
      <c r="F18" s="48"/>
      <c r="G18" s="50"/>
    </row>
    <row r="19" spans="1:9" s="32" customFormat="1" ht="27.95" customHeight="1">
      <c r="A19" s="52" t="s">
        <v>1712</v>
      </c>
      <c r="B19" s="53">
        <f>B11+B15+B17</f>
        <v>409907015.36363637</v>
      </c>
      <c r="C19" s="53">
        <f>C11+C15+C17</f>
        <v>4835974</v>
      </c>
      <c r="D19" s="53">
        <f>D11+D15+D17</f>
        <v>14773260</v>
      </c>
      <c r="E19" s="53">
        <f>E11+E15+E17</f>
        <v>0</v>
      </c>
      <c r="F19" s="53">
        <f>F11+F15</f>
        <v>429516000.36363637</v>
      </c>
      <c r="G19" s="54"/>
      <c r="I19" s="55"/>
    </row>
    <row r="20" spans="1:9">
      <c r="F20" s="56"/>
    </row>
    <row r="21" spans="1:9">
      <c r="F21" s="56"/>
    </row>
    <row r="22" spans="1:9">
      <c r="F22" s="57"/>
    </row>
    <row r="25" spans="1:9">
      <c r="F25" s="57"/>
    </row>
    <row r="26" spans="1:9">
      <c r="F26" s="57"/>
    </row>
  </sheetData>
  <mergeCells count="7">
    <mergeCell ref="B8:G8"/>
    <mergeCell ref="A1:G2"/>
    <mergeCell ref="B3:G3"/>
    <mergeCell ref="B4:G4"/>
    <mergeCell ref="B5:G5"/>
    <mergeCell ref="B6:G6"/>
    <mergeCell ref="B7:G7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8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-0.249977111117893"/>
  </sheetPr>
  <dimension ref="A1:Q54"/>
  <sheetViews>
    <sheetView view="pageBreakPreview" zoomScale="90" zoomScaleNormal="100" zoomScaleSheetLayoutView="90" workbookViewId="0">
      <pane xSplit="3" ySplit="2" topLeftCell="D3" activePane="bottomRight" state="frozen"/>
      <selection activeCell="G21" sqref="G21"/>
      <selection pane="topRight" activeCell="G21" sqref="G21"/>
      <selection pane="bottomLeft" activeCell="G21" sqref="G21"/>
      <selection pane="bottomRight" activeCell="C44" sqref="C44"/>
    </sheetView>
  </sheetViews>
  <sheetFormatPr defaultColWidth="8.875" defaultRowHeight="13.5"/>
  <cols>
    <col min="1" max="2" width="5.125" style="59" customWidth="1"/>
    <col min="3" max="3" width="33.875" style="59" customWidth="1"/>
    <col min="4" max="4" width="2.875" style="59" customWidth="1"/>
    <col min="5" max="5" width="19.875" style="59" customWidth="1"/>
    <col min="6" max="6" width="2.875" style="59" customWidth="1"/>
    <col min="7" max="7" width="17" style="59" customWidth="1"/>
    <col min="8" max="8" width="3.125" style="59" customWidth="1"/>
    <col min="9" max="9" width="6.875" style="59" customWidth="1"/>
    <col min="10" max="10" width="3.125" style="59" customWidth="1"/>
    <col min="11" max="11" width="8.875" style="59"/>
    <col min="12" max="12" width="3.125" style="59" customWidth="1"/>
    <col min="13" max="13" width="5" style="59" customWidth="1"/>
    <col min="14" max="14" width="14.875" style="59" customWidth="1"/>
    <col min="15" max="15" width="4.625" style="59" customWidth="1"/>
    <col min="16" max="16" width="13.375" style="63" customWidth="1"/>
    <col min="17" max="256" width="8.875" style="59"/>
    <col min="257" max="258" width="5.125" style="59" customWidth="1"/>
    <col min="259" max="259" width="33.875" style="59" customWidth="1"/>
    <col min="260" max="260" width="2.875" style="59" customWidth="1"/>
    <col min="261" max="261" width="19.875" style="59" customWidth="1"/>
    <col min="262" max="262" width="2.875" style="59" customWidth="1"/>
    <col min="263" max="263" width="17" style="59" customWidth="1"/>
    <col min="264" max="264" width="3.125" style="59" customWidth="1"/>
    <col min="265" max="265" width="6.875" style="59" customWidth="1"/>
    <col min="266" max="266" width="3.125" style="59" customWidth="1"/>
    <col min="267" max="267" width="8.875" style="59"/>
    <col min="268" max="268" width="3.125" style="59" customWidth="1"/>
    <col min="269" max="269" width="5" style="59" customWidth="1"/>
    <col min="270" max="270" width="14.875" style="59" customWidth="1"/>
    <col min="271" max="271" width="4.625" style="59" customWidth="1"/>
    <col min="272" max="272" width="13.375" style="59" customWidth="1"/>
    <col min="273" max="512" width="8.875" style="59"/>
    <col min="513" max="514" width="5.125" style="59" customWidth="1"/>
    <col min="515" max="515" width="33.875" style="59" customWidth="1"/>
    <col min="516" max="516" width="2.875" style="59" customWidth="1"/>
    <col min="517" max="517" width="19.875" style="59" customWidth="1"/>
    <col min="518" max="518" width="2.875" style="59" customWidth="1"/>
    <col min="519" max="519" width="17" style="59" customWidth="1"/>
    <col min="520" max="520" width="3.125" style="59" customWidth="1"/>
    <col min="521" max="521" width="6.875" style="59" customWidth="1"/>
    <col min="522" max="522" width="3.125" style="59" customWidth="1"/>
    <col min="523" max="523" width="8.875" style="59"/>
    <col min="524" max="524" width="3.125" style="59" customWidth="1"/>
    <col min="525" max="525" width="5" style="59" customWidth="1"/>
    <col min="526" max="526" width="14.875" style="59" customWidth="1"/>
    <col min="527" max="527" width="4.625" style="59" customWidth="1"/>
    <col min="528" max="528" width="13.375" style="59" customWidth="1"/>
    <col min="529" max="768" width="8.875" style="59"/>
    <col min="769" max="770" width="5.125" style="59" customWidth="1"/>
    <col min="771" max="771" width="33.875" style="59" customWidth="1"/>
    <col min="772" max="772" width="2.875" style="59" customWidth="1"/>
    <col min="773" max="773" width="19.875" style="59" customWidth="1"/>
    <col min="774" max="774" width="2.875" style="59" customWidth="1"/>
    <col min="775" max="775" width="17" style="59" customWidth="1"/>
    <col min="776" max="776" width="3.125" style="59" customWidth="1"/>
    <col min="777" max="777" width="6.875" style="59" customWidth="1"/>
    <col min="778" max="778" width="3.125" style="59" customWidth="1"/>
    <col min="779" max="779" width="8.875" style="59"/>
    <col min="780" max="780" width="3.125" style="59" customWidth="1"/>
    <col min="781" max="781" width="5" style="59" customWidth="1"/>
    <col min="782" max="782" width="14.875" style="59" customWidth="1"/>
    <col min="783" max="783" width="4.625" style="59" customWidth="1"/>
    <col min="784" max="784" width="13.375" style="59" customWidth="1"/>
    <col min="785" max="1024" width="8.875" style="59"/>
    <col min="1025" max="1026" width="5.125" style="59" customWidth="1"/>
    <col min="1027" max="1027" width="33.875" style="59" customWidth="1"/>
    <col min="1028" max="1028" width="2.875" style="59" customWidth="1"/>
    <col min="1029" max="1029" width="19.875" style="59" customWidth="1"/>
    <col min="1030" max="1030" width="2.875" style="59" customWidth="1"/>
    <col min="1031" max="1031" width="17" style="59" customWidth="1"/>
    <col min="1032" max="1032" width="3.125" style="59" customWidth="1"/>
    <col min="1033" max="1033" width="6.875" style="59" customWidth="1"/>
    <col min="1034" max="1034" width="3.125" style="59" customWidth="1"/>
    <col min="1035" max="1035" width="8.875" style="59"/>
    <col min="1036" max="1036" width="3.125" style="59" customWidth="1"/>
    <col min="1037" max="1037" width="5" style="59" customWidth="1"/>
    <col min="1038" max="1038" width="14.875" style="59" customWidth="1"/>
    <col min="1039" max="1039" width="4.625" style="59" customWidth="1"/>
    <col min="1040" max="1040" width="13.375" style="59" customWidth="1"/>
    <col min="1041" max="1280" width="8.875" style="59"/>
    <col min="1281" max="1282" width="5.125" style="59" customWidth="1"/>
    <col min="1283" max="1283" width="33.875" style="59" customWidth="1"/>
    <col min="1284" max="1284" width="2.875" style="59" customWidth="1"/>
    <col min="1285" max="1285" width="19.875" style="59" customWidth="1"/>
    <col min="1286" max="1286" width="2.875" style="59" customWidth="1"/>
    <col min="1287" max="1287" width="17" style="59" customWidth="1"/>
    <col min="1288" max="1288" width="3.125" style="59" customWidth="1"/>
    <col min="1289" max="1289" width="6.875" style="59" customWidth="1"/>
    <col min="1290" max="1290" width="3.125" style="59" customWidth="1"/>
    <col min="1291" max="1291" width="8.875" style="59"/>
    <col min="1292" max="1292" width="3.125" style="59" customWidth="1"/>
    <col min="1293" max="1293" width="5" style="59" customWidth="1"/>
    <col min="1294" max="1294" width="14.875" style="59" customWidth="1"/>
    <col min="1295" max="1295" width="4.625" style="59" customWidth="1"/>
    <col min="1296" max="1296" width="13.375" style="59" customWidth="1"/>
    <col min="1297" max="1536" width="8.875" style="59"/>
    <col min="1537" max="1538" width="5.125" style="59" customWidth="1"/>
    <col min="1539" max="1539" width="33.875" style="59" customWidth="1"/>
    <col min="1540" max="1540" width="2.875" style="59" customWidth="1"/>
    <col min="1541" max="1541" width="19.875" style="59" customWidth="1"/>
    <col min="1542" max="1542" width="2.875" style="59" customWidth="1"/>
    <col min="1543" max="1543" width="17" style="59" customWidth="1"/>
    <col min="1544" max="1544" width="3.125" style="59" customWidth="1"/>
    <col min="1545" max="1545" width="6.875" style="59" customWidth="1"/>
    <col min="1546" max="1546" width="3.125" style="59" customWidth="1"/>
    <col min="1547" max="1547" width="8.875" style="59"/>
    <col min="1548" max="1548" width="3.125" style="59" customWidth="1"/>
    <col min="1549" max="1549" width="5" style="59" customWidth="1"/>
    <col min="1550" max="1550" width="14.875" style="59" customWidth="1"/>
    <col min="1551" max="1551" width="4.625" style="59" customWidth="1"/>
    <col min="1552" max="1552" width="13.375" style="59" customWidth="1"/>
    <col min="1553" max="1792" width="8.875" style="59"/>
    <col min="1793" max="1794" width="5.125" style="59" customWidth="1"/>
    <col min="1795" max="1795" width="33.875" style="59" customWidth="1"/>
    <col min="1796" max="1796" width="2.875" style="59" customWidth="1"/>
    <col min="1797" max="1797" width="19.875" style="59" customWidth="1"/>
    <col min="1798" max="1798" width="2.875" style="59" customWidth="1"/>
    <col min="1799" max="1799" width="17" style="59" customWidth="1"/>
    <col min="1800" max="1800" width="3.125" style="59" customWidth="1"/>
    <col min="1801" max="1801" width="6.875" style="59" customWidth="1"/>
    <col min="1802" max="1802" width="3.125" style="59" customWidth="1"/>
    <col min="1803" max="1803" width="8.875" style="59"/>
    <col min="1804" max="1804" width="3.125" style="59" customWidth="1"/>
    <col min="1805" max="1805" width="5" style="59" customWidth="1"/>
    <col min="1806" max="1806" width="14.875" style="59" customWidth="1"/>
    <col min="1807" max="1807" width="4.625" style="59" customWidth="1"/>
    <col min="1808" max="1808" width="13.375" style="59" customWidth="1"/>
    <col min="1809" max="2048" width="8.875" style="59"/>
    <col min="2049" max="2050" width="5.125" style="59" customWidth="1"/>
    <col min="2051" max="2051" width="33.875" style="59" customWidth="1"/>
    <col min="2052" max="2052" width="2.875" style="59" customWidth="1"/>
    <col min="2053" max="2053" width="19.875" style="59" customWidth="1"/>
    <col min="2054" max="2054" width="2.875" style="59" customWidth="1"/>
    <col min="2055" max="2055" width="17" style="59" customWidth="1"/>
    <col min="2056" max="2056" width="3.125" style="59" customWidth="1"/>
    <col min="2057" max="2057" width="6.875" style="59" customWidth="1"/>
    <col min="2058" max="2058" width="3.125" style="59" customWidth="1"/>
    <col min="2059" max="2059" width="8.875" style="59"/>
    <col min="2060" max="2060" width="3.125" style="59" customWidth="1"/>
    <col min="2061" max="2061" width="5" style="59" customWidth="1"/>
    <col min="2062" max="2062" width="14.875" style="59" customWidth="1"/>
    <col min="2063" max="2063" width="4.625" style="59" customWidth="1"/>
    <col min="2064" max="2064" width="13.375" style="59" customWidth="1"/>
    <col min="2065" max="2304" width="8.875" style="59"/>
    <col min="2305" max="2306" width="5.125" style="59" customWidth="1"/>
    <col min="2307" max="2307" width="33.875" style="59" customWidth="1"/>
    <col min="2308" max="2308" width="2.875" style="59" customWidth="1"/>
    <col min="2309" max="2309" width="19.875" style="59" customWidth="1"/>
    <col min="2310" max="2310" width="2.875" style="59" customWidth="1"/>
    <col min="2311" max="2311" width="17" style="59" customWidth="1"/>
    <col min="2312" max="2312" width="3.125" style="59" customWidth="1"/>
    <col min="2313" max="2313" width="6.875" style="59" customWidth="1"/>
    <col min="2314" max="2314" width="3.125" style="59" customWidth="1"/>
    <col min="2315" max="2315" width="8.875" style="59"/>
    <col min="2316" max="2316" width="3.125" style="59" customWidth="1"/>
    <col min="2317" max="2317" width="5" style="59" customWidth="1"/>
    <col min="2318" max="2318" width="14.875" style="59" customWidth="1"/>
    <col min="2319" max="2319" width="4.625" style="59" customWidth="1"/>
    <col min="2320" max="2320" width="13.375" style="59" customWidth="1"/>
    <col min="2321" max="2560" width="8.875" style="59"/>
    <col min="2561" max="2562" width="5.125" style="59" customWidth="1"/>
    <col min="2563" max="2563" width="33.875" style="59" customWidth="1"/>
    <col min="2564" max="2564" width="2.875" style="59" customWidth="1"/>
    <col min="2565" max="2565" width="19.875" style="59" customWidth="1"/>
    <col min="2566" max="2566" width="2.875" style="59" customWidth="1"/>
    <col min="2567" max="2567" width="17" style="59" customWidth="1"/>
    <col min="2568" max="2568" width="3.125" style="59" customWidth="1"/>
    <col min="2569" max="2569" width="6.875" style="59" customWidth="1"/>
    <col min="2570" max="2570" width="3.125" style="59" customWidth="1"/>
    <col min="2571" max="2571" width="8.875" style="59"/>
    <col min="2572" max="2572" width="3.125" style="59" customWidth="1"/>
    <col min="2573" max="2573" width="5" style="59" customWidth="1"/>
    <col min="2574" max="2574" width="14.875" style="59" customWidth="1"/>
    <col min="2575" max="2575" width="4.625" style="59" customWidth="1"/>
    <col min="2576" max="2576" width="13.375" style="59" customWidth="1"/>
    <col min="2577" max="2816" width="8.875" style="59"/>
    <col min="2817" max="2818" width="5.125" style="59" customWidth="1"/>
    <col min="2819" max="2819" width="33.875" style="59" customWidth="1"/>
    <col min="2820" max="2820" width="2.875" style="59" customWidth="1"/>
    <col min="2821" max="2821" width="19.875" style="59" customWidth="1"/>
    <col min="2822" max="2822" width="2.875" style="59" customWidth="1"/>
    <col min="2823" max="2823" width="17" style="59" customWidth="1"/>
    <col min="2824" max="2824" width="3.125" style="59" customWidth="1"/>
    <col min="2825" max="2825" width="6.875" style="59" customWidth="1"/>
    <col min="2826" max="2826" width="3.125" style="59" customWidth="1"/>
    <col min="2827" max="2827" width="8.875" style="59"/>
    <col min="2828" max="2828" width="3.125" style="59" customWidth="1"/>
    <col min="2829" max="2829" width="5" style="59" customWidth="1"/>
    <col min="2830" max="2830" width="14.875" style="59" customWidth="1"/>
    <col min="2831" max="2831" width="4.625" style="59" customWidth="1"/>
    <col min="2832" max="2832" width="13.375" style="59" customWidth="1"/>
    <col min="2833" max="3072" width="8.875" style="59"/>
    <col min="3073" max="3074" width="5.125" style="59" customWidth="1"/>
    <col min="3075" max="3075" width="33.875" style="59" customWidth="1"/>
    <col min="3076" max="3076" width="2.875" style="59" customWidth="1"/>
    <col min="3077" max="3077" width="19.875" style="59" customWidth="1"/>
    <col min="3078" max="3078" width="2.875" style="59" customWidth="1"/>
    <col min="3079" max="3079" width="17" style="59" customWidth="1"/>
    <col min="3080" max="3080" width="3.125" style="59" customWidth="1"/>
    <col min="3081" max="3081" width="6.875" style="59" customWidth="1"/>
    <col min="3082" max="3082" width="3.125" style="59" customWidth="1"/>
    <col min="3083" max="3083" width="8.875" style="59"/>
    <col min="3084" max="3084" width="3.125" style="59" customWidth="1"/>
    <col min="3085" max="3085" width="5" style="59" customWidth="1"/>
    <col min="3086" max="3086" width="14.875" style="59" customWidth="1"/>
    <col min="3087" max="3087" width="4.625" style="59" customWidth="1"/>
    <col min="3088" max="3088" width="13.375" style="59" customWidth="1"/>
    <col min="3089" max="3328" width="8.875" style="59"/>
    <col min="3329" max="3330" width="5.125" style="59" customWidth="1"/>
    <col min="3331" max="3331" width="33.875" style="59" customWidth="1"/>
    <col min="3332" max="3332" width="2.875" style="59" customWidth="1"/>
    <col min="3333" max="3333" width="19.875" style="59" customWidth="1"/>
    <col min="3334" max="3334" width="2.875" style="59" customWidth="1"/>
    <col min="3335" max="3335" width="17" style="59" customWidth="1"/>
    <col min="3336" max="3336" width="3.125" style="59" customWidth="1"/>
    <col min="3337" max="3337" width="6.875" style="59" customWidth="1"/>
    <col min="3338" max="3338" width="3.125" style="59" customWidth="1"/>
    <col min="3339" max="3339" width="8.875" style="59"/>
    <col min="3340" max="3340" width="3.125" style="59" customWidth="1"/>
    <col min="3341" max="3341" width="5" style="59" customWidth="1"/>
    <col min="3342" max="3342" width="14.875" style="59" customWidth="1"/>
    <col min="3343" max="3343" width="4.625" style="59" customWidth="1"/>
    <col min="3344" max="3344" width="13.375" style="59" customWidth="1"/>
    <col min="3345" max="3584" width="8.875" style="59"/>
    <col min="3585" max="3586" width="5.125" style="59" customWidth="1"/>
    <col min="3587" max="3587" width="33.875" style="59" customWidth="1"/>
    <col min="3588" max="3588" width="2.875" style="59" customWidth="1"/>
    <col min="3589" max="3589" width="19.875" style="59" customWidth="1"/>
    <col min="3590" max="3590" width="2.875" style="59" customWidth="1"/>
    <col min="3591" max="3591" width="17" style="59" customWidth="1"/>
    <col min="3592" max="3592" width="3.125" style="59" customWidth="1"/>
    <col min="3593" max="3593" width="6.875" style="59" customWidth="1"/>
    <col min="3594" max="3594" width="3.125" style="59" customWidth="1"/>
    <col min="3595" max="3595" width="8.875" style="59"/>
    <col min="3596" max="3596" width="3.125" style="59" customWidth="1"/>
    <col min="3597" max="3597" width="5" style="59" customWidth="1"/>
    <col min="3598" max="3598" width="14.875" style="59" customWidth="1"/>
    <col min="3599" max="3599" width="4.625" style="59" customWidth="1"/>
    <col min="3600" max="3600" width="13.375" style="59" customWidth="1"/>
    <col min="3601" max="3840" width="8.875" style="59"/>
    <col min="3841" max="3842" width="5.125" style="59" customWidth="1"/>
    <col min="3843" max="3843" width="33.875" style="59" customWidth="1"/>
    <col min="3844" max="3844" width="2.875" style="59" customWidth="1"/>
    <col min="3845" max="3845" width="19.875" style="59" customWidth="1"/>
    <col min="3846" max="3846" width="2.875" style="59" customWidth="1"/>
    <col min="3847" max="3847" width="17" style="59" customWidth="1"/>
    <col min="3848" max="3848" width="3.125" style="59" customWidth="1"/>
    <col min="3849" max="3849" width="6.875" style="59" customWidth="1"/>
    <col min="3850" max="3850" width="3.125" style="59" customWidth="1"/>
    <col min="3851" max="3851" width="8.875" style="59"/>
    <col min="3852" max="3852" width="3.125" style="59" customWidth="1"/>
    <col min="3853" max="3853" width="5" style="59" customWidth="1"/>
    <col min="3854" max="3854" width="14.875" style="59" customWidth="1"/>
    <col min="3855" max="3855" width="4.625" style="59" customWidth="1"/>
    <col min="3856" max="3856" width="13.375" style="59" customWidth="1"/>
    <col min="3857" max="4096" width="8.875" style="59"/>
    <col min="4097" max="4098" width="5.125" style="59" customWidth="1"/>
    <col min="4099" max="4099" width="33.875" style="59" customWidth="1"/>
    <col min="4100" max="4100" width="2.875" style="59" customWidth="1"/>
    <col min="4101" max="4101" width="19.875" style="59" customWidth="1"/>
    <col min="4102" max="4102" width="2.875" style="59" customWidth="1"/>
    <col min="4103" max="4103" width="17" style="59" customWidth="1"/>
    <col min="4104" max="4104" width="3.125" style="59" customWidth="1"/>
    <col min="4105" max="4105" width="6.875" style="59" customWidth="1"/>
    <col min="4106" max="4106" width="3.125" style="59" customWidth="1"/>
    <col min="4107" max="4107" width="8.875" style="59"/>
    <col min="4108" max="4108" width="3.125" style="59" customWidth="1"/>
    <col min="4109" max="4109" width="5" style="59" customWidth="1"/>
    <col min="4110" max="4110" width="14.875" style="59" customWidth="1"/>
    <col min="4111" max="4111" width="4.625" style="59" customWidth="1"/>
    <col min="4112" max="4112" width="13.375" style="59" customWidth="1"/>
    <col min="4113" max="4352" width="8.875" style="59"/>
    <col min="4353" max="4354" width="5.125" style="59" customWidth="1"/>
    <col min="4355" max="4355" width="33.875" style="59" customWidth="1"/>
    <col min="4356" max="4356" width="2.875" style="59" customWidth="1"/>
    <col min="4357" max="4357" width="19.875" style="59" customWidth="1"/>
    <col min="4358" max="4358" width="2.875" style="59" customWidth="1"/>
    <col min="4359" max="4359" width="17" style="59" customWidth="1"/>
    <col min="4360" max="4360" width="3.125" style="59" customWidth="1"/>
    <col min="4361" max="4361" width="6.875" style="59" customWidth="1"/>
    <col min="4362" max="4362" width="3.125" style="59" customWidth="1"/>
    <col min="4363" max="4363" width="8.875" style="59"/>
    <col min="4364" max="4364" width="3.125" style="59" customWidth="1"/>
    <col min="4365" max="4365" width="5" style="59" customWidth="1"/>
    <col min="4366" max="4366" width="14.875" style="59" customWidth="1"/>
    <col min="4367" max="4367" width="4.625" style="59" customWidth="1"/>
    <col min="4368" max="4368" width="13.375" style="59" customWidth="1"/>
    <col min="4369" max="4608" width="8.875" style="59"/>
    <col min="4609" max="4610" width="5.125" style="59" customWidth="1"/>
    <col min="4611" max="4611" width="33.875" style="59" customWidth="1"/>
    <col min="4612" max="4612" width="2.875" style="59" customWidth="1"/>
    <col min="4613" max="4613" width="19.875" style="59" customWidth="1"/>
    <col min="4614" max="4614" width="2.875" style="59" customWidth="1"/>
    <col min="4615" max="4615" width="17" style="59" customWidth="1"/>
    <col min="4616" max="4616" width="3.125" style="59" customWidth="1"/>
    <col min="4617" max="4617" width="6.875" style="59" customWidth="1"/>
    <col min="4618" max="4618" width="3.125" style="59" customWidth="1"/>
    <col min="4619" max="4619" width="8.875" style="59"/>
    <col min="4620" max="4620" width="3.125" style="59" customWidth="1"/>
    <col min="4621" max="4621" width="5" style="59" customWidth="1"/>
    <col min="4622" max="4622" width="14.875" style="59" customWidth="1"/>
    <col min="4623" max="4623" width="4.625" style="59" customWidth="1"/>
    <col min="4624" max="4624" width="13.375" style="59" customWidth="1"/>
    <col min="4625" max="4864" width="8.875" style="59"/>
    <col min="4865" max="4866" width="5.125" style="59" customWidth="1"/>
    <col min="4867" max="4867" width="33.875" style="59" customWidth="1"/>
    <col min="4868" max="4868" width="2.875" style="59" customWidth="1"/>
    <col min="4869" max="4869" width="19.875" style="59" customWidth="1"/>
    <col min="4870" max="4870" width="2.875" style="59" customWidth="1"/>
    <col min="4871" max="4871" width="17" style="59" customWidth="1"/>
    <col min="4872" max="4872" width="3.125" style="59" customWidth="1"/>
    <col min="4873" max="4873" width="6.875" style="59" customWidth="1"/>
    <col min="4874" max="4874" width="3.125" style="59" customWidth="1"/>
    <col min="4875" max="4875" width="8.875" style="59"/>
    <col min="4876" max="4876" width="3.125" style="59" customWidth="1"/>
    <col min="4877" max="4877" width="5" style="59" customWidth="1"/>
    <col min="4878" max="4878" width="14.875" style="59" customWidth="1"/>
    <col min="4879" max="4879" width="4.625" style="59" customWidth="1"/>
    <col min="4880" max="4880" width="13.375" style="59" customWidth="1"/>
    <col min="4881" max="5120" width="8.875" style="59"/>
    <col min="5121" max="5122" width="5.125" style="59" customWidth="1"/>
    <col min="5123" max="5123" width="33.875" style="59" customWidth="1"/>
    <col min="5124" max="5124" width="2.875" style="59" customWidth="1"/>
    <col min="5125" max="5125" width="19.875" style="59" customWidth="1"/>
    <col min="5126" max="5126" width="2.875" style="59" customWidth="1"/>
    <col min="5127" max="5127" width="17" style="59" customWidth="1"/>
    <col min="5128" max="5128" width="3.125" style="59" customWidth="1"/>
    <col min="5129" max="5129" width="6.875" style="59" customWidth="1"/>
    <col min="5130" max="5130" width="3.125" style="59" customWidth="1"/>
    <col min="5131" max="5131" width="8.875" style="59"/>
    <col min="5132" max="5132" width="3.125" style="59" customWidth="1"/>
    <col min="5133" max="5133" width="5" style="59" customWidth="1"/>
    <col min="5134" max="5134" width="14.875" style="59" customWidth="1"/>
    <col min="5135" max="5135" width="4.625" style="59" customWidth="1"/>
    <col min="5136" max="5136" width="13.375" style="59" customWidth="1"/>
    <col min="5137" max="5376" width="8.875" style="59"/>
    <col min="5377" max="5378" width="5.125" style="59" customWidth="1"/>
    <col min="5379" max="5379" width="33.875" style="59" customWidth="1"/>
    <col min="5380" max="5380" width="2.875" style="59" customWidth="1"/>
    <col min="5381" max="5381" width="19.875" style="59" customWidth="1"/>
    <col min="5382" max="5382" width="2.875" style="59" customWidth="1"/>
    <col min="5383" max="5383" width="17" style="59" customWidth="1"/>
    <col min="5384" max="5384" width="3.125" style="59" customWidth="1"/>
    <col min="5385" max="5385" width="6.875" style="59" customWidth="1"/>
    <col min="5386" max="5386" width="3.125" style="59" customWidth="1"/>
    <col min="5387" max="5387" width="8.875" style="59"/>
    <col min="5388" max="5388" width="3.125" style="59" customWidth="1"/>
    <col min="5389" max="5389" width="5" style="59" customWidth="1"/>
    <col min="5390" max="5390" width="14.875" style="59" customWidth="1"/>
    <col min="5391" max="5391" width="4.625" style="59" customWidth="1"/>
    <col min="5392" max="5392" width="13.375" style="59" customWidth="1"/>
    <col min="5393" max="5632" width="8.875" style="59"/>
    <col min="5633" max="5634" width="5.125" style="59" customWidth="1"/>
    <col min="5635" max="5635" width="33.875" style="59" customWidth="1"/>
    <col min="5636" max="5636" width="2.875" style="59" customWidth="1"/>
    <col min="5637" max="5637" width="19.875" style="59" customWidth="1"/>
    <col min="5638" max="5638" width="2.875" style="59" customWidth="1"/>
    <col min="5639" max="5639" width="17" style="59" customWidth="1"/>
    <col min="5640" max="5640" width="3.125" style="59" customWidth="1"/>
    <col min="5641" max="5641" width="6.875" style="59" customWidth="1"/>
    <col min="5642" max="5642" width="3.125" style="59" customWidth="1"/>
    <col min="5643" max="5643" width="8.875" style="59"/>
    <col min="5644" max="5644" width="3.125" style="59" customWidth="1"/>
    <col min="5645" max="5645" width="5" style="59" customWidth="1"/>
    <col min="5646" max="5646" width="14.875" style="59" customWidth="1"/>
    <col min="5647" max="5647" width="4.625" style="59" customWidth="1"/>
    <col min="5648" max="5648" width="13.375" style="59" customWidth="1"/>
    <col min="5649" max="5888" width="8.875" style="59"/>
    <col min="5889" max="5890" width="5.125" style="59" customWidth="1"/>
    <col min="5891" max="5891" width="33.875" style="59" customWidth="1"/>
    <col min="5892" max="5892" width="2.875" style="59" customWidth="1"/>
    <col min="5893" max="5893" width="19.875" style="59" customWidth="1"/>
    <col min="5894" max="5894" width="2.875" style="59" customWidth="1"/>
    <col min="5895" max="5895" width="17" style="59" customWidth="1"/>
    <col min="5896" max="5896" width="3.125" style="59" customWidth="1"/>
    <col min="5897" max="5897" width="6.875" style="59" customWidth="1"/>
    <col min="5898" max="5898" width="3.125" style="59" customWidth="1"/>
    <col min="5899" max="5899" width="8.875" style="59"/>
    <col min="5900" max="5900" width="3.125" style="59" customWidth="1"/>
    <col min="5901" max="5901" width="5" style="59" customWidth="1"/>
    <col min="5902" max="5902" width="14.875" style="59" customWidth="1"/>
    <col min="5903" max="5903" width="4.625" style="59" customWidth="1"/>
    <col min="5904" max="5904" width="13.375" style="59" customWidth="1"/>
    <col min="5905" max="6144" width="8.875" style="59"/>
    <col min="6145" max="6146" width="5.125" style="59" customWidth="1"/>
    <col min="6147" max="6147" width="33.875" style="59" customWidth="1"/>
    <col min="6148" max="6148" width="2.875" style="59" customWidth="1"/>
    <col min="6149" max="6149" width="19.875" style="59" customWidth="1"/>
    <col min="6150" max="6150" width="2.875" style="59" customWidth="1"/>
    <col min="6151" max="6151" width="17" style="59" customWidth="1"/>
    <col min="6152" max="6152" width="3.125" style="59" customWidth="1"/>
    <col min="6153" max="6153" width="6.875" style="59" customWidth="1"/>
    <col min="6154" max="6154" width="3.125" style="59" customWidth="1"/>
    <col min="6155" max="6155" width="8.875" style="59"/>
    <col min="6156" max="6156" width="3.125" style="59" customWidth="1"/>
    <col min="6157" max="6157" width="5" style="59" customWidth="1"/>
    <col min="6158" max="6158" width="14.875" style="59" customWidth="1"/>
    <col min="6159" max="6159" width="4.625" style="59" customWidth="1"/>
    <col min="6160" max="6160" width="13.375" style="59" customWidth="1"/>
    <col min="6161" max="6400" width="8.875" style="59"/>
    <col min="6401" max="6402" width="5.125" style="59" customWidth="1"/>
    <col min="6403" max="6403" width="33.875" style="59" customWidth="1"/>
    <col min="6404" max="6404" width="2.875" style="59" customWidth="1"/>
    <col min="6405" max="6405" width="19.875" style="59" customWidth="1"/>
    <col min="6406" max="6406" width="2.875" style="59" customWidth="1"/>
    <col min="6407" max="6407" width="17" style="59" customWidth="1"/>
    <col min="6408" max="6408" width="3.125" style="59" customWidth="1"/>
    <col min="6409" max="6409" width="6.875" style="59" customWidth="1"/>
    <col min="6410" max="6410" width="3.125" style="59" customWidth="1"/>
    <col min="6411" max="6411" width="8.875" style="59"/>
    <col min="6412" max="6412" width="3.125" style="59" customWidth="1"/>
    <col min="6413" max="6413" width="5" style="59" customWidth="1"/>
    <col min="6414" max="6414" width="14.875" style="59" customWidth="1"/>
    <col min="6415" max="6415" width="4.625" style="59" customWidth="1"/>
    <col min="6416" max="6416" width="13.375" style="59" customWidth="1"/>
    <col min="6417" max="6656" width="8.875" style="59"/>
    <col min="6657" max="6658" width="5.125" style="59" customWidth="1"/>
    <col min="6659" max="6659" width="33.875" style="59" customWidth="1"/>
    <col min="6660" max="6660" width="2.875" style="59" customWidth="1"/>
    <col min="6661" max="6661" width="19.875" style="59" customWidth="1"/>
    <col min="6662" max="6662" width="2.875" style="59" customWidth="1"/>
    <col min="6663" max="6663" width="17" style="59" customWidth="1"/>
    <col min="6664" max="6664" width="3.125" style="59" customWidth="1"/>
    <col min="6665" max="6665" width="6.875" style="59" customWidth="1"/>
    <col min="6666" max="6666" width="3.125" style="59" customWidth="1"/>
    <col min="6667" max="6667" width="8.875" style="59"/>
    <col min="6668" max="6668" width="3.125" style="59" customWidth="1"/>
    <col min="6669" max="6669" width="5" style="59" customWidth="1"/>
    <col min="6670" max="6670" width="14.875" style="59" customWidth="1"/>
    <col min="6671" max="6671" width="4.625" style="59" customWidth="1"/>
    <col min="6672" max="6672" width="13.375" style="59" customWidth="1"/>
    <col min="6673" max="6912" width="8.875" style="59"/>
    <col min="6913" max="6914" width="5.125" style="59" customWidth="1"/>
    <col min="6915" max="6915" width="33.875" style="59" customWidth="1"/>
    <col min="6916" max="6916" width="2.875" style="59" customWidth="1"/>
    <col min="6917" max="6917" width="19.875" style="59" customWidth="1"/>
    <col min="6918" max="6918" width="2.875" style="59" customWidth="1"/>
    <col min="6919" max="6919" width="17" style="59" customWidth="1"/>
    <col min="6920" max="6920" width="3.125" style="59" customWidth="1"/>
    <col min="6921" max="6921" width="6.875" style="59" customWidth="1"/>
    <col min="6922" max="6922" width="3.125" style="59" customWidth="1"/>
    <col min="6923" max="6923" width="8.875" style="59"/>
    <col min="6924" max="6924" width="3.125" style="59" customWidth="1"/>
    <col min="6925" max="6925" width="5" style="59" customWidth="1"/>
    <col min="6926" max="6926" width="14.875" style="59" customWidth="1"/>
    <col min="6927" max="6927" width="4.625" style="59" customWidth="1"/>
    <col min="6928" max="6928" width="13.375" style="59" customWidth="1"/>
    <col min="6929" max="7168" width="8.875" style="59"/>
    <col min="7169" max="7170" width="5.125" style="59" customWidth="1"/>
    <col min="7171" max="7171" width="33.875" style="59" customWidth="1"/>
    <col min="7172" max="7172" width="2.875" style="59" customWidth="1"/>
    <col min="7173" max="7173" width="19.875" style="59" customWidth="1"/>
    <col min="7174" max="7174" width="2.875" style="59" customWidth="1"/>
    <col min="7175" max="7175" width="17" style="59" customWidth="1"/>
    <col min="7176" max="7176" width="3.125" style="59" customWidth="1"/>
    <col min="7177" max="7177" width="6.875" style="59" customWidth="1"/>
    <col min="7178" max="7178" width="3.125" style="59" customWidth="1"/>
    <col min="7179" max="7179" width="8.875" style="59"/>
    <col min="7180" max="7180" width="3.125" style="59" customWidth="1"/>
    <col min="7181" max="7181" width="5" style="59" customWidth="1"/>
    <col min="7182" max="7182" width="14.875" style="59" customWidth="1"/>
    <col min="7183" max="7183" width="4.625" style="59" customWidth="1"/>
    <col min="7184" max="7184" width="13.375" style="59" customWidth="1"/>
    <col min="7185" max="7424" width="8.875" style="59"/>
    <col min="7425" max="7426" width="5.125" style="59" customWidth="1"/>
    <col min="7427" max="7427" width="33.875" style="59" customWidth="1"/>
    <col min="7428" max="7428" width="2.875" style="59" customWidth="1"/>
    <col min="7429" max="7429" width="19.875" style="59" customWidth="1"/>
    <col min="7430" max="7430" width="2.875" style="59" customWidth="1"/>
    <col min="7431" max="7431" width="17" style="59" customWidth="1"/>
    <col min="7432" max="7432" width="3.125" style="59" customWidth="1"/>
    <col min="7433" max="7433" width="6.875" style="59" customWidth="1"/>
    <col min="7434" max="7434" width="3.125" style="59" customWidth="1"/>
    <col min="7435" max="7435" width="8.875" style="59"/>
    <col min="7436" max="7436" width="3.125" style="59" customWidth="1"/>
    <col min="7437" max="7437" width="5" style="59" customWidth="1"/>
    <col min="7438" max="7438" width="14.875" style="59" customWidth="1"/>
    <col min="7439" max="7439" width="4.625" style="59" customWidth="1"/>
    <col min="7440" max="7440" width="13.375" style="59" customWidth="1"/>
    <col min="7441" max="7680" width="8.875" style="59"/>
    <col min="7681" max="7682" width="5.125" style="59" customWidth="1"/>
    <col min="7683" max="7683" width="33.875" style="59" customWidth="1"/>
    <col min="7684" max="7684" width="2.875" style="59" customWidth="1"/>
    <col min="7685" max="7685" width="19.875" style="59" customWidth="1"/>
    <col min="7686" max="7686" width="2.875" style="59" customWidth="1"/>
    <col min="7687" max="7687" width="17" style="59" customWidth="1"/>
    <col min="7688" max="7688" width="3.125" style="59" customWidth="1"/>
    <col min="7689" max="7689" width="6.875" style="59" customWidth="1"/>
    <col min="7690" max="7690" width="3.125" style="59" customWidth="1"/>
    <col min="7691" max="7691" width="8.875" style="59"/>
    <col min="7692" max="7692" width="3.125" style="59" customWidth="1"/>
    <col min="7693" max="7693" width="5" style="59" customWidth="1"/>
    <col min="7694" max="7694" width="14.875" style="59" customWidth="1"/>
    <col min="7695" max="7695" width="4.625" style="59" customWidth="1"/>
    <col min="7696" max="7696" width="13.375" style="59" customWidth="1"/>
    <col min="7697" max="7936" width="8.875" style="59"/>
    <col min="7937" max="7938" width="5.125" style="59" customWidth="1"/>
    <col min="7939" max="7939" width="33.875" style="59" customWidth="1"/>
    <col min="7940" max="7940" width="2.875" style="59" customWidth="1"/>
    <col min="7941" max="7941" width="19.875" style="59" customWidth="1"/>
    <col min="7942" max="7942" width="2.875" style="59" customWidth="1"/>
    <col min="7943" max="7943" width="17" style="59" customWidth="1"/>
    <col min="7944" max="7944" width="3.125" style="59" customWidth="1"/>
    <col min="7945" max="7945" width="6.875" style="59" customWidth="1"/>
    <col min="7946" max="7946" width="3.125" style="59" customWidth="1"/>
    <col min="7947" max="7947" width="8.875" style="59"/>
    <col min="7948" max="7948" width="3.125" style="59" customWidth="1"/>
    <col min="7949" max="7949" width="5" style="59" customWidth="1"/>
    <col min="7950" max="7950" width="14.875" style="59" customWidth="1"/>
    <col min="7951" max="7951" width="4.625" style="59" customWidth="1"/>
    <col min="7952" max="7952" width="13.375" style="59" customWidth="1"/>
    <col min="7953" max="8192" width="8.875" style="59"/>
    <col min="8193" max="8194" width="5.125" style="59" customWidth="1"/>
    <col min="8195" max="8195" width="33.875" style="59" customWidth="1"/>
    <col min="8196" max="8196" width="2.875" style="59" customWidth="1"/>
    <col min="8197" max="8197" width="19.875" style="59" customWidth="1"/>
    <col min="8198" max="8198" width="2.875" style="59" customWidth="1"/>
    <col min="8199" max="8199" width="17" style="59" customWidth="1"/>
    <col min="8200" max="8200" width="3.125" style="59" customWidth="1"/>
    <col min="8201" max="8201" width="6.875" style="59" customWidth="1"/>
    <col min="8202" max="8202" width="3.125" style="59" customWidth="1"/>
    <col min="8203" max="8203" width="8.875" style="59"/>
    <col min="8204" max="8204" width="3.125" style="59" customWidth="1"/>
    <col min="8205" max="8205" width="5" style="59" customWidth="1"/>
    <col min="8206" max="8206" width="14.875" style="59" customWidth="1"/>
    <col min="8207" max="8207" width="4.625" style="59" customWidth="1"/>
    <col min="8208" max="8208" width="13.375" style="59" customWidth="1"/>
    <col min="8209" max="8448" width="8.875" style="59"/>
    <col min="8449" max="8450" width="5.125" style="59" customWidth="1"/>
    <col min="8451" max="8451" width="33.875" style="59" customWidth="1"/>
    <col min="8452" max="8452" width="2.875" style="59" customWidth="1"/>
    <col min="8453" max="8453" width="19.875" style="59" customWidth="1"/>
    <col min="8454" max="8454" width="2.875" style="59" customWidth="1"/>
    <col min="8455" max="8455" width="17" style="59" customWidth="1"/>
    <col min="8456" max="8456" width="3.125" style="59" customWidth="1"/>
    <col min="8457" max="8457" width="6.875" style="59" customWidth="1"/>
    <col min="8458" max="8458" width="3.125" style="59" customWidth="1"/>
    <col min="8459" max="8459" width="8.875" style="59"/>
    <col min="8460" max="8460" width="3.125" style="59" customWidth="1"/>
    <col min="8461" max="8461" width="5" style="59" customWidth="1"/>
    <col min="8462" max="8462" width="14.875" style="59" customWidth="1"/>
    <col min="8463" max="8463" width="4.625" style="59" customWidth="1"/>
    <col min="8464" max="8464" width="13.375" style="59" customWidth="1"/>
    <col min="8465" max="8704" width="8.875" style="59"/>
    <col min="8705" max="8706" width="5.125" style="59" customWidth="1"/>
    <col min="8707" max="8707" width="33.875" style="59" customWidth="1"/>
    <col min="8708" max="8708" width="2.875" style="59" customWidth="1"/>
    <col min="8709" max="8709" width="19.875" style="59" customWidth="1"/>
    <col min="8710" max="8710" width="2.875" style="59" customWidth="1"/>
    <col min="8711" max="8711" width="17" style="59" customWidth="1"/>
    <col min="8712" max="8712" width="3.125" style="59" customWidth="1"/>
    <col min="8713" max="8713" width="6.875" style="59" customWidth="1"/>
    <col min="8714" max="8714" width="3.125" style="59" customWidth="1"/>
    <col min="8715" max="8715" width="8.875" style="59"/>
    <col min="8716" max="8716" width="3.125" style="59" customWidth="1"/>
    <col min="8717" max="8717" width="5" style="59" customWidth="1"/>
    <col min="8718" max="8718" width="14.875" style="59" customWidth="1"/>
    <col min="8719" max="8719" width="4.625" style="59" customWidth="1"/>
    <col min="8720" max="8720" width="13.375" style="59" customWidth="1"/>
    <col min="8721" max="8960" width="8.875" style="59"/>
    <col min="8961" max="8962" width="5.125" style="59" customWidth="1"/>
    <col min="8963" max="8963" width="33.875" style="59" customWidth="1"/>
    <col min="8964" max="8964" width="2.875" style="59" customWidth="1"/>
    <col min="8965" max="8965" width="19.875" style="59" customWidth="1"/>
    <col min="8966" max="8966" width="2.875" style="59" customWidth="1"/>
    <col min="8967" max="8967" width="17" style="59" customWidth="1"/>
    <col min="8968" max="8968" width="3.125" style="59" customWidth="1"/>
    <col min="8969" max="8969" width="6.875" style="59" customWidth="1"/>
    <col min="8970" max="8970" width="3.125" style="59" customWidth="1"/>
    <col min="8971" max="8971" width="8.875" style="59"/>
    <col min="8972" max="8972" width="3.125" style="59" customWidth="1"/>
    <col min="8973" max="8973" width="5" style="59" customWidth="1"/>
    <col min="8974" max="8974" width="14.875" style="59" customWidth="1"/>
    <col min="8975" max="8975" width="4.625" style="59" customWidth="1"/>
    <col min="8976" max="8976" width="13.375" style="59" customWidth="1"/>
    <col min="8977" max="9216" width="8.875" style="59"/>
    <col min="9217" max="9218" width="5.125" style="59" customWidth="1"/>
    <col min="9219" max="9219" width="33.875" style="59" customWidth="1"/>
    <col min="9220" max="9220" width="2.875" style="59" customWidth="1"/>
    <col min="9221" max="9221" width="19.875" style="59" customWidth="1"/>
    <col min="9222" max="9222" width="2.875" style="59" customWidth="1"/>
    <col min="9223" max="9223" width="17" style="59" customWidth="1"/>
    <col min="9224" max="9224" width="3.125" style="59" customWidth="1"/>
    <col min="9225" max="9225" width="6.875" style="59" customWidth="1"/>
    <col min="9226" max="9226" width="3.125" style="59" customWidth="1"/>
    <col min="9227" max="9227" width="8.875" style="59"/>
    <col min="9228" max="9228" width="3.125" style="59" customWidth="1"/>
    <col min="9229" max="9229" width="5" style="59" customWidth="1"/>
    <col min="9230" max="9230" width="14.875" style="59" customWidth="1"/>
    <col min="9231" max="9231" width="4.625" style="59" customWidth="1"/>
    <col min="9232" max="9232" width="13.375" style="59" customWidth="1"/>
    <col min="9233" max="9472" width="8.875" style="59"/>
    <col min="9473" max="9474" width="5.125" style="59" customWidth="1"/>
    <col min="9475" max="9475" width="33.875" style="59" customWidth="1"/>
    <col min="9476" max="9476" width="2.875" style="59" customWidth="1"/>
    <col min="9477" max="9477" width="19.875" style="59" customWidth="1"/>
    <col min="9478" max="9478" width="2.875" style="59" customWidth="1"/>
    <col min="9479" max="9479" width="17" style="59" customWidth="1"/>
    <col min="9480" max="9480" width="3.125" style="59" customWidth="1"/>
    <col min="9481" max="9481" width="6.875" style="59" customWidth="1"/>
    <col min="9482" max="9482" width="3.125" style="59" customWidth="1"/>
    <col min="9483" max="9483" width="8.875" style="59"/>
    <col min="9484" max="9484" width="3.125" style="59" customWidth="1"/>
    <col min="9485" max="9485" width="5" style="59" customWidth="1"/>
    <col min="9486" max="9486" width="14.875" style="59" customWidth="1"/>
    <col min="9487" max="9487" width="4.625" style="59" customWidth="1"/>
    <col min="9488" max="9488" width="13.375" style="59" customWidth="1"/>
    <col min="9489" max="9728" width="8.875" style="59"/>
    <col min="9729" max="9730" width="5.125" style="59" customWidth="1"/>
    <col min="9731" max="9731" width="33.875" style="59" customWidth="1"/>
    <col min="9732" max="9732" width="2.875" style="59" customWidth="1"/>
    <col min="9733" max="9733" width="19.875" style="59" customWidth="1"/>
    <col min="9734" max="9734" width="2.875" style="59" customWidth="1"/>
    <col min="9735" max="9735" width="17" style="59" customWidth="1"/>
    <col min="9736" max="9736" width="3.125" style="59" customWidth="1"/>
    <col min="9737" max="9737" width="6.875" style="59" customWidth="1"/>
    <col min="9738" max="9738" width="3.125" style="59" customWidth="1"/>
    <col min="9739" max="9739" width="8.875" style="59"/>
    <col min="9740" max="9740" width="3.125" style="59" customWidth="1"/>
    <col min="9741" max="9741" width="5" style="59" customWidth="1"/>
    <col min="9742" max="9742" width="14.875" style="59" customWidth="1"/>
    <col min="9743" max="9743" width="4.625" style="59" customWidth="1"/>
    <col min="9744" max="9744" width="13.375" style="59" customWidth="1"/>
    <col min="9745" max="9984" width="8.875" style="59"/>
    <col min="9985" max="9986" width="5.125" style="59" customWidth="1"/>
    <col min="9987" max="9987" width="33.875" style="59" customWidth="1"/>
    <col min="9988" max="9988" width="2.875" style="59" customWidth="1"/>
    <col min="9989" max="9989" width="19.875" style="59" customWidth="1"/>
    <col min="9990" max="9990" width="2.875" style="59" customWidth="1"/>
    <col min="9991" max="9991" width="17" style="59" customWidth="1"/>
    <col min="9992" max="9992" width="3.125" style="59" customWidth="1"/>
    <col min="9993" max="9993" width="6.875" style="59" customWidth="1"/>
    <col min="9994" max="9994" width="3.125" style="59" customWidth="1"/>
    <col min="9995" max="9995" width="8.875" style="59"/>
    <col min="9996" max="9996" width="3.125" style="59" customWidth="1"/>
    <col min="9997" max="9997" width="5" style="59" customWidth="1"/>
    <col min="9998" max="9998" width="14.875" style="59" customWidth="1"/>
    <col min="9999" max="9999" width="4.625" style="59" customWidth="1"/>
    <col min="10000" max="10000" width="13.375" style="59" customWidth="1"/>
    <col min="10001" max="10240" width="8.875" style="59"/>
    <col min="10241" max="10242" width="5.125" style="59" customWidth="1"/>
    <col min="10243" max="10243" width="33.875" style="59" customWidth="1"/>
    <col min="10244" max="10244" width="2.875" style="59" customWidth="1"/>
    <col min="10245" max="10245" width="19.875" style="59" customWidth="1"/>
    <col min="10246" max="10246" width="2.875" style="59" customWidth="1"/>
    <col min="10247" max="10247" width="17" style="59" customWidth="1"/>
    <col min="10248" max="10248" width="3.125" style="59" customWidth="1"/>
    <col min="10249" max="10249" width="6.875" style="59" customWidth="1"/>
    <col min="10250" max="10250" width="3.125" style="59" customWidth="1"/>
    <col min="10251" max="10251" width="8.875" style="59"/>
    <col min="10252" max="10252" width="3.125" style="59" customWidth="1"/>
    <col min="10253" max="10253" width="5" style="59" customWidth="1"/>
    <col min="10254" max="10254" width="14.875" style="59" customWidth="1"/>
    <col min="10255" max="10255" width="4.625" style="59" customWidth="1"/>
    <col min="10256" max="10256" width="13.375" style="59" customWidth="1"/>
    <col min="10257" max="10496" width="8.875" style="59"/>
    <col min="10497" max="10498" width="5.125" style="59" customWidth="1"/>
    <col min="10499" max="10499" width="33.875" style="59" customWidth="1"/>
    <col min="10500" max="10500" width="2.875" style="59" customWidth="1"/>
    <col min="10501" max="10501" width="19.875" style="59" customWidth="1"/>
    <col min="10502" max="10502" width="2.875" style="59" customWidth="1"/>
    <col min="10503" max="10503" width="17" style="59" customWidth="1"/>
    <col min="10504" max="10504" width="3.125" style="59" customWidth="1"/>
    <col min="10505" max="10505" width="6.875" style="59" customWidth="1"/>
    <col min="10506" max="10506" width="3.125" style="59" customWidth="1"/>
    <col min="10507" max="10507" width="8.875" style="59"/>
    <col min="10508" max="10508" width="3.125" style="59" customWidth="1"/>
    <col min="10509" max="10509" width="5" style="59" customWidth="1"/>
    <col min="10510" max="10510" width="14.875" style="59" customWidth="1"/>
    <col min="10511" max="10511" width="4.625" style="59" customWidth="1"/>
    <col min="10512" max="10512" width="13.375" style="59" customWidth="1"/>
    <col min="10513" max="10752" width="8.875" style="59"/>
    <col min="10753" max="10754" width="5.125" style="59" customWidth="1"/>
    <col min="10755" max="10755" width="33.875" style="59" customWidth="1"/>
    <col min="10756" max="10756" width="2.875" style="59" customWidth="1"/>
    <col min="10757" max="10757" width="19.875" style="59" customWidth="1"/>
    <col min="10758" max="10758" width="2.875" style="59" customWidth="1"/>
    <col min="10759" max="10759" width="17" style="59" customWidth="1"/>
    <col min="10760" max="10760" width="3.125" style="59" customWidth="1"/>
    <col min="10761" max="10761" width="6.875" style="59" customWidth="1"/>
    <col min="10762" max="10762" width="3.125" style="59" customWidth="1"/>
    <col min="10763" max="10763" width="8.875" style="59"/>
    <col min="10764" max="10764" width="3.125" style="59" customWidth="1"/>
    <col min="10765" max="10765" width="5" style="59" customWidth="1"/>
    <col min="10766" max="10766" width="14.875" style="59" customWidth="1"/>
    <col min="10767" max="10767" width="4.625" style="59" customWidth="1"/>
    <col min="10768" max="10768" width="13.375" style="59" customWidth="1"/>
    <col min="10769" max="11008" width="8.875" style="59"/>
    <col min="11009" max="11010" width="5.125" style="59" customWidth="1"/>
    <col min="11011" max="11011" width="33.875" style="59" customWidth="1"/>
    <col min="11012" max="11012" width="2.875" style="59" customWidth="1"/>
    <col min="11013" max="11013" width="19.875" style="59" customWidth="1"/>
    <col min="11014" max="11014" width="2.875" style="59" customWidth="1"/>
    <col min="11015" max="11015" width="17" style="59" customWidth="1"/>
    <col min="11016" max="11016" width="3.125" style="59" customWidth="1"/>
    <col min="11017" max="11017" width="6.875" style="59" customWidth="1"/>
    <col min="11018" max="11018" width="3.125" style="59" customWidth="1"/>
    <col min="11019" max="11019" width="8.875" style="59"/>
    <col min="11020" max="11020" width="3.125" style="59" customWidth="1"/>
    <col min="11021" max="11021" width="5" style="59" customWidth="1"/>
    <col min="11022" max="11022" width="14.875" style="59" customWidth="1"/>
    <col min="11023" max="11023" width="4.625" style="59" customWidth="1"/>
    <col min="11024" max="11024" width="13.375" style="59" customWidth="1"/>
    <col min="11025" max="11264" width="8.875" style="59"/>
    <col min="11265" max="11266" width="5.125" style="59" customWidth="1"/>
    <col min="11267" max="11267" width="33.875" style="59" customWidth="1"/>
    <col min="11268" max="11268" width="2.875" style="59" customWidth="1"/>
    <col min="11269" max="11269" width="19.875" style="59" customWidth="1"/>
    <col min="11270" max="11270" width="2.875" style="59" customWidth="1"/>
    <col min="11271" max="11271" width="17" style="59" customWidth="1"/>
    <col min="11272" max="11272" width="3.125" style="59" customWidth="1"/>
    <col min="11273" max="11273" width="6.875" style="59" customWidth="1"/>
    <col min="11274" max="11274" width="3.125" style="59" customWidth="1"/>
    <col min="11275" max="11275" width="8.875" style="59"/>
    <col min="11276" max="11276" width="3.125" style="59" customWidth="1"/>
    <col min="11277" max="11277" width="5" style="59" customWidth="1"/>
    <col min="11278" max="11278" width="14.875" style="59" customWidth="1"/>
    <col min="11279" max="11279" width="4.625" style="59" customWidth="1"/>
    <col min="11280" max="11280" width="13.375" style="59" customWidth="1"/>
    <col min="11281" max="11520" width="8.875" style="59"/>
    <col min="11521" max="11522" width="5.125" style="59" customWidth="1"/>
    <col min="11523" max="11523" width="33.875" style="59" customWidth="1"/>
    <col min="11524" max="11524" width="2.875" style="59" customWidth="1"/>
    <col min="11525" max="11525" width="19.875" style="59" customWidth="1"/>
    <col min="11526" max="11526" width="2.875" style="59" customWidth="1"/>
    <col min="11527" max="11527" width="17" style="59" customWidth="1"/>
    <col min="11528" max="11528" width="3.125" style="59" customWidth="1"/>
    <col min="11529" max="11529" width="6.875" style="59" customWidth="1"/>
    <col min="11530" max="11530" width="3.125" style="59" customWidth="1"/>
    <col min="11531" max="11531" width="8.875" style="59"/>
    <col min="11532" max="11532" width="3.125" style="59" customWidth="1"/>
    <col min="11533" max="11533" width="5" style="59" customWidth="1"/>
    <col min="11534" max="11534" width="14.875" style="59" customWidth="1"/>
    <col min="11535" max="11535" width="4.625" style="59" customWidth="1"/>
    <col min="11536" max="11536" width="13.375" style="59" customWidth="1"/>
    <col min="11537" max="11776" width="8.875" style="59"/>
    <col min="11777" max="11778" width="5.125" style="59" customWidth="1"/>
    <col min="11779" max="11779" width="33.875" style="59" customWidth="1"/>
    <col min="11780" max="11780" width="2.875" style="59" customWidth="1"/>
    <col min="11781" max="11781" width="19.875" style="59" customWidth="1"/>
    <col min="11782" max="11782" width="2.875" style="59" customWidth="1"/>
    <col min="11783" max="11783" width="17" style="59" customWidth="1"/>
    <col min="11784" max="11784" width="3.125" style="59" customWidth="1"/>
    <col min="11785" max="11785" width="6.875" style="59" customWidth="1"/>
    <col min="11786" max="11786" width="3.125" style="59" customWidth="1"/>
    <col min="11787" max="11787" width="8.875" style="59"/>
    <col min="11788" max="11788" width="3.125" style="59" customWidth="1"/>
    <col min="11789" max="11789" width="5" style="59" customWidth="1"/>
    <col min="11790" max="11790" width="14.875" style="59" customWidth="1"/>
    <col min="11791" max="11791" width="4.625" style="59" customWidth="1"/>
    <col min="11792" max="11792" width="13.375" style="59" customWidth="1"/>
    <col min="11793" max="12032" width="8.875" style="59"/>
    <col min="12033" max="12034" width="5.125" style="59" customWidth="1"/>
    <col min="12035" max="12035" width="33.875" style="59" customWidth="1"/>
    <col min="12036" max="12036" width="2.875" style="59" customWidth="1"/>
    <col min="12037" max="12037" width="19.875" style="59" customWidth="1"/>
    <col min="12038" max="12038" width="2.875" style="59" customWidth="1"/>
    <col min="12039" max="12039" width="17" style="59" customWidth="1"/>
    <col min="12040" max="12040" width="3.125" style="59" customWidth="1"/>
    <col min="12041" max="12041" width="6.875" style="59" customWidth="1"/>
    <col min="12042" max="12042" width="3.125" style="59" customWidth="1"/>
    <col min="12043" max="12043" width="8.875" style="59"/>
    <col min="12044" max="12044" width="3.125" style="59" customWidth="1"/>
    <col min="12045" max="12045" width="5" style="59" customWidth="1"/>
    <col min="12046" max="12046" width="14.875" style="59" customWidth="1"/>
    <col min="12047" max="12047" width="4.625" style="59" customWidth="1"/>
    <col min="12048" max="12048" width="13.375" style="59" customWidth="1"/>
    <col min="12049" max="12288" width="8.875" style="59"/>
    <col min="12289" max="12290" width="5.125" style="59" customWidth="1"/>
    <col min="12291" max="12291" width="33.875" style="59" customWidth="1"/>
    <col min="12292" max="12292" width="2.875" style="59" customWidth="1"/>
    <col min="12293" max="12293" width="19.875" style="59" customWidth="1"/>
    <col min="12294" max="12294" width="2.875" style="59" customWidth="1"/>
    <col min="12295" max="12295" width="17" style="59" customWidth="1"/>
    <col min="12296" max="12296" width="3.125" style="59" customWidth="1"/>
    <col min="12297" max="12297" width="6.875" style="59" customWidth="1"/>
    <col min="12298" max="12298" width="3.125" style="59" customWidth="1"/>
    <col min="12299" max="12299" width="8.875" style="59"/>
    <col min="12300" max="12300" width="3.125" style="59" customWidth="1"/>
    <col min="12301" max="12301" width="5" style="59" customWidth="1"/>
    <col min="12302" max="12302" width="14.875" style="59" customWidth="1"/>
    <col min="12303" max="12303" width="4.625" style="59" customWidth="1"/>
    <col min="12304" max="12304" width="13.375" style="59" customWidth="1"/>
    <col min="12305" max="12544" width="8.875" style="59"/>
    <col min="12545" max="12546" width="5.125" style="59" customWidth="1"/>
    <col min="12547" max="12547" width="33.875" style="59" customWidth="1"/>
    <col min="12548" max="12548" width="2.875" style="59" customWidth="1"/>
    <col min="12549" max="12549" width="19.875" style="59" customWidth="1"/>
    <col min="12550" max="12550" width="2.875" style="59" customWidth="1"/>
    <col min="12551" max="12551" width="17" style="59" customWidth="1"/>
    <col min="12552" max="12552" width="3.125" style="59" customWidth="1"/>
    <col min="12553" max="12553" width="6.875" style="59" customWidth="1"/>
    <col min="12554" max="12554" width="3.125" style="59" customWidth="1"/>
    <col min="12555" max="12555" width="8.875" style="59"/>
    <col min="12556" max="12556" width="3.125" style="59" customWidth="1"/>
    <col min="12557" max="12557" width="5" style="59" customWidth="1"/>
    <col min="12558" max="12558" width="14.875" style="59" customWidth="1"/>
    <col min="12559" max="12559" width="4.625" style="59" customWidth="1"/>
    <col min="12560" max="12560" width="13.375" style="59" customWidth="1"/>
    <col min="12561" max="12800" width="8.875" style="59"/>
    <col min="12801" max="12802" width="5.125" style="59" customWidth="1"/>
    <col min="12803" max="12803" width="33.875" style="59" customWidth="1"/>
    <col min="12804" max="12804" width="2.875" style="59" customWidth="1"/>
    <col min="12805" max="12805" width="19.875" style="59" customWidth="1"/>
    <col min="12806" max="12806" width="2.875" style="59" customWidth="1"/>
    <col min="12807" max="12807" width="17" style="59" customWidth="1"/>
    <col min="12808" max="12808" width="3.125" style="59" customWidth="1"/>
    <col min="12809" max="12809" width="6.875" style="59" customWidth="1"/>
    <col min="12810" max="12810" width="3.125" style="59" customWidth="1"/>
    <col min="12811" max="12811" width="8.875" style="59"/>
    <col min="12812" max="12812" width="3.125" style="59" customWidth="1"/>
    <col min="12813" max="12813" width="5" style="59" customWidth="1"/>
    <col min="12814" max="12814" width="14.875" style="59" customWidth="1"/>
    <col min="12815" max="12815" width="4.625" style="59" customWidth="1"/>
    <col min="12816" max="12816" width="13.375" style="59" customWidth="1"/>
    <col min="12817" max="13056" width="8.875" style="59"/>
    <col min="13057" max="13058" width="5.125" style="59" customWidth="1"/>
    <col min="13059" max="13059" width="33.875" style="59" customWidth="1"/>
    <col min="13060" max="13060" width="2.875" style="59" customWidth="1"/>
    <col min="13061" max="13061" width="19.875" style="59" customWidth="1"/>
    <col min="13062" max="13062" width="2.875" style="59" customWidth="1"/>
    <col min="13063" max="13063" width="17" style="59" customWidth="1"/>
    <col min="13064" max="13064" width="3.125" style="59" customWidth="1"/>
    <col min="13065" max="13065" width="6.875" style="59" customWidth="1"/>
    <col min="13066" max="13066" width="3.125" style="59" customWidth="1"/>
    <col min="13067" max="13067" width="8.875" style="59"/>
    <col min="13068" max="13068" width="3.125" style="59" customWidth="1"/>
    <col min="13069" max="13069" width="5" style="59" customWidth="1"/>
    <col min="13070" max="13070" width="14.875" style="59" customWidth="1"/>
    <col min="13071" max="13071" width="4.625" style="59" customWidth="1"/>
    <col min="13072" max="13072" width="13.375" style="59" customWidth="1"/>
    <col min="13073" max="13312" width="8.875" style="59"/>
    <col min="13313" max="13314" width="5.125" style="59" customWidth="1"/>
    <col min="13315" max="13315" width="33.875" style="59" customWidth="1"/>
    <col min="13316" max="13316" width="2.875" style="59" customWidth="1"/>
    <col min="13317" max="13317" width="19.875" style="59" customWidth="1"/>
    <col min="13318" max="13318" width="2.875" style="59" customWidth="1"/>
    <col min="13319" max="13319" width="17" style="59" customWidth="1"/>
    <col min="13320" max="13320" width="3.125" style="59" customWidth="1"/>
    <col min="13321" max="13321" width="6.875" style="59" customWidth="1"/>
    <col min="13322" max="13322" width="3.125" style="59" customWidth="1"/>
    <col min="13323" max="13323" width="8.875" style="59"/>
    <col min="13324" max="13324" width="3.125" style="59" customWidth="1"/>
    <col min="13325" max="13325" width="5" style="59" customWidth="1"/>
    <col min="13326" max="13326" width="14.875" style="59" customWidth="1"/>
    <col min="13327" max="13327" width="4.625" style="59" customWidth="1"/>
    <col min="13328" max="13328" width="13.375" style="59" customWidth="1"/>
    <col min="13329" max="13568" width="8.875" style="59"/>
    <col min="13569" max="13570" width="5.125" style="59" customWidth="1"/>
    <col min="13571" max="13571" width="33.875" style="59" customWidth="1"/>
    <col min="13572" max="13572" width="2.875" style="59" customWidth="1"/>
    <col min="13573" max="13573" width="19.875" style="59" customWidth="1"/>
    <col min="13574" max="13574" width="2.875" style="59" customWidth="1"/>
    <col min="13575" max="13575" width="17" style="59" customWidth="1"/>
    <col min="13576" max="13576" width="3.125" style="59" customWidth="1"/>
    <col min="13577" max="13577" width="6.875" style="59" customWidth="1"/>
    <col min="13578" max="13578" width="3.125" style="59" customWidth="1"/>
    <col min="13579" max="13579" width="8.875" style="59"/>
    <col min="13580" max="13580" width="3.125" style="59" customWidth="1"/>
    <col min="13581" max="13581" width="5" style="59" customWidth="1"/>
    <col min="13582" max="13582" width="14.875" style="59" customWidth="1"/>
    <col min="13583" max="13583" width="4.625" style="59" customWidth="1"/>
    <col min="13584" max="13584" width="13.375" style="59" customWidth="1"/>
    <col min="13585" max="13824" width="8.875" style="59"/>
    <col min="13825" max="13826" width="5.125" style="59" customWidth="1"/>
    <col min="13827" max="13827" width="33.875" style="59" customWidth="1"/>
    <col min="13828" max="13828" width="2.875" style="59" customWidth="1"/>
    <col min="13829" max="13829" width="19.875" style="59" customWidth="1"/>
    <col min="13830" max="13830" width="2.875" style="59" customWidth="1"/>
    <col min="13831" max="13831" width="17" style="59" customWidth="1"/>
    <col min="13832" max="13832" width="3.125" style="59" customWidth="1"/>
    <col min="13833" max="13833" width="6.875" style="59" customWidth="1"/>
    <col min="13834" max="13834" width="3.125" style="59" customWidth="1"/>
    <col min="13835" max="13835" width="8.875" style="59"/>
    <col min="13836" max="13836" width="3.125" style="59" customWidth="1"/>
    <col min="13837" max="13837" width="5" style="59" customWidth="1"/>
    <col min="13838" max="13838" width="14.875" style="59" customWidth="1"/>
    <col min="13839" max="13839" width="4.625" style="59" customWidth="1"/>
    <col min="13840" max="13840" width="13.375" style="59" customWidth="1"/>
    <col min="13841" max="14080" width="8.875" style="59"/>
    <col min="14081" max="14082" width="5.125" style="59" customWidth="1"/>
    <col min="14083" max="14083" width="33.875" style="59" customWidth="1"/>
    <col min="14084" max="14084" width="2.875" style="59" customWidth="1"/>
    <col min="14085" max="14085" width="19.875" style="59" customWidth="1"/>
    <col min="14086" max="14086" width="2.875" style="59" customWidth="1"/>
    <col min="14087" max="14087" width="17" style="59" customWidth="1"/>
    <col min="14088" max="14088" width="3.125" style="59" customWidth="1"/>
    <col min="14089" max="14089" width="6.875" style="59" customWidth="1"/>
    <col min="14090" max="14090" width="3.125" style="59" customWidth="1"/>
    <col min="14091" max="14091" width="8.875" style="59"/>
    <col min="14092" max="14092" width="3.125" style="59" customWidth="1"/>
    <col min="14093" max="14093" width="5" style="59" customWidth="1"/>
    <col min="14094" max="14094" width="14.875" style="59" customWidth="1"/>
    <col min="14095" max="14095" width="4.625" style="59" customWidth="1"/>
    <col min="14096" max="14096" width="13.375" style="59" customWidth="1"/>
    <col min="14097" max="14336" width="8.875" style="59"/>
    <col min="14337" max="14338" width="5.125" style="59" customWidth="1"/>
    <col min="14339" max="14339" width="33.875" style="59" customWidth="1"/>
    <col min="14340" max="14340" width="2.875" style="59" customWidth="1"/>
    <col min="14341" max="14341" width="19.875" style="59" customWidth="1"/>
    <col min="14342" max="14342" width="2.875" style="59" customWidth="1"/>
    <col min="14343" max="14343" width="17" style="59" customWidth="1"/>
    <col min="14344" max="14344" width="3.125" style="59" customWidth="1"/>
    <col min="14345" max="14345" width="6.875" style="59" customWidth="1"/>
    <col min="14346" max="14346" width="3.125" style="59" customWidth="1"/>
    <col min="14347" max="14347" width="8.875" style="59"/>
    <col min="14348" max="14348" width="3.125" style="59" customWidth="1"/>
    <col min="14349" max="14349" width="5" style="59" customWidth="1"/>
    <col min="14350" max="14350" width="14.875" style="59" customWidth="1"/>
    <col min="14351" max="14351" width="4.625" style="59" customWidth="1"/>
    <col min="14352" max="14352" width="13.375" style="59" customWidth="1"/>
    <col min="14353" max="14592" width="8.875" style="59"/>
    <col min="14593" max="14594" width="5.125" style="59" customWidth="1"/>
    <col min="14595" max="14595" width="33.875" style="59" customWidth="1"/>
    <col min="14596" max="14596" width="2.875" style="59" customWidth="1"/>
    <col min="14597" max="14597" width="19.875" style="59" customWidth="1"/>
    <col min="14598" max="14598" width="2.875" style="59" customWidth="1"/>
    <col min="14599" max="14599" width="17" style="59" customWidth="1"/>
    <col min="14600" max="14600" width="3.125" style="59" customWidth="1"/>
    <col min="14601" max="14601" width="6.875" style="59" customWidth="1"/>
    <col min="14602" max="14602" width="3.125" style="59" customWidth="1"/>
    <col min="14603" max="14603" width="8.875" style="59"/>
    <col min="14604" max="14604" width="3.125" style="59" customWidth="1"/>
    <col min="14605" max="14605" width="5" style="59" customWidth="1"/>
    <col min="14606" max="14606" width="14.875" style="59" customWidth="1"/>
    <col min="14607" max="14607" width="4.625" style="59" customWidth="1"/>
    <col min="14608" max="14608" width="13.375" style="59" customWidth="1"/>
    <col min="14609" max="14848" width="8.875" style="59"/>
    <col min="14849" max="14850" width="5.125" style="59" customWidth="1"/>
    <col min="14851" max="14851" width="33.875" style="59" customWidth="1"/>
    <col min="14852" max="14852" width="2.875" style="59" customWidth="1"/>
    <col min="14853" max="14853" width="19.875" style="59" customWidth="1"/>
    <col min="14854" max="14854" width="2.875" style="59" customWidth="1"/>
    <col min="14855" max="14855" width="17" style="59" customWidth="1"/>
    <col min="14856" max="14856" width="3.125" style="59" customWidth="1"/>
    <col min="14857" max="14857" width="6.875" style="59" customWidth="1"/>
    <col min="14858" max="14858" width="3.125" style="59" customWidth="1"/>
    <col min="14859" max="14859" width="8.875" style="59"/>
    <col min="14860" max="14860" width="3.125" style="59" customWidth="1"/>
    <col min="14861" max="14861" width="5" style="59" customWidth="1"/>
    <col min="14862" max="14862" width="14.875" style="59" customWidth="1"/>
    <col min="14863" max="14863" width="4.625" style="59" customWidth="1"/>
    <col min="14864" max="14864" width="13.375" style="59" customWidth="1"/>
    <col min="14865" max="15104" width="8.875" style="59"/>
    <col min="15105" max="15106" width="5.125" style="59" customWidth="1"/>
    <col min="15107" max="15107" width="33.875" style="59" customWidth="1"/>
    <col min="15108" max="15108" width="2.875" style="59" customWidth="1"/>
    <col min="15109" max="15109" width="19.875" style="59" customWidth="1"/>
    <col min="15110" max="15110" width="2.875" style="59" customWidth="1"/>
    <col min="15111" max="15111" width="17" style="59" customWidth="1"/>
    <col min="15112" max="15112" width="3.125" style="59" customWidth="1"/>
    <col min="15113" max="15113" width="6.875" style="59" customWidth="1"/>
    <col min="15114" max="15114" width="3.125" style="59" customWidth="1"/>
    <col min="15115" max="15115" width="8.875" style="59"/>
    <col min="15116" max="15116" width="3.125" style="59" customWidth="1"/>
    <col min="15117" max="15117" width="5" style="59" customWidth="1"/>
    <col min="15118" max="15118" width="14.875" style="59" customWidth="1"/>
    <col min="15119" max="15119" width="4.625" style="59" customWidth="1"/>
    <col min="15120" max="15120" width="13.375" style="59" customWidth="1"/>
    <col min="15121" max="15360" width="8.875" style="59"/>
    <col min="15361" max="15362" width="5.125" style="59" customWidth="1"/>
    <col min="15363" max="15363" width="33.875" style="59" customWidth="1"/>
    <col min="15364" max="15364" width="2.875" style="59" customWidth="1"/>
    <col min="15365" max="15365" width="19.875" style="59" customWidth="1"/>
    <col min="15366" max="15366" width="2.875" style="59" customWidth="1"/>
    <col min="15367" max="15367" width="17" style="59" customWidth="1"/>
    <col min="15368" max="15368" width="3.125" style="59" customWidth="1"/>
    <col min="15369" max="15369" width="6.875" style="59" customWidth="1"/>
    <col min="15370" max="15370" width="3.125" style="59" customWidth="1"/>
    <col min="15371" max="15371" width="8.875" style="59"/>
    <col min="15372" max="15372" width="3.125" style="59" customWidth="1"/>
    <col min="15373" max="15373" width="5" style="59" customWidth="1"/>
    <col min="15374" max="15374" width="14.875" style="59" customWidth="1"/>
    <col min="15375" max="15375" width="4.625" style="59" customWidth="1"/>
    <col min="15376" max="15376" width="13.375" style="59" customWidth="1"/>
    <col min="15377" max="15616" width="8.875" style="59"/>
    <col min="15617" max="15618" width="5.125" style="59" customWidth="1"/>
    <col min="15619" max="15619" width="33.875" style="59" customWidth="1"/>
    <col min="15620" max="15620" width="2.875" style="59" customWidth="1"/>
    <col min="15621" max="15621" width="19.875" style="59" customWidth="1"/>
    <col min="15622" max="15622" width="2.875" style="59" customWidth="1"/>
    <col min="15623" max="15623" width="17" style="59" customWidth="1"/>
    <col min="15624" max="15624" width="3.125" style="59" customWidth="1"/>
    <col min="15625" max="15625" width="6.875" style="59" customWidth="1"/>
    <col min="15626" max="15626" width="3.125" style="59" customWidth="1"/>
    <col min="15627" max="15627" width="8.875" style="59"/>
    <col min="15628" max="15628" width="3.125" style="59" customWidth="1"/>
    <col min="15629" max="15629" width="5" style="59" customWidth="1"/>
    <col min="15630" max="15630" width="14.875" style="59" customWidth="1"/>
    <col min="15631" max="15631" width="4.625" style="59" customWidth="1"/>
    <col min="15632" max="15632" width="13.375" style="59" customWidth="1"/>
    <col min="15633" max="15872" width="8.875" style="59"/>
    <col min="15873" max="15874" width="5.125" style="59" customWidth="1"/>
    <col min="15875" max="15875" width="33.875" style="59" customWidth="1"/>
    <col min="15876" max="15876" width="2.875" style="59" customWidth="1"/>
    <col min="15877" max="15877" width="19.875" style="59" customWidth="1"/>
    <col min="15878" max="15878" width="2.875" style="59" customWidth="1"/>
    <col min="15879" max="15879" width="17" style="59" customWidth="1"/>
    <col min="15880" max="15880" width="3.125" style="59" customWidth="1"/>
    <col min="15881" max="15881" width="6.875" style="59" customWidth="1"/>
    <col min="15882" max="15882" width="3.125" style="59" customWidth="1"/>
    <col min="15883" max="15883" width="8.875" style="59"/>
    <col min="15884" max="15884" width="3.125" style="59" customWidth="1"/>
    <col min="15885" max="15885" width="5" style="59" customWidth="1"/>
    <col min="15886" max="15886" width="14.875" style="59" customWidth="1"/>
    <col min="15887" max="15887" width="4.625" style="59" customWidth="1"/>
    <col min="15888" max="15888" width="13.375" style="59" customWidth="1"/>
    <col min="15889" max="16128" width="8.875" style="59"/>
    <col min="16129" max="16130" width="5.125" style="59" customWidth="1"/>
    <col min="16131" max="16131" width="33.875" style="59" customWidth="1"/>
    <col min="16132" max="16132" width="2.875" style="59" customWidth="1"/>
    <col min="16133" max="16133" width="19.875" style="59" customWidth="1"/>
    <col min="16134" max="16134" width="2.875" style="59" customWidth="1"/>
    <col min="16135" max="16135" width="17" style="59" customWidth="1"/>
    <col min="16136" max="16136" width="3.125" style="59" customWidth="1"/>
    <col min="16137" max="16137" width="6.875" style="59" customWidth="1"/>
    <col min="16138" max="16138" width="3.125" style="59" customWidth="1"/>
    <col min="16139" max="16139" width="8.875" style="59"/>
    <col min="16140" max="16140" width="3.125" style="59" customWidth="1"/>
    <col min="16141" max="16141" width="5" style="59" customWidth="1"/>
    <col min="16142" max="16142" width="14.875" style="59" customWidth="1"/>
    <col min="16143" max="16143" width="4.625" style="59" customWidth="1"/>
    <col min="16144" max="16144" width="13.375" style="59" customWidth="1"/>
    <col min="16145" max="16384" width="8.875" style="59"/>
  </cols>
  <sheetData>
    <row r="1" spans="1:17" ht="13.5" customHeight="1" thickBot="1">
      <c r="A1" s="58" t="str">
        <f>☞①공사명입력표지출력!A3</f>
        <v>공사명 : 오이도함상전망대리모델링공사(진입계단 전시관)(건축)</v>
      </c>
      <c r="G1" s="60"/>
      <c r="H1" s="61"/>
      <c r="I1" s="62" t="s">
        <v>1713</v>
      </c>
      <c r="J1" s="61"/>
      <c r="K1" s="60"/>
      <c r="L1" s="61"/>
      <c r="M1" s="61"/>
      <c r="N1" s="61"/>
      <c r="O1" s="61"/>
    </row>
    <row r="2" spans="1:17" ht="15.95" customHeight="1" thickBot="1">
      <c r="A2" s="189" t="s">
        <v>1714</v>
      </c>
      <c r="B2" s="190"/>
      <c r="C2" s="190"/>
      <c r="D2" s="193" t="s">
        <v>1715</v>
      </c>
      <c r="E2" s="194"/>
      <c r="F2" s="195"/>
      <c r="G2" s="189" t="s">
        <v>1716</v>
      </c>
      <c r="H2" s="190"/>
      <c r="I2" s="190"/>
      <c r="J2" s="190"/>
      <c r="K2" s="190"/>
      <c r="L2" s="190"/>
      <c r="M2" s="196"/>
      <c r="N2" s="64" t="s">
        <v>1717</v>
      </c>
      <c r="O2" s="65"/>
    </row>
    <row r="3" spans="1:17" ht="15.75" customHeight="1">
      <c r="A3" s="64"/>
      <c r="B3" s="66" t="s">
        <v>1278</v>
      </c>
      <c r="C3" s="67" t="s">
        <v>1718</v>
      </c>
      <c r="D3" s="68"/>
      <c r="E3" s="69">
        <f>공종별집계표!E5</f>
        <v>135700136</v>
      </c>
      <c r="F3" s="70"/>
      <c r="G3" s="71"/>
      <c r="H3" s="72"/>
      <c r="I3" s="73"/>
      <c r="J3" s="72"/>
      <c r="K3" s="74"/>
      <c r="L3" s="72"/>
      <c r="M3" s="75"/>
      <c r="N3" s="76"/>
      <c r="O3" s="77"/>
      <c r="P3" s="78">
        <f>E3+E7+E10</f>
        <v>238929001</v>
      </c>
    </row>
    <row r="4" spans="1:17" ht="15.75" customHeight="1">
      <c r="A4" s="79"/>
      <c r="B4" s="80" t="s">
        <v>1719</v>
      </c>
      <c r="C4" s="81" t="s">
        <v>1720</v>
      </c>
      <c r="D4" s="82"/>
      <c r="E4" s="83"/>
      <c r="F4" s="84"/>
      <c r="G4" s="85"/>
      <c r="H4" s="86"/>
      <c r="I4" s="87"/>
      <c r="J4" s="86"/>
      <c r="K4" s="88"/>
      <c r="L4" s="86"/>
      <c r="M4" s="89"/>
      <c r="N4" s="90"/>
      <c r="O4" s="77"/>
    </row>
    <row r="5" spans="1:17" ht="15.75" customHeight="1">
      <c r="A5" s="79"/>
      <c r="B5" s="80" t="s">
        <v>1721</v>
      </c>
      <c r="C5" s="91" t="s">
        <v>1722</v>
      </c>
      <c r="D5" s="82"/>
      <c r="E5" s="83"/>
      <c r="F5" s="84"/>
      <c r="G5" s="85"/>
      <c r="H5" s="86"/>
      <c r="I5" s="87"/>
      <c r="J5" s="86"/>
      <c r="K5" s="88"/>
      <c r="L5" s="86"/>
      <c r="M5" s="89"/>
      <c r="N5" s="90"/>
      <c r="O5" s="77"/>
      <c r="P5" s="92"/>
    </row>
    <row r="6" spans="1:17" ht="15.75" customHeight="1" thickBot="1">
      <c r="A6" s="79" t="s">
        <v>1723</v>
      </c>
      <c r="B6" s="93"/>
      <c r="C6" s="94" t="s">
        <v>1724</v>
      </c>
      <c r="D6" s="95"/>
      <c r="E6" s="96">
        <f>E3+E4-E5</f>
        <v>135700136</v>
      </c>
      <c r="F6" s="97"/>
      <c r="G6" s="98"/>
      <c r="H6" s="99"/>
      <c r="I6" s="100"/>
      <c r="J6" s="99"/>
      <c r="K6" s="101"/>
      <c r="L6" s="99"/>
      <c r="M6" s="102"/>
      <c r="N6" s="103"/>
      <c r="O6" s="77"/>
    </row>
    <row r="7" spans="1:17" ht="15.75" customHeight="1">
      <c r="A7" s="79"/>
      <c r="B7" s="66" t="s">
        <v>1725</v>
      </c>
      <c r="C7" s="104" t="s">
        <v>1726</v>
      </c>
      <c r="D7" s="68"/>
      <c r="E7" s="69">
        <f>공종별집계표!G5</f>
        <v>96043105</v>
      </c>
      <c r="F7" s="70"/>
      <c r="G7" s="71"/>
      <c r="H7" s="72"/>
      <c r="I7" s="73"/>
      <c r="J7" s="72"/>
      <c r="K7" s="105"/>
      <c r="L7" s="72"/>
      <c r="M7" s="75"/>
      <c r="N7" s="76"/>
      <c r="O7" s="77"/>
    </row>
    <row r="8" spans="1:17" ht="15.75" customHeight="1">
      <c r="A8" s="79"/>
      <c r="B8" s="80" t="s">
        <v>1727</v>
      </c>
      <c r="C8" s="81" t="s">
        <v>1728</v>
      </c>
      <c r="D8" s="82"/>
      <c r="E8" s="83">
        <f>TRUNC(E7*I8)</f>
        <v>12485603</v>
      </c>
      <c r="F8" s="84"/>
      <c r="G8" s="85" t="s">
        <v>1729</v>
      </c>
      <c r="H8" s="86" t="s">
        <v>1730</v>
      </c>
      <c r="I8" s="106">
        <v>0.13</v>
      </c>
      <c r="J8" s="107"/>
      <c r="K8" s="88"/>
      <c r="L8" s="107"/>
      <c r="M8" s="108"/>
      <c r="N8" s="90"/>
      <c r="O8" s="77">
        <v>6.7</v>
      </c>
      <c r="P8" s="63" t="s">
        <v>1731</v>
      </c>
    </row>
    <row r="9" spans="1:17" ht="15.75" customHeight="1" thickBot="1">
      <c r="A9" s="79" t="s">
        <v>1732</v>
      </c>
      <c r="B9" s="93" t="s">
        <v>1721</v>
      </c>
      <c r="C9" s="94" t="s">
        <v>1733</v>
      </c>
      <c r="D9" s="95"/>
      <c r="E9" s="96">
        <f>SUM(E7:E8)</f>
        <v>108528708</v>
      </c>
      <c r="F9" s="97"/>
      <c r="G9" s="98"/>
      <c r="H9" s="99"/>
      <c r="I9" s="109"/>
      <c r="J9" s="99"/>
      <c r="K9" s="101"/>
      <c r="L9" s="99"/>
      <c r="M9" s="102"/>
      <c r="N9" s="103"/>
      <c r="O9" s="77"/>
    </row>
    <row r="10" spans="1:17" ht="15.75" customHeight="1">
      <c r="A10" s="79"/>
      <c r="B10" s="66"/>
      <c r="C10" s="104" t="s">
        <v>1734</v>
      </c>
      <c r="D10" s="68"/>
      <c r="E10" s="69">
        <f>공종별집계표!I5</f>
        <v>7185760</v>
      </c>
      <c r="F10" s="70"/>
      <c r="G10" s="71"/>
      <c r="H10" s="72"/>
      <c r="I10" s="110"/>
      <c r="J10" s="72"/>
      <c r="K10" s="105"/>
      <c r="L10" s="72"/>
      <c r="M10" s="75"/>
      <c r="N10" s="76"/>
      <c r="O10" s="77"/>
    </row>
    <row r="11" spans="1:17" ht="15.75" customHeight="1">
      <c r="A11" s="79"/>
      <c r="B11" s="80"/>
      <c r="C11" s="91" t="s">
        <v>1735</v>
      </c>
      <c r="D11" s="82"/>
      <c r="E11" s="111">
        <v>0</v>
      </c>
      <c r="F11" s="84"/>
      <c r="G11" s="85"/>
      <c r="H11" s="86"/>
      <c r="I11" s="112"/>
      <c r="J11" s="86"/>
      <c r="K11" s="113"/>
      <c r="L11" s="86"/>
      <c r="M11" s="89"/>
      <c r="N11" s="90"/>
      <c r="O11" s="77"/>
    </row>
    <row r="12" spans="1:17" ht="15.75" customHeight="1">
      <c r="A12" s="79" t="s">
        <v>1736</v>
      </c>
      <c r="B12" s="80" t="s">
        <v>1737</v>
      </c>
      <c r="C12" s="81" t="s">
        <v>1738</v>
      </c>
      <c r="D12" s="82"/>
      <c r="E12" s="83">
        <f>TRUNC(E9*I12)</f>
        <v>4015562</v>
      </c>
      <c r="F12" s="84"/>
      <c r="G12" s="85" t="s">
        <v>1739</v>
      </c>
      <c r="H12" s="86" t="s">
        <v>1740</v>
      </c>
      <c r="I12" s="114">
        <v>3.6999999999999998E-2</v>
      </c>
      <c r="J12" s="107"/>
      <c r="K12" s="113"/>
      <c r="L12" s="107"/>
      <c r="M12" s="108"/>
      <c r="N12" s="90"/>
      <c r="O12" s="77"/>
      <c r="P12" s="63" t="s">
        <v>1741</v>
      </c>
    </row>
    <row r="13" spans="1:17" ht="15.75" customHeight="1">
      <c r="A13" s="79"/>
      <c r="B13" s="80"/>
      <c r="C13" s="81" t="s">
        <v>1742</v>
      </c>
      <c r="D13" s="82"/>
      <c r="E13" s="83">
        <f>TRUNC(E9*I13)</f>
        <v>944199</v>
      </c>
      <c r="F13" s="84"/>
      <c r="G13" s="85" t="s">
        <v>1743</v>
      </c>
      <c r="H13" s="86" t="s">
        <v>1744</v>
      </c>
      <c r="I13" s="114">
        <v>8.6999999999999994E-3</v>
      </c>
      <c r="J13" s="107"/>
      <c r="K13" s="113"/>
      <c r="L13" s="107"/>
      <c r="M13" s="108"/>
      <c r="N13" s="90"/>
      <c r="O13" s="77"/>
      <c r="P13" s="63" t="s">
        <v>1741</v>
      </c>
    </row>
    <row r="14" spans="1:17" ht="15.75" customHeight="1">
      <c r="A14" s="79">
        <v>0</v>
      </c>
      <c r="B14" s="80"/>
      <c r="C14" s="81" t="s">
        <v>1745</v>
      </c>
      <c r="D14" s="82"/>
      <c r="E14" s="115">
        <f>TRUNC(E7*I14)</f>
        <v>3294278</v>
      </c>
      <c r="F14" s="116"/>
      <c r="G14" s="117" t="s">
        <v>1746</v>
      </c>
      <c r="H14" s="118" t="s">
        <v>1744</v>
      </c>
      <c r="I14" s="119">
        <v>3.4299999999999997E-2</v>
      </c>
      <c r="J14" s="120"/>
      <c r="K14" s="121"/>
      <c r="L14" s="120"/>
      <c r="M14" s="122"/>
      <c r="N14" s="123"/>
      <c r="O14" s="124"/>
      <c r="P14" s="125" t="s">
        <v>1747</v>
      </c>
      <c r="Q14" s="126"/>
    </row>
    <row r="15" spans="1:17" ht="15.75" customHeight="1">
      <c r="A15" s="79" t="s">
        <v>1748</v>
      </c>
      <c r="B15" s="80"/>
      <c r="C15" s="81" t="s">
        <v>1749</v>
      </c>
      <c r="D15" s="82"/>
      <c r="E15" s="115">
        <f>TRUNC(E7*I15)</f>
        <v>4321939</v>
      </c>
      <c r="F15" s="116"/>
      <c r="G15" s="117" t="s">
        <v>1750</v>
      </c>
      <c r="H15" s="118" t="s">
        <v>1751</v>
      </c>
      <c r="I15" s="119">
        <v>4.4999999999999998E-2</v>
      </c>
      <c r="J15" s="120"/>
      <c r="K15" s="121"/>
      <c r="L15" s="120"/>
      <c r="M15" s="122"/>
      <c r="N15" s="123"/>
      <c r="O15" s="124"/>
      <c r="P15" s="125" t="s">
        <v>1752</v>
      </c>
      <c r="Q15" s="126"/>
    </row>
    <row r="16" spans="1:17" ht="15.75" customHeight="1">
      <c r="A16" s="79"/>
      <c r="B16" s="80"/>
      <c r="C16" s="81" t="s">
        <v>1753</v>
      </c>
      <c r="D16" s="82"/>
      <c r="E16" s="115">
        <f>TRUNC(E14*I16)</f>
        <v>379500</v>
      </c>
      <c r="F16" s="116"/>
      <c r="G16" s="117" t="s">
        <v>1754</v>
      </c>
      <c r="H16" s="118" t="s">
        <v>1751</v>
      </c>
      <c r="I16" s="119">
        <v>0.1152</v>
      </c>
      <c r="J16" s="120"/>
      <c r="K16" s="121"/>
      <c r="L16" s="120"/>
      <c r="M16" s="122"/>
      <c r="N16" s="123"/>
      <c r="O16" s="124"/>
      <c r="P16" s="125" t="s">
        <v>1752</v>
      </c>
      <c r="Q16" s="126"/>
    </row>
    <row r="17" spans="1:17" ht="15.75" customHeight="1">
      <c r="A17" s="79"/>
      <c r="B17" s="80"/>
      <c r="C17" s="91" t="s">
        <v>1755</v>
      </c>
      <c r="D17" s="82"/>
      <c r="E17" s="115">
        <f>TRUNC(E7*I17)</f>
        <v>2208991</v>
      </c>
      <c r="F17" s="116"/>
      <c r="G17" s="117" t="s">
        <v>1750</v>
      </c>
      <c r="H17" s="118" t="s">
        <v>1751</v>
      </c>
      <c r="I17" s="119">
        <v>2.3E-2</v>
      </c>
      <c r="J17" s="120"/>
      <c r="K17" s="121"/>
      <c r="L17" s="120"/>
      <c r="M17" s="122"/>
      <c r="N17" s="123"/>
      <c r="O17" s="124"/>
      <c r="P17" s="125" t="s">
        <v>1692</v>
      </c>
      <c r="Q17" s="126"/>
    </row>
    <row r="18" spans="1:17" ht="15.75" customHeight="1">
      <c r="A18" s="79"/>
      <c r="B18" s="80"/>
      <c r="C18" s="91" t="s">
        <v>1756</v>
      </c>
      <c r="D18" s="82"/>
      <c r="E18" s="83">
        <f>TRUNC((E6+E7+E28+N18)*I18)+K18</f>
        <v>6790076</v>
      </c>
      <c r="F18" s="84"/>
      <c r="G18" s="85" t="s">
        <v>1757</v>
      </c>
      <c r="H18" s="86" t="s">
        <v>1751</v>
      </c>
      <c r="I18" s="114">
        <v>2.93E-2</v>
      </c>
      <c r="J18" s="111" t="s">
        <v>1758</v>
      </c>
      <c r="K18" s="127"/>
      <c r="L18" s="128"/>
      <c r="M18" s="129"/>
      <c r="N18" s="130">
        <f>E33/1.1</f>
        <v>0</v>
      </c>
      <c r="O18" s="131"/>
      <c r="P18" s="63">
        <v>0</v>
      </c>
    </row>
    <row r="19" spans="1:17" ht="15.75" customHeight="1">
      <c r="A19" s="79" t="s">
        <v>1759</v>
      </c>
      <c r="B19" s="80" t="s">
        <v>1721</v>
      </c>
      <c r="C19" s="81" t="s">
        <v>1760</v>
      </c>
      <c r="D19" s="82"/>
      <c r="E19" s="83">
        <f>TRUNC((E6+E9)*I19)</f>
        <v>14165272</v>
      </c>
      <c r="F19" s="84"/>
      <c r="G19" s="85" t="s">
        <v>1761</v>
      </c>
      <c r="H19" s="86" t="s">
        <v>1751</v>
      </c>
      <c r="I19" s="106">
        <v>5.8000000000000003E-2</v>
      </c>
      <c r="J19" s="107"/>
      <c r="K19" s="113"/>
      <c r="L19" s="107"/>
      <c r="M19" s="108"/>
      <c r="N19" s="90"/>
      <c r="O19" s="77"/>
      <c r="P19" s="63" t="s">
        <v>1762</v>
      </c>
    </row>
    <row r="20" spans="1:17" ht="15.75" customHeight="1">
      <c r="A20" s="79"/>
      <c r="B20" s="80"/>
      <c r="C20" s="81" t="s">
        <v>1763</v>
      </c>
      <c r="D20" s="82"/>
      <c r="E20" s="83">
        <f>TRUNC((E6+E7+E10)*I20)</f>
        <v>716787</v>
      </c>
      <c r="F20" s="84"/>
      <c r="G20" s="85" t="s">
        <v>1764</v>
      </c>
      <c r="H20" s="86" t="s">
        <v>1751</v>
      </c>
      <c r="I20" s="106">
        <v>3.0000000000000001E-3</v>
      </c>
      <c r="J20" s="107"/>
      <c r="K20" s="113"/>
      <c r="L20" s="107"/>
      <c r="M20" s="108"/>
      <c r="N20" s="90"/>
      <c r="O20" s="77"/>
    </row>
    <row r="21" spans="1:17" ht="15.75" customHeight="1">
      <c r="A21" s="79"/>
      <c r="B21" s="80"/>
      <c r="C21" s="81" t="s">
        <v>1765</v>
      </c>
      <c r="D21" s="82"/>
      <c r="E21" s="83">
        <f>TRUNC(((E6+E7+E10)*I21+K21)*M21)</f>
        <v>0</v>
      </c>
      <c r="F21" s="84"/>
      <c r="G21" s="85" t="s">
        <v>1766</v>
      </c>
      <c r="H21" s="86" t="s">
        <v>1751</v>
      </c>
      <c r="I21" s="132"/>
      <c r="J21" s="111" t="s">
        <v>1758</v>
      </c>
      <c r="K21" s="133">
        <v>4300000</v>
      </c>
      <c r="L21" s="86" t="s">
        <v>1744</v>
      </c>
      <c r="M21" s="134">
        <v>0</v>
      </c>
      <c r="N21" s="90"/>
      <c r="O21" s="77"/>
      <c r="P21" s="63" t="s">
        <v>1767</v>
      </c>
    </row>
    <row r="22" spans="1:17" ht="15.75" customHeight="1">
      <c r="A22" s="79"/>
      <c r="B22" s="80"/>
      <c r="C22" s="135" t="s">
        <v>1768</v>
      </c>
      <c r="D22" s="82"/>
      <c r="E22" s="83">
        <f>TRUNC((E6+E7+E10)*I22)</f>
        <v>193532</v>
      </c>
      <c r="F22" s="84"/>
      <c r="G22" s="85" t="s">
        <v>1769</v>
      </c>
      <c r="H22" s="86" t="s">
        <v>1744</v>
      </c>
      <c r="I22" s="136">
        <v>8.0999999999999996E-4</v>
      </c>
      <c r="J22" s="107"/>
      <c r="K22" s="113"/>
      <c r="L22" s="107"/>
      <c r="M22" s="108"/>
      <c r="N22" s="137"/>
      <c r="O22" s="138"/>
    </row>
    <row r="23" spans="1:17" ht="15.75" customHeight="1">
      <c r="A23" s="79"/>
      <c r="B23" s="80"/>
      <c r="C23" s="139" t="s">
        <v>1770</v>
      </c>
      <c r="D23" s="140"/>
      <c r="E23" s="83">
        <f>TRUNC((E6+E7+E10)*I23)</f>
        <v>167250</v>
      </c>
      <c r="F23" s="141"/>
      <c r="G23" s="85" t="s">
        <v>1771</v>
      </c>
      <c r="H23" s="86" t="s">
        <v>1740</v>
      </c>
      <c r="I23" s="136">
        <v>6.9999999999999999E-4</v>
      </c>
      <c r="J23" s="142"/>
      <c r="K23" s="143"/>
      <c r="L23" s="142"/>
      <c r="M23" s="144"/>
      <c r="N23" s="145"/>
      <c r="O23" s="138"/>
    </row>
    <row r="24" spans="1:17" ht="15.75" customHeight="1" thickBot="1">
      <c r="A24" s="79"/>
      <c r="B24" s="93"/>
      <c r="C24" s="94" t="s">
        <v>1724</v>
      </c>
      <c r="D24" s="95"/>
      <c r="E24" s="96">
        <f>SUM(E10:E23)</f>
        <v>44383146</v>
      </c>
      <c r="F24" s="97"/>
      <c r="G24" s="98"/>
      <c r="H24" s="99"/>
      <c r="I24" s="109"/>
      <c r="J24" s="99"/>
      <c r="K24" s="146"/>
      <c r="L24" s="99"/>
      <c r="M24" s="102"/>
      <c r="N24" s="103"/>
      <c r="O24" s="77"/>
    </row>
    <row r="25" spans="1:17" ht="15.75" customHeight="1" thickBot="1">
      <c r="A25" s="147"/>
      <c r="B25" s="189" t="s">
        <v>1772</v>
      </c>
      <c r="C25" s="190"/>
      <c r="D25" s="148"/>
      <c r="E25" s="149">
        <f>E6+E9+E24</f>
        <v>288611990</v>
      </c>
      <c r="F25" s="150"/>
      <c r="G25" s="151"/>
      <c r="H25" s="152"/>
      <c r="I25" s="153"/>
      <c r="J25" s="152"/>
      <c r="K25" s="154"/>
      <c r="L25" s="152"/>
      <c r="M25" s="155"/>
      <c r="N25" s="156"/>
      <c r="O25" s="77"/>
    </row>
    <row r="26" spans="1:17" ht="15.75" customHeight="1" thickBot="1">
      <c r="A26" s="189" t="s">
        <v>1773</v>
      </c>
      <c r="B26" s="190"/>
      <c r="C26" s="190"/>
      <c r="D26" s="148"/>
      <c r="E26" s="149">
        <f>TRUNC(E25*I26)</f>
        <v>17316719</v>
      </c>
      <c r="F26" s="150"/>
      <c r="G26" s="151" t="s">
        <v>1772</v>
      </c>
      <c r="H26" s="152" t="s">
        <v>1744</v>
      </c>
      <c r="I26" s="157">
        <v>0.06</v>
      </c>
      <c r="J26" s="158"/>
      <c r="K26" s="154"/>
      <c r="L26" s="158"/>
      <c r="M26" s="159"/>
      <c r="N26" s="156"/>
      <c r="O26" s="77">
        <v>5.5</v>
      </c>
      <c r="P26" s="63" t="s">
        <v>1774</v>
      </c>
    </row>
    <row r="27" spans="1:17" ht="15.75" customHeight="1" thickBot="1">
      <c r="A27" s="189" t="s">
        <v>1775</v>
      </c>
      <c r="B27" s="190"/>
      <c r="C27" s="190"/>
      <c r="D27" s="148"/>
      <c r="E27" s="149">
        <f>TRUNC((E9+E24+E26)*I27)-N27/1.1</f>
        <v>25527311.363636363</v>
      </c>
      <c r="F27" s="150"/>
      <c r="G27" s="151" t="s">
        <v>1776</v>
      </c>
      <c r="H27" s="152" t="s">
        <v>1740</v>
      </c>
      <c r="I27" s="160">
        <v>0.15</v>
      </c>
      <c r="J27" s="161"/>
      <c r="K27" s="162"/>
      <c r="L27" s="161"/>
      <c r="M27" s="159"/>
      <c r="N27" s="163">
        <v>7671</v>
      </c>
      <c r="O27" s="77">
        <v>12</v>
      </c>
      <c r="P27" s="63" t="s">
        <v>1777</v>
      </c>
    </row>
    <row r="28" spans="1:17" ht="15.75" customHeight="1" thickBot="1">
      <c r="A28" s="189" t="s">
        <v>1778</v>
      </c>
      <c r="B28" s="190"/>
      <c r="C28" s="190"/>
      <c r="D28" s="148"/>
      <c r="E28" s="164">
        <v>0</v>
      </c>
      <c r="F28" s="150"/>
      <c r="G28" s="151"/>
      <c r="H28" s="152"/>
      <c r="I28" s="165"/>
      <c r="J28" s="158"/>
      <c r="K28" s="166"/>
      <c r="L28" s="158"/>
      <c r="M28" s="159"/>
      <c r="N28" s="156"/>
      <c r="O28" s="77"/>
    </row>
    <row r="29" spans="1:17" ht="15.75" customHeight="1" thickBot="1">
      <c r="A29" s="189" t="s">
        <v>1779</v>
      </c>
      <c r="B29" s="190"/>
      <c r="C29" s="190"/>
      <c r="D29" s="148"/>
      <c r="E29" s="164">
        <f>공종별집계표!K12+공종별집계표!K20</f>
        <v>77380</v>
      </c>
      <c r="F29" s="150"/>
      <c r="G29" s="151"/>
      <c r="H29" s="152"/>
      <c r="I29" s="165"/>
      <c r="J29" s="158"/>
      <c r="K29" s="166"/>
      <c r="L29" s="158"/>
      <c r="M29" s="159"/>
      <c r="N29" s="156"/>
      <c r="O29" s="77"/>
    </row>
    <row r="30" spans="1:17" ht="15.75" customHeight="1" thickBot="1">
      <c r="A30" s="189" t="s">
        <v>1780</v>
      </c>
      <c r="B30" s="190"/>
      <c r="C30" s="190"/>
      <c r="D30" s="148"/>
      <c r="E30" s="149">
        <f>SUM(E25:E29)</f>
        <v>331533400.36363637</v>
      </c>
      <c r="F30" s="150"/>
      <c r="G30" s="151"/>
      <c r="H30" s="152"/>
      <c r="I30" s="167"/>
      <c r="J30" s="152"/>
      <c r="K30" s="166"/>
      <c r="L30" s="152"/>
      <c r="M30" s="155"/>
      <c r="N30" s="156"/>
      <c r="O30" s="77"/>
    </row>
    <row r="31" spans="1:17" ht="15.75" customHeight="1" thickBot="1">
      <c r="A31" s="189" t="s">
        <v>1781</v>
      </c>
      <c r="B31" s="190"/>
      <c r="C31" s="190"/>
      <c r="D31" s="148"/>
      <c r="E31" s="149">
        <f>TRUNC(E30*I31)</f>
        <v>33153340</v>
      </c>
      <c r="F31" s="150"/>
      <c r="G31" s="151" t="s">
        <v>1782</v>
      </c>
      <c r="H31" s="152" t="s">
        <v>1740</v>
      </c>
      <c r="I31" s="168">
        <v>0.1</v>
      </c>
      <c r="J31" s="158"/>
      <c r="K31" s="166"/>
      <c r="L31" s="158"/>
      <c r="M31" s="159"/>
      <c r="N31" s="156" t="s">
        <v>1783</v>
      </c>
      <c r="O31" s="77"/>
    </row>
    <row r="32" spans="1:17" ht="15.75" customHeight="1" thickBot="1">
      <c r="A32" s="189" t="s">
        <v>1784</v>
      </c>
      <c r="B32" s="190"/>
      <c r="C32" s="190"/>
      <c r="D32" s="148"/>
      <c r="E32" s="149">
        <f>SUM(E30:E31)</f>
        <v>364686740.36363637</v>
      </c>
      <c r="F32" s="150"/>
      <c r="G32" s="151"/>
      <c r="H32" s="152"/>
      <c r="I32" s="167"/>
      <c r="J32" s="152"/>
      <c r="K32" s="166"/>
      <c r="L32" s="152"/>
      <c r="M32" s="155"/>
      <c r="N32" s="156"/>
      <c r="O32" s="77"/>
    </row>
    <row r="33" spans="1:15" ht="15.75" customHeight="1" thickBot="1">
      <c r="A33" s="191" t="s">
        <v>1785</v>
      </c>
      <c r="B33" s="192"/>
      <c r="C33" s="169" t="s">
        <v>1786</v>
      </c>
      <c r="D33" s="148"/>
      <c r="E33" s="164">
        <v>0</v>
      </c>
      <c r="F33" s="150"/>
      <c r="G33" s="151"/>
      <c r="H33" s="152"/>
      <c r="I33" s="167"/>
      <c r="J33" s="152"/>
      <c r="K33" s="166"/>
      <c r="L33" s="152"/>
      <c r="M33" s="155"/>
      <c r="N33" s="156"/>
      <c r="O33" s="77"/>
    </row>
    <row r="34" spans="1:15" ht="15.75" customHeight="1" thickBot="1">
      <c r="A34" s="191"/>
      <c r="B34" s="192"/>
      <c r="C34" s="169" t="s">
        <v>1787</v>
      </c>
      <c r="D34" s="148"/>
      <c r="E34" s="164">
        <f>[56]공종별집계표!K14</f>
        <v>14773260</v>
      </c>
      <c r="F34" s="150"/>
      <c r="G34" s="151"/>
      <c r="H34" s="152"/>
      <c r="I34" s="167"/>
      <c r="J34" s="152"/>
      <c r="K34" s="166"/>
      <c r="L34" s="152"/>
      <c r="M34" s="155"/>
      <c r="N34" s="156" t="s">
        <v>1799</v>
      </c>
      <c r="O34" s="77"/>
    </row>
    <row r="35" spans="1:15" ht="17.25" customHeight="1" thickBot="1">
      <c r="A35" s="191"/>
      <c r="B35" s="192"/>
      <c r="C35" s="169" t="s">
        <v>1788</v>
      </c>
      <c r="D35" s="148"/>
      <c r="E35" s="149">
        <f>SUM(E33:E34)</f>
        <v>14773260</v>
      </c>
      <c r="F35" s="150"/>
      <c r="G35" s="151"/>
      <c r="H35" s="152"/>
      <c r="I35" s="167"/>
      <c r="J35" s="152"/>
      <c r="K35" s="166"/>
      <c r="L35" s="152"/>
      <c r="M35" s="155"/>
      <c r="N35" s="170"/>
      <c r="O35" s="171"/>
    </row>
    <row r="36" spans="1:15" ht="15.75" hidden="1" customHeight="1" thickBot="1">
      <c r="A36" s="189" t="s">
        <v>1789</v>
      </c>
      <c r="B36" s="190"/>
      <c r="C36" s="190"/>
      <c r="D36" s="148"/>
      <c r="E36" s="164">
        <v>0</v>
      </c>
      <c r="F36" s="150"/>
      <c r="G36" s="151"/>
      <c r="H36" s="152"/>
      <c r="I36" s="167"/>
      <c r="J36" s="152"/>
      <c r="K36" s="166"/>
      <c r="L36" s="152"/>
      <c r="M36" s="155"/>
      <c r="N36" s="170"/>
      <c r="O36" s="171"/>
    </row>
    <row r="37" spans="1:15" ht="15.75" customHeight="1" thickBot="1">
      <c r="A37" s="189" t="s">
        <v>1790</v>
      </c>
      <c r="B37" s="190"/>
      <c r="C37" s="190"/>
      <c r="D37" s="148"/>
      <c r="E37" s="164">
        <v>0</v>
      </c>
      <c r="F37" s="150"/>
      <c r="G37" s="151"/>
      <c r="H37" s="152"/>
      <c r="I37" s="167"/>
      <c r="J37" s="152"/>
      <c r="K37" s="166"/>
      <c r="L37" s="152"/>
      <c r="M37" s="155"/>
      <c r="N37" s="170"/>
      <c r="O37" s="171"/>
    </row>
    <row r="38" spans="1:15" ht="15.75" customHeight="1" thickBot="1">
      <c r="A38" s="189" t="s">
        <v>1791</v>
      </c>
      <c r="B38" s="190"/>
      <c r="C38" s="190"/>
      <c r="D38" s="148"/>
      <c r="E38" s="164">
        <v>0</v>
      </c>
      <c r="F38" s="150"/>
      <c r="G38" s="151"/>
      <c r="H38" s="152"/>
      <c r="I38" s="167"/>
      <c r="J38" s="152"/>
      <c r="K38" s="166"/>
      <c r="L38" s="152"/>
      <c r="M38" s="155"/>
      <c r="N38" s="170"/>
      <c r="O38" s="171"/>
    </row>
    <row r="39" spans="1:15" ht="15.75" customHeight="1" thickBot="1">
      <c r="A39" s="189" t="s">
        <v>1792</v>
      </c>
      <c r="B39" s="190"/>
      <c r="C39" s="190"/>
      <c r="D39" s="148"/>
      <c r="E39" s="149">
        <f>E32+E35+E36+E37+E38</f>
        <v>379460000.36363637</v>
      </c>
      <c r="F39" s="150"/>
      <c r="G39" s="151"/>
      <c r="H39" s="152"/>
      <c r="I39" s="167"/>
      <c r="J39" s="152"/>
      <c r="K39" s="166"/>
      <c r="L39" s="152"/>
      <c r="M39" s="155"/>
      <c r="N39" s="156"/>
      <c r="O39" s="77"/>
    </row>
    <row r="40" spans="1:15" ht="13.5" customHeight="1">
      <c r="A40" s="172"/>
      <c r="B40" s="172"/>
      <c r="C40" s="172"/>
      <c r="D40" s="172"/>
      <c r="E40" s="173"/>
      <c r="F40" s="173"/>
      <c r="G40" s="174"/>
      <c r="H40" s="175"/>
      <c r="I40" s="175"/>
      <c r="J40" s="175"/>
      <c r="K40" s="176"/>
      <c r="L40" s="175"/>
      <c r="M40" s="175"/>
      <c r="N40" s="176"/>
      <c r="O40" s="176"/>
    </row>
    <row r="41" spans="1:15" s="92" customFormat="1" ht="15.75" customHeight="1">
      <c r="A41" s="177"/>
      <c r="B41" s="177"/>
      <c r="C41" s="178" t="s">
        <v>1793</v>
      </c>
      <c r="D41" s="179"/>
      <c r="E41" s="180">
        <f>TRUNC(((E3+E7+E28)*I18+K18)*1.2)</f>
        <v>8148092</v>
      </c>
      <c r="F41" s="179"/>
      <c r="G41" s="181" t="s">
        <v>1794</v>
      </c>
      <c r="H41" s="182" t="s">
        <v>1795</v>
      </c>
      <c r="I41" s="183" t="s">
        <v>1796</v>
      </c>
      <c r="J41" s="182" t="s">
        <v>1795</v>
      </c>
      <c r="K41" s="184">
        <v>1.2</v>
      </c>
    </row>
    <row r="42" spans="1:15" s="92" customFormat="1" ht="15.75" customHeight="1">
      <c r="C42" s="92" t="s">
        <v>1797</v>
      </c>
    </row>
    <row r="43" spans="1:15" s="92" customFormat="1" ht="16.5" customHeight="1">
      <c r="C43" s="185" t="s">
        <v>1798</v>
      </c>
    </row>
    <row r="44" spans="1:15" s="92" customFormat="1" ht="16.5" customHeight="1"/>
    <row r="45" spans="1:15" s="92" customFormat="1" ht="16.5" customHeight="1"/>
    <row r="46" spans="1:15" s="92" customFormat="1" ht="16.5" customHeight="1"/>
    <row r="47" spans="1:15" s="92" customFormat="1" ht="16.5" customHeight="1"/>
    <row r="48" spans="1:15" s="92" customFormat="1" ht="16.5" customHeight="1"/>
    <row r="49" s="92" customFormat="1" ht="16.5" customHeight="1"/>
    <row r="50" s="92" customFormat="1" ht="16.5" customHeight="1"/>
    <row r="51" s="92" customFormat="1" ht="16.5" customHeight="1"/>
    <row r="52" s="92" customFormat="1" ht="16.5" customHeight="1"/>
    <row r="53" ht="16.5" customHeight="1"/>
    <row r="54" ht="16.5" customHeight="1"/>
  </sheetData>
  <mergeCells count="16">
    <mergeCell ref="A27:C27"/>
    <mergeCell ref="A2:C2"/>
    <mergeCell ref="D2:F2"/>
    <mergeCell ref="G2:M2"/>
    <mergeCell ref="B25:C25"/>
    <mergeCell ref="A26:C26"/>
    <mergeCell ref="A36:C36"/>
    <mergeCell ref="A37:C37"/>
    <mergeCell ref="A38:C38"/>
    <mergeCell ref="A39:C39"/>
    <mergeCell ref="A28:C28"/>
    <mergeCell ref="A29:C29"/>
    <mergeCell ref="A30:C30"/>
    <mergeCell ref="A31:C31"/>
    <mergeCell ref="A32:C32"/>
    <mergeCell ref="A33:B35"/>
  </mergeCells>
  <phoneticPr fontId="1" type="noConversion"/>
  <printOptions horizontalCentered="1"/>
  <pageMargins left="0.74803149606299213" right="0.35433070866141736" top="0.75" bottom="0.27559055118110237" header="0.48" footer="0.19685039370078741"/>
  <pageSetup paperSize="9" scale="84" orientation="landscape" horizontalDpi="360" verticalDpi="360" r:id="rId1"/>
  <headerFooter alignWithMargins="0">
    <oddHeader>&amp;C&amp;"굴림,굵게"&amp;16공    사    원    가    계    산    서</oddHeader>
  </headerFooter>
  <rowBreaks count="1" manualBreakCount="1">
    <brk id="39" max="1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28"/>
  <sheetViews>
    <sheetView topLeftCell="A4" workbookViewId="0">
      <selection activeCell="A5" sqref="A5"/>
    </sheetView>
  </sheetViews>
  <sheetFormatPr defaultRowHeight="16.5"/>
  <cols>
    <col min="1" max="1" width="40.625" customWidth="1"/>
    <col min="2" max="2" width="20.625" customWidth="1"/>
    <col min="3" max="4" width="4.625" customWidth="1"/>
    <col min="5" max="12" width="13.625" customWidth="1"/>
    <col min="13" max="13" width="12.625" customWidth="1"/>
    <col min="14" max="16" width="2.625" hidden="1" customWidth="1"/>
    <col min="17" max="19" width="1.625" hidden="1" customWidth="1"/>
    <col min="20" max="20" width="18.625" hidden="1" customWidth="1"/>
  </cols>
  <sheetData>
    <row r="1" spans="1:20" ht="30" customHeight="1">
      <c r="A1" s="197" t="s">
        <v>0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</row>
    <row r="2" spans="1:20" ht="30" customHeight="1">
      <c r="A2" s="198" t="s">
        <v>1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</row>
    <row r="3" spans="1:20" ht="30" customHeight="1">
      <c r="A3" s="199" t="s">
        <v>2</v>
      </c>
      <c r="B3" s="199" t="s">
        <v>3</v>
      </c>
      <c r="C3" s="199" t="s">
        <v>4</v>
      </c>
      <c r="D3" s="199" t="s">
        <v>5</v>
      </c>
      <c r="E3" s="199" t="s">
        <v>6</v>
      </c>
      <c r="F3" s="199"/>
      <c r="G3" s="199" t="s">
        <v>9</v>
      </c>
      <c r="H3" s="199"/>
      <c r="I3" s="199" t="s">
        <v>10</v>
      </c>
      <c r="J3" s="199"/>
      <c r="K3" s="199" t="s">
        <v>11</v>
      </c>
      <c r="L3" s="199"/>
      <c r="M3" s="199" t="s">
        <v>12</v>
      </c>
      <c r="N3" s="201" t="s">
        <v>13</v>
      </c>
      <c r="O3" s="201" t="s">
        <v>14</v>
      </c>
      <c r="P3" s="201" t="s">
        <v>15</v>
      </c>
      <c r="Q3" s="201" t="s">
        <v>16</v>
      </c>
      <c r="R3" s="201" t="s">
        <v>17</v>
      </c>
      <c r="S3" s="201" t="s">
        <v>18</v>
      </c>
      <c r="T3" s="201" t="s">
        <v>19</v>
      </c>
    </row>
    <row r="4" spans="1:20" ht="30" customHeight="1">
      <c r="A4" s="200"/>
      <c r="B4" s="200"/>
      <c r="C4" s="200"/>
      <c r="D4" s="200"/>
      <c r="E4" s="7" t="s">
        <v>7</v>
      </c>
      <c r="F4" s="7" t="s">
        <v>8</v>
      </c>
      <c r="G4" s="7" t="s">
        <v>7</v>
      </c>
      <c r="H4" s="7" t="s">
        <v>8</v>
      </c>
      <c r="I4" s="7" t="s">
        <v>7</v>
      </c>
      <c r="J4" s="7" t="s">
        <v>8</v>
      </c>
      <c r="K4" s="7" t="s">
        <v>7</v>
      </c>
      <c r="L4" s="7" t="s">
        <v>8</v>
      </c>
      <c r="M4" s="200"/>
      <c r="N4" s="201"/>
      <c r="O4" s="201"/>
      <c r="P4" s="201"/>
      <c r="Q4" s="201"/>
      <c r="R4" s="201"/>
      <c r="S4" s="201"/>
      <c r="T4" s="201"/>
    </row>
    <row r="5" spans="1:20" ht="30" customHeight="1">
      <c r="A5" s="8" t="s">
        <v>1681</v>
      </c>
      <c r="B5" s="8" t="s">
        <v>51</v>
      </c>
      <c r="C5" s="8" t="s">
        <v>51</v>
      </c>
      <c r="D5" s="9">
        <v>1</v>
      </c>
      <c r="E5" s="10">
        <f>F6+F13</f>
        <v>135700136</v>
      </c>
      <c r="F5" s="10">
        <f t="shared" ref="F5:F20" si="0">E5*D5</f>
        <v>135700136</v>
      </c>
      <c r="G5" s="10">
        <f>H6+H13</f>
        <v>96043105</v>
      </c>
      <c r="H5" s="10">
        <f t="shared" ref="H5:H20" si="1">G5*D5</f>
        <v>96043105</v>
      </c>
      <c r="I5" s="10">
        <f>J6+J13</f>
        <v>7185760</v>
      </c>
      <c r="J5" s="10">
        <f t="shared" ref="J5:J20" si="2">I5*D5</f>
        <v>7185760</v>
      </c>
      <c r="K5" s="10">
        <f t="shared" ref="K5:K20" si="3">E5+G5+I5</f>
        <v>238929001</v>
      </c>
      <c r="L5" s="10">
        <f t="shared" ref="L5:L20" si="4">F5+H5+J5</f>
        <v>238929001</v>
      </c>
      <c r="M5" s="8" t="s">
        <v>51</v>
      </c>
      <c r="N5" s="2" t="s">
        <v>52</v>
      </c>
      <c r="O5" s="2" t="s">
        <v>51</v>
      </c>
      <c r="P5" s="2" t="s">
        <v>51</v>
      </c>
      <c r="Q5" s="2" t="s">
        <v>51</v>
      </c>
      <c r="R5" s="3">
        <v>1</v>
      </c>
      <c r="S5" s="2" t="s">
        <v>51</v>
      </c>
      <c r="T5" s="6"/>
    </row>
    <row r="6" spans="1:20" ht="30" customHeight="1">
      <c r="A6" s="8" t="s">
        <v>53</v>
      </c>
      <c r="B6" s="8" t="s">
        <v>51</v>
      </c>
      <c r="C6" s="8" t="s">
        <v>51</v>
      </c>
      <c r="D6" s="9">
        <v>1</v>
      </c>
      <c r="E6" s="10">
        <f>F7+F8+F9+F10+F11</f>
        <v>71833761</v>
      </c>
      <c r="F6" s="10">
        <f t="shared" si="0"/>
        <v>71833761</v>
      </c>
      <c r="G6" s="10">
        <f>H7+H8+H9+H10+H11</f>
        <v>62245613</v>
      </c>
      <c r="H6" s="10">
        <f t="shared" si="1"/>
        <v>62245613</v>
      </c>
      <c r="I6" s="10">
        <f>J7+J8+J9+J10+J11</f>
        <v>6835878</v>
      </c>
      <c r="J6" s="10">
        <f t="shared" si="2"/>
        <v>6835878</v>
      </c>
      <c r="K6" s="10">
        <f t="shared" si="3"/>
        <v>140915252</v>
      </c>
      <c r="L6" s="10">
        <f t="shared" si="4"/>
        <v>140915252</v>
      </c>
      <c r="M6" s="8" t="s">
        <v>51</v>
      </c>
      <c r="N6" s="2" t="s">
        <v>54</v>
      </c>
      <c r="O6" s="2" t="s">
        <v>51</v>
      </c>
      <c r="P6" s="2" t="s">
        <v>52</v>
      </c>
      <c r="Q6" s="2" t="s">
        <v>51</v>
      </c>
      <c r="R6" s="3">
        <v>2</v>
      </c>
      <c r="S6" s="2" t="s">
        <v>51</v>
      </c>
      <c r="T6" s="6"/>
    </row>
    <row r="7" spans="1:20" ht="30" customHeight="1">
      <c r="A7" s="8" t="s">
        <v>55</v>
      </c>
      <c r="B7" s="8" t="s">
        <v>51</v>
      </c>
      <c r="C7" s="8" t="s">
        <v>51</v>
      </c>
      <c r="D7" s="9">
        <v>1</v>
      </c>
      <c r="E7" s="10">
        <f>공종별내역서!F28</f>
        <v>0</v>
      </c>
      <c r="F7" s="10">
        <f t="shared" si="0"/>
        <v>0</v>
      </c>
      <c r="G7" s="10">
        <f>공종별내역서!H28</f>
        <v>0</v>
      </c>
      <c r="H7" s="10">
        <f t="shared" si="1"/>
        <v>0</v>
      </c>
      <c r="I7" s="10">
        <f>공종별내역서!J28</f>
        <v>4844932</v>
      </c>
      <c r="J7" s="10">
        <f t="shared" si="2"/>
        <v>4844932</v>
      </c>
      <c r="K7" s="10">
        <f t="shared" si="3"/>
        <v>4844932</v>
      </c>
      <c r="L7" s="10">
        <f t="shared" si="4"/>
        <v>4844932</v>
      </c>
      <c r="M7" s="8" t="s">
        <v>51</v>
      </c>
      <c r="N7" s="2" t="s">
        <v>56</v>
      </c>
      <c r="O7" s="2" t="s">
        <v>51</v>
      </c>
      <c r="P7" s="2" t="s">
        <v>54</v>
      </c>
      <c r="Q7" s="2" t="s">
        <v>51</v>
      </c>
      <c r="R7" s="3">
        <v>3</v>
      </c>
      <c r="S7" s="2" t="s">
        <v>51</v>
      </c>
      <c r="T7" s="6"/>
    </row>
    <row r="8" spans="1:20" ht="30" customHeight="1">
      <c r="A8" s="8" t="s">
        <v>77</v>
      </c>
      <c r="B8" s="8" t="s">
        <v>51</v>
      </c>
      <c r="C8" s="8" t="s">
        <v>51</v>
      </c>
      <c r="D8" s="9">
        <v>1</v>
      </c>
      <c r="E8" s="10">
        <f>공종별내역서!F53</f>
        <v>234019</v>
      </c>
      <c r="F8" s="10">
        <f t="shared" si="0"/>
        <v>234019</v>
      </c>
      <c r="G8" s="10">
        <f>공종별내역서!H53</f>
        <v>3309219</v>
      </c>
      <c r="H8" s="10">
        <f t="shared" si="1"/>
        <v>3309219</v>
      </c>
      <c r="I8" s="10">
        <f>공종별내역서!J53</f>
        <v>0</v>
      </c>
      <c r="J8" s="10">
        <f t="shared" si="2"/>
        <v>0</v>
      </c>
      <c r="K8" s="10">
        <f t="shared" si="3"/>
        <v>3543238</v>
      </c>
      <c r="L8" s="10">
        <f t="shared" si="4"/>
        <v>3543238</v>
      </c>
      <c r="M8" s="8" t="s">
        <v>51</v>
      </c>
      <c r="N8" s="2" t="s">
        <v>78</v>
      </c>
      <c r="O8" s="2" t="s">
        <v>51</v>
      </c>
      <c r="P8" s="2" t="s">
        <v>54</v>
      </c>
      <c r="Q8" s="2" t="s">
        <v>51</v>
      </c>
      <c r="R8" s="3">
        <v>3</v>
      </c>
      <c r="S8" s="2" t="s">
        <v>51</v>
      </c>
      <c r="T8" s="6"/>
    </row>
    <row r="9" spans="1:20" ht="30" customHeight="1">
      <c r="A9" s="8" t="s">
        <v>101</v>
      </c>
      <c r="B9" s="8" t="s">
        <v>51</v>
      </c>
      <c r="C9" s="8" t="s">
        <v>51</v>
      </c>
      <c r="D9" s="9">
        <v>1</v>
      </c>
      <c r="E9" s="10">
        <f>공종별내역서!F78</f>
        <v>4250063</v>
      </c>
      <c r="F9" s="10">
        <f t="shared" si="0"/>
        <v>4250063</v>
      </c>
      <c r="G9" s="10">
        <f>공종별내역서!H78</f>
        <v>1535556</v>
      </c>
      <c r="H9" s="10">
        <f t="shared" si="1"/>
        <v>1535556</v>
      </c>
      <c r="I9" s="10">
        <f>공종별내역서!J78</f>
        <v>643795</v>
      </c>
      <c r="J9" s="10">
        <f t="shared" si="2"/>
        <v>643795</v>
      </c>
      <c r="K9" s="10">
        <f t="shared" si="3"/>
        <v>6429414</v>
      </c>
      <c r="L9" s="10">
        <f t="shared" si="4"/>
        <v>6429414</v>
      </c>
      <c r="M9" s="8" t="s">
        <v>51</v>
      </c>
      <c r="N9" s="2" t="s">
        <v>102</v>
      </c>
      <c r="O9" s="2" t="s">
        <v>51</v>
      </c>
      <c r="P9" s="2" t="s">
        <v>54</v>
      </c>
      <c r="Q9" s="2" t="s">
        <v>51</v>
      </c>
      <c r="R9" s="3">
        <v>3</v>
      </c>
      <c r="S9" s="2" t="s">
        <v>51</v>
      </c>
      <c r="T9" s="6"/>
    </row>
    <row r="10" spans="1:20" ht="30" customHeight="1">
      <c r="A10" s="8" t="s">
        <v>120</v>
      </c>
      <c r="B10" s="8" t="s">
        <v>51</v>
      </c>
      <c r="C10" s="8" t="s">
        <v>51</v>
      </c>
      <c r="D10" s="9">
        <v>1</v>
      </c>
      <c r="E10" s="10">
        <f>공종별내역서!F103</f>
        <v>60102655</v>
      </c>
      <c r="F10" s="10">
        <f t="shared" si="0"/>
        <v>60102655</v>
      </c>
      <c r="G10" s="10">
        <f>공종별내역서!H103</f>
        <v>57360330</v>
      </c>
      <c r="H10" s="10">
        <f t="shared" si="1"/>
        <v>57360330</v>
      </c>
      <c r="I10" s="10">
        <f>공종별내역서!J103</f>
        <v>1347151</v>
      </c>
      <c r="J10" s="10">
        <f t="shared" si="2"/>
        <v>1347151</v>
      </c>
      <c r="K10" s="10">
        <f t="shared" si="3"/>
        <v>118810136</v>
      </c>
      <c r="L10" s="10">
        <f t="shared" si="4"/>
        <v>118810136</v>
      </c>
      <c r="M10" s="8" t="s">
        <v>51</v>
      </c>
      <c r="N10" s="2" t="s">
        <v>121</v>
      </c>
      <c r="O10" s="2" t="s">
        <v>51</v>
      </c>
      <c r="P10" s="2" t="s">
        <v>54</v>
      </c>
      <c r="Q10" s="2" t="s">
        <v>51</v>
      </c>
      <c r="R10" s="3">
        <v>3</v>
      </c>
      <c r="S10" s="2" t="s">
        <v>51</v>
      </c>
      <c r="T10" s="6"/>
    </row>
    <row r="11" spans="1:20" ht="30" customHeight="1">
      <c r="A11" s="8" t="s">
        <v>182</v>
      </c>
      <c r="B11" s="8" t="s">
        <v>51</v>
      </c>
      <c r="C11" s="8" t="s">
        <v>51</v>
      </c>
      <c r="D11" s="9">
        <v>1</v>
      </c>
      <c r="E11" s="10">
        <f>공종별내역서!F128</f>
        <v>7247024</v>
      </c>
      <c r="F11" s="10">
        <f t="shared" si="0"/>
        <v>7247024</v>
      </c>
      <c r="G11" s="10">
        <f>공종별내역서!H128</f>
        <v>40508</v>
      </c>
      <c r="H11" s="10">
        <f t="shared" si="1"/>
        <v>40508</v>
      </c>
      <c r="I11" s="10">
        <f>공종별내역서!J128</f>
        <v>0</v>
      </c>
      <c r="J11" s="10">
        <f t="shared" si="2"/>
        <v>0</v>
      </c>
      <c r="K11" s="10">
        <f t="shared" si="3"/>
        <v>7287532</v>
      </c>
      <c r="L11" s="10">
        <f t="shared" si="4"/>
        <v>7287532</v>
      </c>
      <c r="M11" s="8" t="s">
        <v>51</v>
      </c>
      <c r="N11" s="2" t="s">
        <v>183</v>
      </c>
      <c r="O11" s="2" t="s">
        <v>51</v>
      </c>
      <c r="P11" s="2" t="s">
        <v>54</v>
      </c>
      <c r="Q11" s="2" t="s">
        <v>51</v>
      </c>
      <c r="R11" s="3">
        <v>3</v>
      </c>
      <c r="S11" s="2" t="s">
        <v>51</v>
      </c>
      <c r="T11" s="6"/>
    </row>
    <row r="12" spans="1:20" ht="30" customHeight="1">
      <c r="A12" s="8" t="s">
        <v>190</v>
      </c>
      <c r="B12" s="8" t="s">
        <v>51</v>
      </c>
      <c r="C12" s="8" t="s">
        <v>51</v>
      </c>
      <c r="D12" s="9">
        <v>1</v>
      </c>
      <c r="E12" s="10">
        <f>공종별내역서!F153</f>
        <v>0</v>
      </c>
      <c r="F12" s="10">
        <f t="shared" si="0"/>
        <v>0</v>
      </c>
      <c r="G12" s="10">
        <f>공종별내역서!H153</f>
        <v>0</v>
      </c>
      <c r="H12" s="10">
        <f t="shared" si="1"/>
        <v>0</v>
      </c>
      <c r="I12" s="10">
        <f>공종별내역서!J153</f>
        <v>28569</v>
      </c>
      <c r="J12" s="10">
        <f t="shared" si="2"/>
        <v>28569</v>
      </c>
      <c r="K12" s="10">
        <f t="shared" si="3"/>
        <v>28569</v>
      </c>
      <c r="L12" s="10">
        <f t="shared" si="4"/>
        <v>28569</v>
      </c>
      <c r="M12" s="8" t="s">
        <v>51</v>
      </c>
      <c r="N12" s="2" t="s">
        <v>191</v>
      </c>
      <c r="O12" s="2" t="s">
        <v>51</v>
      </c>
      <c r="P12" s="2" t="s">
        <v>51</v>
      </c>
      <c r="Q12" s="2" t="s">
        <v>192</v>
      </c>
      <c r="R12" s="3">
        <v>3</v>
      </c>
      <c r="S12" s="2" t="s">
        <v>193</v>
      </c>
      <c r="T12" s="6">
        <f>L12*1</f>
        <v>28569</v>
      </c>
    </row>
    <row r="13" spans="1:20" ht="30" customHeight="1">
      <c r="A13" s="8" t="s">
        <v>202</v>
      </c>
      <c r="B13" s="8" t="s">
        <v>51</v>
      </c>
      <c r="C13" s="8" t="s">
        <v>51</v>
      </c>
      <c r="D13" s="9">
        <v>1</v>
      </c>
      <c r="E13" s="10">
        <f>F14+F15+F16+F17+F18+F19</f>
        <v>63866375</v>
      </c>
      <c r="F13" s="10">
        <f t="shared" si="0"/>
        <v>63866375</v>
      </c>
      <c r="G13" s="10">
        <f>H14+H15+H16+H17+H18+H19</f>
        <v>33797492</v>
      </c>
      <c r="H13" s="10">
        <f t="shared" si="1"/>
        <v>33797492</v>
      </c>
      <c r="I13" s="10">
        <f>J14+J15+J16+J17+J18+J19</f>
        <v>349882</v>
      </c>
      <c r="J13" s="10">
        <f t="shared" si="2"/>
        <v>349882</v>
      </c>
      <c r="K13" s="10">
        <f t="shared" si="3"/>
        <v>98013749</v>
      </c>
      <c r="L13" s="10">
        <f t="shared" si="4"/>
        <v>98013749</v>
      </c>
      <c r="M13" s="8" t="s">
        <v>51</v>
      </c>
      <c r="N13" s="2" t="s">
        <v>203</v>
      </c>
      <c r="O13" s="2" t="s">
        <v>51</v>
      </c>
      <c r="P13" s="2" t="s">
        <v>52</v>
      </c>
      <c r="Q13" s="2" t="s">
        <v>51</v>
      </c>
      <c r="R13" s="3">
        <v>2</v>
      </c>
      <c r="S13" s="2" t="s">
        <v>51</v>
      </c>
      <c r="T13" s="6"/>
    </row>
    <row r="14" spans="1:20" ht="30" customHeight="1">
      <c r="A14" s="8" t="s">
        <v>204</v>
      </c>
      <c r="B14" s="8" t="s">
        <v>51</v>
      </c>
      <c r="C14" s="8" t="s">
        <v>51</v>
      </c>
      <c r="D14" s="9">
        <v>1</v>
      </c>
      <c r="E14" s="10">
        <f>공종별내역서!F178</f>
        <v>379504</v>
      </c>
      <c r="F14" s="10">
        <f t="shared" si="0"/>
        <v>379504</v>
      </c>
      <c r="G14" s="10">
        <f>공종별내역서!H178</f>
        <v>5532198</v>
      </c>
      <c r="H14" s="10">
        <f t="shared" si="1"/>
        <v>5532198</v>
      </c>
      <c r="I14" s="10">
        <f>공종별내역서!J178</f>
        <v>0</v>
      </c>
      <c r="J14" s="10">
        <f t="shared" si="2"/>
        <v>0</v>
      </c>
      <c r="K14" s="10">
        <f t="shared" si="3"/>
        <v>5911702</v>
      </c>
      <c r="L14" s="10">
        <f t="shared" si="4"/>
        <v>5911702</v>
      </c>
      <c r="M14" s="8" t="s">
        <v>51</v>
      </c>
      <c r="N14" s="2" t="s">
        <v>205</v>
      </c>
      <c r="O14" s="2" t="s">
        <v>51</v>
      </c>
      <c r="P14" s="2" t="s">
        <v>203</v>
      </c>
      <c r="Q14" s="2" t="s">
        <v>51</v>
      </c>
      <c r="R14" s="3">
        <v>3</v>
      </c>
      <c r="S14" s="2" t="s">
        <v>51</v>
      </c>
      <c r="T14" s="6"/>
    </row>
    <row r="15" spans="1:20" ht="30" customHeight="1">
      <c r="A15" s="8" t="s">
        <v>210</v>
      </c>
      <c r="B15" s="8" t="s">
        <v>51</v>
      </c>
      <c r="C15" s="8" t="s">
        <v>51</v>
      </c>
      <c r="D15" s="9">
        <v>1</v>
      </c>
      <c r="E15" s="10">
        <f>공종별내역서!F203</f>
        <v>38031475</v>
      </c>
      <c r="F15" s="10">
        <f t="shared" si="0"/>
        <v>38031475</v>
      </c>
      <c r="G15" s="10">
        <f>공종별내역서!H203</f>
        <v>20975742</v>
      </c>
      <c r="H15" s="10">
        <f t="shared" si="1"/>
        <v>20975742</v>
      </c>
      <c r="I15" s="10">
        <f>공종별내역서!J203</f>
        <v>321350</v>
      </c>
      <c r="J15" s="10">
        <f t="shared" si="2"/>
        <v>321350</v>
      </c>
      <c r="K15" s="10">
        <f t="shared" si="3"/>
        <v>59328567</v>
      </c>
      <c r="L15" s="10">
        <f t="shared" si="4"/>
        <v>59328567</v>
      </c>
      <c r="M15" s="8" t="s">
        <v>51</v>
      </c>
      <c r="N15" s="2" t="s">
        <v>211</v>
      </c>
      <c r="O15" s="2" t="s">
        <v>51</v>
      </c>
      <c r="P15" s="2" t="s">
        <v>203</v>
      </c>
      <c r="Q15" s="2" t="s">
        <v>51</v>
      </c>
      <c r="R15" s="3">
        <v>3</v>
      </c>
      <c r="S15" s="2" t="s">
        <v>51</v>
      </c>
      <c r="T15" s="6"/>
    </row>
    <row r="16" spans="1:20" ht="30" customHeight="1">
      <c r="A16" s="8" t="s">
        <v>261</v>
      </c>
      <c r="B16" s="8" t="s">
        <v>51</v>
      </c>
      <c r="C16" s="8" t="s">
        <v>51</v>
      </c>
      <c r="D16" s="9">
        <v>1</v>
      </c>
      <c r="E16" s="10">
        <f>공종별내역서!F228</f>
        <v>0</v>
      </c>
      <c r="F16" s="10">
        <f t="shared" si="0"/>
        <v>0</v>
      </c>
      <c r="G16" s="10">
        <f>공종별내역서!H228</f>
        <v>3045813</v>
      </c>
      <c r="H16" s="10">
        <f t="shared" si="1"/>
        <v>3045813</v>
      </c>
      <c r="I16" s="10">
        <f>공종별내역서!J228</f>
        <v>26055</v>
      </c>
      <c r="J16" s="10">
        <f t="shared" si="2"/>
        <v>26055</v>
      </c>
      <c r="K16" s="10">
        <f t="shared" si="3"/>
        <v>3071868</v>
      </c>
      <c r="L16" s="10">
        <f t="shared" si="4"/>
        <v>3071868</v>
      </c>
      <c r="M16" s="8" t="s">
        <v>51</v>
      </c>
      <c r="N16" s="2" t="s">
        <v>262</v>
      </c>
      <c r="O16" s="2" t="s">
        <v>51</v>
      </c>
      <c r="P16" s="2" t="s">
        <v>203</v>
      </c>
      <c r="Q16" s="2" t="s">
        <v>51</v>
      </c>
      <c r="R16" s="3">
        <v>3</v>
      </c>
      <c r="S16" s="2" t="s">
        <v>51</v>
      </c>
      <c r="T16" s="6"/>
    </row>
    <row r="17" spans="1:20" ht="30" customHeight="1">
      <c r="A17" s="8" t="s">
        <v>277</v>
      </c>
      <c r="B17" s="8" t="s">
        <v>51</v>
      </c>
      <c r="C17" s="8" t="s">
        <v>51</v>
      </c>
      <c r="D17" s="9">
        <v>1</v>
      </c>
      <c r="E17" s="10">
        <f>공종별내역서!F253</f>
        <v>25108100</v>
      </c>
      <c r="F17" s="10">
        <f t="shared" si="0"/>
        <v>25108100</v>
      </c>
      <c r="G17" s="10">
        <f>공종별내역서!H253</f>
        <v>2566184</v>
      </c>
      <c r="H17" s="10">
        <f t="shared" si="1"/>
        <v>2566184</v>
      </c>
      <c r="I17" s="10">
        <f>공종별내역서!J253</f>
        <v>2477</v>
      </c>
      <c r="J17" s="10">
        <f t="shared" si="2"/>
        <v>2477</v>
      </c>
      <c r="K17" s="10">
        <f t="shared" si="3"/>
        <v>27676761</v>
      </c>
      <c r="L17" s="10">
        <f t="shared" si="4"/>
        <v>27676761</v>
      </c>
      <c r="M17" s="8" t="s">
        <v>51</v>
      </c>
      <c r="N17" s="2" t="s">
        <v>278</v>
      </c>
      <c r="O17" s="2" t="s">
        <v>51</v>
      </c>
      <c r="P17" s="2" t="s">
        <v>203</v>
      </c>
      <c r="Q17" s="2" t="s">
        <v>51</v>
      </c>
      <c r="R17" s="3">
        <v>3</v>
      </c>
      <c r="S17" s="2" t="s">
        <v>51</v>
      </c>
      <c r="T17" s="6"/>
    </row>
    <row r="18" spans="1:20" ht="30" customHeight="1">
      <c r="A18" s="8" t="s">
        <v>335</v>
      </c>
      <c r="B18" s="8" t="s">
        <v>51</v>
      </c>
      <c r="C18" s="8" t="s">
        <v>51</v>
      </c>
      <c r="D18" s="9">
        <v>1</v>
      </c>
      <c r="E18" s="10">
        <f>공종별내역서!F278</f>
        <v>50316</v>
      </c>
      <c r="F18" s="10">
        <f t="shared" si="0"/>
        <v>50316</v>
      </c>
      <c r="G18" s="10">
        <f>공종별내역서!H278</f>
        <v>1677555</v>
      </c>
      <c r="H18" s="10">
        <f t="shared" si="1"/>
        <v>1677555</v>
      </c>
      <c r="I18" s="10">
        <f>공종별내역서!J278</f>
        <v>0</v>
      </c>
      <c r="J18" s="10">
        <f t="shared" si="2"/>
        <v>0</v>
      </c>
      <c r="K18" s="10">
        <f t="shared" si="3"/>
        <v>1727871</v>
      </c>
      <c r="L18" s="10">
        <f t="shared" si="4"/>
        <v>1727871</v>
      </c>
      <c r="M18" s="8" t="s">
        <v>51</v>
      </c>
      <c r="N18" s="2" t="s">
        <v>336</v>
      </c>
      <c r="O18" s="2" t="s">
        <v>51</v>
      </c>
      <c r="P18" s="2" t="s">
        <v>203</v>
      </c>
      <c r="Q18" s="2" t="s">
        <v>51</v>
      </c>
      <c r="R18" s="3">
        <v>3</v>
      </c>
      <c r="S18" s="2" t="s">
        <v>51</v>
      </c>
      <c r="T18" s="6"/>
    </row>
    <row r="19" spans="1:20" ht="30" customHeight="1">
      <c r="A19" s="8" t="s">
        <v>347</v>
      </c>
      <c r="B19" s="8" t="s">
        <v>51</v>
      </c>
      <c r="C19" s="8" t="s">
        <v>51</v>
      </c>
      <c r="D19" s="9">
        <v>1</v>
      </c>
      <c r="E19" s="10">
        <f>공종별내역서!F303</f>
        <v>296980</v>
      </c>
      <c r="F19" s="10">
        <f t="shared" si="0"/>
        <v>296980</v>
      </c>
      <c r="G19" s="10">
        <f>공종별내역서!H303</f>
        <v>0</v>
      </c>
      <c r="H19" s="10">
        <f t="shared" si="1"/>
        <v>0</v>
      </c>
      <c r="I19" s="10">
        <f>공종별내역서!J303</f>
        <v>0</v>
      </c>
      <c r="J19" s="10">
        <f t="shared" si="2"/>
        <v>0</v>
      </c>
      <c r="K19" s="10">
        <f t="shared" si="3"/>
        <v>296980</v>
      </c>
      <c r="L19" s="10">
        <f t="shared" si="4"/>
        <v>296980</v>
      </c>
      <c r="M19" s="8" t="s">
        <v>51</v>
      </c>
      <c r="N19" s="2" t="s">
        <v>348</v>
      </c>
      <c r="O19" s="2" t="s">
        <v>51</v>
      </c>
      <c r="P19" s="2" t="s">
        <v>203</v>
      </c>
      <c r="Q19" s="2" t="s">
        <v>51</v>
      </c>
      <c r="R19" s="3">
        <v>3</v>
      </c>
      <c r="S19" s="2" t="s">
        <v>51</v>
      </c>
      <c r="T19" s="6"/>
    </row>
    <row r="20" spans="1:20" ht="30" customHeight="1">
      <c r="A20" s="8" t="s">
        <v>359</v>
      </c>
      <c r="B20" s="8" t="s">
        <v>51</v>
      </c>
      <c r="C20" s="8" t="s">
        <v>51</v>
      </c>
      <c r="D20" s="9">
        <v>1</v>
      </c>
      <c r="E20" s="10">
        <f>공종별내역서!F328</f>
        <v>0</v>
      </c>
      <c r="F20" s="10">
        <f t="shared" si="0"/>
        <v>0</v>
      </c>
      <c r="G20" s="10">
        <f>공종별내역서!H328</f>
        <v>0</v>
      </c>
      <c r="H20" s="10">
        <f t="shared" si="1"/>
        <v>0</v>
      </c>
      <c r="I20" s="10">
        <f>공종별내역서!J328</f>
        <v>48811</v>
      </c>
      <c r="J20" s="10">
        <f t="shared" si="2"/>
        <v>48811</v>
      </c>
      <c r="K20" s="10">
        <f t="shared" si="3"/>
        <v>48811</v>
      </c>
      <c r="L20" s="10">
        <f t="shared" si="4"/>
        <v>48811</v>
      </c>
      <c r="M20" s="8" t="s">
        <v>51</v>
      </c>
      <c r="N20" s="2" t="s">
        <v>360</v>
      </c>
      <c r="O20" s="2" t="s">
        <v>51</v>
      </c>
      <c r="P20" s="2" t="s">
        <v>51</v>
      </c>
      <c r="Q20" s="2" t="s">
        <v>192</v>
      </c>
      <c r="R20" s="3">
        <v>3</v>
      </c>
      <c r="S20" s="2" t="s">
        <v>193</v>
      </c>
      <c r="T20" s="6">
        <f>L20*1</f>
        <v>48811</v>
      </c>
    </row>
    <row r="21" spans="1:20" ht="30" customHeight="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T21" s="5"/>
    </row>
    <row r="22" spans="1:20" ht="30" customHeigh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T22" s="5"/>
    </row>
    <row r="23" spans="1:20" ht="30" customHeight="1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T23" s="5"/>
    </row>
    <row r="24" spans="1:20" ht="30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T24" s="5"/>
    </row>
    <row r="25" spans="1:20" ht="30" customHeight="1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T25" s="5"/>
    </row>
    <row r="26" spans="1:20" ht="30" customHeight="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T26" s="5"/>
    </row>
    <row r="27" spans="1:20" ht="30" customHeight="1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T27" s="5"/>
    </row>
    <row r="28" spans="1:20" ht="30" customHeight="1">
      <c r="A28" s="8" t="s">
        <v>75</v>
      </c>
      <c r="B28" s="9"/>
      <c r="C28" s="9"/>
      <c r="D28" s="9"/>
      <c r="E28" s="9"/>
      <c r="F28" s="10">
        <f>F5</f>
        <v>135700136</v>
      </c>
      <c r="G28" s="9"/>
      <c r="H28" s="10">
        <f>H5</f>
        <v>96043105</v>
      </c>
      <c r="I28" s="9"/>
      <c r="J28" s="10">
        <f>J5</f>
        <v>7185760</v>
      </c>
      <c r="K28" s="9"/>
      <c r="L28" s="10">
        <f>L5</f>
        <v>238929001</v>
      </c>
      <c r="M28" s="9"/>
      <c r="T28" s="5"/>
    </row>
  </sheetData>
  <mergeCells count="18">
    <mergeCell ref="S3:S4"/>
    <mergeCell ref="T3:T4"/>
    <mergeCell ref="M3:M4"/>
    <mergeCell ref="N3:N4"/>
    <mergeCell ref="O3:O4"/>
    <mergeCell ref="P3:P4"/>
    <mergeCell ref="Q3:Q4"/>
    <mergeCell ref="R3:R4"/>
    <mergeCell ref="A1:M1"/>
    <mergeCell ref="A2:M2"/>
    <mergeCell ref="A3:A4"/>
    <mergeCell ref="B3:B4"/>
    <mergeCell ref="C3:C4"/>
    <mergeCell ref="D3:D4"/>
    <mergeCell ref="E3:F3"/>
    <mergeCell ref="G3:H3"/>
    <mergeCell ref="I3:J3"/>
    <mergeCell ref="K3:L3"/>
  </mergeCells>
  <phoneticPr fontId="1" type="noConversion"/>
  <pageMargins left="0.78740157480314954" right="0" top="0.39370078740157477" bottom="0.39370078740157477" header="0" footer="0"/>
  <pageSetup paperSize="9" scale="6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V328"/>
  <sheetViews>
    <sheetView workbookViewId="0"/>
  </sheetViews>
  <sheetFormatPr defaultRowHeight="16.5"/>
  <cols>
    <col min="1" max="2" width="30.625" customWidth="1"/>
    <col min="3" max="3" width="4.625" customWidth="1"/>
    <col min="4" max="4" width="8.625" customWidth="1"/>
    <col min="5" max="12" width="13.625" customWidth="1"/>
    <col min="13" max="13" width="12.625" customWidth="1"/>
    <col min="14" max="43" width="2.625" hidden="1" customWidth="1"/>
    <col min="44" max="44" width="10.625" hidden="1" customWidth="1"/>
    <col min="45" max="46" width="1.625" hidden="1" customWidth="1"/>
    <col min="47" max="47" width="24.625" hidden="1" customWidth="1"/>
    <col min="48" max="48" width="10.625" hidden="1" customWidth="1"/>
  </cols>
  <sheetData>
    <row r="1" spans="1:48" ht="30" customHeight="1">
      <c r="A1" s="198" t="s">
        <v>1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</row>
    <row r="2" spans="1:48" ht="30" customHeight="1">
      <c r="A2" s="199" t="s">
        <v>2</v>
      </c>
      <c r="B2" s="199" t="s">
        <v>3</v>
      </c>
      <c r="C2" s="199" t="s">
        <v>4</v>
      </c>
      <c r="D2" s="199" t="s">
        <v>5</v>
      </c>
      <c r="E2" s="199" t="s">
        <v>6</v>
      </c>
      <c r="F2" s="199"/>
      <c r="G2" s="199" t="s">
        <v>9</v>
      </c>
      <c r="H2" s="199"/>
      <c r="I2" s="199" t="s">
        <v>10</v>
      </c>
      <c r="J2" s="199"/>
      <c r="K2" s="199" t="s">
        <v>11</v>
      </c>
      <c r="L2" s="199"/>
      <c r="M2" s="199" t="s">
        <v>12</v>
      </c>
      <c r="N2" s="201" t="s">
        <v>20</v>
      </c>
      <c r="O2" s="201" t="s">
        <v>14</v>
      </c>
      <c r="P2" s="201" t="s">
        <v>21</v>
      </c>
      <c r="Q2" s="201" t="s">
        <v>13</v>
      </c>
      <c r="R2" s="201" t="s">
        <v>22</v>
      </c>
      <c r="S2" s="201" t="s">
        <v>23</v>
      </c>
      <c r="T2" s="201" t="s">
        <v>24</v>
      </c>
      <c r="U2" s="201" t="s">
        <v>25</v>
      </c>
      <c r="V2" s="201" t="s">
        <v>26</v>
      </c>
      <c r="W2" s="201" t="s">
        <v>27</v>
      </c>
      <c r="X2" s="201" t="s">
        <v>28</v>
      </c>
      <c r="Y2" s="201" t="s">
        <v>29</v>
      </c>
      <c r="Z2" s="201" t="s">
        <v>30</v>
      </c>
      <c r="AA2" s="201" t="s">
        <v>31</v>
      </c>
      <c r="AB2" s="201" t="s">
        <v>32</v>
      </c>
      <c r="AC2" s="201" t="s">
        <v>33</v>
      </c>
      <c r="AD2" s="201" t="s">
        <v>34</v>
      </c>
      <c r="AE2" s="201" t="s">
        <v>35</v>
      </c>
      <c r="AF2" s="201" t="s">
        <v>36</v>
      </c>
      <c r="AG2" s="201" t="s">
        <v>37</v>
      </c>
      <c r="AH2" s="201" t="s">
        <v>38</v>
      </c>
      <c r="AI2" s="201" t="s">
        <v>39</v>
      </c>
      <c r="AJ2" s="201" t="s">
        <v>40</v>
      </c>
      <c r="AK2" s="201" t="s">
        <v>41</v>
      </c>
      <c r="AL2" s="201" t="s">
        <v>42</v>
      </c>
      <c r="AM2" s="201" t="s">
        <v>43</v>
      </c>
      <c r="AN2" s="201" t="s">
        <v>44</v>
      </c>
      <c r="AO2" s="201" t="s">
        <v>45</v>
      </c>
      <c r="AP2" s="201" t="s">
        <v>46</v>
      </c>
      <c r="AQ2" s="201" t="s">
        <v>47</v>
      </c>
      <c r="AR2" s="201" t="s">
        <v>48</v>
      </c>
      <c r="AS2" s="201" t="s">
        <v>16</v>
      </c>
      <c r="AT2" s="201" t="s">
        <v>17</v>
      </c>
      <c r="AU2" s="201" t="s">
        <v>49</v>
      </c>
      <c r="AV2" s="201" t="s">
        <v>50</v>
      </c>
    </row>
    <row r="3" spans="1:48" ht="30" customHeight="1">
      <c r="A3" s="199"/>
      <c r="B3" s="199"/>
      <c r="C3" s="199"/>
      <c r="D3" s="199"/>
      <c r="E3" s="4" t="s">
        <v>7</v>
      </c>
      <c r="F3" s="4" t="s">
        <v>8</v>
      </c>
      <c r="G3" s="4" t="s">
        <v>7</v>
      </c>
      <c r="H3" s="4" t="s">
        <v>8</v>
      </c>
      <c r="I3" s="4" t="s">
        <v>7</v>
      </c>
      <c r="J3" s="4" t="s">
        <v>8</v>
      </c>
      <c r="K3" s="4" t="s">
        <v>7</v>
      </c>
      <c r="L3" s="4" t="s">
        <v>8</v>
      </c>
      <c r="M3" s="199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1"/>
      <c r="AB3" s="201"/>
      <c r="AC3" s="201"/>
      <c r="AD3" s="201"/>
      <c r="AE3" s="201"/>
      <c r="AF3" s="201"/>
      <c r="AG3" s="201"/>
      <c r="AH3" s="201"/>
      <c r="AI3" s="201"/>
      <c r="AJ3" s="201"/>
      <c r="AK3" s="201"/>
      <c r="AL3" s="201"/>
      <c r="AM3" s="201"/>
      <c r="AN3" s="201"/>
      <c r="AO3" s="201"/>
      <c r="AP3" s="201"/>
      <c r="AQ3" s="201"/>
      <c r="AR3" s="201"/>
      <c r="AS3" s="201"/>
      <c r="AT3" s="201"/>
      <c r="AU3" s="201"/>
      <c r="AV3" s="201"/>
    </row>
    <row r="4" spans="1:48" ht="30" customHeight="1">
      <c r="A4" s="8" t="s">
        <v>55</v>
      </c>
      <c r="B4" s="8" t="s">
        <v>51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3"/>
      <c r="O4" s="3"/>
      <c r="P4" s="3"/>
      <c r="Q4" s="2" t="s">
        <v>56</v>
      </c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</row>
    <row r="5" spans="1:48" ht="30" customHeight="1">
      <c r="A5" s="8" t="s">
        <v>57</v>
      </c>
      <c r="B5" s="8" t="s">
        <v>58</v>
      </c>
      <c r="C5" s="8" t="s">
        <v>59</v>
      </c>
      <c r="D5" s="9">
        <v>1</v>
      </c>
      <c r="E5" s="11">
        <f>TRUNC(일위대가목록!E4,0)</f>
        <v>0</v>
      </c>
      <c r="F5" s="11">
        <f>TRUNC(E5*D5, 0)</f>
        <v>0</v>
      </c>
      <c r="G5" s="11">
        <f>TRUNC(일위대가목록!F4,0)</f>
        <v>0</v>
      </c>
      <c r="H5" s="11">
        <f>TRUNC(G5*D5, 0)</f>
        <v>0</v>
      </c>
      <c r="I5" s="11">
        <f>TRUNC(일위대가목록!G4,0)</f>
        <v>789870</v>
      </c>
      <c r="J5" s="11">
        <f>TRUNC(I5*D5, 0)</f>
        <v>789870</v>
      </c>
      <c r="K5" s="11">
        <f t="shared" ref="K5:L7" si="0">TRUNC(E5+G5+I5, 0)</f>
        <v>789870</v>
      </c>
      <c r="L5" s="11">
        <f t="shared" si="0"/>
        <v>789870</v>
      </c>
      <c r="M5" s="8" t="s">
        <v>60</v>
      </c>
      <c r="N5" s="2" t="s">
        <v>61</v>
      </c>
      <c r="O5" s="2" t="s">
        <v>51</v>
      </c>
      <c r="P5" s="2" t="s">
        <v>51</v>
      </c>
      <c r="Q5" s="2" t="s">
        <v>56</v>
      </c>
      <c r="R5" s="2" t="s">
        <v>62</v>
      </c>
      <c r="S5" s="2" t="s">
        <v>63</v>
      </c>
      <c r="T5" s="2" t="s">
        <v>63</v>
      </c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2" t="s">
        <v>51</v>
      </c>
      <c r="AS5" s="2" t="s">
        <v>51</v>
      </c>
      <c r="AT5" s="3"/>
      <c r="AU5" s="2" t="s">
        <v>64</v>
      </c>
      <c r="AV5" s="3">
        <v>6</v>
      </c>
    </row>
    <row r="6" spans="1:48" ht="30" customHeight="1">
      <c r="A6" s="8" t="s">
        <v>65</v>
      </c>
      <c r="B6" s="8" t="s">
        <v>58</v>
      </c>
      <c r="C6" s="8" t="s">
        <v>59</v>
      </c>
      <c r="D6" s="9">
        <v>1</v>
      </c>
      <c r="E6" s="11">
        <f>TRUNC(일위대가목록!E5,0)</f>
        <v>0</v>
      </c>
      <c r="F6" s="11">
        <f>TRUNC(E6*D6, 0)</f>
        <v>0</v>
      </c>
      <c r="G6" s="11">
        <f>TRUNC(일위대가목록!F5,0)</f>
        <v>0</v>
      </c>
      <c r="H6" s="11">
        <f>TRUNC(G6*D6, 0)</f>
        <v>0</v>
      </c>
      <c r="I6" s="11">
        <f>TRUNC(일위대가목록!G5,0)</f>
        <v>738370</v>
      </c>
      <c r="J6" s="11">
        <f>TRUNC(I6*D6, 0)</f>
        <v>738370</v>
      </c>
      <c r="K6" s="11">
        <f t="shared" si="0"/>
        <v>738370</v>
      </c>
      <c r="L6" s="11">
        <f t="shared" si="0"/>
        <v>738370</v>
      </c>
      <c r="M6" s="8" t="s">
        <v>66</v>
      </c>
      <c r="N6" s="2" t="s">
        <v>67</v>
      </c>
      <c r="O6" s="2" t="s">
        <v>51</v>
      </c>
      <c r="P6" s="2" t="s">
        <v>51</v>
      </c>
      <c r="Q6" s="2" t="s">
        <v>56</v>
      </c>
      <c r="R6" s="2" t="s">
        <v>62</v>
      </c>
      <c r="S6" s="2" t="s">
        <v>63</v>
      </c>
      <c r="T6" s="2" t="s">
        <v>63</v>
      </c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2" t="s">
        <v>51</v>
      </c>
      <c r="AS6" s="2" t="s">
        <v>51</v>
      </c>
      <c r="AT6" s="3"/>
      <c r="AU6" s="2" t="s">
        <v>68</v>
      </c>
      <c r="AV6" s="3">
        <v>7</v>
      </c>
    </row>
    <row r="7" spans="1:48" ht="30" customHeight="1">
      <c r="A7" s="8" t="s">
        <v>69</v>
      </c>
      <c r="B7" s="8" t="s">
        <v>70</v>
      </c>
      <c r="C7" s="8" t="s">
        <v>71</v>
      </c>
      <c r="D7" s="9">
        <v>92</v>
      </c>
      <c r="E7" s="11">
        <f>TRUNC(일위대가목록!E6,0)</f>
        <v>0</v>
      </c>
      <c r="F7" s="11">
        <f>TRUNC(E7*D7, 0)</f>
        <v>0</v>
      </c>
      <c r="G7" s="11">
        <f>TRUNC(일위대가목록!F6,0)</f>
        <v>0</v>
      </c>
      <c r="H7" s="11">
        <f>TRUNC(G7*D7, 0)</f>
        <v>0</v>
      </c>
      <c r="I7" s="11">
        <f>TRUNC(일위대가목록!G6,0)</f>
        <v>36051</v>
      </c>
      <c r="J7" s="11">
        <f>TRUNC(I7*D7, 0)</f>
        <v>3316692</v>
      </c>
      <c r="K7" s="11">
        <f t="shared" si="0"/>
        <v>36051</v>
      </c>
      <c r="L7" s="11">
        <f t="shared" si="0"/>
        <v>3316692</v>
      </c>
      <c r="M7" s="8" t="s">
        <v>72</v>
      </c>
      <c r="N7" s="2" t="s">
        <v>73</v>
      </c>
      <c r="O7" s="2" t="s">
        <v>51</v>
      </c>
      <c r="P7" s="2" t="s">
        <v>51</v>
      </c>
      <c r="Q7" s="2" t="s">
        <v>56</v>
      </c>
      <c r="R7" s="2" t="s">
        <v>62</v>
      </c>
      <c r="S7" s="2" t="s">
        <v>63</v>
      </c>
      <c r="T7" s="2" t="s">
        <v>63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2" t="s">
        <v>51</v>
      </c>
      <c r="AS7" s="2" t="s">
        <v>51</v>
      </c>
      <c r="AT7" s="3"/>
      <c r="AU7" s="2" t="s">
        <v>74</v>
      </c>
      <c r="AV7" s="3">
        <v>8</v>
      </c>
    </row>
    <row r="8" spans="1:48" ht="30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48" ht="30" customHeight="1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pans="1:48" ht="30" customHeight="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48" ht="30" customHeight="1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pans="1:48" ht="30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</row>
    <row r="13" spans="1:48" ht="30" customHeight="1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pans="1:48" ht="30" customHeight="1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48" ht="30" customHeight="1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</row>
    <row r="16" spans="1:48" ht="30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48" ht="30" customHeight="1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spans="1:48" ht="30" customHeight="1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1:48" ht="30" customHeight="1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</row>
    <row r="20" spans="1:48" ht="30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</row>
    <row r="21" spans="1:48" ht="30" customHeight="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1:48" ht="30" customHeigh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</row>
    <row r="23" spans="1:48" ht="30" customHeight="1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pans="1:48" ht="30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</row>
    <row r="25" spans="1:48" ht="30" customHeight="1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1:48" ht="30" customHeight="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</row>
    <row r="27" spans="1:48" ht="30" customHeight="1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</row>
    <row r="28" spans="1:48" ht="30" customHeight="1">
      <c r="A28" s="8" t="s">
        <v>75</v>
      </c>
      <c r="B28" s="9"/>
      <c r="C28" s="9"/>
      <c r="D28" s="9"/>
      <c r="E28" s="9"/>
      <c r="F28" s="11">
        <f>SUM(F5:F27)</f>
        <v>0</v>
      </c>
      <c r="G28" s="9"/>
      <c r="H28" s="11">
        <f>SUM(H5:H27)</f>
        <v>0</v>
      </c>
      <c r="I28" s="9"/>
      <c r="J28" s="11">
        <f>SUM(J5:J27)</f>
        <v>4844932</v>
      </c>
      <c r="K28" s="9"/>
      <c r="L28" s="11">
        <f>SUM(L5:L27)</f>
        <v>4844932</v>
      </c>
      <c r="M28" s="9"/>
      <c r="N28" t="s">
        <v>76</v>
      </c>
    </row>
    <row r="29" spans="1:48" ht="30" customHeight="1">
      <c r="A29" s="8" t="s">
        <v>77</v>
      </c>
      <c r="B29" s="8" t="s">
        <v>51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3"/>
      <c r="O29" s="3"/>
      <c r="P29" s="3"/>
      <c r="Q29" s="2" t="s">
        <v>78</v>
      </c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</row>
    <row r="30" spans="1:48" ht="30" customHeight="1">
      <c r="A30" s="8" t="s">
        <v>79</v>
      </c>
      <c r="B30" s="8" t="s">
        <v>80</v>
      </c>
      <c r="C30" s="8" t="s">
        <v>81</v>
      </c>
      <c r="D30" s="9">
        <v>2</v>
      </c>
      <c r="E30" s="11">
        <f>TRUNC(일위대가목록!E7,0)</f>
        <v>14072</v>
      </c>
      <c r="F30" s="11">
        <f>TRUNC(E30*D30, 0)</f>
        <v>28144</v>
      </c>
      <c r="G30" s="11">
        <f>TRUNC(일위대가목록!F7,0)</f>
        <v>81747</v>
      </c>
      <c r="H30" s="11">
        <f>TRUNC(G30*D30, 0)</f>
        <v>163494</v>
      </c>
      <c r="I30" s="11">
        <f>TRUNC(일위대가목록!G7,0)</f>
        <v>0</v>
      </c>
      <c r="J30" s="11">
        <f>TRUNC(I30*D30, 0)</f>
        <v>0</v>
      </c>
      <c r="K30" s="11">
        <f t="shared" ref="K30:L33" si="1">TRUNC(E30+G30+I30, 0)</f>
        <v>95819</v>
      </c>
      <c r="L30" s="11">
        <f t="shared" si="1"/>
        <v>191638</v>
      </c>
      <c r="M30" s="8" t="s">
        <v>82</v>
      </c>
      <c r="N30" s="2" t="s">
        <v>83</v>
      </c>
      <c r="O30" s="2" t="s">
        <v>51</v>
      </c>
      <c r="P30" s="2" t="s">
        <v>51</v>
      </c>
      <c r="Q30" s="2" t="s">
        <v>78</v>
      </c>
      <c r="R30" s="2" t="s">
        <v>62</v>
      </c>
      <c r="S30" s="2" t="s">
        <v>63</v>
      </c>
      <c r="T30" s="2" t="s">
        <v>63</v>
      </c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2" t="s">
        <v>51</v>
      </c>
      <c r="AS30" s="2" t="s">
        <v>51</v>
      </c>
      <c r="AT30" s="3"/>
      <c r="AU30" s="2" t="s">
        <v>84</v>
      </c>
      <c r="AV30" s="3">
        <v>10</v>
      </c>
    </row>
    <row r="31" spans="1:48" ht="30" customHeight="1">
      <c r="A31" s="8" t="s">
        <v>85</v>
      </c>
      <c r="B31" s="8" t="s">
        <v>86</v>
      </c>
      <c r="C31" s="8" t="s">
        <v>87</v>
      </c>
      <c r="D31" s="9">
        <v>225</v>
      </c>
      <c r="E31" s="11">
        <f>TRUNC(일위대가목록!E8,0)</f>
        <v>915</v>
      </c>
      <c r="F31" s="11">
        <f>TRUNC(E31*D31, 0)</f>
        <v>205875</v>
      </c>
      <c r="G31" s="11">
        <f>TRUNC(일위대가목록!F8,0)</f>
        <v>1410</v>
      </c>
      <c r="H31" s="11">
        <f>TRUNC(G31*D31, 0)</f>
        <v>317250</v>
      </c>
      <c r="I31" s="11">
        <f>TRUNC(일위대가목록!G8,0)</f>
        <v>0</v>
      </c>
      <c r="J31" s="11">
        <f>TRUNC(I31*D31, 0)</f>
        <v>0</v>
      </c>
      <c r="K31" s="11">
        <f t="shared" si="1"/>
        <v>2325</v>
      </c>
      <c r="L31" s="11">
        <f t="shared" si="1"/>
        <v>523125</v>
      </c>
      <c r="M31" s="8" t="s">
        <v>88</v>
      </c>
      <c r="N31" s="2" t="s">
        <v>89</v>
      </c>
      <c r="O31" s="2" t="s">
        <v>51</v>
      </c>
      <c r="P31" s="2" t="s">
        <v>51</v>
      </c>
      <c r="Q31" s="2" t="s">
        <v>78</v>
      </c>
      <c r="R31" s="2" t="s">
        <v>62</v>
      </c>
      <c r="S31" s="2" t="s">
        <v>63</v>
      </c>
      <c r="T31" s="2" t="s">
        <v>63</v>
      </c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2" t="s">
        <v>51</v>
      </c>
      <c r="AS31" s="2" t="s">
        <v>51</v>
      </c>
      <c r="AT31" s="3"/>
      <c r="AU31" s="2" t="s">
        <v>90</v>
      </c>
      <c r="AV31" s="3">
        <v>11</v>
      </c>
    </row>
    <row r="32" spans="1:48" ht="30" customHeight="1">
      <c r="A32" s="8" t="s">
        <v>91</v>
      </c>
      <c r="B32" s="8" t="s">
        <v>92</v>
      </c>
      <c r="C32" s="8" t="s">
        <v>87</v>
      </c>
      <c r="D32" s="9">
        <v>225</v>
      </c>
      <c r="E32" s="11">
        <f>TRUNC(일위대가목록!E9,0)</f>
        <v>0</v>
      </c>
      <c r="F32" s="11">
        <f>TRUNC(E32*D32, 0)</f>
        <v>0</v>
      </c>
      <c r="G32" s="11">
        <f>TRUNC(일위대가목록!F9,0)</f>
        <v>2695</v>
      </c>
      <c r="H32" s="11">
        <f>TRUNC(G32*D32, 0)</f>
        <v>606375</v>
      </c>
      <c r="I32" s="11">
        <f>TRUNC(일위대가목록!G9,0)</f>
        <v>0</v>
      </c>
      <c r="J32" s="11">
        <f>TRUNC(I32*D32, 0)</f>
        <v>0</v>
      </c>
      <c r="K32" s="11">
        <f t="shared" si="1"/>
        <v>2695</v>
      </c>
      <c r="L32" s="11">
        <f t="shared" si="1"/>
        <v>606375</v>
      </c>
      <c r="M32" s="8" t="s">
        <v>93</v>
      </c>
      <c r="N32" s="2" t="s">
        <v>94</v>
      </c>
      <c r="O32" s="2" t="s">
        <v>51</v>
      </c>
      <c r="P32" s="2" t="s">
        <v>51</v>
      </c>
      <c r="Q32" s="2" t="s">
        <v>78</v>
      </c>
      <c r="R32" s="2" t="s">
        <v>62</v>
      </c>
      <c r="S32" s="2" t="s">
        <v>63</v>
      </c>
      <c r="T32" s="2" t="s">
        <v>63</v>
      </c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2" t="s">
        <v>51</v>
      </c>
      <c r="AS32" s="2" t="s">
        <v>51</v>
      </c>
      <c r="AT32" s="3"/>
      <c r="AU32" s="2" t="s">
        <v>95</v>
      </c>
      <c r="AV32" s="3">
        <v>12</v>
      </c>
    </row>
    <row r="33" spans="1:48" ht="30" customHeight="1">
      <c r="A33" s="8" t="s">
        <v>96</v>
      </c>
      <c r="B33" s="8" t="s">
        <v>97</v>
      </c>
      <c r="C33" s="8" t="s">
        <v>87</v>
      </c>
      <c r="D33" s="9">
        <v>225</v>
      </c>
      <c r="E33" s="11">
        <f>TRUNC(일위대가목록!E10,0)</f>
        <v>0</v>
      </c>
      <c r="F33" s="11">
        <f>TRUNC(E33*D33, 0)</f>
        <v>0</v>
      </c>
      <c r="G33" s="11">
        <f>TRUNC(일위대가목록!F10,0)</f>
        <v>9876</v>
      </c>
      <c r="H33" s="11">
        <f>TRUNC(G33*D33, 0)</f>
        <v>2222100</v>
      </c>
      <c r="I33" s="11">
        <f>TRUNC(일위대가목록!G10,0)</f>
        <v>0</v>
      </c>
      <c r="J33" s="11">
        <f>TRUNC(I33*D33, 0)</f>
        <v>0</v>
      </c>
      <c r="K33" s="11">
        <f t="shared" si="1"/>
        <v>9876</v>
      </c>
      <c r="L33" s="11">
        <f t="shared" si="1"/>
        <v>2222100</v>
      </c>
      <c r="M33" s="8" t="s">
        <v>98</v>
      </c>
      <c r="N33" s="2" t="s">
        <v>99</v>
      </c>
      <c r="O33" s="2" t="s">
        <v>51</v>
      </c>
      <c r="P33" s="2" t="s">
        <v>51</v>
      </c>
      <c r="Q33" s="2" t="s">
        <v>78</v>
      </c>
      <c r="R33" s="2" t="s">
        <v>62</v>
      </c>
      <c r="S33" s="2" t="s">
        <v>63</v>
      </c>
      <c r="T33" s="2" t="s">
        <v>63</v>
      </c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2" t="s">
        <v>51</v>
      </c>
      <c r="AS33" s="2" t="s">
        <v>51</v>
      </c>
      <c r="AT33" s="3"/>
      <c r="AU33" s="2" t="s">
        <v>100</v>
      </c>
      <c r="AV33" s="3">
        <v>13</v>
      </c>
    </row>
    <row r="34" spans="1:48" ht="30" customHeight="1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</row>
    <row r="35" spans="1:48" ht="30" customHeight="1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</row>
    <row r="36" spans="1:48" ht="30" customHeight="1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</row>
    <row r="37" spans="1:48" ht="30" customHeight="1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</row>
    <row r="38" spans="1:48" ht="30" customHeight="1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</row>
    <row r="39" spans="1:48" ht="30" customHeight="1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</row>
    <row r="40" spans="1:48" ht="30" customHeight="1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</row>
    <row r="41" spans="1:48" ht="30" customHeight="1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</row>
    <row r="42" spans="1:48" ht="30" customHeight="1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</row>
    <row r="43" spans="1:48" ht="30" customHeight="1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</row>
    <row r="44" spans="1:48" ht="30" customHeight="1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</row>
    <row r="45" spans="1:48" ht="30" customHeight="1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</row>
    <row r="46" spans="1:48" ht="30" customHeight="1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</row>
    <row r="47" spans="1:48" ht="30" customHeight="1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</row>
    <row r="48" spans="1:48" ht="30" customHeight="1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</row>
    <row r="49" spans="1:48" ht="30" customHeight="1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</row>
    <row r="50" spans="1:48" ht="30" customHeight="1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</row>
    <row r="51" spans="1:48" ht="30" customHeight="1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</row>
    <row r="52" spans="1:48" ht="30" customHeight="1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</row>
    <row r="53" spans="1:48" ht="30" customHeight="1">
      <c r="A53" s="8" t="s">
        <v>75</v>
      </c>
      <c r="B53" s="9"/>
      <c r="C53" s="9"/>
      <c r="D53" s="9"/>
      <c r="E53" s="9"/>
      <c r="F53" s="11">
        <f>SUM(F30:F52)</f>
        <v>234019</v>
      </c>
      <c r="G53" s="9"/>
      <c r="H53" s="11">
        <f>SUM(H30:H52)</f>
        <v>3309219</v>
      </c>
      <c r="I53" s="9"/>
      <c r="J53" s="11">
        <f>SUM(J30:J52)</f>
        <v>0</v>
      </c>
      <c r="K53" s="9"/>
      <c r="L53" s="11">
        <f>SUM(L30:L52)</f>
        <v>3543238</v>
      </c>
      <c r="M53" s="9"/>
      <c r="N53" t="s">
        <v>76</v>
      </c>
    </row>
    <row r="54" spans="1:48" ht="30" customHeight="1">
      <c r="A54" s="8" t="s">
        <v>101</v>
      </c>
      <c r="B54" s="8" t="s">
        <v>51</v>
      </c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3"/>
      <c r="O54" s="3"/>
      <c r="P54" s="3"/>
      <c r="Q54" s="2" t="s">
        <v>102</v>
      </c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</row>
    <row r="55" spans="1:48" ht="30" customHeight="1">
      <c r="A55" s="8" t="s">
        <v>103</v>
      </c>
      <c r="B55" s="8" t="s">
        <v>104</v>
      </c>
      <c r="C55" s="8" t="s">
        <v>71</v>
      </c>
      <c r="D55" s="9">
        <v>270</v>
      </c>
      <c r="E55" s="11">
        <f>TRUNC(단가대비표!O84,0)</f>
        <v>4200</v>
      </c>
      <c r="F55" s="11">
        <f>TRUNC(E55*D55, 0)</f>
        <v>1134000</v>
      </c>
      <c r="G55" s="11">
        <f>TRUNC(단가대비표!P84,0)</f>
        <v>0</v>
      </c>
      <c r="H55" s="11">
        <f>TRUNC(G55*D55, 0)</f>
        <v>0</v>
      </c>
      <c r="I55" s="11">
        <f>TRUNC(단가대비표!V84,0)</f>
        <v>0</v>
      </c>
      <c r="J55" s="11">
        <f>TRUNC(I55*D55, 0)</f>
        <v>0</v>
      </c>
      <c r="K55" s="11">
        <f t="shared" ref="K55:L58" si="2">TRUNC(E55+G55+I55, 0)</f>
        <v>4200</v>
      </c>
      <c r="L55" s="11">
        <f t="shared" si="2"/>
        <v>1134000</v>
      </c>
      <c r="M55" s="8" t="s">
        <v>51</v>
      </c>
      <c r="N55" s="2" t="s">
        <v>105</v>
      </c>
      <c r="O55" s="2" t="s">
        <v>51</v>
      </c>
      <c r="P55" s="2" t="s">
        <v>51</v>
      </c>
      <c r="Q55" s="2" t="s">
        <v>102</v>
      </c>
      <c r="R55" s="2" t="s">
        <v>63</v>
      </c>
      <c r="S55" s="2" t="s">
        <v>63</v>
      </c>
      <c r="T55" s="2" t="s">
        <v>62</v>
      </c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2" t="s">
        <v>51</v>
      </c>
      <c r="AS55" s="2" t="s">
        <v>51</v>
      </c>
      <c r="AT55" s="3"/>
      <c r="AU55" s="2" t="s">
        <v>106</v>
      </c>
      <c r="AV55" s="3">
        <v>15</v>
      </c>
    </row>
    <row r="56" spans="1:48" ht="30" customHeight="1">
      <c r="A56" s="8" t="s">
        <v>103</v>
      </c>
      <c r="B56" s="8" t="s">
        <v>107</v>
      </c>
      <c r="C56" s="8" t="s">
        <v>71</v>
      </c>
      <c r="D56" s="9">
        <v>226</v>
      </c>
      <c r="E56" s="11">
        <f>TRUNC(단가대비표!O85,0)</f>
        <v>13160</v>
      </c>
      <c r="F56" s="11">
        <f>TRUNC(E56*D56, 0)</f>
        <v>2974160</v>
      </c>
      <c r="G56" s="11">
        <f>TRUNC(단가대비표!P85,0)</f>
        <v>0</v>
      </c>
      <c r="H56" s="11">
        <f>TRUNC(G56*D56, 0)</f>
        <v>0</v>
      </c>
      <c r="I56" s="11">
        <f>TRUNC(단가대비표!V85,0)</f>
        <v>0</v>
      </c>
      <c r="J56" s="11">
        <f>TRUNC(I56*D56, 0)</f>
        <v>0</v>
      </c>
      <c r="K56" s="11">
        <f t="shared" si="2"/>
        <v>13160</v>
      </c>
      <c r="L56" s="11">
        <f t="shared" si="2"/>
        <v>2974160</v>
      </c>
      <c r="M56" s="8" t="s">
        <v>51</v>
      </c>
      <c r="N56" s="2" t="s">
        <v>108</v>
      </c>
      <c r="O56" s="2" t="s">
        <v>51</v>
      </c>
      <c r="P56" s="2" t="s">
        <v>51</v>
      </c>
      <c r="Q56" s="2" t="s">
        <v>102</v>
      </c>
      <c r="R56" s="2" t="s">
        <v>63</v>
      </c>
      <c r="S56" s="2" t="s">
        <v>63</v>
      </c>
      <c r="T56" s="2" t="s">
        <v>62</v>
      </c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2" t="s">
        <v>51</v>
      </c>
      <c r="AS56" s="2" t="s">
        <v>51</v>
      </c>
      <c r="AT56" s="3"/>
      <c r="AU56" s="2" t="s">
        <v>109</v>
      </c>
      <c r="AV56" s="3">
        <v>16</v>
      </c>
    </row>
    <row r="57" spans="1:48" ht="30" customHeight="1">
      <c r="A57" s="8" t="s">
        <v>110</v>
      </c>
      <c r="B57" s="8" t="s">
        <v>51</v>
      </c>
      <c r="C57" s="8" t="s">
        <v>111</v>
      </c>
      <c r="D57" s="9">
        <v>2.9039999999999999</v>
      </c>
      <c r="E57" s="11">
        <f>TRUNC(일위대가목록!E11,0)</f>
        <v>48865</v>
      </c>
      <c r="F57" s="11">
        <f>TRUNC(E57*D57, 0)</f>
        <v>141903</v>
      </c>
      <c r="G57" s="11">
        <f>TRUNC(일위대가목록!F11,0)</f>
        <v>528773</v>
      </c>
      <c r="H57" s="11">
        <f>TRUNC(G57*D57, 0)</f>
        <v>1535556</v>
      </c>
      <c r="I57" s="11">
        <f>TRUNC(일위대가목록!G11,0)</f>
        <v>208490</v>
      </c>
      <c r="J57" s="11">
        <f>TRUNC(I57*D57, 0)</f>
        <v>605454</v>
      </c>
      <c r="K57" s="11">
        <f t="shared" si="2"/>
        <v>786128</v>
      </c>
      <c r="L57" s="11">
        <f t="shared" si="2"/>
        <v>2282913</v>
      </c>
      <c r="M57" s="8" t="s">
        <v>112</v>
      </c>
      <c r="N57" s="2" t="s">
        <v>113</v>
      </c>
      <c r="O57" s="2" t="s">
        <v>51</v>
      </c>
      <c r="P57" s="2" t="s">
        <v>51</v>
      </c>
      <c r="Q57" s="2" t="s">
        <v>102</v>
      </c>
      <c r="R57" s="2" t="s">
        <v>62</v>
      </c>
      <c r="S57" s="2" t="s">
        <v>63</v>
      </c>
      <c r="T57" s="2" t="s">
        <v>63</v>
      </c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2" t="s">
        <v>51</v>
      </c>
      <c r="AS57" s="2" t="s">
        <v>51</v>
      </c>
      <c r="AT57" s="3"/>
      <c r="AU57" s="2" t="s">
        <v>114</v>
      </c>
      <c r="AV57" s="3">
        <v>17</v>
      </c>
    </row>
    <row r="58" spans="1:48" ht="30" customHeight="1">
      <c r="A58" s="8" t="s">
        <v>115</v>
      </c>
      <c r="B58" s="8" t="s">
        <v>116</v>
      </c>
      <c r="C58" s="8" t="s">
        <v>111</v>
      </c>
      <c r="D58" s="9">
        <v>3.0489999999999999</v>
      </c>
      <c r="E58" s="11">
        <f>TRUNC(중기단가목록!E4,0)</f>
        <v>0</v>
      </c>
      <c r="F58" s="11">
        <f>TRUNC(E58*D58, 0)</f>
        <v>0</v>
      </c>
      <c r="G58" s="11">
        <f>TRUNC(중기단가목록!F4,0)</f>
        <v>0</v>
      </c>
      <c r="H58" s="11">
        <f>TRUNC(G58*D58, 0)</f>
        <v>0</v>
      </c>
      <c r="I58" s="11">
        <f>TRUNC(중기단가목록!G4,0)</f>
        <v>12575</v>
      </c>
      <c r="J58" s="11">
        <f>TRUNC(I58*D58, 0)</f>
        <v>38341</v>
      </c>
      <c r="K58" s="11">
        <f t="shared" si="2"/>
        <v>12575</v>
      </c>
      <c r="L58" s="11">
        <f t="shared" si="2"/>
        <v>38341</v>
      </c>
      <c r="M58" s="8" t="s">
        <v>117</v>
      </c>
      <c r="N58" s="2" t="s">
        <v>118</v>
      </c>
      <c r="O58" s="2" t="s">
        <v>51</v>
      </c>
      <c r="P58" s="2" t="s">
        <v>51</v>
      </c>
      <c r="Q58" s="2" t="s">
        <v>102</v>
      </c>
      <c r="R58" s="2" t="s">
        <v>63</v>
      </c>
      <c r="S58" s="2" t="s">
        <v>62</v>
      </c>
      <c r="T58" s="2" t="s">
        <v>63</v>
      </c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2" t="s">
        <v>51</v>
      </c>
      <c r="AS58" s="2" t="s">
        <v>51</v>
      </c>
      <c r="AT58" s="3"/>
      <c r="AU58" s="2" t="s">
        <v>119</v>
      </c>
      <c r="AV58" s="3">
        <v>18</v>
      </c>
    </row>
    <row r="59" spans="1:48" ht="30" customHeight="1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</row>
    <row r="60" spans="1:48" ht="30" customHeight="1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</row>
    <row r="61" spans="1:48" ht="30" customHeight="1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</row>
    <row r="62" spans="1:48" ht="30" customHeight="1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</row>
    <row r="63" spans="1:48" ht="30" customHeight="1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</row>
    <row r="64" spans="1:48" ht="30" customHeight="1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</row>
    <row r="65" spans="1:48" ht="30" customHeight="1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</row>
    <row r="66" spans="1:48" ht="30" customHeight="1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</row>
    <row r="67" spans="1:48" ht="30" customHeight="1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</row>
    <row r="68" spans="1:48" ht="30" customHeight="1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</row>
    <row r="69" spans="1:48" ht="30" customHeight="1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</row>
    <row r="70" spans="1:48" ht="30" customHeight="1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</row>
    <row r="71" spans="1:48" ht="30" customHeight="1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</row>
    <row r="72" spans="1:48" ht="30" customHeight="1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</row>
    <row r="73" spans="1:48" ht="30" customHeight="1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</row>
    <row r="74" spans="1:48" ht="30" customHeight="1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</row>
    <row r="75" spans="1:48" ht="30" customHeight="1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</row>
    <row r="76" spans="1:48" ht="30" customHeight="1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</row>
    <row r="77" spans="1:48" ht="30" customHeight="1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</row>
    <row r="78" spans="1:48" ht="30" customHeight="1">
      <c r="A78" s="8" t="s">
        <v>75</v>
      </c>
      <c r="B78" s="9"/>
      <c r="C78" s="9"/>
      <c r="D78" s="9"/>
      <c r="E78" s="9"/>
      <c r="F78" s="11">
        <f>SUM(F55:F77)</f>
        <v>4250063</v>
      </c>
      <c r="G78" s="9"/>
      <c r="H78" s="11">
        <f>SUM(H55:H77)</f>
        <v>1535556</v>
      </c>
      <c r="I78" s="9"/>
      <c r="J78" s="11">
        <f>SUM(J55:J77)</f>
        <v>643795</v>
      </c>
      <c r="K78" s="9"/>
      <c r="L78" s="11">
        <f>SUM(L55:L77)</f>
        <v>6429414</v>
      </c>
      <c r="M78" s="9"/>
      <c r="N78" t="s">
        <v>76</v>
      </c>
    </row>
    <row r="79" spans="1:48" ht="30" customHeight="1">
      <c r="A79" s="8" t="s">
        <v>120</v>
      </c>
      <c r="B79" s="8" t="s">
        <v>51</v>
      </c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3"/>
      <c r="O79" s="3"/>
      <c r="P79" s="3"/>
      <c r="Q79" s="2" t="s">
        <v>121</v>
      </c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</row>
    <row r="80" spans="1:48" ht="30" customHeight="1">
      <c r="A80" s="8" t="s">
        <v>122</v>
      </c>
      <c r="B80" s="8" t="s">
        <v>123</v>
      </c>
      <c r="C80" s="8" t="s">
        <v>87</v>
      </c>
      <c r="D80" s="9">
        <v>26</v>
      </c>
      <c r="E80" s="11">
        <f>TRUNC(일위대가목록!E12,0)</f>
        <v>152565</v>
      </c>
      <c r="F80" s="11">
        <f t="shared" ref="F80:F91" si="3">TRUNC(E80*D80, 0)</f>
        <v>3966690</v>
      </c>
      <c r="G80" s="11">
        <f>TRUNC(일위대가목록!F12,0)</f>
        <v>74555</v>
      </c>
      <c r="H80" s="11">
        <f t="shared" ref="H80:H91" si="4">TRUNC(G80*D80, 0)</f>
        <v>1938430</v>
      </c>
      <c r="I80" s="11">
        <f>TRUNC(일위대가목록!G12,0)</f>
        <v>664</v>
      </c>
      <c r="J80" s="11">
        <f t="shared" ref="J80:J91" si="5">TRUNC(I80*D80, 0)</f>
        <v>17264</v>
      </c>
      <c r="K80" s="11">
        <f t="shared" ref="K80:K91" si="6">TRUNC(E80+G80+I80, 0)</f>
        <v>227784</v>
      </c>
      <c r="L80" s="11">
        <f t="shared" ref="L80:L91" si="7">TRUNC(F80+H80+J80, 0)</f>
        <v>5922384</v>
      </c>
      <c r="M80" s="8" t="s">
        <v>124</v>
      </c>
      <c r="N80" s="2" t="s">
        <v>125</v>
      </c>
      <c r="O80" s="2" t="s">
        <v>51</v>
      </c>
      <c r="P80" s="2" t="s">
        <v>51</v>
      </c>
      <c r="Q80" s="2" t="s">
        <v>121</v>
      </c>
      <c r="R80" s="2" t="s">
        <v>62</v>
      </c>
      <c r="S80" s="2" t="s">
        <v>63</v>
      </c>
      <c r="T80" s="2" t="s">
        <v>63</v>
      </c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2" t="s">
        <v>51</v>
      </c>
      <c r="AS80" s="2" t="s">
        <v>51</v>
      </c>
      <c r="AT80" s="3"/>
      <c r="AU80" s="2" t="s">
        <v>126</v>
      </c>
      <c r="AV80" s="3">
        <v>20</v>
      </c>
    </row>
    <row r="81" spans="1:48" ht="30" customHeight="1">
      <c r="A81" s="8" t="s">
        <v>127</v>
      </c>
      <c r="B81" s="8" t="s">
        <v>128</v>
      </c>
      <c r="C81" s="8" t="s">
        <v>87</v>
      </c>
      <c r="D81" s="9">
        <v>26</v>
      </c>
      <c r="E81" s="11">
        <f>TRUNC(일위대가목록!E13,0)</f>
        <v>141811</v>
      </c>
      <c r="F81" s="11">
        <f t="shared" si="3"/>
        <v>3687086</v>
      </c>
      <c r="G81" s="11">
        <f>TRUNC(일위대가목록!F13,0)</f>
        <v>541958</v>
      </c>
      <c r="H81" s="11">
        <f t="shared" si="4"/>
        <v>14090908</v>
      </c>
      <c r="I81" s="11">
        <f>TRUNC(일위대가목록!G13,0)</f>
        <v>17236</v>
      </c>
      <c r="J81" s="11">
        <f t="shared" si="5"/>
        <v>448136</v>
      </c>
      <c r="K81" s="11">
        <f t="shared" si="6"/>
        <v>701005</v>
      </c>
      <c r="L81" s="11">
        <f t="shared" si="7"/>
        <v>18226130</v>
      </c>
      <c r="M81" s="8" t="s">
        <v>129</v>
      </c>
      <c r="N81" s="2" t="s">
        <v>130</v>
      </c>
      <c r="O81" s="2" t="s">
        <v>51</v>
      </c>
      <c r="P81" s="2" t="s">
        <v>51</v>
      </c>
      <c r="Q81" s="2" t="s">
        <v>121</v>
      </c>
      <c r="R81" s="2" t="s">
        <v>62</v>
      </c>
      <c r="S81" s="2" t="s">
        <v>63</v>
      </c>
      <c r="T81" s="2" t="s">
        <v>63</v>
      </c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2" t="s">
        <v>51</v>
      </c>
      <c r="AS81" s="2" t="s">
        <v>51</v>
      </c>
      <c r="AT81" s="3"/>
      <c r="AU81" s="2" t="s">
        <v>131</v>
      </c>
      <c r="AV81" s="3">
        <v>24</v>
      </c>
    </row>
    <row r="82" spans="1:48" ht="30" customHeight="1">
      <c r="A82" s="8" t="s">
        <v>132</v>
      </c>
      <c r="B82" s="8" t="s">
        <v>133</v>
      </c>
      <c r="C82" s="8" t="s">
        <v>87</v>
      </c>
      <c r="D82" s="9">
        <v>20</v>
      </c>
      <c r="E82" s="11">
        <f>TRUNC(일위대가목록!E14,0)</f>
        <v>214215</v>
      </c>
      <c r="F82" s="11">
        <f t="shared" si="3"/>
        <v>4284300</v>
      </c>
      <c r="G82" s="11">
        <f>TRUNC(일위대가목록!F14,0)</f>
        <v>134781</v>
      </c>
      <c r="H82" s="11">
        <f t="shared" si="4"/>
        <v>2695620</v>
      </c>
      <c r="I82" s="11">
        <f>TRUNC(일위대가목록!G14,0)</f>
        <v>2522</v>
      </c>
      <c r="J82" s="11">
        <f t="shared" si="5"/>
        <v>50440</v>
      </c>
      <c r="K82" s="11">
        <f t="shared" si="6"/>
        <v>351518</v>
      </c>
      <c r="L82" s="11">
        <f t="shared" si="7"/>
        <v>7030360</v>
      </c>
      <c r="M82" s="8" t="s">
        <v>134</v>
      </c>
      <c r="N82" s="2" t="s">
        <v>135</v>
      </c>
      <c r="O82" s="2" t="s">
        <v>51</v>
      </c>
      <c r="P82" s="2" t="s">
        <v>51</v>
      </c>
      <c r="Q82" s="2" t="s">
        <v>121</v>
      </c>
      <c r="R82" s="2" t="s">
        <v>62</v>
      </c>
      <c r="S82" s="2" t="s">
        <v>63</v>
      </c>
      <c r="T82" s="2" t="s">
        <v>63</v>
      </c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2" t="s">
        <v>51</v>
      </c>
      <c r="AS82" s="2" t="s">
        <v>51</v>
      </c>
      <c r="AT82" s="3"/>
      <c r="AU82" s="2" t="s">
        <v>136</v>
      </c>
      <c r="AV82" s="3">
        <v>21</v>
      </c>
    </row>
    <row r="83" spans="1:48" ht="30" customHeight="1">
      <c r="A83" s="8" t="s">
        <v>137</v>
      </c>
      <c r="B83" s="8" t="s">
        <v>138</v>
      </c>
      <c r="C83" s="8" t="s">
        <v>87</v>
      </c>
      <c r="D83" s="9">
        <v>23</v>
      </c>
      <c r="E83" s="11">
        <f>TRUNC(일위대가목록!E15,0)</f>
        <v>185666</v>
      </c>
      <c r="F83" s="11">
        <f t="shared" si="3"/>
        <v>4270318</v>
      </c>
      <c r="G83" s="11">
        <f>TRUNC(일위대가목록!F15,0)</f>
        <v>106891</v>
      </c>
      <c r="H83" s="11">
        <f t="shared" si="4"/>
        <v>2458493</v>
      </c>
      <c r="I83" s="11">
        <f>TRUNC(일위대가목록!G15,0)</f>
        <v>1662</v>
      </c>
      <c r="J83" s="11">
        <f t="shared" si="5"/>
        <v>38226</v>
      </c>
      <c r="K83" s="11">
        <f t="shared" si="6"/>
        <v>294219</v>
      </c>
      <c r="L83" s="11">
        <f t="shared" si="7"/>
        <v>6767037</v>
      </c>
      <c r="M83" s="8" t="s">
        <v>139</v>
      </c>
      <c r="N83" s="2" t="s">
        <v>140</v>
      </c>
      <c r="O83" s="2" t="s">
        <v>51</v>
      </c>
      <c r="P83" s="2" t="s">
        <v>51</v>
      </c>
      <c r="Q83" s="2" t="s">
        <v>121</v>
      </c>
      <c r="R83" s="2" t="s">
        <v>62</v>
      </c>
      <c r="S83" s="2" t="s">
        <v>63</v>
      </c>
      <c r="T83" s="2" t="s">
        <v>63</v>
      </c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2" t="s">
        <v>51</v>
      </c>
      <c r="AS83" s="2" t="s">
        <v>51</v>
      </c>
      <c r="AT83" s="3"/>
      <c r="AU83" s="2" t="s">
        <v>141</v>
      </c>
      <c r="AV83" s="3">
        <v>22</v>
      </c>
    </row>
    <row r="84" spans="1:48" ht="30" customHeight="1">
      <c r="A84" s="8" t="s">
        <v>142</v>
      </c>
      <c r="B84" s="8" t="s">
        <v>143</v>
      </c>
      <c r="C84" s="8" t="s">
        <v>87</v>
      </c>
      <c r="D84" s="9">
        <v>176</v>
      </c>
      <c r="E84" s="11">
        <f>TRUNC(일위대가목록!E16,0)</f>
        <v>222439</v>
      </c>
      <c r="F84" s="11">
        <f t="shared" si="3"/>
        <v>39149264</v>
      </c>
      <c r="G84" s="11">
        <f>TRUNC(일위대가목록!F16,0)</f>
        <v>142814</v>
      </c>
      <c r="H84" s="11">
        <f t="shared" si="4"/>
        <v>25135264</v>
      </c>
      <c r="I84" s="11">
        <f>TRUNC(일위대가목록!G16,0)</f>
        <v>2770</v>
      </c>
      <c r="J84" s="11">
        <f t="shared" si="5"/>
        <v>487520</v>
      </c>
      <c r="K84" s="11">
        <f t="shared" si="6"/>
        <v>368023</v>
      </c>
      <c r="L84" s="11">
        <f t="shared" si="7"/>
        <v>64772048</v>
      </c>
      <c r="M84" s="8" t="s">
        <v>144</v>
      </c>
      <c r="N84" s="2" t="s">
        <v>145</v>
      </c>
      <c r="O84" s="2" t="s">
        <v>51</v>
      </c>
      <c r="P84" s="2" t="s">
        <v>51</v>
      </c>
      <c r="Q84" s="2" t="s">
        <v>121</v>
      </c>
      <c r="R84" s="2" t="s">
        <v>62</v>
      </c>
      <c r="S84" s="2" t="s">
        <v>63</v>
      </c>
      <c r="T84" s="2" t="s">
        <v>63</v>
      </c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2" t="s">
        <v>51</v>
      </c>
      <c r="AS84" s="2" t="s">
        <v>51</v>
      </c>
      <c r="AT84" s="3"/>
      <c r="AU84" s="2" t="s">
        <v>146</v>
      </c>
      <c r="AV84" s="3">
        <v>23</v>
      </c>
    </row>
    <row r="85" spans="1:48" ht="30" customHeight="1">
      <c r="A85" s="8" t="s">
        <v>147</v>
      </c>
      <c r="B85" s="8" t="s">
        <v>148</v>
      </c>
      <c r="C85" s="8" t="s">
        <v>87</v>
      </c>
      <c r="D85" s="9">
        <v>77</v>
      </c>
      <c r="E85" s="11">
        <f>TRUNC(일위대가목록!E17,0)</f>
        <v>31402</v>
      </c>
      <c r="F85" s="11">
        <f t="shared" si="3"/>
        <v>2417954</v>
      </c>
      <c r="G85" s="11">
        <f>TRUNC(일위대가목록!F17,0)</f>
        <v>20491</v>
      </c>
      <c r="H85" s="11">
        <f t="shared" si="4"/>
        <v>1577807</v>
      </c>
      <c r="I85" s="11">
        <f>TRUNC(일위대가목록!G17,0)</f>
        <v>634</v>
      </c>
      <c r="J85" s="11">
        <f t="shared" si="5"/>
        <v>48818</v>
      </c>
      <c r="K85" s="11">
        <f t="shared" si="6"/>
        <v>52527</v>
      </c>
      <c r="L85" s="11">
        <f t="shared" si="7"/>
        <v>4044579</v>
      </c>
      <c r="M85" s="8" t="s">
        <v>149</v>
      </c>
      <c r="N85" s="2" t="s">
        <v>150</v>
      </c>
      <c r="O85" s="2" t="s">
        <v>51</v>
      </c>
      <c r="P85" s="2" t="s">
        <v>51</v>
      </c>
      <c r="Q85" s="2" t="s">
        <v>121</v>
      </c>
      <c r="R85" s="2" t="s">
        <v>62</v>
      </c>
      <c r="S85" s="2" t="s">
        <v>63</v>
      </c>
      <c r="T85" s="2" t="s">
        <v>63</v>
      </c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2" t="s">
        <v>51</v>
      </c>
      <c r="AS85" s="2" t="s">
        <v>51</v>
      </c>
      <c r="AT85" s="3"/>
      <c r="AU85" s="2" t="s">
        <v>151</v>
      </c>
      <c r="AV85" s="3">
        <v>26</v>
      </c>
    </row>
    <row r="86" spans="1:48" ht="30" customHeight="1">
      <c r="A86" s="8" t="s">
        <v>152</v>
      </c>
      <c r="B86" s="8" t="s">
        <v>153</v>
      </c>
      <c r="C86" s="8" t="s">
        <v>71</v>
      </c>
      <c r="D86" s="9">
        <v>258</v>
      </c>
      <c r="E86" s="11">
        <f>TRUNC(일위대가목록!E18,0)</f>
        <v>2962</v>
      </c>
      <c r="F86" s="11">
        <f t="shared" si="3"/>
        <v>764196</v>
      </c>
      <c r="G86" s="11">
        <f>TRUNC(일위대가목록!F18,0)</f>
        <v>17468</v>
      </c>
      <c r="H86" s="11">
        <f t="shared" si="4"/>
        <v>4506744</v>
      </c>
      <c r="I86" s="11">
        <f>TRUNC(일위대가목록!G18,0)</f>
        <v>506</v>
      </c>
      <c r="J86" s="11">
        <f t="shared" si="5"/>
        <v>130548</v>
      </c>
      <c r="K86" s="11">
        <f t="shared" si="6"/>
        <v>20936</v>
      </c>
      <c r="L86" s="11">
        <f t="shared" si="7"/>
        <v>5401488</v>
      </c>
      <c r="M86" s="8" t="s">
        <v>154</v>
      </c>
      <c r="N86" s="2" t="s">
        <v>155</v>
      </c>
      <c r="O86" s="2" t="s">
        <v>51</v>
      </c>
      <c r="P86" s="2" t="s">
        <v>51</v>
      </c>
      <c r="Q86" s="2" t="s">
        <v>121</v>
      </c>
      <c r="R86" s="2" t="s">
        <v>62</v>
      </c>
      <c r="S86" s="2" t="s">
        <v>63</v>
      </c>
      <c r="T86" s="2" t="s">
        <v>63</v>
      </c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2" t="s">
        <v>51</v>
      </c>
      <c r="AS86" s="2" t="s">
        <v>51</v>
      </c>
      <c r="AT86" s="3"/>
      <c r="AU86" s="2" t="s">
        <v>156</v>
      </c>
      <c r="AV86" s="3">
        <v>28</v>
      </c>
    </row>
    <row r="87" spans="1:48" ht="30" customHeight="1">
      <c r="A87" s="8" t="s">
        <v>157</v>
      </c>
      <c r="B87" s="8" t="s">
        <v>158</v>
      </c>
      <c r="C87" s="8" t="s">
        <v>71</v>
      </c>
      <c r="D87" s="9">
        <v>13</v>
      </c>
      <c r="E87" s="11">
        <f>TRUNC(일위대가목록!E19,0)</f>
        <v>9917</v>
      </c>
      <c r="F87" s="11">
        <f t="shared" si="3"/>
        <v>128921</v>
      </c>
      <c r="G87" s="11">
        <f>TRUNC(일위대가목록!F19,0)</f>
        <v>31447</v>
      </c>
      <c r="H87" s="11">
        <f t="shared" si="4"/>
        <v>408811</v>
      </c>
      <c r="I87" s="11">
        <f>TRUNC(일위대가목록!G19,0)</f>
        <v>669</v>
      </c>
      <c r="J87" s="11">
        <f t="shared" si="5"/>
        <v>8697</v>
      </c>
      <c r="K87" s="11">
        <f t="shared" si="6"/>
        <v>42033</v>
      </c>
      <c r="L87" s="11">
        <f t="shared" si="7"/>
        <v>546429</v>
      </c>
      <c r="M87" s="8" t="s">
        <v>159</v>
      </c>
      <c r="N87" s="2" t="s">
        <v>160</v>
      </c>
      <c r="O87" s="2" t="s">
        <v>51</v>
      </c>
      <c r="P87" s="2" t="s">
        <v>51</v>
      </c>
      <c r="Q87" s="2" t="s">
        <v>121</v>
      </c>
      <c r="R87" s="2" t="s">
        <v>62</v>
      </c>
      <c r="S87" s="2" t="s">
        <v>63</v>
      </c>
      <c r="T87" s="2" t="s">
        <v>63</v>
      </c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2" t="s">
        <v>51</v>
      </c>
      <c r="AS87" s="2" t="s">
        <v>51</v>
      </c>
      <c r="AT87" s="3"/>
      <c r="AU87" s="2" t="s">
        <v>161</v>
      </c>
      <c r="AV87" s="3">
        <v>25</v>
      </c>
    </row>
    <row r="88" spans="1:48" ht="30" customHeight="1">
      <c r="A88" s="8" t="s">
        <v>162</v>
      </c>
      <c r="B88" s="8" t="s">
        <v>163</v>
      </c>
      <c r="C88" s="8" t="s">
        <v>71</v>
      </c>
      <c r="D88" s="9">
        <v>19</v>
      </c>
      <c r="E88" s="11">
        <f>TRUNC(일위대가목록!E20,0)</f>
        <v>23749</v>
      </c>
      <c r="F88" s="11">
        <f t="shared" si="3"/>
        <v>451231</v>
      </c>
      <c r="G88" s="11">
        <f>TRUNC(일위대가목록!F20,0)</f>
        <v>55193</v>
      </c>
      <c r="H88" s="11">
        <f t="shared" si="4"/>
        <v>1048667</v>
      </c>
      <c r="I88" s="11">
        <f>TRUNC(일위대가목록!G20,0)</f>
        <v>1573</v>
      </c>
      <c r="J88" s="11">
        <f t="shared" si="5"/>
        <v>29887</v>
      </c>
      <c r="K88" s="11">
        <f t="shared" si="6"/>
        <v>80515</v>
      </c>
      <c r="L88" s="11">
        <f t="shared" si="7"/>
        <v>1529785</v>
      </c>
      <c r="M88" s="8" t="s">
        <v>164</v>
      </c>
      <c r="N88" s="2" t="s">
        <v>165</v>
      </c>
      <c r="O88" s="2" t="s">
        <v>51</v>
      </c>
      <c r="P88" s="2" t="s">
        <v>51</v>
      </c>
      <c r="Q88" s="2" t="s">
        <v>121</v>
      </c>
      <c r="R88" s="2" t="s">
        <v>62</v>
      </c>
      <c r="S88" s="2" t="s">
        <v>63</v>
      </c>
      <c r="T88" s="2" t="s">
        <v>63</v>
      </c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2" t="s">
        <v>51</v>
      </c>
      <c r="AS88" s="2" t="s">
        <v>51</v>
      </c>
      <c r="AT88" s="3"/>
      <c r="AU88" s="2" t="s">
        <v>166</v>
      </c>
      <c r="AV88" s="3">
        <v>27</v>
      </c>
    </row>
    <row r="89" spans="1:48" ht="30" customHeight="1">
      <c r="A89" s="8" t="s">
        <v>167</v>
      </c>
      <c r="B89" s="8" t="s">
        <v>168</v>
      </c>
      <c r="C89" s="8" t="s">
        <v>87</v>
      </c>
      <c r="D89" s="9">
        <v>10</v>
      </c>
      <c r="E89" s="11">
        <f>TRUNC(일위대가목록!E21,0)</f>
        <v>44149</v>
      </c>
      <c r="F89" s="11">
        <f t="shared" si="3"/>
        <v>441490</v>
      </c>
      <c r="G89" s="11">
        <f>TRUNC(일위대가목록!F21,0)</f>
        <v>169866</v>
      </c>
      <c r="H89" s="11">
        <f t="shared" si="4"/>
        <v>1698660</v>
      </c>
      <c r="I89" s="11">
        <f>TRUNC(일위대가목록!G21,0)</f>
        <v>4957</v>
      </c>
      <c r="J89" s="11">
        <f t="shared" si="5"/>
        <v>49570</v>
      </c>
      <c r="K89" s="11">
        <f t="shared" si="6"/>
        <v>218972</v>
      </c>
      <c r="L89" s="11">
        <f t="shared" si="7"/>
        <v>2189720</v>
      </c>
      <c r="M89" s="8" t="s">
        <v>169</v>
      </c>
      <c r="N89" s="2" t="s">
        <v>170</v>
      </c>
      <c r="O89" s="2" t="s">
        <v>51</v>
      </c>
      <c r="P89" s="2" t="s">
        <v>51</v>
      </c>
      <c r="Q89" s="2" t="s">
        <v>121</v>
      </c>
      <c r="R89" s="2" t="s">
        <v>62</v>
      </c>
      <c r="S89" s="2" t="s">
        <v>63</v>
      </c>
      <c r="T89" s="2" t="s">
        <v>63</v>
      </c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2" t="s">
        <v>51</v>
      </c>
      <c r="AS89" s="2" t="s">
        <v>51</v>
      </c>
      <c r="AT89" s="3"/>
      <c r="AU89" s="2" t="s">
        <v>171</v>
      </c>
      <c r="AV89" s="3">
        <v>29</v>
      </c>
    </row>
    <row r="90" spans="1:48" ht="30" customHeight="1">
      <c r="A90" s="8" t="s">
        <v>172</v>
      </c>
      <c r="B90" s="8" t="s">
        <v>173</v>
      </c>
      <c r="C90" s="8" t="s">
        <v>87</v>
      </c>
      <c r="D90" s="9">
        <v>10</v>
      </c>
      <c r="E90" s="11">
        <f>TRUNC(일위대가목록!E22,0)</f>
        <v>46283</v>
      </c>
      <c r="F90" s="11">
        <f t="shared" si="3"/>
        <v>462830</v>
      </c>
      <c r="G90" s="11">
        <f>TRUNC(일위대가목록!F22,0)</f>
        <v>151699</v>
      </c>
      <c r="H90" s="11">
        <f t="shared" si="4"/>
        <v>1516990</v>
      </c>
      <c r="I90" s="11">
        <f>TRUNC(일위대가목록!G22,0)</f>
        <v>2902</v>
      </c>
      <c r="J90" s="11">
        <f t="shared" si="5"/>
        <v>29020</v>
      </c>
      <c r="K90" s="11">
        <f t="shared" si="6"/>
        <v>200884</v>
      </c>
      <c r="L90" s="11">
        <f t="shared" si="7"/>
        <v>2008840</v>
      </c>
      <c r="M90" s="8" t="s">
        <v>174</v>
      </c>
      <c r="N90" s="2" t="s">
        <v>175</v>
      </c>
      <c r="O90" s="2" t="s">
        <v>51</v>
      </c>
      <c r="P90" s="2" t="s">
        <v>51</v>
      </c>
      <c r="Q90" s="2" t="s">
        <v>121</v>
      </c>
      <c r="R90" s="2" t="s">
        <v>62</v>
      </c>
      <c r="S90" s="2" t="s">
        <v>63</v>
      </c>
      <c r="T90" s="2" t="s">
        <v>63</v>
      </c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2" t="s">
        <v>51</v>
      </c>
      <c r="AS90" s="2" t="s">
        <v>51</v>
      </c>
      <c r="AT90" s="3"/>
      <c r="AU90" s="2" t="s">
        <v>176</v>
      </c>
      <c r="AV90" s="3">
        <v>30</v>
      </c>
    </row>
    <row r="91" spans="1:48" ht="30" customHeight="1">
      <c r="A91" s="8" t="s">
        <v>177</v>
      </c>
      <c r="B91" s="8" t="s">
        <v>178</v>
      </c>
      <c r="C91" s="8" t="s">
        <v>71</v>
      </c>
      <c r="D91" s="9">
        <v>19</v>
      </c>
      <c r="E91" s="11">
        <f>TRUNC(일위대가목록!E23,0)</f>
        <v>4125</v>
      </c>
      <c r="F91" s="11">
        <f t="shared" si="3"/>
        <v>78375</v>
      </c>
      <c r="G91" s="11">
        <f>TRUNC(일위대가목록!F23,0)</f>
        <v>14944</v>
      </c>
      <c r="H91" s="11">
        <f t="shared" si="4"/>
        <v>283936</v>
      </c>
      <c r="I91" s="11">
        <f>TRUNC(일위대가목록!G23,0)</f>
        <v>475</v>
      </c>
      <c r="J91" s="11">
        <f t="shared" si="5"/>
        <v>9025</v>
      </c>
      <c r="K91" s="11">
        <f t="shared" si="6"/>
        <v>19544</v>
      </c>
      <c r="L91" s="11">
        <f t="shared" si="7"/>
        <v>371336</v>
      </c>
      <c r="M91" s="8" t="s">
        <v>179</v>
      </c>
      <c r="N91" s="2" t="s">
        <v>180</v>
      </c>
      <c r="O91" s="2" t="s">
        <v>51</v>
      </c>
      <c r="P91" s="2" t="s">
        <v>51</v>
      </c>
      <c r="Q91" s="2" t="s">
        <v>121</v>
      </c>
      <c r="R91" s="2" t="s">
        <v>62</v>
      </c>
      <c r="S91" s="2" t="s">
        <v>63</v>
      </c>
      <c r="T91" s="2" t="s">
        <v>63</v>
      </c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2" t="s">
        <v>51</v>
      </c>
      <c r="AS91" s="2" t="s">
        <v>51</v>
      </c>
      <c r="AT91" s="3"/>
      <c r="AU91" s="2" t="s">
        <v>181</v>
      </c>
      <c r="AV91" s="3">
        <v>31</v>
      </c>
    </row>
    <row r="92" spans="1:48" ht="30" customHeight="1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</row>
    <row r="93" spans="1:48" ht="30" customHeight="1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</row>
    <row r="94" spans="1:48" ht="30" customHeight="1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</row>
    <row r="95" spans="1:48" ht="30" customHeight="1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</row>
    <row r="96" spans="1:48" ht="30" customHeight="1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</row>
    <row r="97" spans="1:48" ht="30" customHeight="1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</row>
    <row r="98" spans="1:48" ht="30" customHeight="1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</row>
    <row r="99" spans="1:48" ht="30" customHeight="1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</row>
    <row r="100" spans="1:48" ht="30" customHeight="1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</row>
    <row r="101" spans="1:48" ht="30" customHeight="1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</row>
    <row r="102" spans="1:48" ht="30" customHeight="1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</row>
    <row r="103" spans="1:48" ht="30" customHeight="1">
      <c r="A103" s="8" t="s">
        <v>75</v>
      </c>
      <c r="B103" s="9"/>
      <c r="C103" s="9"/>
      <c r="D103" s="9"/>
      <c r="E103" s="9"/>
      <c r="F103" s="11">
        <f>SUM(F80:F102)</f>
        <v>60102655</v>
      </c>
      <c r="G103" s="9"/>
      <c r="H103" s="11">
        <f>SUM(H80:H102)</f>
        <v>57360330</v>
      </c>
      <c r="I103" s="9"/>
      <c r="J103" s="11">
        <f>SUM(J80:J102)</f>
        <v>1347151</v>
      </c>
      <c r="K103" s="9"/>
      <c r="L103" s="11">
        <f>SUM(L80:L102)</f>
        <v>118810136</v>
      </c>
      <c r="M103" s="9"/>
      <c r="N103" t="s">
        <v>76</v>
      </c>
    </row>
    <row r="104" spans="1:48" ht="30" customHeight="1">
      <c r="A104" s="8" t="s">
        <v>182</v>
      </c>
      <c r="B104" s="8" t="s">
        <v>51</v>
      </c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3"/>
      <c r="O104" s="3"/>
      <c r="P104" s="3"/>
      <c r="Q104" s="2" t="s">
        <v>183</v>
      </c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</row>
    <row r="105" spans="1:48" ht="30" customHeight="1">
      <c r="A105" s="8" t="s">
        <v>184</v>
      </c>
      <c r="B105" s="8" t="s">
        <v>185</v>
      </c>
      <c r="C105" s="8" t="s">
        <v>186</v>
      </c>
      <c r="D105" s="9">
        <v>2</v>
      </c>
      <c r="E105" s="11">
        <f>TRUNC(일위대가목록!E24,0)</f>
        <v>3623512</v>
      </c>
      <c r="F105" s="11">
        <f>TRUNC(E105*D105, 0)</f>
        <v>7247024</v>
      </c>
      <c r="G105" s="11">
        <f>TRUNC(일위대가목록!F24,0)</f>
        <v>20254</v>
      </c>
      <c r="H105" s="11">
        <f>TRUNC(G105*D105, 0)</f>
        <v>40508</v>
      </c>
      <c r="I105" s="11">
        <f>TRUNC(일위대가목록!G24,0)</f>
        <v>0</v>
      </c>
      <c r="J105" s="11">
        <f>TRUNC(I105*D105, 0)</f>
        <v>0</v>
      </c>
      <c r="K105" s="11">
        <f>TRUNC(E105+G105+I105, 0)</f>
        <v>3643766</v>
      </c>
      <c r="L105" s="11">
        <f>TRUNC(F105+H105+J105, 0)</f>
        <v>7287532</v>
      </c>
      <c r="M105" s="8" t="s">
        <v>187</v>
      </c>
      <c r="N105" s="2" t="s">
        <v>188</v>
      </c>
      <c r="O105" s="2" t="s">
        <v>51</v>
      </c>
      <c r="P105" s="2" t="s">
        <v>51</v>
      </c>
      <c r="Q105" s="2" t="s">
        <v>183</v>
      </c>
      <c r="R105" s="2" t="s">
        <v>62</v>
      </c>
      <c r="S105" s="2" t="s">
        <v>63</v>
      </c>
      <c r="T105" s="2" t="s">
        <v>63</v>
      </c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2" t="s">
        <v>51</v>
      </c>
      <c r="AS105" s="2" t="s">
        <v>51</v>
      </c>
      <c r="AT105" s="3"/>
      <c r="AU105" s="2" t="s">
        <v>189</v>
      </c>
      <c r="AV105" s="3">
        <v>32</v>
      </c>
    </row>
    <row r="106" spans="1:48" ht="30" customHeight="1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</row>
    <row r="107" spans="1:48" ht="30" customHeight="1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</row>
    <row r="108" spans="1:48" ht="30" customHeight="1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</row>
    <row r="109" spans="1:48" ht="30" customHeight="1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</row>
    <row r="110" spans="1:48" ht="30" customHeight="1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</row>
    <row r="111" spans="1:48" ht="30" customHeight="1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</row>
    <row r="112" spans="1:48" ht="30" customHeight="1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</row>
    <row r="113" spans="1:14" ht="30" customHeight="1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</row>
    <row r="114" spans="1:14" ht="30" customHeight="1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</row>
    <row r="115" spans="1:14" ht="30" customHeight="1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</row>
    <row r="116" spans="1:14" ht="30" customHeight="1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</row>
    <row r="117" spans="1:14" ht="30" customHeight="1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</row>
    <row r="118" spans="1:14" ht="30" customHeight="1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</row>
    <row r="119" spans="1:14" ht="30" customHeight="1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</row>
    <row r="120" spans="1:14" ht="30" customHeight="1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</row>
    <row r="121" spans="1:14" ht="30" customHeight="1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</row>
    <row r="122" spans="1:14" ht="30" customHeight="1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</row>
    <row r="123" spans="1:14" ht="30" customHeight="1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</row>
    <row r="124" spans="1:14" ht="30" customHeight="1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</row>
    <row r="125" spans="1:14" ht="30" customHeight="1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</row>
    <row r="126" spans="1:14" ht="30" customHeight="1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</row>
    <row r="127" spans="1:14" ht="30" customHeight="1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</row>
    <row r="128" spans="1:14" ht="30" customHeight="1">
      <c r="A128" s="8" t="s">
        <v>75</v>
      </c>
      <c r="B128" s="9"/>
      <c r="C128" s="9"/>
      <c r="D128" s="9"/>
      <c r="E128" s="9"/>
      <c r="F128" s="11">
        <f>SUM(F105:F127)</f>
        <v>7247024</v>
      </c>
      <c r="G128" s="9"/>
      <c r="H128" s="11">
        <f>SUM(H105:H127)</f>
        <v>40508</v>
      </c>
      <c r="I128" s="9"/>
      <c r="J128" s="11">
        <f>SUM(J105:J127)</f>
        <v>0</v>
      </c>
      <c r="K128" s="9"/>
      <c r="L128" s="11">
        <f>SUM(L105:L127)</f>
        <v>7287532</v>
      </c>
      <c r="M128" s="9"/>
      <c r="N128" t="s">
        <v>76</v>
      </c>
    </row>
    <row r="129" spans="1:48" ht="30" customHeight="1">
      <c r="A129" s="8" t="s">
        <v>190</v>
      </c>
      <c r="B129" s="8" t="s">
        <v>51</v>
      </c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3"/>
      <c r="O129" s="3"/>
      <c r="P129" s="3"/>
      <c r="Q129" s="2" t="s">
        <v>191</v>
      </c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</row>
    <row r="130" spans="1:48" ht="30" customHeight="1">
      <c r="A130" s="8" t="s">
        <v>194</v>
      </c>
      <c r="B130" s="8" t="s">
        <v>195</v>
      </c>
      <c r="C130" s="8" t="s">
        <v>111</v>
      </c>
      <c r="D130" s="9">
        <v>0.49399999999999999</v>
      </c>
      <c r="E130" s="11">
        <f>TRUNC(단가대비표!O89,0)</f>
        <v>0</v>
      </c>
      <c r="F130" s="11">
        <f>TRUNC(E130*D130, 0)</f>
        <v>0</v>
      </c>
      <c r="G130" s="11">
        <f>TRUNC(단가대비표!P89,0)</f>
        <v>0</v>
      </c>
      <c r="H130" s="11">
        <f>TRUNC(G130*D130, 0)</f>
        <v>0</v>
      </c>
      <c r="I130" s="11">
        <f>TRUNC(단가대비표!V89,0)</f>
        <v>42608</v>
      </c>
      <c r="J130" s="11">
        <f>TRUNC(I130*D130, 0)</f>
        <v>21048</v>
      </c>
      <c r="K130" s="11">
        <f>TRUNC(E130+G130+I130, 0)</f>
        <v>42608</v>
      </c>
      <c r="L130" s="11">
        <f>TRUNC(F130+H130+J130, 0)</f>
        <v>21048</v>
      </c>
      <c r="M130" s="8" t="s">
        <v>51</v>
      </c>
      <c r="N130" s="2" t="s">
        <v>196</v>
      </c>
      <c r="O130" s="2" t="s">
        <v>51</v>
      </c>
      <c r="P130" s="2" t="s">
        <v>51</v>
      </c>
      <c r="Q130" s="2" t="s">
        <v>191</v>
      </c>
      <c r="R130" s="2" t="s">
        <v>63</v>
      </c>
      <c r="S130" s="2" t="s">
        <v>63</v>
      </c>
      <c r="T130" s="2" t="s">
        <v>62</v>
      </c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2" t="s">
        <v>51</v>
      </c>
      <c r="AS130" s="2" t="s">
        <v>51</v>
      </c>
      <c r="AT130" s="3"/>
      <c r="AU130" s="2" t="s">
        <v>197</v>
      </c>
      <c r="AV130" s="3">
        <v>35</v>
      </c>
    </row>
    <row r="131" spans="1:48" ht="30" customHeight="1">
      <c r="A131" s="8" t="s">
        <v>198</v>
      </c>
      <c r="B131" s="8" t="s">
        <v>199</v>
      </c>
      <c r="C131" s="8" t="s">
        <v>111</v>
      </c>
      <c r="D131" s="9">
        <v>0.49399999999999999</v>
      </c>
      <c r="E131" s="11">
        <f>TRUNC(단가대비표!O90,0)</f>
        <v>0</v>
      </c>
      <c r="F131" s="11">
        <f>TRUNC(E131*D131, 0)</f>
        <v>0</v>
      </c>
      <c r="G131" s="11">
        <f>TRUNC(단가대비표!P90,0)</f>
        <v>0</v>
      </c>
      <c r="H131" s="11">
        <f>TRUNC(G131*D131, 0)</f>
        <v>0</v>
      </c>
      <c r="I131" s="11">
        <f>TRUNC(단가대비표!V90,0)</f>
        <v>15226</v>
      </c>
      <c r="J131" s="11">
        <f>TRUNC(I131*D131, 0)</f>
        <v>7521</v>
      </c>
      <c r="K131" s="11">
        <f>TRUNC(E131+G131+I131, 0)</f>
        <v>15226</v>
      </c>
      <c r="L131" s="11">
        <f>TRUNC(F131+H131+J131, 0)</f>
        <v>7521</v>
      </c>
      <c r="M131" s="8" t="s">
        <v>51</v>
      </c>
      <c r="N131" s="2" t="s">
        <v>200</v>
      </c>
      <c r="O131" s="2" t="s">
        <v>51</v>
      </c>
      <c r="P131" s="2" t="s">
        <v>51</v>
      </c>
      <c r="Q131" s="2" t="s">
        <v>191</v>
      </c>
      <c r="R131" s="2" t="s">
        <v>63</v>
      </c>
      <c r="S131" s="2" t="s">
        <v>63</v>
      </c>
      <c r="T131" s="2" t="s">
        <v>62</v>
      </c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2" t="s">
        <v>51</v>
      </c>
      <c r="AS131" s="2" t="s">
        <v>51</v>
      </c>
      <c r="AT131" s="3"/>
      <c r="AU131" s="2" t="s">
        <v>201</v>
      </c>
      <c r="AV131" s="3">
        <v>36</v>
      </c>
    </row>
    <row r="132" spans="1:48" ht="30" customHeight="1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</row>
    <row r="133" spans="1:48" ht="30" customHeight="1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</row>
    <row r="134" spans="1:48" ht="30" customHeight="1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</row>
    <row r="135" spans="1:48" ht="30" customHeight="1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</row>
    <row r="136" spans="1:48" ht="30" customHeight="1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</row>
    <row r="137" spans="1:48" ht="30" customHeight="1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</row>
    <row r="138" spans="1:48" ht="30" customHeight="1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</row>
    <row r="139" spans="1:48" ht="30" customHeight="1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</row>
    <row r="140" spans="1:48" ht="30" customHeight="1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</row>
    <row r="141" spans="1:48" ht="30" customHeight="1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</row>
    <row r="142" spans="1:48" ht="30" customHeight="1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</row>
    <row r="143" spans="1:48" ht="30" customHeight="1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</row>
    <row r="144" spans="1:48" ht="30" customHeight="1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</row>
    <row r="145" spans="1:48" ht="30" customHeight="1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</row>
    <row r="146" spans="1:48" ht="30" customHeight="1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</row>
    <row r="147" spans="1:48" ht="30" customHeight="1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</row>
    <row r="148" spans="1:48" ht="30" customHeight="1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</row>
    <row r="149" spans="1:48" ht="30" customHeight="1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</row>
    <row r="150" spans="1:48" ht="30" customHeight="1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</row>
    <row r="151" spans="1:48" ht="30" customHeight="1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</row>
    <row r="152" spans="1:48" ht="30" customHeight="1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</row>
    <row r="153" spans="1:48" ht="30" customHeight="1">
      <c r="A153" s="8" t="s">
        <v>75</v>
      </c>
      <c r="B153" s="9"/>
      <c r="C153" s="9"/>
      <c r="D153" s="9"/>
      <c r="E153" s="9"/>
      <c r="F153" s="11">
        <f>SUM(F130:F152)</f>
        <v>0</v>
      </c>
      <c r="G153" s="9"/>
      <c r="H153" s="11">
        <f>SUM(H130:H152)</f>
        <v>0</v>
      </c>
      <c r="I153" s="9"/>
      <c r="J153" s="11">
        <f>SUM(J130:J152)</f>
        <v>28569</v>
      </c>
      <c r="K153" s="9"/>
      <c r="L153" s="11">
        <f>SUM(L130:L152)</f>
        <v>28569</v>
      </c>
      <c r="M153" s="9"/>
      <c r="N153" t="s">
        <v>76</v>
      </c>
    </row>
    <row r="154" spans="1:48" ht="30" customHeight="1">
      <c r="A154" s="8" t="s">
        <v>204</v>
      </c>
      <c r="B154" s="8" t="s">
        <v>51</v>
      </c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3"/>
      <c r="O154" s="3"/>
      <c r="P154" s="3"/>
      <c r="Q154" s="2" t="s">
        <v>205</v>
      </c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</row>
    <row r="155" spans="1:48" ht="30" customHeight="1">
      <c r="A155" s="8" t="s">
        <v>79</v>
      </c>
      <c r="B155" s="8" t="s">
        <v>80</v>
      </c>
      <c r="C155" s="8" t="s">
        <v>81</v>
      </c>
      <c r="D155" s="9">
        <v>2</v>
      </c>
      <c r="E155" s="11">
        <f>TRUNC(일위대가목록!E7,0)</f>
        <v>14072</v>
      </c>
      <c r="F155" s="11">
        <f>TRUNC(E155*D155, 0)</f>
        <v>28144</v>
      </c>
      <c r="G155" s="11">
        <f>TRUNC(일위대가목록!F7,0)</f>
        <v>81747</v>
      </c>
      <c r="H155" s="11">
        <f>TRUNC(G155*D155, 0)</f>
        <v>163494</v>
      </c>
      <c r="I155" s="11">
        <f>TRUNC(일위대가목록!G7,0)</f>
        <v>0</v>
      </c>
      <c r="J155" s="11">
        <f>TRUNC(I155*D155, 0)</f>
        <v>0</v>
      </c>
      <c r="K155" s="11">
        <f t="shared" ref="K155:L158" si="8">TRUNC(E155+G155+I155, 0)</f>
        <v>95819</v>
      </c>
      <c r="L155" s="11">
        <f t="shared" si="8"/>
        <v>191638</v>
      </c>
      <c r="M155" s="8" t="s">
        <v>82</v>
      </c>
      <c r="N155" s="2" t="s">
        <v>83</v>
      </c>
      <c r="O155" s="2" t="s">
        <v>51</v>
      </c>
      <c r="P155" s="2" t="s">
        <v>51</v>
      </c>
      <c r="Q155" s="2" t="s">
        <v>205</v>
      </c>
      <c r="R155" s="2" t="s">
        <v>62</v>
      </c>
      <c r="S155" s="2" t="s">
        <v>63</v>
      </c>
      <c r="T155" s="2" t="s">
        <v>63</v>
      </c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2" t="s">
        <v>51</v>
      </c>
      <c r="AS155" s="2" t="s">
        <v>51</v>
      </c>
      <c r="AT155" s="3"/>
      <c r="AU155" s="2" t="s">
        <v>206</v>
      </c>
      <c r="AV155" s="3">
        <v>38</v>
      </c>
    </row>
    <row r="156" spans="1:48" ht="30" customHeight="1">
      <c r="A156" s="8" t="s">
        <v>85</v>
      </c>
      <c r="B156" s="8" t="s">
        <v>86</v>
      </c>
      <c r="C156" s="8" t="s">
        <v>87</v>
      </c>
      <c r="D156" s="9">
        <v>384</v>
      </c>
      <c r="E156" s="11">
        <f>TRUNC(일위대가목록!E8,0)</f>
        <v>915</v>
      </c>
      <c r="F156" s="11">
        <f>TRUNC(E156*D156, 0)</f>
        <v>351360</v>
      </c>
      <c r="G156" s="11">
        <f>TRUNC(일위대가목록!F8,0)</f>
        <v>1410</v>
      </c>
      <c r="H156" s="11">
        <f>TRUNC(G156*D156, 0)</f>
        <v>541440</v>
      </c>
      <c r="I156" s="11">
        <f>TRUNC(일위대가목록!G8,0)</f>
        <v>0</v>
      </c>
      <c r="J156" s="11">
        <f>TRUNC(I156*D156, 0)</f>
        <v>0</v>
      </c>
      <c r="K156" s="11">
        <f t="shared" si="8"/>
        <v>2325</v>
      </c>
      <c r="L156" s="11">
        <f t="shared" si="8"/>
        <v>892800</v>
      </c>
      <c r="M156" s="8" t="s">
        <v>88</v>
      </c>
      <c r="N156" s="2" t="s">
        <v>89</v>
      </c>
      <c r="O156" s="2" t="s">
        <v>51</v>
      </c>
      <c r="P156" s="2" t="s">
        <v>51</v>
      </c>
      <c r="Q156" s="2" t="s">
        <v>205</v>
      </c>
      <c r="R156" s="2" t="s">
        <v>62</v>
      </c>
      <c r="S156" s="2" t="s">
        <v>63</v>
      </c>
      <c r="T156" s="2" t="s">
        <v>63</v>
      </c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2" t="s">
        <v>51</v>
      </c>
      <c r="AS156" s="2" t="s">
        <v>51</v>
      </c>
      <c r="AT156" s="3"/>
      <c r="AU156" s="2" t="s">
        <v>207</v>
      </c>
      <c r="AV156" s="3">
        <v>39</v>
      </c>
    </row>
    <row r="157" spans="1:48" ht="30" customHeight="1">
      <c r="A157" s="8" t="s">
        <v>91</v>
      </c>
      <c r="B157" s="8" t="s">
        <v>92</v>
      </c>
      <c r="C157" s="8" t="s">
        <v>87</v>
      </c>
      <c r="D157" s="9">
        <v>384</v>
      </c>
      <c r="E157" s="11">
        <f>TRUNC(일위대가목록!E9,0)</f>
        <v>0</v>
      </c>
      <c r="F157" s="11">
        <f>TRUNC(E157*D157, 0)</f>
        <v>0</v>
      </c>
      <c r="G157" s="11">
        <f>TRUNC(일위대가목록!F9,0)</f>
        <v>2695</v>
      </c>
      <c r="H157" s="11">
        <f>TRUNC(G157*D157, 0)</f>
        <v>1034880</v>
      </c>
      <c r="I157" s="11">
        <f>TRUNC(일위대가목록!G9,0)</f>
        <v>0</v>
      </c>
      <c r="J157" s="11">
        <f>TRUNC(I157*D157, 0)</f>
        <v>0</v>
      </c>
      <c r="K157" s="11">
        <f t="shared" si="8"/>
        <v>2695</v>
      </c>
      <c r="L157" s="11">
        <f t="shared" si="8"/>
        <v>1034880</v>
      </c>
      <c r="M157" s="8" t="s">
        <v>93</v>
      </c>
      <c r="N157" s="2" t="s">
        <v>94</v>
      </c>
      <c r="O157" s="2" t="s">
        <v>51</v>
      </c>
      <c r="P157" s="2" t="s">
        <v>51</v>
      </c>
      <c r="Q157" s="2" t="s">
        <v>205</v>
      </c>
      <c r="R157" s="2" t="s">
        <v>62</v>
      </c>
      <c r="S157" s="2" t="s">
        <v>63</v>
      </c>
      <c r="T157" s="2" t="s">
        <v>63</v>
      </c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2" t="s">
        <v>51</v>
      </c>
      <c r="AS157" s="2" t="s">
        <v>51</v>
      </c>
      <c r="AT157" s="3"/>
      <c r="AU157" s="2" t="s">
        <v>208</v>
      </c>
      <c r="AV157" s="3">
        <v>40</v>
      </c>
    </row>
    <row r="158" spans="1:48" ht="30" customHeight="1">
      <c r="A158" s="8" t="s">
        <v>96</v>
      </c>
      <c r="B158" s="8" t="s">
        <v>97</v>
      </c>
      <c r="C158" s="8" t="s">
        <v>87</v>
      </c>
      <c r="D158" s="9">
        <v>384</v>
      </c>
      <c r="E158" s="11">
        <f>TRUNC(일위대가목록!E10,0)</f>
        <v>0</v>
      </c>
      <c r="F158" s="11">
        <f>TRUNC(E158*D158, 0)</f>
        <v>0</v>
      </c>
      <c r="G158" s="11">
        <f>TRUNC(일위대가목록!F10,0)</f>
        <v>9876</v>
      </c>
      <c r="H158" s="11">
        <f>TRUNC(G158*D158, 0)</f>
        <v>3792384</v>
      </c>
      <c r="I158" s="11">
        <f>TRUNC(일위대가목록!G10,0)</f>
        <v>0</v>
      </c>
      <c r="J158" s="11">
        <f>TRUNC(I158*D158, 0)</f>
        <v>0</v>
      </c>
      <c r="K158" s="11">
        <f t="shared" si="8"/>
        <v>9876</v>
      </c>
      <c r="L158" s="11">
        <f t="shared" si="8"/>
        <v>3792384</v>
      </c>
      <c r="M158" s="8" t="s">
        <v>98</v>
      </c>
      <c r="N158" s="2" t="s">
        <v>99</v>
      </c>
      <c r="O158" s="2" t="s">
        <v>51</v>
      </c>
      <c r="P158" s="2" t="s">
        <v>51</v>
      </c>
      <c r="Q158" s="2" t="s">
        <v>205</v>
      </c>
      <c r="R158" s="2" t="s">
        <v>62</v>
      </c>
      <c r="S158" s="2" t="s">
        <v>63</v>
      </c>
      <c r="T158" s="2" t="s">
        <v>63</v>
      </c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2" t="s">
        <v>51</v>
      </c>
      <c r="AS158" s="2" t="s">
        <v>51</v>
      </c>
      <c r="AT158" s="3"/>
      <c r="AU158" s="2" t="s">
        <v>209</v>
      </c>
      <c r="AV158" s="3">
        <v>41</v>
      </c>
    </row>
    <row r="159" spans="1:48" ht="30" customHeight="1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</row>
    <row r="160" spans="1:48" ht="30" customHeight="1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</row>
    <row r="161" spans="1:13" ht="30" customHeight="1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</row>
    <row r="162" spans="1:13" ht="30" customHeight="1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</row>
    <row r="163" spans="1:13" ht="30" customHeight="1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</row>
    <row r="164" spans="1:13" ht="30" customHeight="1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</row>
    <row r="165" spans="1:13" ht="30" customHeight="1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</row>
    <row r="166" spans="1:13" ht="30" customHeight="1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</row>
    <row r="167" spans="1:13" ht="30" customHeight="1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</row>
    <row r="168" spans="1:13" ht="30" customHeight="1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</row>
    <row r="169" spans="1:13" ht="30" customHeight="1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</row>
    <row r="170" spans="1:13" ht="30" customHeight="1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</row>
    <row r="171" spans="1:13" ht="30" customHeight="1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</row>
    <row r="172" spans="1:13" ht="30" customHeight="1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</row>
    <row r="173" spans="1:13" ht="30" customHeight="1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</row>
    <row r="174" spans="1:13" ht="30" customHeight="1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</row>
    <row r="175" spans="1:13" ht="30" customHeight="1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</row>
    <row r="176" spans="1:13" ht="30" customHeight="1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</row>
    <row r="177" spans="1:48" ht="30" customHeight="1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</row>
    <row r="178" spans="1:48" ht="30" customHeight="1">
      <c r="A178" s="8" t="s">
        <v>75</v>
      </c>
      <c r="B178" s="9"/>
      <c r="C178" s="9"/>
      <c r="D178" s="9"/>
      <c r="E178" s="9"/>
      <c r="F178" s="11">
        <f>SUM(F155:F177)</f>
        <v>379504</v>
      </c>
      <c r="G178" s="9"/>
      <c r="H178" s="11">
        <f>SUM(H155:H177)</f>
        <v>5532198</v>
      </c>
      <c r="I178" s="9"/>
      <c r="J178" s="11">
        <f>SUM(J155:J177)</f>
        <v>0</v>
      </c>
      <c r="K178" s="9"/>
      <c r="L178" s="11">
        <f>SUM(L155:L177)</f>
        <v>5911702</v>
      </c>
      <c r="M178" s="9"/>
      <c r="N178" t="s">
        <v>76</v>
      </c>
    </row>
    <row r="179" spans="1:48" ht="30" customHeight="1">
      <c r="A179" s="8" t="s">
        <v>210</v>
      </c>
      <c r="B179" s="8" t="s">
        <v>51</v>
      </c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3"/>
      <c r="O179" s="3"/>
      <c r="P179" s="3"/>
      <c r="Q179" s="2" t="s">
        <v>211</v>
      </c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</row>
    <row r="180" spans="1:48" ht="30" customHeight="1">
      <c r="A180" s="8" t="s">
        <v>212</v>
      </c>
      <c r="B180" s="8" t="s">
        <v>213</v>
      </c>
      <c r="C180" s="8" t="s">
        <v>87</v>
      </c>
      <c r="D180" s="9">
        <v>196</v>
      </c>
      <c r="E180" s="11">
        <f>TRUNC(일위대가목록!E25,0)</f>
        <v>3630</v>
      </c>
      <c r="F180" s="11">
        <f t="shared" ref="F180:F189" si="9">TRUNC(E180*D180, 0)</f>
        <v>711480</v>
      </c>
      <c r="G180" s="11">
        <f>TRUNC(일위대가목록!F25,0)</f>
        <v>4824</v>
      </c>
      <c r="H180" s="11">
        <f t="shared" ref="H180:H189" si="10">TRUNC(G180*D180, 0)</f>
        <v>945504</v>
      </c>
      <c r="I180" s="11">
        <f>TRUNC(일위대가목록!G25,0)</f>
        <v>144</v>
      </c>
      <c r="J180" s="11">
        <f t="shared" ref="J180:J189" si="11">TRUNC(I180*D180, 0)</f>
        <v>28224</v>
      </c>
      <c r="K180" s="11">
        <f t="shared" ref="K180:K189" si="12">TRUNC(E180+G180+I180, 0)</f>
        <v>8598</v>
      </c>
      <c r="L180" s="11">
        <f t="shared" ref="L180:L189" si="13">TRUNC(F180+H180+J180, 0)</f>
        <v>1685208</v>
      </c>
      <c r="M180" s="8" t="s">
        <v>214</v>
      </c>
      <c r="N180" s="2" t="s">
        <v>215</v>
      </c>
      <c r="O180" s="2" t="s">
        <v>51</v>
      </c>
      <c r="P180" s="2" t="s">
        <v>51</v>
      </c>
      <c r="Q180" s="2" t="s">
        <v>211</v>
      </c>
      <c r="R180" s="2" t="s">
        <v>62</v>
      </c>
      <c r="S180" s="2" t="s">
        <v>63</v>
      </c>
      <c r="T180" s="2" t="s">
        <v>63</v>
      </c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2" t="s">
        <v>51</v>
      </c>
      <c r="AS180" s="2" t="s">
        <v>51</v>
      </c>
      <c r="AT180" s="3"/>
      <c r="AU180" s="2" t="s">
        <v>216</v>
      </c>
      <c r="AV180" s="3">
        <v>43</v>
      </c>
    </row>
    <row r="181" spans="1:48" ht="30" customHeight="1">
      <c r="A181" s="8" t="s">
        <v>217</v>
      </c>
      <c r="B181" s="8" t="s">
        <v>218</v>
      </c>
      <c r="C181" s="8" t="s">
        <v>87</v>
      </c>
      <c r="D181" s="9">
        <v>196</v>
      </c>
      <c r="E181" s="11">
        <f>TRUNC(단가대비표!O39,0)</f>
        <v>62000</v>
      </c>
      <c r="F181" s="11">
        <f t="shared" si="9"/>
        <v>12152000</v>
      </c>
      <c r="G181" s="11">
        <f>TRUNC(단가대비표!P39,0)</f>
        <v>0</v>
      </c>
      <c r="H181" s="11">
        <f t="shared" si="10"/>
        <v>0</v>
      </c>
      <c r="I181" s="11">
        <f>TRUNC(단가대비표!V39,0)</f>
        <v>0</v>
      </c>
      <c r="J181" s="11">
        <f t="shared" si="11"/>
        <v>0</v>
      </c>
      <c r="K181" s="11">
        <f t="shared" si="12"/>
        <v>62000</v>
      </c>
      <c r="L181" s="11">
        <f t="shared" si="13"/>
        <v>12152000</v>
      </c>
      <c r="M181" s="8" t="s">
        <v>51</v>
      </c>
      <c r="N181" s="2" t="s">
        <v>219</v>
      </c>
      <c r="O181" s="2" t="s">
        <v>51</v>
      </c>
      <c r="P181" s="2" t="s">
        <v>51</v>
      </c>
      <c r="Q181" s="2" t="s">
        <v>211</v>
      </c>
      <c r="R181" s="2" t="s">
        <v>63</v>
      </c>
      <c r="S181" s="2" t="s">
        <v>63</v>
      </c>
      <c r="T181" s="2" t="s">
        <v>62</v>
      </c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2" t="s">
        <v>51</v>
      </c>
      <c r="AS181" s="2" t="s">
        <v>51</v>
      </c>
      <c r="AT181" s="3"/>
      <c r="AU181" s="2" t="s">
        <v>220</v>
      </c>
      <c r="AV181" s="3">
        <v>44</v>
      </c>
    </row>
    <row r="182" spans="1:48" ht="30" customHeight="1">
      <c r="A182" s="8" t="s">
        <v>221</v>
      </c>
      <c r="B182" s="8" t="s">
        <v>222</v>
      </c>
      <c r="C182" s="8" t="s">
        <v>71</v>
      </c>
      <c r="D182" s="9">
        <v>88</v>
      </c>
      <c r="E182" s="11">
        <f>TRUNC(일위대가목록!E26,0)</f>
        <v>1931</v>
      </c>
      <c r="F182" s="11">
        <f t="shared" si="9"/>
        <v>169928</v>
      </c>
      <c r="G182" s="11">
        <f>TRUNC(일위대가목록!F26,0)</f>
        <v>7218</v>
      </c>
      <c r="H182" s="11">
        <f t="shared" si="10"/>
        <v>635184</v>
      </c>
      <c r="I182" s="11">
        <f>TRUNC(일위대가목록!G26,0)</f>
        <v>288</v>
      </c>
      <c r="J182" s="11">
        <f t="shared" si="11"/>
        <v>25344</v>
      </c>
      <c r="K182" s="11">
        <f t="shared" si="12"/>
        <v>9437</v>
      </c>
      <c r="L182" s="11">
        <f t="shared" si="13"/>
        <v>830456</v>
      </c>
      <c r="M182" s="8" t="s">
        <v>223</v>
      </c>
      <c r="N182" s="2" t="s">
        <v>224</v>
      </c>
      <c r="O182" s="2" t="s">
        <v>51</v>
      </c>
      <c r="P182" s="2" t="s">
        <v>51</v>
      </c>
      <c r="Q182" s="2" t="s">
        <v>211</v>
      </c>
      <c r="R182" s="2" t="s">
        <v>62</v>
      </c>
      <c r="S182" s="2" t="s">
        <v>63</v>
      </c>
      <c r="T182" s="2" t="s">
        <v>63</v>
      </c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2" t="s">
        <v>51</v>
      </c>
      <c r="AS182" s="2" t="s">
        <v>51</v>
      </c>
      <c r="AT182" s="3"/>
      <c r="AU182" s="2" t="s">
        <v>225</v>
      </c>
      <c r="AV182" s="3">
        <v>45</v>
      </c>
    </row>
    <row r="183" spans="1:48" ht="30" customHeight="1">
      <c r="A183" s="8" t="s">
        <v>226</v>
      </c>
      <c r="B183" s="8" t="s">
        <v>227</v>
      </c>
      <c r="C183" s="8" t="s">
        <v>71</v>
      </c>
      <c r="D183" s="9">
        <v>38</v>
      </c>
      <c r="E183" s="11">
        <f>TRUNC(일위대가목록!E27,0)</f>
        <v>7301</v>
      </c>
      <c r="F183" s="11">
        <f t="shared" si="9"/>
        <v>277438</v>
      </c>
      <c r="G183" s="11">
        <f>TRUNC(일위대가목록!F27,0)</f>
        <v>49597</v>
      </c>
      <c r="H183" s="11">
        <f t="shared" si="10"/>
        <v>1884686</v>
      </c>
      <c r="I183" s="11">
        <f>TRUNC(일위대가목록!G27,0)</f>
        <v>1325</v>
      </c>
      <c r="J183" s="11">
        <f t="shared" si="11"/>
        <v>50350</v>
      </c>
      <c r="K183" s="11">
        <f t="shared" si="12"/>
        <v>58223</v>
      </c>
      <c r="L183" s="11">
        <f t="shared" si="13"/>
        <v>2212474</v>
      </c>
      <c r="M183" s="8" t="s">
        <v>228</v>
      </c>
      <c r="N183" s="2" t="s">
        <v>229</v>
      </c>
      <c r="O183" s="2" t="s">
        <v>51</v>
      </c>
      <c r="P183" s="2" t="s">
        <v>51</v>
      </c>
      <c r="Q183" s="2" t="s">
        <v>211</v>
      </c>
      <c r="R183" s="2" t="s">
        <v>62</v>
      </c>
      <c r="S183" s="2" t="s">
        <v>63</v>
      </c>
      <c r="T183" s="2" t="s">
        <v>63</v>
      </c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2" t="s">
        <v>51</v>
      </c>
      <c r="AS183" s="2" t="s">
        <v>51</v>
      </c>
      <c r="AT183" s="3"/>
      <c r="AU183" s="2" t="s">
        <v>230</v>
      </c>
      <c r="AV183" s="3">
        <v>51</v>
      </c>
    </row>
    <row r="184" spans="1:48" ht="30" customHeight="1">
      <c r="A184" s="8" t="s">
        <v>231</v>
      </c>
      <c r="B184" s="8" t="s">
        <v>232</v>
      </c>
      <c r="C184" s="8" t="s">
        <v>87</v>
      </c>
      <c r="D184" s="9">
        <v>196</v>
      </c>
      <c r="E184" s="11">
        <f>TRUNC(일위대가목록!E28,0)</f>
        <v>5563</v>
      </c>
      <c r="F184" s="11">
        <f t="shared" si="9"/>
        <v>1090348</v>
      </c>
      <c r="G184" s="11">
        <f>TRUNC(일위대가목록!F28,0)</f>
        <v>20568</v>
      </c>
      <c r="H184" s="11">
        <f t="shared" si="10"/>
        <v>4031328</v>
      </c>
      <c r="I184" s="11">
        <f>TRUNC(일위대가목록!G28,0)</f>
        <v>283</v>
      </c>
      <c r="J184" s="11">
        <f t="shared" si="11"/>
        <v>55468</v>
      </c>
      <c r="K184" s="11">
        <f t="shared" si="12"/>
        <v>26414</v>
      </c>
      <c r="L184" s="11">
        <f t="shared" si="13"/>
        <v>5177144</v>
      </c>
      <c r="M184" s="8" t="s">
        <v>233</v>
      </c>
      <c r="N184" s="2" t="s">
        <v>234</v>
      </c>
      <c r="O184" s="2" t="s">
        <v>51</v>
      </c>
      <c r="P184" s="2" t="s">
        <v>51</v>
      </c>
      <c r="Q184" s="2" t="s">
        <v>211</v>
      </c>
      <c r="R184" s="2" t="s">
        <v>62</v>
      </c>
      <c r="S184" s="2" t="s">
        <v>63</v>
      </c>
      <c r="T184" s="2" t="s">
        <v>63</v>
      </c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2" t="s">
        <v>51</v>
      </c>
      <c r="AS184" s="2" t="s">
        <v>51</v>
      </c>
      <c r="AT184" s="3"/>
      <c r="AU184" s="2" t="s">
        <v>235</v>
      </c>
      <c r="AV184" s="3">
        <v>46</v>
      </c>
    </row>
    <row r="185" spans="1:48" ht="30" customHeight="1">
      <c r="A185" s="8" t="s">
        <v>236</v>
      </c>
      <c r="B185" s="8" t="s">
        <v>237</v>
      </c>
      <c r="C185" s="8" t="s">
        <v>87</v>
      </c>
      <c r="D185" s="9">
        <v>135</v>
      </c>
      <c r="E185" s="11">
        <f>TRUNC(일위대가목록!E29,0)</f>
        <v>130500</v>
      </c>
      <c r="F185" s="11">
        <f t="shared" si="9"/>
        <v>17617500</v>
      </c>
      <c r="G185" s="11">
        <f>TRUNC(일위대가목록!F29,0)</f>
        <v>53000</v>
      </c>
      <c r="H185" s="11">
        <f t="shared" si="10"/>
        <v>7155000</v>
      </c>
      <c r="I185" s="11">
        <f>TRUNC(일위대가목록!G29,0)</f>
        <v>0</v>
      </c>
      <c r="J185" s="11">
        <f t="shared" si="11"/>
        <v>0</v>
      </c>
      <c r="K185" s="11">
        <f t="shared" si="12"/>
        <v>183500</v>
      </c>
      <c r="L185" s="11">
        <f t="shared" si="13"/>
        <v>24772500</v>
      </c>
      <c r="M185" s="8" t="s">
        <v>238</v>
      </c>
      <c r="N185" s="2" t="s">
        <v>239</v>
      </c>
      <c r="O185" s="2" t="s">
        <v>51</v>
      </c>
      <c r="P185" s="2" t="s">
        <v>51</v>
      </c>
      <c r="Q185" s="2" t="s">
        <v>211</v>
      </c>
      <c r="R185" s="2" t="s">
        <v>62</v>
      </c>
      <c r="S185" s="2" t="s">
        <v>63</v>
      </c>
      <c r="T185" s="2" t="s">
        <v>63</v>
      </c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2" t="s">
        <v>51</v>
      </c>
      <c r="AS185" s="2" t="s">
        <v>51</v>
      </c>
      <c r="AT185" s="3"/>
      <c r="AU185" s="2" t="s">
        <v>240</v>
      </c>
      <c r="AV185" s="3">
        <v>47</v>
      </c>
    </row>
    <row r="186" spans="1:48" ht="30" customHeight="1">
      <c r="A186" s="8" t="s">
        <v>241</v>
      </c>
      <c r="B186" s="8" t="s">
        <v>242</v>
      </c>
      <c r="C186" s="8" t="s">
        <v>186</v>
      </c>
      <c r="D186" s="9">
        <v>1</v>
      </c>
      <c r="E186" s="11">
        <f>TRUNC(일위대가목록!E30,0)</f>
        <v>4412740</v>
      </c>
      <c r="F186" s="11">
        <f t="shared" si="9"/>
        <v>4412740</v>
      </c>
      <c r="G186" s="11">
        <f>TRUNC(일위대가목록!F30,0)</f>
        <v>337635</v>
      </c>
      <c r="H186" s="11">
        <f t="shared" si="10"/>
        <v>337635</v>
      </c>
      <c r="I186" s="11">
        <f>TRUNC(일위대가목록!G30,0)</f>
        <v>0</v>
      </c>
      <c r="J186" s="11">
        <f t="shared" si="11"/>
        <v>0</v>
      </c>
      <c r="K186" s="11">
        <f t="shared" si="12"/>
        <v>4750375</v>
      </c>
      <c r="L186" s="11">
        <f t="shared" si="13"/>
        <v>4750375</v>
      </c>
      <c r="M186" s="8" t="s">
        <v>243</v>
      </c>
      <c r="N186" s="2" t="s">
        <v>244</v>
      </c>
      <c r="O186" s="2" t="s">
        <v>51</v>
      </c>
      <c r="P186" s="2" t="s">
        <v>51</v>
      </c>
      <c r="Q186" s="2" t="s">
        <v>211</v>
      </c>
      <c r="R186" s="2" t="s">
        <v>62</v>
      </c>
      <c r="S186" s="2" t="s">
        <v>63</v>
      </c>
      <c r="T186" s="2" t="s">
        <v>63</v>
      </c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2" t="s">
        <v>51</v>
      </c>
      <c r="AS186" s="2" t="s">
        <v>51</v>
      </c>
      <c r="AT186" s="3"/>
      <c r="AU186" s="2" t="s">
        <v>245</v>
      </c>
      <c r="AV186" s="3">
        <v>48</v>
      </c>
    </row>
    <row r="187" spans="1:48" ht="30" customHeight="1">
      <c r="A187" s="8" t="s">
        <v>246</v>
      </c>
      <c r="B187" s="8" t="s">
        <v>247</v>
      </c>
      <c r="C187" s="8" t="s">
        <v>186</v>
      </c>
      <c r="D187" s="9">
        <v>4</v>
      </c>
      <c r="E187" s="11">
        <f>TRUNC(일위대가목록!E31,0)</f>
        <v>205421</v>
      </c>
      <c r="F187" s="11">
        <f t="shared" si="9"/>
        <v>821684</v>
      </c>
      <c r="G187" s="11">
        <f>TRUNC(일위대가목록!F31,0)</f>
        <v>117663</v>
      </c>
      <c r="H187" s="11">
        <f t="shared" si="10"/>
        <v>470652</v>
      </c>
      <c r="I187" s="11">
        <f>TRUNC(일위대가목록!G31,0)</f>
        <v>0</v>
      </c>
      <c r="J187" s="11">
        <f t="shared" si="11"/>
        <v>0</v>
      </c>
      <c r="K187" s="11">
        <f t="shared" si="12"/>
        <v>323084</v>
      </c>
      <c r="L187" s="11">
        <f t="shared" si="13"/>
        <v>1292336</v>
      </c>
      <c r="M187" s="8" t="s">
        <v>248</v>
      </c>
      <c r="N187" s="2" t="s">
        <v>249</v>
      </c>
      <c r="O187" s="2" t="s">
        <v>51</v>
      </c>
      <c r="P187" s="2" t="s">
        <v>51</v>
      </c>
      <c r="Q187" s="2" t="s">
        <v>211</v>
      </c>
      <c r="R187" s="2" t="s">
        <v>62</v>
      </c>
      <c r="S187" s="2" t="s">
        <v>63</v>
      </c>
      <c r="T187" s="2" t="s">
        <v>63</v>
      </c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2" t="s">
        <v>51</v>
      </c>
      <c r="AS187" s="2" t="s">
        <v>51</v>
      </c>
      <c r="AT187" s="3"/>
      <c r="AU187" s="2" t="s">
        <v>250</v>
      </c>
      <c r="AV187" s="3">
        <v>49</v>
      </c>
    </row>
    <row r="188" spans="1:48" ht="30" customHeight="1">
      <c r="A188" s="8" t="s">
        <v>251</v>
      </c>
      <c r="B188" s="8" t="s">
        <v>252</v>
      </c>
      <c r="C188" s="8" t="s">
        <v>71</v>
      </c>
      <c r="D188" s="9">
        <v>5</v>
      </c>
      <c r="E188" s="11">
        <f>TRUNC(일위대가목록!E32,0)</f>
        <v>6385</v>
      </c>
      <c r="F188" s="11">
        <f t="shared" si="9"/>
        <v>31925</v>
      </c>
      <c r="G188" s="11">
        <f>TRUNC(일위대가목록!F32,0)</f>
        <v>19861</v>
      </c>
      <c r="H188" s="11">
        <f t="shared" si="10"/>
        <v>99305</v>
      </c>
      <c r="I188" s="11">
        <f>TRUNC(일위대가목록!G32,0)</f>
        <v>636</v>
      </c>
      <c r="J188" s="11">
        <f t="shared" si="11"/>
        <v>3180</v>
      </c>
      <c r="K188" s="11">
        <f t="shared" si="12"/>
        <v>26882</v>
      </c>
      <c r="L188" s="11">
        <f t="shared" si="13"/>
        <v>134410</v>
      </c>
      <c r="M188" s="8" t="s">
        <v>253</v>
      </c>
      <c r="N188" s="2" t="s">
        <v>254</v>
      </c>
      <c r="O188" s="2" t="s">
        <v>51</v>
      </c>
      <c r="P188" s="2" t="s">
        <v>51</v>
      </c>
      <c r="Q188" s="2" t="s">
        <v>211</v>
      </c>
      <c r="R188" s="2" t="s">
        <v>62</v>
      </c>
      <c r="S188" s="2" t="s">
        <v>63</v>
      </c>
      <c r="T188" s="2" t="s">
        <v>63</v>
      </c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2" t="s">
        <v>51</v>
      </c>
      <c r="AS188" s="2" t="s">
        <v>51</v>
      </c>
      <c r="AT188" s="3"/>
      <c r="AU188" s="2" t="s">
        <v>255</v>
      </c>
      <c r="AV188" s="3">
        <v>50</v>
      </c>
    </row>
    <row r="189" spans="1:48" ht="30" customHeight="1">
      <c r="A189" s="8" t="s">
        <v>256</v>
      </c>
      <c r="B189" s="8" t="s">
        <v>257</v>
      </c>
      <c r="C189" s="8" t="s">
        <v>186</v>
      </c>
      <c r="D189" s="9">
        <v>32</v>
      </c>
      <c r="E189" s="11">
        <f>TRUNC(일위대가목록!E33,0)</f>
        <v>23326</v>
      </c>
      <c r="F189" s="11">
        <f t="shared" si="9"/>
        <v>746432</v>
      </c>
      <c r="G189" s="11">
        <f>TRUNC(일위대가목록!F33,0)</f>
        <v>169264</v>
      </c>
      <c r="H189" s="11">
        <f t="shared" si="10"/>
        <v>5416448</v>
      </c>
      <c r="I189" s="11">
        <f>TRUNC(일위대가목록!G33,0)</f>
        <v>4962</v>
      </c>
      <c r="J189" s="11">
        <f t="shared" si="11"/>
        <v>158784</v>
      </c>
      <c r="K189" s="11">
        <f t="shared" si="12"/>
        <v>197552</v>
      </c>
      <c r="L189" s="11">
        <f t="shared" si="13"/>
        <v>6321664</v>
      </c>
      <c r="M189" s="8" t="s">
        <v>258</v>
      </c>
      <c r="N189" s="2" t="s">
        <v>259</v>
      </c>
      <c r="O189" s="2" t="s">
        <v>51</v>
      </c>
      <c r="P189" s="2" t="s">
        <v>51</v>
      </c>
      <c r="Q189" s="2" t="s">
        <v>211</v>
      </c>
      <c r="R189" s="2" t="s">
        <v>62</v>
      </c>
      <c r="S189" s="2" t="s">
        <v>63</v>
      </c>
      <c r="T189" s="2" t="s">
        <v>63</v>
      </c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2" t="s">
        <v>51</v>
      </c>
      <c r="AS189" s="2" t="s">
        <v>51</v>
      </c>
      <c r="AT189" s="3"/>
      <c r="AU189" s="2" t="s">
        <v>260</v>
      </c>
      <c r="AV189" s="3">
        <v>157</v>
      </c>
    </row>
    <row r="190" spans="1:48" ht="30" customHeight="1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</row>
    <row r="191" spans="1:48" ht="30" customHeight="1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</row>
    <row r="192" spans="1:48" ht="30" customHeight="1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</row>
    <row r="193" spans="1:48" ht="30" customHeight="1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</row>
    <row r="194" spans="1:48" ht="30" customHeight="1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</row>
    <row r="195" spans="1:48" ht="30" customHeight="1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</row>
    <row r="196" spans="1:48" ht="30" customHeight="1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</row>
    <row r="197" spans="1:48" ht="30" customHeight="1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</row>
    <row r="198" spans="1:48" ht="30" customHeight="1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</row>
    <row r="199" spans="1:48" ht="30" customHeight="1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</row>
    <row r="200" spans="1:48" ht="30" customHeight="1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</row>
    <row r="201" spans="1:48" ht="30" customHeight="1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</row>
    <row r="202" spans="1:48" ht="30" customHeight="1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</row>
    <row r="203" spans="1:48" ht="30" customHeight="1">
      <c r="A203" s="8" t="s">
        <v>75</v>
      </c>
      <c r="B203" s="9"/>
      <c r="C203" s="9"/>
      <c r="D203" s="9"/>
      <c r="E203" s="9"/>
      <c r="F203" s="11">
        <f>SUM(F180:F202)</f>
        <v>38031475</v>
      </c>
      <c r="G203" s="9"/>
      <c r="H203" s="11">
        <f>SUM(H180:H202)</f>
        <v>20975742</v>
      </c>
      <c r="I203" s="9"/>
      <c r="J203" s="11">
        <f>SUM(J180:J202)</f>
        <v>321350</v>
      </c>
      <c r="K203" s="9"/>
      <c r="L203" s="11">
        <f>SUM(L180:L202)</f>
        <v>59328567</v>
      </c>
      <c r="M203" s="9"/>
      <c r="N203" t="s">
        <v>76</v>
      </c>
    </row>
    <row r="204" spans="1:48" ht="30" customHeight="1">
      <c r="A204" s="8" t="s">
        <v>261</v>
      </c>
      <c r="B204" s="8" t="s">
        <v>51</v>
      </c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3"/>
      <c r="O204" s="3"/>
      <c r="P204" s="3"/>
      <c r="Q204" s="2" t="s">
        <v>262</v>
      </c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</row>
    <row r="205" spans="1:48" ht="30" customHeight="1">
      <c r="A205" s="8" t="s">
        <v>263</v>
      </c>
      <c r="B205" s="8" t="s">
        <v>264</v>
      </c>
      <c r="C205" s="8" t="s">
        <v>87</v>
      </c>
      <c r="D205" s="9">
        <v>135</v>
      </c>
      <c r="E205" s="11">
        <f>TRUNC(일위대가목록!E34,0)</f>
        <v>0</v>
      </c>
      <c r="F205" s="11">
        <f>TRUNC(E205*D205, 0)</f>
        <v>0</v>
      </c>
      <c r="G205" s="11">
        <f>TRUNC(일위대가목록!F34,0)</f>
        <v>11549</v>
      </c>
      <c r="H205" s="11">
        <f>TRUNC(G205*D205, 0)</f>
        <v>1559115</v>
      </c>
      <c r="I205" s="11">
        <f>TRUNC(일위대가목록!G34,0)</f>
        <v>193</v>
      </c>
      <c r="J205" s="11">
        <f>TRUNC(I205*D205, 0)</f>
        <v>26055</v>
      </c>
      <c r="K205" s="11">
        <f t="shared" ref="K205:L207" si="14">TRUNC(E205+G205+I205, 0)</f>
        <v>11742</v>
      </c>
      <c r="L205" s="11">
        <f t="shared" si="14"/>
        <v>1585170</v>
      </c>
      <c r="M205" s="8" t="s">
        <v>265</v>
      </c>
      <c r="N205" s="2" t="s">
        <v>266</v>
      </c>
      <c r="O205" s="2" t="s">
        <v>51</v>
      </c>
      <c r="P205" s="2" t="s">
        <v>51</v>
      </c>
      <c r="Q205" s="2" t="s">
        <v>262</v>
      </c>
      <c r="R205" s="2" t="s">
        <v>62</v>
      </c>
      <c r="S205" s="2" t="s">
        <v>63</v>
      </c>
      <c r="T205" s="2" t="s">
        <v>63</v>
      </c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2" t="s">
        <v>51</v>
      </c>
      <c r="AS205" s="2" t="s">
        <v>51</v>
      </c>
      <c r="AT205" s="3"/>
      <c r="AU205" s="2" t="s">
        <v>267</v>
      </c>
      <c r="AV205" s="3">
        <v>52</v>
      </c>
    </row>
    <row r="206" spans="1:48" ht="30" customHeight="1">
      <c r="A206" s="8" t="s">
        <v>268</v>
      </c>
      <c r="B206" s="8" t="s">
        <v>269</v>
      </c>
      <c r="C206" s="8" t="s">
        <v>87</v>
      </c>
      <c r="D206" s="9">
        <v>135</v>
      </c>
      <c r="E206" s="11">
        <f>TRUNC(일위대가목록!E35,0)</f>
        <v>0</v>
      </c>
      <c r="F206" s="11">
        <f>TRUNC(E206*D206, 0)</f>
        <v>0</v>
      </c>
      <c r="G206" s="11">
        <f>TRUNC(일위대가목록!F35,0)</f>
        <v>5542</v>
      </c>
      <c r="H206" s="11">
        <f>TRUNC(G206*D206, 0)</f>
        <v>748170</v>
      </c>
      <c r="I206" s="11">
        <f>TRUNC(일위대가목록!G35,0)</f>
        <v>0</v>
      </c>
      <c r="J206" s="11">
        <f>TRUNC(I206*D206, 0)</f>
        <v>0</v>
      </c>
      <c r="K206" s="11">
        <f t="shared" si="14"/>
        <v>5542</v>
      </c>
      <c r="L206" s="11">
        <f t="shared" si="14"/>
        <v>748170</v>
      </c>
      <c r="M206" s="8" t="s">
        <v>270</v>
      </c>
      <c r="N206" s="2" t="s">
        <v>271</v>
      </c>
      <c r="O206" s="2" t="s">
        <v>51</v>
      </c>
      <c r="P206" s="2" t="s">
        <v>51</v>
      </c>
      <c r="Q206" s="2" t="s">
        <v>262</v>
      </c>
      <c r="R206" s="2" t="s">
        <v>62</v>
      </c>
      <c r="S206" s="2" t="s">
        <v>63</v>
      </c>
      <c r="T206" s="2" t="s">
        <v>63</v>
      </c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2" t="s">
        <v>51</v>
      </c>
      <c r="AS206" s="2" t="s">
        <v>51</v>
      </c>
      <c r="AT206" s="3"/>
      <c r="AU206" s="2" t="s">
        <v>272</v>
      </c>
      <c r="AV206" s="3">
        <v>53</v>
      </c>
    </row>
    <row r="207" spans="1:48" ht="30" customHeight="1">
      <c r="A207" s="8" t="s">
        <v>273</v>
      </c>
      <c r="B207" s="8" t="s">
        <v>51</v>
      </c>
      <c r="C207" s="8" t="s">
        <v>87</v>
      </c>
      <c r="D207" s="9">
        <v>196</v>
      </c>
      <c r="E207" s="11">
        <f>TRUNC(일위대가목록!E36,0)</f>
        <v>0</v>
      </c>
      <c r="F207" s="11">
        <f>TRUNC(E207*D207, 0)</f>
        <v>0</v>
      </c>
      <c r="G207" s="11">
        <f>TRUNC(일위대가목록!F36,0)</f>
        <v>3768</v>
      </c>
      <c r="H207" s="11">
        <f>TRUNC(G207*D207, 0)</f>
        <v>738528</v>
      </c>
      <c r="I207" s="11">
        <f>TRUNC(일위대가목록!G36,0)</f>
        <v>0</v>
      </c>
      <c r="J207" s="11">
        <f>TRUNC(I207*D207, 0)</f>
        <v>0</v>
      </c>
      <c r="K207" s="11">
        <f t="shared" si="14"/>
        <v>3768</v>
      </c>
      <c r="L207" s="11">
        <f t="shared" si="14"/>
        <v>738528</v>
      </c>
      <c r="M207" s="8" t="s">
        <v>274</v>
      </c>
      <c r="N207" s="2" t="s">
        <v>275</v>
      </c>
      <c r="O207" s="2" t="s">
        <v>51</v>
      </c>
      <c r="P207" s="2" t="s">
        <v>51</v>
      </c>
      <c r="Q207" s="2" t="s">
        <v>262</v>
      </c>
      <c r="R207" s="2" t="s">
        <v>62</v>
      </c>
      <c r="S207" s="2" t="s">
        <v>63</v>
      </c>
      <c r="T207" s="2" t="s">
        <v>63</v>
      </c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2" t="s">
        <v>51</v>
      </c>
      <c r="AS207" s="2" t="s">
        <v>51</v>
      </c>
      <c r="AT207" s="3"/>
      <c r="AU207" s="2" t="s">
        <v>276</v>
      </c>
      <c r="AV207" s="3">
        <v>54</v>
      </c>
    </row>
    <row r="208" spans="1:48" ht="30" customHeight="1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</row>
    <row r="209" spans="1:13" ht="30" customHeight="1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</row>
    <row r="210" spans="1:13" ht="30" customHeight="1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</row>
    <row r="211" spans="1:13" ht="30" customHeight="1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</row>
    <row r="212" spans="1:13" ht="30" customHeight="1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</row>
    <row r="213" spans="1:13" ht="30" customHeight="1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</row>
    <row r="214" spans="1:13" ht="30" customHeight="1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</row>
    <row r="215" spans="1:13" ht="30" customHeight="1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</row>
    <row r="216" spans="1:13" ht="30" customHeight="1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</row>
    <row r="217" spans="1:13" ht="30" customHeight="1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</row>
    <row r="218" spans="1:13" ht="30" customHeight="1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</row>
    <row r="219" spans="1:13" ht="30" customHeight="1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</row>
    <row r="220" spans="1:13" ht="30" customHeight="1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</row>
    <row r="221" spans="1:13" ht="30" customHeight="1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</row>
    <row r="222" spans="1:13" ht="30" customHeight="1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</row>
    <row r="223" spans="1:13" ht="30" customHeight="1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</row>
    <row r="224" spans="1:13" ht="30" customHeight="1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</row>
    <row r="225" spans="1:48" ht="30" customHeight="1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</row>
    <row r="226" spans="1:48" ht="30" customHeight="1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</row>
    <row r="227" spans="1:48" ht="30" customHeight="1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</row>
    <row r="228" spans="1:48" ht="30" customHeight="1">
      <c r="A228" s="8" t="s">
        <v>75</v>
      </c>
      <c r="B228" s="9"/>
      <c r="C228" s="9"/>
      <c r="D228" s="9"/>
      <c r="E228" s="9"/>
      <c r="F228" s="11">
        <f>SUM(F205:F227)</f>
        <v>0</v>
      </c>
      <c r="G228" s="9"/>
      <c r="H228" s="11">
        <f>SUM(H205:H227)</f>
        <v>3045813</v>
      </c>
      <c r="I228" s="9"/>
      <c r="J228" s="11">
        <f>SUM(J205:J227)</f>
        <v>26055</v>
      </c>
      <c r="K228" s="9"/>
      <c r="L228" s="11">
        <f>SUM(L205:L227)</f>
        <v>3071868</v>
      </c>
      <c r="M228" s="9"/>
      <c r="N228" t="s">
        <v>76</v>
      </c>
    </row>
    <row r="229" spans="1:48" ht="30" customHeight="1">
      <c r="A229" s="8" t="s">
        <v>277</v>
      </c>
      <c r="B229" s="8" t="s">
        <v>51</v>
      </c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3"/>
      <c r="O229" s="3"/>
      <c r="P229" s="3"/>
      <c r="Q229" s="2" t="s">
        <v>278</v>
      </c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</row>
    <row r="230" spans="1:48" ht="30" customHeight="1">
      <c r="A230" s="8" t="s">
        <v>279</v>
      </c>
      <c r="B230" s="8" t="s">
        <v>280</v>
      </c>
      <c r="C230" s="8" t="s">
        <v>59</v>
      </c>
      <c r="D230" s="9">
        <v>1</v>
      </c>
      <c r="E230" s="11">
        <f>TRUNC(일위대가목록!E37,0)</f>
        <v>9343026</v>
      </c>
      <c r="F230" s="11">
        <f t="shared" ref="F230:F241" si="15">TRUNC(E230*D230, 0)</f>
        <v>9343026</v>
      </c>
      <c r="G230" s="11">
        <f>TRUNC(일위대가목록!F37,0)</f>
        <v>0</v>
      </c>
      <c r="H230" s="11">
        <f t="shared" ref="H230:H241" si="16">TRUNC(G230*D230, 0)</f>
        <v>0</v>
      </c>
      <c r="I230" s="11">
        <f>TRUNC(일위대가목록!G37,0)</f>
        <v>0</v>
      </c>
      <c r="J230" s="11">
        <f t="shared" ref="J230:J241" si="17">TRUNC(I230*D230, 0)</f>
        <v>0</v>
      </c>
      <c r="K230" s="11">
        <f t="shared" ref="K230:K241" si="18">TRUNC(E230+G230+I230, 0)</f>
        <v>9343026</v>
      </c>
      <c r="L230" s="11">
        <f t="shared" ref="L230:L241" si="19">TRUNC(F230+H230+J230, 0)</f>
        <v>9343026</v>
      </c>
      <c r="M230" s="8" t="s">
        <v>281</v>
      </c>
      <c r="N230" s="2" t="s">
        <v>282</v>
      </c>
      <c r="O230" s="2" t="s">
        <v>51</v>
      </c>
      <c r="P230" s="2" t="s">
        <v>51</v>
      </c>
      <c r="Q230" s="2" t="s">
        <v>278</v>
      </c>
      <c r="R230" s="2" t="s">
        <v>62</v>
      </c>
      <c r="S230" s="2" t="s">
        <v>63</v>
      </c>
      <c r="T230" s="2" t="s">
        <v>63</v>
      </c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2" t="s">
        <v>51</v>
      </c>
      <c r="AS230" s="2" t="s">
        <v>51</v>
      </c>
      <c r="AT230" s="3"/>
      <c r="AU230" s="2" t="s">
        <v>283</v>
      </c>
      <c r="AV230" s="3">
        <v>72</v>
      </c>
    </row>
    <row r="231" spans="1:48" ht="30" customHeight="1">
      <c r="A231" s="8" t="s">
        <v>284</v>
      </c>
      <c r="B231" s="8" t="s">
        <v>280</v>
      </c>
      <c r="C231" s="8" t="s">
        <v>59</v>
      </c>
      <c r="D231" s="9">
        <v>1</v>
      </c>
      <c r="E231" s="11">
        <f>TRUNC(일위대가목록!E38,0)</f>
        <v>9343026</v>
      </c>
      <c r="F231" s="11">
        <f t="shared" si="15"/>
        <v>9343026</v>
      </c>
      <c r="G231" s="11">
        <f>TRUNC(일위대가목록!F38,0)</f>
        <v>0</v>
      </c>
      <c r="H231" s="11">
        <f t="shared" si="16"/>
        <v>0</v>
      </c>
      <c r="I231" s="11">
        <f>TRUNC(일위대가목록!G38,0)</f>
        <v>0</v>
      </c>
      <c r="J231" s="11">
        <f t="shared" si="17"/>
        <v>0</v>
      </c>
      <c r="K231" s="11">
        <f t="shared" si="18"/>
        <v>9343026</v>
      </c>
      <c r="L231" s="11">
        <f t="shared" si="19"/>
        <v>9343026</v>
      </c>
      <c r="M231" s="8" t="s">
        <v>285</v>
      </c>
      <c r="N231" s="2" t="s">
        <v>286</v>
      </c>
      <c r="O231" s="2" t="s">
        <v>51</v>
      </c>
      <c r="P231" s="2" t="s">
        <v>51</v>
      </c>
      <c r="Q231" s="2" t="s">
        <v>278</v>
      </c>
      <c r="R231" s="2" t="s">
        <v>62</v>
      </c>
      <c r="S231" s="2" t="s">
        <v>63</v>
      </c>
      <c r="T231" s="2" t="s">
        <v>63</v>
      </c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2" t="s">
        <v>51</v>
      </c>
      <c r="AS231" s="2" t="s">
        <v>51</v>
      </c>
      <c r="AT231" s="3"/>
      <c r="AU231" s="2" t="s">
        <v>287</v>
      </c>
      <c r="AV231" s="3">
        <v>73</v>
      </c>
    </row>
    <row r="232" spans="1:48" ht="30" customHeight="1">
      <c r="A232" s="8" t="s">
        <v>288</v>
      </c>
      <c r="B232" s="8" t="s">
        <v>289</v>
      </c>
      <c r="C232" s="8" t="s">
        <v>59</v>
      </c>
      <c r="D232" s="9">
        <v>1</v>
      </c>
      <c r="E232" s="11">
        <f>TRUNC(일위대가목록!E39,0)</f>
        <v>435936</v>
      </c>
      <c r="F232" s="11">
        <f t="shared" si="15"/>
        <v>435936</v>
      </c>
      <c r="G232" s="11">
        <f>TRUNC(일위대가목록!F39,0)</f>
        <v>0</v>
      </c>
      <c r="H232" s="11">
        <f t="shared" si="16"/>
        <v>0</v>
      </c>
      <c r="I232" s="11">
        <f>TRUNC(일위대가목록!G39,0)</f>
        <v>0</v>
      </c>
      <c r="J232" s="11">
        <f t="shared" si="17"/>
        <v>0</v>
      </c>
      <c r="K232" s="11">
        <f t="shared" si="18"/>
        <v>435936</v>
      </c>
      <c r="L232" s="11">
        <f t="shared" si="19"/>
        <v>435936</v>
      </c>
      <c r="M232" s="8" t="s">
        <v>290</v>
      </c>
      <c r="N232" s="2" t="s">
        <v>291</v>
      </c>
      <c r="O232" s="2" t="s">
        <v>51</v>
      </c>
      <c r="P232" s="2" t="s">
        <v>51</v>
      </c>
      <c r="Q232" s="2" t="s">
        <v>278</v>
      </c>
      <c r="R232" s="2" t="s">
        <v>62</v>
      </c>
      <c r="S232" s="2" t="s">
        <v>63</v>
      </c>
      <c r="T232" s="2" t="s">
        <v>63</v>
      </c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2" t="s">
        <v>51</v>
      </c>
      <c r="AS232" s="2" t="s">
        <v>51</v>
      </c>
      <c r="AT232" s="3"/>
      <c r="AU232" s="2" t="s">
        <v>292</v>
      </c>
      <c r="AV232" s="3">
        <v>74</v>
      </c>
    </row>
    <row r="233" spans="1:48" ht="30" customHeight="1">
      <c r="A233" s="8" t="s">
        <v>293</v>
      </c>
      <c r="B233" s="8" t="s">
        <v>294</v>
      </c>
      <c r="C233" s="8" t="s">
        <v>87</v>
      </c>
      <c r="D233" s="9">
        <v>81</v>
      </c>
      <c r="E233" s="11">
        <f>TRUNC(단가대비표!O48,0)</f>
        <v>64000</v>
      </c>
      <c r="F233" s="11">
        <f t="shared" si="15"/>
        <v>5184000</v>
      </c>
      <c r="G233" s="11">
        <f>TRUNC(단가대비표!P48,0)</f>
        <v>0</v>
      </c>
      <c r="H233" s="11">
        <f t="shared" si="16"/>
        <v>0</v>
      </c>
      <c r="I233" s="11">
        <f>TRUNC(단가대비표!V48,0)</f>
        <v>0</v>
      </c>
      <c r="J233" s="11">
        <f t="shared" si="17"/>
        <v>0</v>
      </c>
      <c r="K233" s="11">
        <f t="shared" si="18"/>
        <v>64000</v>
      </c>
      <c r="L233" s="11">
        <f t="shared" si="19"/>
        <v>5184000</v>
      </c>
      <c r="M233" s="8" t="s">
        <v>51</v>
      </c>
      <c r="N233" s="2" t="s">
        <v>295</v>
      </c>
      <c r="O233" s="2" t="s">
        <v>51</v>
      </c>
      <c r="P233" s="2" t="s">
        <v>51</v>
      </c>
      <c r="Q233" s="2" t="s">
        <v>278</v>
      </c>
      <c r="R233" s="2" t="s">
        <v>63</v>
      </c>
      <c r="S233" s="2" t="s">
        <v>63</v>
      </c>
      <c r="T233" s="2" t="s">
        <v>62</v>
      </c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2" t="s">
        <v>51</v>
      </c>
      <c r="AS233" s="2" t="s">
        <v>51</v>
      </c>
      <c r="AT233" s="3"/>
      <c r="AU233" s="2" t="s">
        <v>296</v>
      </c>
      <c r="AV233" s="3">
        <v>71</v>
      </c>
    </row>
    <row r="234" spans="1:48" ht="30" customHeight="1">
      <c r="A234" s="8" t="s">
        <v>297</v>
      </c>
      <c r="B234" s="8" t="s">
        <v>298</v>
      </c>
      <c r="C234" s="8" t="s">
        <v>87</v>
      </c>
      <c r="D234" s="9">
        <v>81</v>
      </c>
      <c r="E234" s="11">
        <f>TRUNC(일위대가목록!E40,0)</f>
        <v>0</v>
      </c>
      <c r="F234" s="11">
        <f t="shared" si="15"/>
        <v>0</v>
      </c>
      <c r="G234" s="11">
        <f>TRUNC(일위대가목록!F40,0)</f>
        <v>30233</v>
      </c>
      <c r="H234" s="11">
        <f t="shared" si="16"/>
        <v>2448873</v>
      </c>
      <c r="I234" s="11">
        <f>TRUNC(일위대가목록!G40,0)</f>
        <v>0</v>
      </c>
      <c r="J234" s="11">
        <f t="shared" si="17"/>
        <v>0</v>
      </c>
      <c r="K234" s="11">
        <f t="shared" si="18"/>
        <v>30233</v>
      </c>
      <c r="L234" s="11">
        <f t="shared" si="19"/>
        <v>2448873</v>
      </c>
      <c r="M234" s="8" t="s">
        <v>299</v>
      </c>
      <c r="N234" s="2" t="s">
        <v>300</v>
      </c>
      <c r="O234" s="2" t="s">
        <v>51</v>
      </c>
      <c r="P234" s="2" t="s">
        <v>51</v>
      </c>
      <c r="Q234" s="2" t="s">
        <v>278</v>
      </c>
      <c r="R234" s="2" t="s">
        <v>62</v>
      </c>
      <c r="S234" s="2" t="s">
        <v>63</v>
      </c>
      <c r="T234" s="2" t="s">
        <v>63</v>
      </c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2" t="s">
        <v>51</v>
      </c>
      <c r="AS234" s="2" t="s">
        <v>51</v>
      </c>
      <c r="AT234" s="3"/>
      <c r="AU234" s="2" t="s">
        <v>301</v>
      </c>
      <c r="AV234" s="3">
        <v>70</v>
      </c>
    </row>
    <row r="235" spans="1:48" ht="30" customHeight="1">
      <c r="A235" s="8" t="s">
        <v>302</v>
      </c>
      <c r="B235" s="8" t="s">
        <v>303</v>
      </c>
      <c r="C235" s="8" t="s">
        <v>304</v>
      </c>
      <c r="D235" s="9">
        <v>4</v>
      </c>
      <c r="E235" s="11">
        <f>TRUNC(단가대비표!O69,0)</f>
        <v>71900</v>
      </c>
      <c r="F235" s="11">
        <f t="shared" si="15"/>
        <v>287600</v>
      </c>
      <c r="G235" s="11">
        <f>TRUNC(단가대비표!P69,0)</f>
        <v>0</v>
      </c>
      <c r="H235" s="11">
        <f t="shared" si="16"/>
        <v>0</v>
      </c>
      <c r="I235" s="11">
        <f>TRUNC(단가대비표!V69,0)</f>
        <v>0</v>
      </c>
      <c r="J235" s="11">
        <f t="shared" si="17"/>
        <v>0</v>
      </c>
      <c r="K235" s="11">
        <f t="shared" si="18"/>
        <v>71900</v>
      </c>
      <c r="L235" s="11">
        <f t="shared" si="19"/>
        <v>287600</v>
      </c>
      <c r="M235" s="8" t="s">
        <v>51</v>
      </c>
      <c r="N235" s="2" t="s">
        <v>305</v>
      </c>
      <c r="O235" s="2" t="s">
        <v>51</v>
      </c>
      <c r="P235" s="2" t="s">
        <v>51</v>
      </c>
      <c r="Q235" s="2" t="s">
        <v>278</v>
      </c>
      <c r="R235" s="2" t="s">
        <v>63</v>
      </c>
      <c r="S235" s="2" t="s">
        <v>63</v>
      </c>
      <c r="T235" s="2" t="s">
        <v>62</v>
      </c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2" t="s">
        <v>51</v>
      </c>
      <c r="AS235" s="2" t="s">
        <v>51</v>
      </c>
      <c r="AT235" s="3"/>
      <c r="AU235" s="2" t="s">
        <v>306</v>
      </c>
      <c r="AV235" s="3">
        <v>65</v>
      </c>
    </row>
    <row r="236" spans="1:48" ht="30" customHeight="1">
      <c r="A236" s="8" t="s">
        <v>307</v>
      </c>
      <c r="B236" s="8" t="s">
        <v>308</v>
      </c>
      <c r="C236" s="8" t="s">
        <v>59</v>
      </c>
      <c r="D236" s="9">
        <v>4</v>
      </c>
      <c r="E236" s="11">
        <f>TRUNC(일위대가목록!E41,0)</f>
        <v>0</v>
      </c>
      <c r="F236" s="11">
        <f t="shared" si="15"/>
        <v>0</v>
      </c>
      <c r="G236" s="11">
        <f>TRUNC(일위대가목록!F41,0)</f>
        <v>27643</v>
      </c>
      <c r="H236" s="11">
        <f t="shared" si="16"/>
        <v>110572</v>
      </c>
      <c r="I236" s="11">
        <f>TRUNC(일위대가목록!G41,0)</f>
        <v>552</v>
      </c>
      <c r="J236" s="11">
        <f t="shared" si="17"/>
        <v>2208</v>
      </c>
      <c r="K236" s="11">
        <f t="shared" si="18"/>
        <v>28195</v>
      </c>
      <c r="L236" s="11">
        <f t="shared" si="19"/>
        <v>112780</v>
      </c>
      <c r="M236" s="8" t="s">
        <v>309</v>
      </c>
      <c r="N236" s="2" t="s">
        <v>310</v>
      </c>
      <c r="O236" s="2" t="s">
        <v>51</v>
      </c>
      <c r="P236" s="2" t="s">
        <v>51</v>
      </c>
      <c r="Q236" s="2" t="s">
        <v>278</v>
      </c>
      <c r="R236" s="2" t="s">
        <v>62</v>
      </c>
      <c r="S236" s="2" t="s">
        <v>63</v>
      </c>
      <c r="T236" s="2" t="s">
        <v>63</v>
      </c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2" t="s">
        <v>51</v>
      </c>
      <c r="AS236" s="2" t="s">
        <v>51</v>
      </c>
      <c r="AT236" s="3"/>
      <c r="AU236" s="2" t="s">
        <v>311</v>
      </c>
      <c r="AV236" s="3">
        <v>66</v>
      </c>
    </row>
    <row r="237" spans="1:48" ht="30" customHeight="1">
      <c r="A237" s="8" t="s">
        <v>312</v>
      </c>
      <c r="B237" s="8" t="s">
        <v>313</v>
      </c>
      <c r="C237" s="8" t="s">
        <v>304</v>
      </c>
      <c r="D237" s="9">
        <v>1</v>
      </c>
      <c r="E237" s="11">
        <f>TRUNC(단가대비표!O70,0)</f>
        <v>40800</v>
      </c>
      <c r="F237" s="11">
        <f t="shared" si="15"/>
        <v>40800</v>
      </c>
      <c r="G237" s="11">
        <f>TRUNC(단가대비표!P70,0)</f>
        <v>0</v>
      </c>
      <c r="H237" s="11">
        <f t="shared" si="16"/>
        <v>0</v>
      </c>
      <c r="I237" s="11">
        <f>TRUNC(단가대비표!V70,0)</f>
        <v>0</v>
      </c>
      <c r="J237" s="11">
        <f t="shared" si="17"/>
        <v>0</v>
      </c>
      <c r="K237" s="11">
        <f t="shared" si="18"/>
        <v>40800</v>
      </c>
      <c r="L237" s="11">
        <f t="shared" si="19"/>
        <v>40800</v>
      </c>
      <c r="M237" s="8" t="s">
        <v>51</v>
      </c>
      <c r="N237" s="2" t="s">
        <v>314</v>
      </c>
      <c r="O237" s="2" t="s">
        <v>51</v>
      </c>
      <c r="P237" s="2" t="s">
        <v>51</v>
      </c>
      <c r="Q237" s="2" t="s">
        <v>278</v>
      </c>
      <c r="R237" s="2" t="s">
        <v>63</v>
      </c>
      <c r="S237" s="2" t="s">
        <v>63</v>
      </c>
      <c r="T237" s="2" t="s">
        <v>62</v>
      </c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2" t="s">
        <v>51</v>
      </c>
      <c r="AS237" s="2" t="s">
        <v>51</v>
      </c>
      <c r="AT237" s="3"/>
      <c r="AU237" s="2" t="s">
        <v>315</v>
      </c>
      <c r="AV237" s="3">
        <v>63</v>
      </c>
    </row>
    <row r="238" spans="1:48" ht="30" customHeight="1">
      <c r="A238" s="8" t="s">
        <v>316</v>
      </c>
      <c r="B238" s="8" t="s">
        <v>308</v>
      </c>
      <c r="C238" s="8" t="s">
        <v>59</v>
      </c>
      <c r="D238" s="9">
        <v>1</v>
      </c>
      <c r="E238" s="11">
        <f>TRUNC(일위대가목록!E42,0)</f>
        <v>0</v>
      </c>
      <c r="F238" s="11">
        <f t="shared" si="15"/>
        <v>0</v>
      </c>
      <c r="G238" s="11">
        <f>TRUNC(일위대가목록!F42,0)</f>
        <v>6739</v>
      </c>
      <c r="H238" s="11">
        <f t="shared" si="16"/>
        <v>6739</v>
      </c>
      <c r="I238" s="11">
        <f>TRUNC(일위대가목록!G42,0)</f>
        <v>269</v>
      </c>
      <c r="J238" s="11">
        <f t="shared" si="17"/>
        <v>269</v>
      </c>
      <c r="K238" s="11">
        <f t="shared" si="18"/>
        <v>7008</v>
      </c>
      <c r="L238" s="11">
        <f t="shared" si="19"/>
        <v>7008</v>
      </c>
      <c r="M238" s="8" t="s">
        <v>317</v>
      </c>
      <c r="N238" s="2" t="s">
        <v>318</v>
      </c>
      <c r="O238" s="2" t="s">
        <v>51</v>
      </c>
      <c r="P238" s="2" t="s">
        <v>51</v>
      </c>
      <c r="Q238" s="2" t="s">
        <v>278</v>
      </c>
      <c r="R238" s="2" t="s">
        <v>62</v>
      </c>
      <c r="S238" s="2" t="s">
        <v>63</v>
      </c>
      <c r="T238" s="2" t="s">
        <v>63</v>
      </c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2" t="s">
        <v>51</v>
      </c>
      <c r="AS238" s="2" t="s">
        <v>51</v>
      </c>
      <c r="AT238" s="3"/>
      <c r="AU238" s="2" t="s">
        <v>319</v>
      </c>
      <c r="AV238" s="3">
        <v>67</v>
      </c>
    </row>
    <row r="239" spans="1:48" ht="30" customHeight="1">
      <c r="A239" s="8" t="s">
        <v>320</v>
      </c>
      <c r="B239" s="8" t="s">
        <v>321</v>
      </c>
      <c r="C239" s="8" t="s">
        <v>322</v>
      </c>
      <c r="D239" s="9">
        <v>3</v>
      </c>
      <c r="E239" s="11">
        <f>TRUNC(단가대비표!O68,0)</f>
        <v>5300</v>
      </c>
      <c r="F239" s="11">
        <f t="shared" si="15"/>
        <v>15900</v>
      </c>
      <c r="G239" s="11">
        <f>TRUNC(단가대비표!P68,0)</f>
        <v>0</v>
      </c>
      <c r="H239" s="11">
        <f t="shared" si="16"/>
        <v>0</v>
      </c>
      <c r="I239" s="11">
        <f>TRUNC(단가대비표!V68,0)</f>
        <v>0</v>
      </c>
      <c r="J239" s="11">
        <f t="shared" si="17"/>
        <v>0</v>
      </c>
      <c r="K239" s="11">
        <f t="shared" si="18"/>
        <v>5300</v>
      </c>
      <c r="L239" s="11">
        <f t="shared" si="19"/>
        <v>15900</v>
      </c>
      <c r="M239" s="8" t="s">
        <v>51</v>
      </c>
      <c r="N239" s="2" t="s">
        <v>323</v>
      </c>
      <c r="O239" s="2" t="s">
        <v>51</v>
      </c>
      <c r="P239" s="2" t="s">
        <v>51</v>
      </c>
      <c r="Q239" s="2" t="s">
        <v>278</v>
      </c>
      <c r="R239" s="2" t="s">
        <v>63</v>
      </c>
      <c r="S239" s="2" t="s">
        <v>63</v>
      </c>
      <c r="T239" s="2" t="s">
        <v>62</v>
      </c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2" t="s">
        <v>51</v>
      </c>
      <c r="AS239" s="2" t="s">
        <v>51</v>
      </c>
      <c r="AT239" s="3"/>
      <c r="AU239" s="2" t="s">
        <v>324</v>
      </c>
      <c r="AV239" s="3">
        <v>64</v>
      </c>
    </row>
    <row r="240" spans="1:48" ht="30" customHeight="1">
      <c r="A240" s="8" t="s">
        <v>325</v>
      </c>
      <c r="B240" s="8" t="s">
        <v>326</v>
      </c>
      <c r="C240" s="8" t="s">
        <v>71</v>
      </c>
      <c r="D240" s="9">
        <v>240</v>
      </c>
      <c r="E240" s="11">
        <f>TRUNC(일위대가목록!E43,0)</f>
        <v>1689</v>
      </c>
      <c r="F240" s="11">
        <f t="shared" si="15"/>
        <v>405360</v>
      </c>
      <c r="G240" s="11">
        <f>TRUNC(일위대가목록!F43,0)</f>
        <v>0</v>
      </c>
      <c r="H240" s="11">
        <f t="shared" si="16"/>
        <v>0</v>
      </c>
      <c r="I240" s="11">
        <f>TRUNC(일위대가목록!G43,0)</f>
        <v>0</v>
      </c>
      <c r="J240" s="11">
        <f t="shared" si="17"/>
        <v>0</v>
      </c>
      <c r="K240" s="11">
        <f t="shared" si="18"/>
        <v>1689</v>
      </c>
      <c r="L240" s="11">
        <f t="shared" si="19"/>
        <v>405360</v>
      </c>
      <c r="M240" s="8" t="s">
        <v>327</v>
      </c>
      <c r="N240" s="2" t="s">
        <v>328</v>
      </c>
      <c r="O240" s="2" t="s">
        <v>51</v>
      </c>
      <c r="P240" s="2" t="s">
        <v>51</v>
      </c>
      <c r="Q240" s="2" t="s">
        <v>278</v>
      </c>
      <c r="R240" s="2" t="s">
        <v>62</v>
      </c>
      <c r="S240" s="2" t="s">
        <v>63</v>
      </c>
      <c r="T240" s="2" t="s">
        <v>63</v>
      </c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2" t="s">
        <v>51</v>
      </c>
      <c r="AS240" s="2" t="s">
        <v>51</v>
      </c>
      <c r="AT240" s="3"/>
      <c r="AU240" s="2" t="s">
        <v>329</v>
      </c>
      <c r="AV240" s="3">
        <v>68</v>
      </c>
    </row>
    <row r="241" spans="1:48" ht="30" customHeight="1">
      <c r="A241" s="8" t="s">
        <v>330</v>
      </c>
      <c r="B241" s="8" t="s">
        <v>331</v>
      </c>
      <c r="C241" s="8" t="s">
        <v>71</v>
      </c>
      <c r="D241" s="9">
        <v>186</v>
      </c>
      <c r="E241" s="11">
        <f>TRUNC(일위대가목록!E44,0)</f>
        <v>282</v>
      </c>
      <c r="F241" s="11">
        <f t="shared" si="15"/>
        <v>52452</v>
      </c>
      <c r="G241" s="11">
        <f>TRUNC(일위대가목록!F44,0)</f>
        <v>0</v>
      </c>
      <c r="H241" s="11">
        <f t="shared" si="16"/>
        <v>0</v>
      </c>
      <c r="I241" s="11">
        <f>TRUNC(일위대가목록!G44,0)</f>
        <v>0</v>
      </c>
      <c r="J241" s="11">
        <f t="shared" si="17"/>
        <v>0</v>
      </c>
      <c r="K241" s="11">
        <f t="shared" si="18"/>
        <v>282</v>
      </c>
      <c r="L241" s="11">
        <f t="shared" si="19"/>
        <v>52452</v>
      </c>
      <c r="M241" s="8" t="s">
        <v>332</v>
      </c>
      <c r="N241" s="2" t="s">
        <v>333</v>
      </c>
      <c r="O241" s="2" t="s">
        <v>51</v>
      </c>
      <c r="P241" s="2" t="s">
        <v>51</v>
      </c>
      <c r="Q241" s="2" t="s">
        <v>278</v>
      </c>
      <c r="R241" s="2" t="s">
        <v>62</v>
      </c>
      <c r="S241" s="2" t="s">
        <v>63</v>
      </c>
      <c r="T241" s="2" t="s">
        <v>63</v>
      </c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2" t="s">
        <v>51</v>
      </c>
      <c r="AS241" s="2" t="s">
        <v>51</v>
      </c>
      <c r="AT241" s="3"/>
      <c r="AU241" s="2" t="s">
        <v>334</v>
      </c>
      <c r="AV241" s="3">
        <v>69</v>
      </c>
    </row>
    <row r="242" spans="1:48" ht="30" customHeight="1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</row>
    <row r="243" spans="1:48" ht="30" customHeight="1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</row>
    <row r="244" spans="1:48" ht="30" customHeight="1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</row>
    <row r="245" spans="1:48" ht="30" customHeight="1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</row>
    <row r="246" spans="1:48" ht="30" customHeight="1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</row>
    <row r="247" spans="1:48" ht="30" customHeight="1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</row>
    <row r="248" spans="1:48" ht="30" customHeight="1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</row>
    <row r="249" spans="1:48" ht="30" customHeight="1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</row>
    <row r="250" spans="1:48" ht="30" customHeight="1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</row>
    <row r="251" spans="1:48" ht="30" customHeight="1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</row>
    <row r="252" spans="1:48" ht="30" customHeight="1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</row>
    <row r="253" spans="1:48" ht="30" customHeight="1">
      <c r="A253" s="8" t="s">
        <v>75</v>
      </c>
      <c r="B253" s="9"/>
      <c r="C253" s="9"/>
      <c r="D253" s="9"/>
      <c r="E253" s="9"/>
      <c r="F253" s="11">
        <f>SUM(F230:F252)</f>
        <v>25108100</v>
      </c>
      <c r="G253" s="9"/>
      <c r="H253" s="11">
        <f>SUM(H230:H252)</f>
        <v>2566184</v>
      </c>
      <c r="I253" s="9"/>
      <c r="J253" s="11">
        <f>SUM(J230:J252)</f>
        <v>2477</v>
      </c>
      <c r="K253" s="9"/>
      <c r="L253" s="11">
        <f>SUM(L230:L252)</f>
        <v>27676761</v>
      </c>
      <c r="M253" s="9"/>
      <c r="N253" t="s">
        <v>76</v>
      </c>
    </row>
    <row r="254" spans="1:48" ht="30" customHeight="1">
      <c r="A254" s="8" t="s">
        <v>335</v>
      </c>
      <c r="B254" s="8" t="s">
        <v>51</v>
      </c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3"/>
      <c r="O254" s="3"/>
      <c r="P254" s="3"/>
      <c r="Q254" s="2" t="s">
        <v>336</v>
      </c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</row>
    <row r="255" spans="1:48" ht="30" customHeight="1">
      <c r="A255" s="8" t="s">
        <v>337</v>
      </c>
      <c r="B255" s="8" t="s">
        <v>338</v>
      </c>
      <c r="C255" s="8" t="s">
        <v>87</v>
      </c>
      <c r="D255" s="9">
        <v>3</v>
      </c>
      <c r="E255" s="11">
        <f>TRUNC(일위대가목록!E45,0)</f>
        <v>672</v>
      </c>
      <c r="F255" s="11">
        <f>TRUNC(E255*D255, 0)</f>
        <v>2016</v>
      </c>
      <c r="G255" s="11">
        <f>TRUNC(일위대가목록!F45,0)</f>
        <v>24757</v>
      </c>
      <c r="H255" s="11">
        <f>TRUNC(G255*D255, 0)</f>
        <v>74271</v>
      </c>
      <c r="I255" s="11">
        <f>TRUNC(일위대가목록!G45,0)</f>
        <v>0</v>
      </c>
      <c r="J255" s="11">
        <f>TRUNC(I255*D255, 0)</f>
        <v>0</v>
      </c>
      <c r="K255" s="11">
        <f>TRUNC(E255+G255+I255, 0)</f>
        <v>25429</v>
      </c>
      <c r="L255" s="11">
        <f>TRUNC(F255+H255+J255, 0)</f>
        <v>76287</v>
      </c>
      <c r="M255" s="8" t="s">
        <v>339</v>
      </c>
      <c r="N255" s="2" t="s">
        <v>340</v>
      </c>
      <c r="O255" s="2" t="s">
        <v>51</v>
      </c>
      <c r="P255" s="2" t="s">
        <v>51</v>
      </c>
      <c r="Q255" s="2" t="s">
        <v>336</v>
      </c>
      <c r="R255" s="2" t="s">
        <v>62</v>
      </c>
      <c r="S255" s="2" t="s">
        <v>63</v>
      </c>
      <c r="T255" s="2" t="s">
        <v>63</v>
      </c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2" t="s">
        <v>51</v>
      </c>
      <c r="AS255" s="2" t="s">
        <v>51</v>
      </c>
      <c r="AT255" s="3"/>
      <c r="AU255" s="2" t="s">
        <v>341</v>
      </c>
      <c r="AV255" s="3">
        <v>58</v>
      </c>
    </row>
    <row r="256" spans="1:48" ht="30" customHeight="1">
      <c r="A256" s="8" t="s">
        <v>342</v>
      </c>
      <c r="B256" s="8" t="s">
        <v>343</v>
      </c>
      <c r="C256" s="8" t="s">
        <v>87</v>
      </c>
      <c r="D256" s="9">
        <v>92</v>
      </c>
      <c r="E256" s="11">
        <f>TRUNC(일위대가목록!E46,0)</f>
        <v>525</v>
      </c>
      <c r="F256" s="11">
        <f>TRUNC(E256*D256, 0)</f>
        <v>48300</v>
      </c>
      <c r="G256" s="11">
        <f>TRUNC(일위대가목록!F46,0)</f>
        <v>17427</v>
      </c>
      <c r="H256" s="11">
        <f>TRUNC(G256*D256, 0)</f>
        <v>1603284</v>
      </c>
      <c r="I256" s="11">
        <f>TRUNC(일위대가목록!G46,0)</f>
        <v>0</v>
      </c>
      <c r="J256" s="11">
        <f>TRUNC(I256*D256, 0)</f>
        <v>0</v>
      </c>
      <c r="K256" s="11">
        <f>TRUNC(E256+G256+I256, 0)</f>
        <v>17952</v>
      </c>
      <c r="L256" s="11">
        <f>TRUNC(F256+H256+J256, 0)</f>
        <v>1651584</v>
      </c>
      <c r="M256" s="8" t="s">
        <v>344</v>
      </c>
      <c r="N256" s="2" t="s">
        <v>345</v>
      </c>
      <c r="O256" s="2" t="s">
        <v>51</v>
      </c>
      <c r="P256" s="2" t="s">
        <v>51</v>
      </c>
      <c r="Q256" s="2" t="s">
        <v>336</v>
      </c>
      <c r="R256" s="2" t="s">
        <v>62</v>
      </c>
      <c r="S256" s="2" t="s">
        <v>63</v>
      </c>
      <c r="T256" s="2" t="s">
        <v>63</v>
      </c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2" t="s">
        <v>51</v>
      </c>
      <c r="AS256" s="2" t="s">
        <v>51</v>
      </c>
      <c r="AT256" s="3"/>
      <c r="AU256" s="2" t="s">
        <v>346</v>
      </c>
      <c r="AV256" s="3">
        <v>59</v>
      </c>
    </row>
    <row r="257" spans="1:13" ht="30" customHeight="1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</row>
    <row r="258" spans="1:13" ht="30" customHeight="1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</row>
    <row r="259" spans="1:13" ht="30" customHeight="1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</row>
    <row r="260" spans="1:13" ht="30" customHeight="1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</row>
    <row r="261" spans="1:13" ht="30" customHeight="1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</row>
    <row r="262" spans="1:13" ht="30" customHeight="1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</row>
    <row r="263" spans="1:13" ht="30" customHeight="1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</row>
    <row r="264" spans="1:13" ht="30" customHeight="1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</row>
    <row r="265" spans="1:13" ht="30" customHeight="1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</row>
    <row r="266" spans="1:13" ht="30" customHeight="1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</row>
    <row r="267" spans="1:13" ht="30" customHeight="1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</row>
    <row r="268" spans="1:13" ht="30" customHeight="1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</row>
    <row r="269" spans="1:13" ht="30" customHeight="1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</row>
    <row r="270" spans="1:13" ht="30" customHeight="1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</row>
    <row r="271" spans="1:13" ht="30" customHeight="1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</row>
    <row r="272" spans="1:13" ht="30" customHeight="1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</row>
    <row r="273" spans="1:48" ht="30" customHeight="1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</row>
    <row r="274" spans="1:48" ht="30" customHeight="1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</row>
    <row r="275" spans="1:48" ht="30" customHeight="1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</row>
    <row r="276" spans="1:48" ht="30" customHeight="1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</row>
    <row r="277" spans="1:48" ht="30" customHeight="1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</row>
    <row r="278" spans="1:48" ht="30" customHeight="1">
      <c r="A278" s="8" t="s">
        <v>75</v>
      </c>
      <c r="B278" s="9"/>
      <c r="C278" s="9"/>
      <c r="D278" s="9"/>
      <c r="E278" s="9"/>
      <c r="F278" s="11">
        <f>SUM(F255:F277)</f>
        <v>50316</v>
      </c>
      <c r="G278" s="9"/>
      <c r="H278" s="11">
        <f>SUM(H255:H277)</f>
        <v>1677555</v>
      </c>
      <c r="I278" s="9"/>
      <c r="J278" s="11">
        <f>SUM(J255:J277)</f>
        <v>0</v>
      </c>
      <c r="K278" s="9"/>
      <c r="L278" s="11">
        <f>SUM(L255:L277)</f>
        <v>1727871</v>
      </c>
      <c r="M278" s="9"/>
      <c r="N278" t="s">
        <v>76</v>
      </c>
    </row>
    <row r="279" spans="1:48" ht="30" customHeight="1">
      <c r="A279" s="8" t="s">
        <v>347</v>
      </c>
      <c r="B279" s="8" t="s">
        <v>51</v>
      </c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3"/>
      <c r="O279" s="3"/>
      <c r="P279" s="3"/>
      <c r="Q279" s="2" t="s">
        <v>348</v>
      </c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</row>
    <row r="280" spans="1:48" ht="30" customHeight="1">
      <c r="A280" s="8" t="s">
        <v>349</v>
      </c>
      <c r="B280" s="8" t="s">
        <v>350</v>
      </c>
      <c r="C280" s="8" t="s">
        <v>351</v>
      </c>
      <c r="D280" s="9">
        <v>44</v>
      </c>
      <c r="E280" s="11">
        <f>TRUNC(단가대비표!O35,0)</f>
        <v>5045</v>
      </c>
      <c r="F280" s="11">
        <f>TRUNC(E280*D280, 0)</f>
        <v>221980</v>
      </c>
      <c r="G280" s="11">
        <f>TRUNC(단가대비표!P35,0)</f>
        <v>0</v>
      </c>
      <c r="H280" s="11">
        <f>TRUNC(G280*D280, 0)</f>
        <v>0</v>
      </c>
      <c r="I280" s="11">
        <f>TRUNC(단가대비표!V35,0)</f>
        <v>0</v>
      </c>
      <c r="J280" s="11">
        <f>TRUNC(I280*D280, 0)</f>
        <v>0</v>
      </c>
      <c r="K280" s="11">
        <f>TRUNC(E280+G280+I280, 0)</f>
        <v>5045</v>
      </c>
      <c r="L280" s="11">
        <f>TRUNC(F280+H280+J280, 0)</f>
        <v>221980</v>
      </c>
      <c r="M280" s="8" t="s">
        <v>51</v>
      </c>
      <c r="N280" s="2" t="s">
        <v>352</v>
      </c>
      <c r="O280" s="2" t="s">
        <v>51</v>
      </c>
      <c r="P280" s="2" t="s">
        <v>51</v>
      </c>
      <c r="Q280" s="2" t="s">
        <v>348</v>
      </c>
      <c r="R280" s="2" t="s">
        <v>63</v>
      </c>
      <c r="S280" s="2" t="s">
        <v>63</v>
      </c>
      <c r="T280" s="2" t="s">
        <v>62</v>
      </c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2" t="s">
        <v>51</v>
      </c>
      <c r="AS280" s="2" t="s">
        <v>51</v>
      </c>
      <c r="AT280" s="3"/>
      <c r="AU280" s="2" t="s">
        <v>353</v>
      </c>
      <c r="AV280" s="3">
        <v>76</v>
      </c>
    </row>
    <row r="281" spans="1:48" ht="30" customHeight="1">
      <c r="A281" s="8" t="s">
        <v>354</v>
      </c>
      <c r="B281" s="8" t="s">
        <v>355</v>
      </c>
      <c r="C281" s="8" t="s">
        <v>356</v>
      </c>
      <c r="D281" s="9">
        <v>3</v>
      </c>
      <c r="E281" s="11">
        <f>TRUNC(단가대비표!O11,0)</f>
        <v>25000</v>
      </c>
      <c r="F281" s="11">
        <f>TRUNC(E281*D281, 0)</f>
        <v>75000</v>
      </c>
      <c r="G281" s="11">
        <f>TRUNC(단가대비표!P11,0)</f>
        <v>0</v>
      </c>
      <c r="H281" s="11">
        <f>TRUNC(G281*D281, 0)</f>
        <v>0</v>
      </c>
      <c r="I281" s="11">
        <f>TRUNC(단가대비표!V11,0)</f>
        <v>0</v>
      </c>
      <c r="J281" s="11">
        <f>TRUNC(I281*D281, 0)</f>
        <v>0</v>
      </c>
      <c r="K281" s="11">
        <f>TRUNC(E281+G281+I281, 0)</f>
        <v>25000</v>
      </c>
      <c r="L281" s="11">
        <f>TRUNC(F281+H281+J281, 0)</f>
        <v>75000</v>
      </c>
      <c r="M281" s="8" t="s">
        <v>51</v>
      </c>
      <c r="N281" s="2" t="s">
        <v>357</v>
      </c>
      <c r="O281" s="2" t="s">
        <v>51</v>
      </c>
      <c r="P281" s="2" t="s">
        <v>51</v>
      </c>
      <c r="Q281" s="2" t="s">
        <v>348</v>
      </c>
      <c r="R281" s="2" t="s">
        <v>63</v>
      </c>
      <c r="S281" s="2" t="s">
        <v>63</v>
      </c>
      <c r="T281" s="2" t="s">
        <v>62</v>
      </c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2" t="s">
        <v>51</v>
      </c>
      <c r="AS281" s="2" t="s">
        <v>51</v>
      </c>
      <c r="AT281" s="3"/>
      <c r="AU281" s="2" t="s">
        <v>358</v>
      </c>
      <c r="AV281" s="3">
        <v>77</v>
      </c>
    </row>
    <row r="282" spans="1:48" ht="30" customHeight="1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</row>
    <row r="283" spans="1:48" ht="30" customHeight="1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</row>
    <row r="284" spans="1:48" ht="30" customHeight="1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</row>
    <row r="285" spans="1:48" ht="30" customHeight="1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</row>
    <row r="286" spans="1:48" ht="30" customHeight="1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</row>
    <row r="287" spans="1:48" ht="30" customHeight="1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</row>
    <row r="288" spans="1:48" ht="30" customHeight="1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</row>
    <row r="289" spans="1:48" ht="30" customHeight="1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</row>
    <row r="290" spans="1:48" ht="30" customHeight="1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</row>
    <row r="291" spans="1:48" ht="30" customHeight="1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</row>
    <row r="292" spans="1:48" ht="30" customHeight="1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</row>
    <row r="293" spans="1:48" ht="30" customHeight="1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</row>
    <row r="294" spans="1:48" ht="30" customHeight="1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</row>
    <row r="295" spans="1:48" ht="30" customHeight="1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</row>
    <row r="296" spans="1:48" ht="30" customHeight="1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</row>
    <row r="297" spans="1:48" ht="30" customHeight="1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</row>
    <row r="298" spans="1:48" ht="30" customHeight="1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</row>
    <row r="299" spans="1:48" ht="30" customHeight="1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</row>
    <row r="300" spans="1:48" ht="30" customHeight="1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</row>
    <row r="301" spans="1:48" ht="30" customHeight="1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</row>
    <row r="302" spans="1:48" ht="30" customHeight="1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</row>
    <row r="303" spans="1:48" ht="30" customHeight="1">
      <c r="A303" s="8" t="s">
        <v>75</v>
      </c>
      <c r="B303" s="9"/>
      <c r="C303" s="9"/>
      <c r="D303" s="9"/>
      <c r="E303" s="9"/>
      <c r="F303" s="11">
        <f>SUM(F280:F302)</f>
        <v>296980</v>
      </c>
      <c r="G303" s="9"/>
      <c r="H303" s="11">
        <f>SUM(H280:H302)</f>
        <v>0</v>
      </c>
      <c r="I303" s="9"/>
      <c r="J303" s="11">
        <f>SUM(J280:J302)</f>
        <v>0</v>
      </c>
      <c r="K303" s="9"/>
      <c r="L303" s="11">
        <f>SUM(L280:L302)</f>
        <v>296980</v>
      </c>
      <c r="M303" s="9"/>
      <c r="N303" t="s">
        <v>76</v>
      </c>
    </row>
    <row r="304" spans="1:48" ht="30" customHeight="1">
      <c r="A304" s="8" t="s">
        <v>359</v>
      </c>
      <c r="B304" s="8" t="s">
        <v>51</v>
      </c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3"/>
      <c r="O304" s="3"/>
      <c r="P304" s="3"/>
      <c r="Q304" s="2" t="s">
        <v>360</v>
      </c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</row>
    <row r="305" spans="1:48" ht="30" customHeight="1">
      <c r="A305" s="8" t="s">
        <v>194</v>
      </c>
      <c r="B305" s="8" t="s">
        <v>195</v>
      </c>
      <c r="C305" s="8" t="s">
        <v>111</v>
      </c>
      <c r="D305" s="9">
        <v>0.84399999999999997</v>
      </c>
      <c r="E305" s="11">
        <f>TRUNC(단가대비표!O89,0)</f>
        <v>0</v>
      </c>
      <c r="F305" s="11">
        <f>TRUNC(E305*D305, 0)</f>
        <v>0</v>
      </c>
      <c r="G305" s="11">
        <f>TRUNC(단가대비표!P89,0)</f>
        <v>0</v>
      </c>
      <c r="H305" s="11">
        <f>TRUNC(G305*D305, 0)</f>
        <v>0</v>
      </c>
      <c r="I305" s="11">
        <f>TRUNC(단가대비표!V89,0)</f>
        <v>42608</v>
      </c>
      <c r="J305" s="11">
        <f>TRUNC(I305*D305, 0)</f>
        <v>35961</v>
      </c>
      <c r="K305" s="11">
        <f>TRUNC(E305+G305+I305, 0)</f>
        <v>42608</v>
      </c>
      <c r="L305" s="11">
        <f>TRUNC(F305+H305+J305, 0)</f>
        <v>35961</v>
      </c>
      <c r="M305" s="8" t="s">
        <v>51</v>
      </c>
      <c r="N305" s="2" t="s">
        <v>196</v>
      </c>
      <c r="O305" s="2" t="s">
        <v>51</v>
      </c>
      <c r="P305" s="2" t="s">
        <v>51</v>
      </c>
      <c r="Q305" s="2" t="s">
        <v>360</v>
      </c>
      <c r="R305" s="2" t="s">
        <v>63</v>
      </c>
      <c r="S305" s="2" t="s">
        <v>63</v>
      </c>
      <c r="T305" s="2" t="s">
        <v>62</v>
      </c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2" t="s">
        <v>51</v>
      </c>
      <c r="AS305" s="2" t="s">
        <v>51</v>
      </c>
      <c r="AT305" s="3"/>
      <c r="AU305" s="2" t="s">
        <v>361</v>
      </c>
      <c r="AV305" s="3">
        <v>61</v>
      </c>
    </row>
    <row r="306" spans="1:48" ht="30" customHeight="1">
      <c r="A306" s="8" t="s">
        <v>198</v>
      </c>
      <c r="B306" s="8" t="s">
        <v>199</v>
      </c>
      <c r="C306" s="8" t="s">
        <v>111</v>
      </c>
      <c r="D306" s="9">
        <v>0.84399999999999997</v>
      </c>
      <c r="E306" s="11">
        <f>TRUNC(단가대비표!O90,0)</f>
        <v>0</v>
      </c>
      <c r="F306" s="11">
        <f>TRUNC(E306*D306, 0)</f>
        <v>0</v>
      </c>
      <c r="G306" s="11">
        <f>TRUNC(단가대비표!P90,0)</f>
        <v>0</v>
      </c>
      <c r="H306" s="11">
        <f>TRUNC(G306*D306, 0)</f>
        <v>0</v>
      </c>
      <c r="I306" s="11">
        <f>TRUNC(단가대비표!V90,0)</f>
        <v>15226</v>
      </c>
      <c r="J306" s="11">
        <f>TRUNC(I306*D306, 0)</f>
        <v>12850</v>
      </c>
      <c r="K306" s="11">
        <f>TRUNC(E306+G306+I306, 0)</f>
        <v>15226</v>
      </c>
      <c r="L306" s="11">
        <f>TRUNC(F306+H306+J306, 0)</f>
        <v>12850</v>
      </c>
      <c r="M306" s="8" t="s">
        <v>51</v>
      </c>
      <c r="N306" s="2" t="s">
        <v>200</v>
      </c>
      <c r="O306" s="2" t="s">
        <v>51</v>
      </c>
      <c r="P306" s="2" t="s">
        <v>51</v>
      </c>
      <c r="Q306" s="2" t="s">
        <v>360</v>
      </c>
      <c r="R306" s="2" t="s">
        <v>63</v>
      </c>
      <c r="S306" s="2" t="s">
        <v>63</v>
      </c>
      <c r="T306" s="2" t="s">
        <v>62</v>
      </c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2" t="s">
        <v>51</v>
      </c>
      <c r="AS306" s="2" t="s">
        <v>51</v>
      </c>
      <c r="AT306" s="3"/>
      <c r="AU306" s="2" t="s">
        <v>362</v>
      </c>
      <c r="AV306" s="3">
        <v>62</v>
      </c>
    </row>
    <row r="307" spans="1:48" ht="30" customHeight="1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</row>
    <row r="308" spans="1:48" ht="30" customHeight="1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</row>
    <row r="309" spans="1:48" ht="30" customHeight="1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</row>
    <row r="310" spans="1:48" ht="30" customHeight="1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</row>
    <row r="311" spans="1:48" ht="30" customHeight="1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</row>
    <row r="312" spans="1:48" ht="30" customHeight="1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</row>
    <row r="313" spans="1:48" ht="30" customHeight="1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</row>
    <row r="314" spans="1:48" ht="30" customHeight="1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</row>
    <row r="315" spans="1:48" ht="30" customHeight="1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</row>
    <row r="316" spans="1:48" ht="30" customHeight="1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</row>
    <row r="317" spans="1:48" ht="30" customHeight="1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</row>
    <row r="318" spans="1:48" ht="30" customHeight="1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</row>
    <row r="319" spans="1:48" ht="30" customHeight="1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</row>
    <row r="320" spans="1:48" ht="30" customHeight="1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</row>
    <row r="321" spans="1:14" ht="30" customHeight="1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</row>
    <row r="322" spans="1:14" ht="30" customHeight="1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</row>
    <row r="323" spans="1:14" ht="30" customHeight="1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</row>
    <row r="324" spans="1:14" ht="30" customHeight="1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</row>
    <row r="325" spans="1:14" ht="30" customHeight="1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</row>
    <row r="326" spans="1:14" ht="30" customHeight="1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</row>
    <row r="327" spans="1:14" ht="30" customHeight="1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</row>
    <row r="328" spans="1:14" ht="30" customHeight="1">
      <c r="A328" s="8" t="s">
        <v>75</v>
      </c>
      <c r="B328" s="9"/>
      <c r="C328" s="9"/>
      <c r="D328" s="9"/>
      <c r="E328" s="9"/>
      <c r="F328" s="11">
        <f>SUM(F305:F327)</f>
        <v>0</v>
      </c>
      <c r="G328" s="9"/>
      <c r="H328" s="11">
        <f>SUM(H305:H327)</f>
        <v>0</v>
      </c>
      <c r="I328" s="9"/>
      <c r="J328" s="11">
        <f>SUM(J305:J327)</f>
        <v>48811</v>
      </c>
      <c r="K328" s="9"/>
      <c r="L328" s="11">
        <f>SUM(L305:L327)</f>
        <v>48811</v>
      </c>
      <c r="M328" s="9"/>
      <c r="N328" t="s">
        <v>76</v>
      </c>
    </row>
  </sheetData>
  <mergeCells count="45">
    <mergeCell ref="AR2:AR3"/>
    <mergeCell ref="AS2:AS3"/>
    <mergeCell ref="AT2:AT3"/>
    <mergeCell ref="AU2:AU3"/>
    <mergeCell ref="AV2:AV3"/>
    <mergeCell ref="AQ2:AQ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E2:AE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  <mergeCell ref="AD2:AD3"/>
    <mergeCell ref="S2:S3"/>
    <mergeCell ref="A1:M1"/>
    <mergeCell ref="A2:A3"/>
    <mergeCell ref="B2:B3"/>
    <mergeCell ref="C2:C3"/>
    <mergeCell ref="D2:D3"/>
    <mergeCell ref="E2:F2"/>
    <mergeCell ref="G2:H2"/>
    <mergeCell ref="I2:J2"/>
    <mergeCell ref="K2:L2"/>
    <mergeCell ref="M2:M3"/>
    <mergeCell ref="N2:N3"/>
    <mergeCell ref="O2:O3"/>
    <mergeCell ref="P2:P3"/>
    <mergeCell ref="Q2:Q3"/>
    <mergeCell ref="R2:R3"/>
  </mergeCells>
  <phoneticPr fontId="1" type="noConversion"/>
  <pageMargins left="0.78740157480314954" right="0" top="0.39370078740157477" bottom="0.39370078740157477" header="0" footer="0"/>
  <pageSetup paperSize="9" scale="64" fitToHeight="0" orientation="landscape" r:id="rId1"/>
  <rowBreaks count="13" manualBreakCount="13">
    <brk id="28" max="16383" man="1"/>
    <brk id="53" max="16383" man="1"/>
    <brk id="78" max="16383" man="1"/>
    <brk id="103" max="16383" man="1"/>
    <brk id="128" max="16383" man="1"/>
    <brk id="153" max="16383" man="1"/>
    <brk id="178" max="16383" man="1"/>
    <brk id="203" max="16383" man="1"/>
    <brk id="228" max="16383" man="1"/>
    <brk id="253" max="16383" man="1"/>
    <brk id="278" max="16383" man="1"/>
    <brk id="303" max="16383" man="1"/>
    <brk id="32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107"/>
  <sheetViews>
    <sheetView topLeftCell="B1" workbookViewId="0"/>
  </sheetViews>
  <sheetFormatPr defaultRowHeight="16.5"/>
  <cols>
    <col min="1" max="1" width="11.625" hidden="1" customWidth="1"/>
    <col min="2" max="3" width="30.625" customWidth="1"/>
    <col min="4" max="4" width="4.625" customWidth="1"/>
    <col min="5" max="8" width="13.625" customWidth="1"/>
    <col min="9" max="9" width="8.625" customWidth="1"/>
    <col min="10" max="10" width="12.625" customWidth="1"/>
    <col min="11" max="14" width="2.625" hidden="1" customWidth="1"/>
  </cols>
  <sheetData>
    <row r="1" spans="1:14" ht="30" customHeight="1">
      <c r="A1" s="197" t="s">
        <v>363</v>
      </c>
      <c r="B1" s="197"/>
      <c r="C1" s="197"/>
      <c r="D1" s="197"/>
      <c r="E1" s="197"/>
      <c r="F1" s="197"/>
      <c r="G1" s="197"/>
      <c r="H1" s="197"/>
      <c r="I1" s="197"/>
      <c r="J1" s="197"/>
    </row>
    <row r="2" spans="1:14" ht="30" customHeight="1">
      <c r="A2" s="198" t="s">
        <v>1</v>
      </c>
      <c r="B2" s="198"/>
      <c r="C2" s="198"/>
      <c r="D2" s="198"/>
      <c r="E2" s="198"/>
      <c r="F2" s="198"/>
      <c r="G2" s="198"/>
      <c r="H2" s="198"/>
      <c r="I2" s="198"/>
      <c r="J2" s="198"/>
    </row>
    <row r="3" spans="1:14" ht="30" customHeight="1">
      <c r="A3" s="4" t="s">
        <v>364</v>
      </c>
      <c r="B3" s="4" t="s">
        <v>2</v>
      </c>
      <c r="C3" s="4" t="s">
        <v>3</v>
      </c>
      <c r="D3" s="4" t="s">
        <v>4</v>
      </c>
      <c r="E3" s="4" t="s">
        <v>365</v>
      </c>
      <c r="F3" s="4" t="s">
        <v>366</v>
      </c>
      <c r="G3" s="4" t="s">
        <v>367</v>
      </c>
      <c r="H3" s="4" t="s">
        <v>368</v>
      </c>
      <c r="I3" s="4" t="s">
        <v>369</v>
      </c>
      <c r="J3" s="4" t="s">
        <v>370</v>
      </c>
      <c r="K3" s="1" t="s">
        <v>371</v>
      </c>
      <c r="L3" s="1" t="s">
        <v>372</v>
      </c>
      <c r="M3" s="1" t="s">
        <v>373</v>
      </c>
      <c r="N3" s="1" t="s">
        <v>374</v>
      </c>
    </row>
    <row r="4" spans="1:14" ht="30" customHeight="1">
      <c r="A4" s="8" t="s">
        <v>61</v>
      </c>
      <c r="B4" s="8" t="s">
        <v>57</v>
      </c>
      <c r="C4" s="8" t="s">
        <v>58</v>
      </c>
      <c r="D4" s="8" t="s">
        <v>59</v>
      </c>
      <c r="E4" s="13">
        <f>일위대가!F9</f>
        <v>0</v>
      </c>
      <c r="F4" s="13">
        <f>일위대가!H9</f>
        <v>0</v>
      </c>
      <c r="G4" s="13">
        <f>일위대가!J9</f>
        <v>789870</v>
      </c>
      <c r="H4" s="13">
        <f t="shared" ref="H4:H35" si="0">E4+F4+G4</f>
        <v>789870</v>
      </c>
      <c r="I4" s="8" t="s">
        <v>60</v>
      </c>
      <c r="J4" s="8" t="s">
        <v>51</v>
      </c>
      <c r="K4" s="2" t="s">
        <v>51</v>
      </c>
      <c r="L4" s="2" t="s">
        <v>51</v>
      </c>
      <c r="M4" s="2" t="s">
        <v>51</v>
      </c>
      <c r="N4" s="2" t="s">
        <v>51</v>
      </c>
    </row>
    <row r="5" spans="1:14" ht="30" customHeight="1">
      <c r="A5" s="8" t="s">
        <v>67</v>
      </c>
      <c r="B5" s="8" t="s">
        <v>65</v>
      </c>
      <c r="C5" s="8" t="s">
        <v>58</v>
      </c>
      <c r="D5" s="8" t="s">
        <v>59</v>
      </c>
      <c r="E5" s="13">
        <f>일위대가!F16</f>
        <v>0</v>
      </c>
      <c r="F5" s="13">
        <f>일위대가!H16</f>
        <v>0</v>
      </c>
      <c r="G5" s="13">
        <f>일위대가!J16</f>
        <v>738370</v>
      </c>
      <c r="H5" s="13">
        <f t="shared" si="0"/>
        <v>738370</v>
      </c>
      <c r="I5" s="8" t="s">
        <v>66</v>
      </c>
      <c r="J5" s="8" t="s">
        <v>51</v>
      </c>
      <c r="K5" s="2" t="s">
        <v>51</v>
      </c>
      <c r="L5" s="2" t="s">
        <v>51</v>
      </c>
      <c r="M5" s="2" t="s">
        <v>51</v>
      </c>
      <c r="N5" s="2" t="s">
        <v>51</v>
      </c>
    </row>
    <row r="6" spans="1:14" ht="30" customHeight="1">
      <c r="A6" s="8" t="s">
        <v>73</v>
      </c>
      <c r="B6" s="8" t="s">
        <v>69</v>
      </c>
      <c r="C6" s="8" t="s">
        <v>70</v>
      </c>
      <c r="D6" s="8" t="s">
        <v>71</v>
      </c>
      <c r="E6" s="13">
        <f>일위대가!F27</f>
        <v>0</v>
      </c>
      <c r="F6" s="13">
        <f>일위대가!H27</f>
        <v>0</v>
      </c>
      <c r="G6" s="13">
        <f>일위대가!J27</f>
        <v>36051</v>
      </c>
      <c r="H6" s="13">
        <f t="shared" si="0"/>
        <v>36051</v>
      </c>
      <c r="I6" s="8" t="s">
        <v>72</v>
      </c>
      <c r="J6" s="8" t="s">
        <v>51</v>
      </c>
      <c r="K6" s="2" t="s">
        <v>51</v>
      </c>
      <c r="L6" s="2" t="s">
        <v>51</v>
      </c>
      <c r="M6" s="2" t="s">
        <v>51</v>
      </c>
      <c r="N6" s="2" t="s">
        <v>51</v>
      </c>
    </row>
    <row r="7" spans="1:14" ht="30" customHeight="1">
      <c r="A7" s="8" t="s">
        <v>83</v>
      </c>
      <c r="B7" s="8" t="s">
        <v>79</v>
      </c>
      <c r="C7" s="8" t="s">
        <v>80</v>
      </c>
      <c r="D7" s="8" t="s">
        <v>81</v>
      </c>
      <c r="E7" s="13">
        <f>일위대가!F40</f>
        <v>14072</v>
      </c>
      <c r="F7" s="13">
        <f>일위대가!H40</f>
        <v>81747</v>
      </c>
      <c r="G7" s="13">
        <f>일위대가!J40</f>
        <v>0</v>
      </c>
      <c r="H7" s="13">
        <f t="shared" si="0"/>
        <v>95819</v>
      </c>
      <c r="I7" s="8" t="s">
        <v>82</v>
      </c>
      <c r="J7" s="8" t="s">
        <v>51</v>
      </c>
      <c r="K7" s="2" t="s">
        <v>51</v>
      </c>
      <c r="L7" s="2" t="s">
        <v>51</v>
      </c>
      <c r="M7" s="2" t="s">
        <v>51</v>
      </c>
      <c r="N7" s="2" t="s">
        <v>51</v>
      </c>
    </row>
    <row r="8" spans="1:14" ht="30" customHeight="1">
      <c r="A8" s="8" t="s">
        <v>89</v>
      </c>
      <c r="B8" s="8" t="s">
        <v>85</v>
      </c>
      <c r="C8" s="8" t="s">
        <v>86</v>
      </c>
      <c r="D8" s="8" t="s">
        <v>87</v>
      </c>
      <c r="E8" s="13">
        <f>일위대가!F46</f>
        <v>915</v>
      </c>
      <c r="F8" s="13">
        <f>일위대가!H46</f>
        <v>1410</v>
      </c>
      <c r="G8" s="13">
        <f>일위대가!J46</f>
        <v>0</v>
      </c>
      <c r="H8" s="13">
        <f t="shared" si="0"/>
        <v>2325</v>
      </c>
      <c r="I8" s="8" t="s">
        <v>88</v>
      </c>
      <c r="J8" s="8" t="s">
        <v>51</v>
      </c>
      <c r="K8" s="2" t="s">
        <v>51</v>
      </c>
      <c r="L8" s="2" t="s">
        <v>51</v>
      </c>
      <c r="M8" s="2" t="s">
        <v>51</v>
      </c>
      <c r="N8" s="2" t="s">
        <v>51</v>
      </c>
    </row>
    <row r="9" spans="1:14" ht="30" customHeight="1">
      <c r="A9" s="8" t="s">
        <v>94</v>
      </c>
      <c r="B9" s="8" t="s">
        <v>91</v>
      </c>
      <c r="C9" s="8" t="s">
        <v>92</v>
      </c>
      <c r="D9" s="8" t="s">
        <v>87</v>
      </c>
      <c r="E9" s="13">
        <f>일위대가!F50</f>
        <v>0</v>
      </c>
      <c r="F9" s="13">
        <f>일위대가!H50</f>
        <v>2695</v>
      </c>
      <c r="G9" s="13">
        <f>일위대가!J50</f>
        <v>0</v>
      </c>
      <c r="H9" s="13">
        <f t="shared" si="0"/>
        <v>2695</v>
      </c>
      <c r="I9" s="8" t="s">
        <v>93</v>
      </c>
      <c r="J9" s="8" t="s">
        <v>51</v>
      </c>
      <c r="K9" s="2" t="s">
        <v>51</v>
      </c>
      <c r="L9" s="2" t="s">
        <v>51</v>
      </c>
      <c r="M9" s="2" t="s">
        <v>51</v>
      </c>
      <c r="N9" s="2" t="s">
        <v>51</v>
      </c>
    </row>
    <row r="10" spans="1:14" ht="30" customHeight="1">
      <c r="A10" s="8" t="s">
        <v>99</v>
      </c>
      <c r="B10" s="8" t="s">
        <v>96</v>
      </c>
      <c r="C10" s="8" t="s">
        <v>97</v>
      </c>
      <c r="D10" s="8" t="s">
        <v>87</v>
      </c>
      <c r="E10" s="13">
        <f>일위대가!F54</f>
        <v>0</v>
      </c>
      <c r="F10" s="13">
        <f>일위대가!H54</f>
        <v>9876</v>
      </c>
      <c r="G10" s="13">
        <f>일위대가!J54</f>
        <v>0</v>
      </c>
      <c r="H10" s="13">
        <f t="shared" si="0"/>
        <v>9876</v>
      </c>
      <c r="I10" s="8" t="s">
        <v>98</v>
      </c>
      <c r="J10" s="8" t="s">
        <v>51</v>
      </c>
      <c r="K10" s="2" t="s">
        <v>51</v>
      </c>
      <c r="L10" s="2" t="s">
        <v>51</v>
      </c>
      <c r="M10" s="2" t="s">
        <v>51</v>
      </c>
      <c r="N10" s="2" t="s">
        <v>51</v>
      </c>
    </row>
    <row r="11" spans="1:14" ht="30" customHeight="1">
      <c r="A11" s="8" t="s">
        <v>113</v>
      </c>
      <c r="B11" s="8" t="s">
        <v>110</v>
      </c>
      <c r="C11" s="8" t="s">
        <v>51</v>
      </c>
      <c r="D11" s="8" t="s">
        <v>111</v>
      </c>
      <c r="E11" s="13">
        <f>일위대가!F60</f>
        <v>48865</v>
      </c>
      <c r="F11" s="13">
        <f>일위대가!H60</f>
        <v>528773</v>
      </c>
      <c r="G11" s="13">
        <f>일위대가!J60</f>
        <v>208490</v>
      </c>
      <c r="H11" s="13">
        <f t="shared" si="0"/>
        <v>786128</v>
      </c>
      <c r="I11" s="8" t="s">
        <v>112</v>
      </c>
      <c r="J11" s="8" t="s">
        <v>51</v>
      </c>
      <c r="K11" s="2" t="s">
        <v>51</v>
      </c>
      <c r="L11" s="2" t="s">
        <v>51</v>
      </c>
      <c r="M11" s="2" t="s">
        <v>51</v>
      </c>
      <c r="N11" s="2" t="s">
        <v>51</v>
      </c>
    </row>
    <row r="12" spans="1:14" ht="30" customHeight="1">
      <c r="A12" s="8" t="s">
        <v>125</v>
      </c>
      <c r="B12" s="8" t="s">
        <v>122</v>
      </c>
      <c r="C12" s="8" t="s">
        <v>123</v>
      </c>
      <c r="D12" s="8" t="s">
        <v>87</v>
      </c>
      <c r="E12" s="13">
        <f>일위대가!F65</f>
        <v>152565</v>
      </c>
      <c r="F12" s="13">
        <f>일위대가!H65</f>
        <v>74555</v>
      </c>
      <c r="G12" s="13">
        <f>일위대가!J65</f>
        <v>664</v>
      </c>
      <c r="H12" s="13">
        <f t="shared" si="0"/>
        <v>227784</v>
      </c>
      <c r="I12" s="8" t="s">
        <v>124</v>
      </c>
      <c r="J12" s="8" t="s">
        <v>51</v>
      </c>
      <c r="K12" s="2" t="s">
        <v>51</v>
      </c>
      <c r="L12" s="2" t="s">
        <v>51</v>
      </c>
      <c r="M12" s="2" t="s">
        <v>51</v>
      </c>
      <c r="N12" s="2" t="s">
        <v>51</v>
      </c>
    </row>
    <row r="13" spans="1:14" ht="30" customHeight="1">
      <c r="A13" s="8" t="s">
        <v>130</v>
      </c>
      <c r="B13" s="8" t="s">
        <v>127</v>
      </c>
      <c r="C13" s="8" t="s">
        <v>128</v>
      </c>
      <c r="D13" s="8" t="s">
        <v>87</v>
      </c>
      <c r="E13" s="13">
        <f>일위대가!F70</f>
        <v>141811</v>
      </c>
      <c r="F13" s="13">
        <f>일위대가!H70</f>
        <v>541958</v>
      </c>
      <c r="G13" s="13">
        <f>일위대가!J70</f>
        <v>17236</v>
      </c>
      <c r="H13" s="13">
        <f t="shared" si="0"/>
        <v>701005</v>
      </c>
      <c r="I13" s="8" t="s">
        <v>129</v>
      </c>
      <c r="J13" s="8" t="s">
        <v>51</v>
      </c>
      <c r="K13" s="2" t="s">
        <v>51</v>
      </c>
      <c r="L13" s="2" t="s">
        <v>51</v>
      </c>
      <c r="M13" s="2" t="s">
        <v>51</v>
      </c>
      <c r="N13" s="2" t="s">
        <v>51</v>
      </c>
    </row>
    <row r="14" spans="1:14" ht="30" customHeight="1">
      <c r="A14" s="8" t="s">
        <v>135</v>
      </c>
      <c r="B14" s="8" t="s">
        <v>132</v>
      </c>
      <c r="C14" s="8" t="s">
        <v>133</v>
      </c>
      <c r="D14" s="8" t="s">
        <v>87</v>
      </c>
      <c r="E14" s="13">
        <f>일위대가!F75</f>
        <v>214215</v>
      </c>
      <c r="F14" s="13">
        <f>일위대가!H75</f>
        <v>134781</v>
      </c>
      <c r="G14" s="13">
        <f>일위대가!J75</f>
        <v>2522</v>
      </c>
      <c r="H14" s="13">
        <f t="shared" si="0"/>
        <v>351518</v>
      </c>
      <c r="I14" s="8" t="s">
        <v>134</v>
      </c>
      <c r="J14" s="8" t="s">
        <v>51</v>
      </c>
      <c r="K14" s="2" t="s">
        <v>51</v>
      </c>
      <c r="L14" s="2" t="s">
        <v>51</v>
      </c>
      <c r="M14" s="2" t="s">
        <v>51</v>
      </c>
      <c r="N14" s="2" t="s">
        <v>51</v>
      </c>
    </row>
    <row r="15" spans="1:14" ht="30" customHeight="1">
      <c r="A15" s="8" t="s">
        <v>140</v>
      </c>
      <c r="B15" s="8" t="s">
        <v>137</v>
      </c>
      <c r="C15" s="8" t="s">
        <v>138</v>
      </c>
      <c r="D15" s="8" t="s">
        <v>87</v>
      </c>
      <c r="E15" s="13">
        <f>일위대가!F80</f>
        <v>185666</v>
      </c>
      <c r="F15" s="13">
        <f>일위대가!H80</f>
        <v>106891</v>
      </c>
      <c r="G15" s="13">
        <f>일위대가!J80</f>
        <v>1662</v>
      </c>
      <c r="H15" s="13">
        <f t="shared" si="0"/>
        <v>294219</v>
      </c>
      <c r="I15" s="8" t="s">
        <v>139</v>
      </c>
      <c r="J15" s="8" t="s">
        <v>51</v>
      </c>
      <c r="K15" s="2" t="s">
        <v>51</v>
      </c>
      <c r="L15" s="2" t="s">
        <v>51</v>
      </c>
      <c r="M15" s="2" t="s">
        <v>51</v>
      </c>
      <c r="N15" s="2" t="s">
        <v>51</v>
      </c>
    </row>
    <row r="16" spans="1:14" ht="30" customHeight="1">
      <c r="A16" s="8" t="s">
        <v>145</v>
      </c>
      <c r="B16" s="8" t="s">
        <v>142</v>
      </c>
      <c r="C16" s="8" t="s">
        <v>143</v>
      </c>
      <c r="D16" s="8" t="s">
        <v>87</v>
      </c>
      <c r="E16" s="13">
        <f>일위대가!F85</f>
        <v>222439</v>
      </c>
      <c r="F16" s="13">
        <f>일위대가!H85</f>
        <v>142814</v>
      </c>
      <c r="G16" s="13">
        <f>일위대가!J85</f>
        <v>2770</v>
      </c>
      <c r="H16" s="13">
        <f t="shared" si="0"/>
        <v>368023</v>
      </c>
      <c r="I16" s="8" t="s">
        <v>144</v>
      </c>
      <c r="J16" s="8" t="s">
        <v>51</v>
      </c>
      <c r="K16" s="2" t="s">
        <v>51</v>
      </c>
      <c r="L16" s="2" t="s">
        <v>51</v>
      </c>
      <c r="M16" s="2" t="s">
        <v>51</v>
      </c>
      <c r="N16" s="2" t="s">
        <v>51</v>
      </c>
    </row>
    <row r="17" spans="1:14" ht="30" customHeight="1">
      <c r="A17" s="8" t="s">
        <v>150</v>
      </c>
      <c r="B17" s="8" t="s">
        <v>147</v>
      </c>
      <c r="C17" s="8" t="s">
        <v>148</v>
      </c>
      <c r="D17" s="8" t="s">
        <v>87</v>
      </c>
      <c r="E17" s="13">
        <f>일위대가!F90</f>
        <v>31402</v>
      </c>
      <c r="F17" s="13">
        <f>일위대가!H90</f>
        <v>20491</v>
      </c>
      <c r="G17" s="13">
        <f>일위대가!J90</f>
        <v>634</v>
      </c>
      <c r="H17" s="13">
        <f t="shared" si="0"/>
        <v>52527</v>
      </c>
      <c r="I17" s="8" t="s">
        <v>149</v>
      </c>
      <c r="J17" s="8" t="s">
        <v>51</v>
      </c>
      <c r="K17" s="2" t="s">
        <v>51</v>
      </c>
      <c r="L17" s="2" t="s">
        <v>51</v>
      </c>
      <c r="M17" s="2" t="s">
        <v>51</v>
      </c>
      <c r="N17" s="2" t="s">
        <v>51</v>
      </c>
    </row>
    <row r="18" spans="1:14" ht="30" customHeight="1">
      <c r="A18" s="8" t="s">
        <v>155</v>
      </c>
      <c r="B18" s="8" t="s">
        <v>152</v>
      </c>
      <c r="C18" s="8" t="s">
        <v>153</v>
      </c>
      <c r="D18" s="8" t="s">
        <v>71</v>
      </c>
      <c r="E18" s="13">
        <f>일위대가!F95</f>
        <v>2962</v>
      </c>
      <c r="F18" s="13">
        <f>일위대가!H95</f>
        <v>17468</v>
      </c>
      <c r="G18" s="13">
        <f>일위대가!J95</f>
        <v>506</v>
      </c>
      <c r="H18" s="13">
        <f t="shared" si="0"/>
        <v>20936</v>
      </c>
      <c r="I18" s="8" t="s">
        <v>154</v>
      </c>
      <c r="J18" s="8" t="s">
        <v>51</v>
      </c>
      <c r="K18" s="2" t="s">
        <v>51</v>
      </c>
      <c r="L18" s="2" t="s">
        <v>51</v>
      </c>
      <c r="M18" s="2" t="s">
        <v>51</v>
      </c>
      <c r="N18" s="2" t="s">
        <v>51</v>
      </c>
    </row>
    <row r="19" spans="1:14" ht="30" customHeight="1">
      <c r="A19" s="8" t="s">
        <v>160</v>
      </c>
      <c r="B19" s="8" t="s">
        <v>157</v>
      </c>
      <c r="C19" s="8" t="s">
        <v>158</v>
      </c>
      <c r="D19" s="8" t="s">
        <v>71</v>
      </c>
      <c r="E19" s="13">
        <f>일위대가!F102</f>
        <v>9917</v>
      </c>
      <c r="F19" s="13">
        <f>일위대가!H102</f>
        <v>31447</v>
      </c>
      <c r="G19" s="13">
        <f>일위대가!J102</f>
        <v>669</v>
      </c>
      <c r="H19" s="13">
        <f t="shared" si="0"/>
        <v>42033</v>
      </c>
      <c r="I19" s="8" t="s">
        <v>159</v>
      </c>
      <c r="J19" s="8" t="s">
        <v>51</v>
      </c>
      <c r="K19" s="2" t="s">
        <v>51</v>
      </c>
      <c r="L19" s="2" t="s">
        <v>51</v>
      </c>
      <c r="M19" s="2" t="s">
        <v>51</v>
      </c>
      <c r="N19" s="2" t="s">
        <v>51</v>
      </c>
    </row>
    <row r="20" spans="1:14" ht="30" customHeight="1">
      <c r="A20" s="8" t="s">
        <v>165</v>
      </c>
      <c r="B20" s="8" t="s">
        <v>162</v>
      </c>
      <c r="C20" s="8" t="s">
        <v>163</v>
      </c>
      <c r="D20" s="8" t="s">
        <v>71</v>
      </c>
      <c r="E20" s="13">
        <f>일위대가!F116</f>
        <v>23749</v>
      </c>
      <c r="F20" s="13">
        <f>일위대가!H116</f>
        <v>55193</v>
      </c>
      <c r="G20" s="13">
        <f>일위대가!J116</f>
        <v>1573</v>
      </c>
      <c r="H20" s="13">
        <f t="shared" si="0"/>
        <v>80515</v>
      </c>
      <c r="I20" s="8" t="s">
        <v>164</v>
      </c>
      <c r="J20" s="8" t="s">
        <v>51</v>
      </c>
      <c r="K20" s="2" t="s">
        <v>51</v>
      </c>
      <c r="L20" s="2" t="s">
        <v>51</v>
      </c>
      <c r="M20" s="2" t="s">
        <v>51</v>
      </c>
      <c r="N20" s="2" t="s">
        <v>51</v>
      </c>
    </row>
    <row r="21" spans="1:14" ht="30" customHeight="1">
      <c r="A21" s="8" t="s">
        <v>170</v>
      </c>
      <c r="B21" s="8" t="s">
        <v>167</v>
      </c>
      <c r="C21" s="8" t="s">
        <v>168</v>
      </c>
      <c r="D21" s="8" t="s">
        <v>87</v>
      </c>
      <c r="E21" s="13">
        <f>일위대가!F122</f>
        <v>44149</v>
      </c>
      <c r="F21" s="13">
        <f>일위대가!H122</f>
        <v>169866</v>
      </c>
      <c r="G21" s="13">
        <f>일위대가!J122</f>
        <v>4957</v>
      </c>
      <c r="H21" s="13">
        <f t="shared" si="0"/>
        <v>218972</v>
      </c>
      <c r="I21" s="8" t="s">
        <v>169</v>
      </c>
      <c r="J21" s="8" t="s">
        <v>51</v>
      </c>
      <c r="K21" s="2" t="s">
        <v>51</v>
      </c>
      <c r="L21" s="2" t="s">
        <v>51</v>
      </c>
      <c r="M21" s="2" t="s">
        <v>51</v>
      </c>
      <c r="N21" s="2" t="s">
        <v>51</v>
      </c>
    </row>
    <row r="22" spans="1:14" ht="30" customHeight="1">
      <c r="A22" s="8" t="s">
        <v>175</v>
      </c>
      <c r="B22" s="8" t="s">
        <v>172</v>
      </c>
      <c r="C22" s="8" t="s">
        <v>173</v>
      </c>
      <c r="D22" s="8" t="s">
        <v>87</v>
      </c>
      <c r="E22" s="13">
        <f>일위대가!F128</f>
        <v>46283</v>
      </c>
      <c r="F22" s="13">
        <f>일위대가!H128</f>
        <v>151699</v>
      </c>
      <c r="G22" s="13">
        <f>일위대가!J128</f>
        <v>2902</v>
      </c>
      <c r="H22" s="13">
        <f t="shared" si="0"/>
        <v>200884</v>
      </c>
      <c r="I22" s="8" t="s">
        <v>174</v>
      </c>
      <c r="J22" s="8" t="s">
        <v>51</v>
      </c>
      <c r="K22" s="2" t="s">
        <v>51</v>
      </c>
      <c r="L22" s="2" t="s">
        <v>51</v>
      </c>
      <c r="M22" s="2" t="s">
        <v>51</v>
      </c>
      <c r="N22" s="2" t="s">
        <v>51</v>
      </c>
    </row>
    <row r="23" spans="1:14" ht="30" customHeight="1">
      <c r="A23" s="8" t="s">
        <v>180</v>
      </c>
      <c r="B23" s="8" t="s">
        <v>177</v>
      </c>
      <c r="C23" s="8" t="s">
        <v>178</v>
      </c>
      <c r="D23" s="8" t="s">
        <v>71</v>
      </c>
      <c r="E23" s="13">
        <f>일위대가!F132</f>
        <v>4125</v>
      </c>
      <c r="F23" s="13">
        <f>일위대가!H132</f>
        <v>14944</v>
      </c>
      <c r="G23" s="13">
        <f>일위대가!J132</f>
        <v>475</v>
      </c>
      <c r="H23" s="13">
        <f t="shared" si="0"/>
        <v>19544</v>
      </c>
      <c r="I23" s="8" t="s">
        <v>179</v>
      </c>
      <c r="J23" s="8" t="s">
        <v>51</v>
      </c>
      <c r="K23" s="2" t="s">
        <v>51</v>
      </c>
      <c r="L23" s="2" t="s">
        <v>51</v>
      </c>
      <c r="M23" s="2" t="s">
        <v>51</v>
      </c>
      <c r="N23" s="2" t="s">
        <v>51</v>
      </c>
    </row>
    <row r="24" spans="1:14" ht="30" customHeight="1">
      <c r="A24" s="8" t="s">
        <v>188</v>
      </c>
      <c r="B24" s="8" t="s">
        <v>184</v>
      </c>
      <c r="C24" s="8" t="s">
        <v>185</v>
      </c>
      <c r="D24" s="8" t="s">
        <v>186</v>
      </c>
      <c r="E24" s="13">
        <f>일위대가!F139</f>
        <v>3623512</v>
      </c>
      <c r="F24" s="13">
        <f>일위대가!H139</f>
        <v>20254</v>
      </c>
      <c r="G24" s="13">
        <f>일위대가!J139</f>
        <v>0</v>
      </c>
      <c r="H24" s="13">
        <f t="shared" si="0"/>
        <v>3643766</v>
      </c>
      <c r="I24" s="8" t="s">
        <v>187</v>
      </c>
      <c r="J24" s="8" t="s">
        <v>51</v>
      </c>
      <c r="K24" s="2" t="s">
        <v>51</v>
      </c>
      <c r="L24" s="2" t="s">
        <v>51</v>
      </c>
      <c r="M24" s="2" t="s">
        <v>51</v>
      </c>
      <c r="N24" s="2" t="s">
        <v>51</v>
      </c>
    </row>
    <row r="25" spans="1:14" ht="30" customHeight="1">
      <c r="A25" s="8" t="s">
        <v>215</v>
      </c>
      <c r="B25" s="8" t="s">
        <v>212</v>
      </c>
      <c r="C25" s="8" t="s">
        <v>213</v>
      </c>
      <c r="D25" s="8" t="s">
        <v>87</v>
      </c>
      <c r="E25" s="13">
        <f>일위대가!F144</f>
        <v>3630</v>
      </c>
      <c r="F25" s="13">
        <f>일위대가!H144</f>
        <v>4824</v>
      </c>
      <c r="G25" s="13">
        <f>일위대가!J144</f>
        <v>144</v>
      </c>
      <c r="H25" s="13">
        <f t="shared" si="0"/>
        <v>8598</v>
      </c>
      <c r="I25" s="8" t="s">
        <v>214</v>
      </c>
      <c r="J25" s="8" t="s">
        <v>51</v>
      </c>
      <c r="K25" s="2" t="s">
        <v>51</v>
      </c>
      <c r="L25" s="2" t="s">
        <v>51</v>
      </c>
      <c r="M25" s="2" t="s">
        <v>51</v>
      </c>
      <c r="N25" s="2" t="s">
        <v>51</v>
      </c>
    </row>
    <row r="26" spans="1:14" ht="30" customHeight="1">
      <c r="A26" s="8" t="s">
        <v>224</v>
      </c>
      <c r="B26" s="8" t="s">
        <v>221</v>
      </c>
      <c r="C26" s="8" t="s">
        <v>222</v>
      </c>
      <c r="D26" s="8" t="s">
        <v>71</v>
      </c>
      <c r="E26" s="13">
        <f>일위대가!F149</f>
        <v>1931</v>
      </c>
      <c r="F26" s="13">
        <f>일위대가!H149</f>
        <v>7218</v>
      </c>
      <c r="G26" s="13">
        <f>일위대가!J149</f>
        <v>288</v>
      </c>
      <c r="H26" s="13">
        <f t="shared" si="0"/>
        <v>9437</v>
      </c>
      <c r="I26" s="8" t="s">
        <v>223</v>
      </c>
      <c r="J26" s="8" t="s">
        <v>51</v>
      </c>
      <c r="K26" s="2" t="s">
        <v>51</v>
      </c>
      <c r="L26" s="2" t="s">
        <v>51</v>
      </c>
      <c r="M26" s="2" t="s">
        <v>51</v>
      </c>
      <c r="N26" s="2" t="s">
        <v>51</v>
      </c>
    </row>
    <row r="27" spans="1:14" ht="30" customHeight="1">
      <c r="A27" s="8" t="s">
        <v>229</v>
      </c>
      <c r="B27" s="8" t="s">
        <v>226</v>
      </c>
      <c r="C27" s="8" t="s">
        <v>227</v>
      </c>
      <c r="D27" s="8" t="s">
        <v>71</v>
      </c>
      <c r="E27" s="13">
        <f>일위대가!F158</f>
        <v>7301</v>
      </c>
      <c r="F27" s="13">
        <f>일위대가!H158</f>
        <v>49597</v>
      </c>
      <c r="G27" s="13">
        <f>일위대가!J158</f>
        <v>1325</v>
      </c>
      <c r="H27" s="13">
        <f t="shared" si="0"/>
        <v>58223</v>
      </c>
      <c r="I27" s="8" t="s">
        <v>228</v>
      </c>
      <c r="J27" s="8" t="s">
        <v>51</v>
      </c>
      <c r="K27" s="2" t="s">
        <v>51</v>
      </c>
      <c r="L27" s="2" t="s">
        <v>51</v>
      </c>
      <c r="M27" s="2" t="s">
        <v>51</v>
      </c>
      <c r="N27" s="2" t="s">
        <v>51</v>
      </c>
    </row>
    <row r="28" spans="1:14" ht="30" customHeight="1">
      <c r="A28" s="8" t="s">
        <v>234</v>
      </c>
      <c r="B28" s="8" t="s">
        <v>231</v>
      </c>
      <c r="C28" s="8" t="s">
        <v>232</v>
      </c>
      <c r="D28" s="8" t="s">
        <v>87</v>
      </c>
      <c r="E28" s="13">
        <f>일위대가!F164</f>
        <v>5563</v>
      </c>
      <c r="F28" s="13">
        <f>일위대가!H164</f>
        <v>20568</v>
      </c>
      <c r="G28" s="13">
        <f>일위대가!J164</f>
        <v>283</v>
      </c>
      <c r="H28" s="13">
        <f t="shared" si="0"/>
        <v>26414</v>
      </c>
      <c r="I28" s="8" t="s">
        <v>233</v>
      </c>
      <c r="J28" s="8" t="s">
        <v>51</v>
      </c>
      <c r="K28" s="2" t="s">
        <v>51</v>
      </c>
      <c r="L28" s="2" t="s">
        <v>51</v>
      </c>
      <c r="M28" s="2" t="s">
        <v>51</v>
      </c>
      <c r="N28" s="2" t="s">
        <v>51</v>
      </c>
    </row>
    <row r="29" spans="1:14" ht="30" customHeight="1">
      <c r="A29" s="8" t="s">
        <v>239</v>
      </c>
      <c r="B29" s="8" t="s">
        <v>236</v>
      </c>
      <c r="C29" s="8" t="s">
        <v>237</v>
      </c>
      <c r="D29" s="8" t="s">
        <v>87</v>
      </c>
      <c r="E29" s="13">
        <f>일위대가!F171</f>
        <v>130500</v>
      </c>
      <c r="F29" s="13">
        <f>일위대가!H171</f>
        <v>53000</v>
      </c>
      <c r="G29" s="13">
        <f>일위대가!J171</f>
        <v>0</v>
      </c>
      <c r="H29" s="13">
        <f t="shared" si="0"/>
        <v>183500</v>
      </c>
      <c r="I29" s="8" t="s">
        <v>238</v>
      </c>
      <c r="J29" s="8" t="s">
        <v>51</v>
      </c>
      <c r="K29" s="2" t="s">
        <v>51</v>
      </c>
      <c r="L29" s="2" t="s">
        <v>51</v>
      </c>
      <c r="M29" s="2" t="s">
        <v>51</v>
      </c>
      <c r="N29" s="2" t="s">
        <v>51</v>
      </c>
    </row>
    <row r="30" spans="1:14" ht="30" customHeight="1">
      <c r="A30" s="8" t="s">
        <v>244</v>
      </c>
      <c r="B30" s="8" t="s">
        <v>241</v>
      </c>
      <c r="C30" s="8" t="s">
        <v>242</v>
      </c>
      <c r="D30" s="8" t="s">
        <v>186</v>
      </c>
      <c r="E30" s="13">
        <f>일위대가!F176</f>
        <v>4412740</v>
      </c>
      <c r="F30" s="13">
        <f>일위대가!H176</f>
        <v>337635</v>
      </c>
      <c r="G30" s="13">
        <f>일위대가!J176</f>
        <v>0</v>
      </c>
      <c r="H30" s="13">
        <f t="shared" si="0"/>
        <v>4750375</v>
      </c>
      <c r="I30" s="8" t="s">
        <v>243</v>
      </c>
      <c r="J30" s="8" t="s">
        <v>51</v>
      </c>
      <c r="K30" s="2" t="s">
        <v>51</v>
      </c>
      <c r="L30" s="2" t="s">
        <v>51</v>
      </c>
      <c r="M30" s="2" t="s">
        <v>51</v>
      </c>
      <c r="N30" s="2" t="s">
        <v>51</v>
      </c>
    </row>
    <row r="31" spans="1:14" ht="30" customHeight="1">
      <c r="A31" s="8" t="s">
        <v>249</v>
      </c>
      <c r="B31" s="8" t="s">
        <v>246</v>
      </c>
      <c r="C31" s="8" t="s">
        <v>247</v>
      </c>
      <c r="D31" s="8" t="s">
        <v>186</v>
      </c>
      <c r="E31" s="13">
        <f>일위대가!F185</f>
        <v>205421</v>
      </c>
      <c r="F31" s="13">
        <f>일위대가!H185</f>
        <v>117663</v>
      </c>
      <c r="G31" s="13">
        <f>일위대가!J185</f>
        <v>0</v>
      </c>
      <c r="H31" s="13">
        <f t="shared" si="0"/>
        <v>323084</v>
      </c>
      <c r="I31" s="8" t="s">
        <v>248</v>
      </c>
      <c r="J31" s="8" t="s">
        <v>51</v>
      </c>
      <c r="K31" s="2" t="s">
        <v>51</v>
      </c>
      <c r="L31" s="2" t="s">
        <v>51</v>
      </c>
      <c r="M31" s="2" t="s">
        <v>51</v>
      </c>
      <c r="N31" s="2" t="s">
        <v>51</v>
      </c>
    </row>
    <row r="32" spans="1:14" ht="30" customHeight="1">
      <c r="A32" s="8" t="s">
        <v>254</v>
      </c>
      <c r="B32" s="8" t="s">
        <v>251</v>
      </c>
      <c r="C32" s="8" t="s">
        <v>252</v>
      </c>
      <c r="D32" s="8" t="s">
        <v>71</v>
      </c>
      <c r="E32" s="13">
        <f>일위대가!F195</f>
        <v>6385</v>
      </c>
      <c r="F32" s="13">
        <f>일위대가!H195</f>
        <v>19861</v>
      </c>
      <c r="G32" s="13">
        <f>일위대가!J195</f>
        <v>636</v>
      </c>
      <c r="H32" s="13">
        <f t="shared" si="0"/>
        <v>26882</v>
      </c>
      <c r="I32" s="8" t="s">
        <v>253</v>
      </c>
      <c r="J32" s="8" t="s">
        <v>51</v>
      </c>
      <c r="K32" s="2" t="s">
        <v>51</v>
      </c>
      <c r="L32" s="2" t="s">
        <v>51</v>
      </c>
      <c r="M32" s="2" t="s">
        <v>51</v>
      </c>
      <c r="N32" s="2" t="s">
        <v>51</v>
      </c>
    </row>
    <row r="33" spans="1:14" ht="30" customHeight="1">
      <c r="A33" s="8" t="s">
        <v>259</v>
      </c>
      <c r="B33" s="8" t="s">
        <v>256</v>
      </c>
      <c r="C33" s="8" t="s">
        <v>257</v>
      </c>
      <c r="D33" s="8" t="s">
        <v>186</v>
      </c>
      <c r="E33" s="13">
        <f>일위대가!F203</f>
        <v>23326</v>
      </c>
      <c r="F33" s="13">
        <f>일위대가!H203</f>
        <v>169264</v>
      </c>
      <c r="G33" s="13">
        <f>일위대가!J203</f>
        <v>4962</v>
      </c>
      <c r="H33" s="13">
        <f t="shared" si="0"/>
        <v>197552</v>
      </c>
      <c r="I33" s="8" t="s">
        <v>258</v>
      </c>
      <c r="J33" s="8" t="s">
        <v>51</v>
      </c>
      <c r="K33" s="2" t="s">
        <v>51</v>
      </c>
      <c r="L33" s="2" t="s">
        <v>51</v>
      </c>
      <c r="M33" s="2" t="s">
        <v>51</v>
      </c>
      <c r="N33" s="2" t="s">
        <v>51</v>
      </c>
    </row>
    <row r="34" spans="1:14" ht="30" customHeight="1">
      <c r="A34" s="8" t="s">
        <v>266</v>
      </c>
      <c r="B34" s="8" t="s">
        <v>263</v>
      </c>
      <c r="C34" s="8" t="s">
        <v>264</v>
      </c>
      <c r="D34" s="8" t="s">
        <v>87</v>
      </c>
      <c r="E34" s="13">
        <f>일위대가!F208</f>
        <v>0</v>
      </c>
      <c r="F34" s="13">
        <f>일위대가!H208</f>
        <v>11549</v>
      </c>
      <c r="G34" s="13">
        <f>일위대가!J208</f>
        <v>193</v>
      </c>
      <c r="H34" s="13">
        <f t="shared" si="0"/>
        <v>11742</v>
      </c>
      <c r="I34" s="8" t="s">
        <v>265</v>
      </c>
      <c r="J34" s="8" t="s">
        <v>51</v>
      </c>
      <c r="K34" s="2" t="s">
        <v>51</v>
      </c>
      <c r="L34" s="2" t="s">
        <v>51</v>
      </c>
      <c r="M34" s="2" t="s">
        <v>51</v>
      </c>
      <c r="N34" s="2" t="s">
        <v>51</v>
      </c>
    </row>
    <row r="35" spans="1:14" ht="30" customHeight="1">
      <c r="A35" s="8" t="s">
        <v>271</v>
      </c>
      <c r="B35" s="8" t="s">
        <v>268</v>
      </c>
      <c r="C35" s="8" t="s">
        <v>269</v>
      </c>
      <c r="D35" s="8" t="s">
        <v>87</v>
      </c>
      <c r="E35" s="13">
        <f>일위대가!F213</f>
        <v>0</v>
      </c>
      <c r="F35" s="13">
        <f>일위대가!H213</f>
        <v>5542</v>
      </c>
      <c r="G35" s="13">
        <f>일위대가!J213</f>
        <v>0</v>
      </c>
      <c r="H35" s="13">
        <f t="shared" si="0"/>
        <v>5542</v>
      </c>
      <c r="I35" s="8" t="s">
        <v>270</v>
      </c>
      <c r="J35" s="8" t="s">
        <v>51</v>
      </c>
      <c r="K35" s="2" t="s">
        <v>51</v>
      </c>
      <c r="L35" s="2" t="s">
        <v>51</v>
      </c>
      <c r="M35" s="2" t="s">
        <v>51</v>
      </c>
      <c r="N35" s="2" t="s">
        <v>51</v>
      </c>
    </row>
    <row r="36" spans="1:14" ht="30" customHeight="1">
      <c r="A36" s="8" t="s">
        <v>275</v>
      </c>
      <c r="B36" s="8" t="s">
        <v>273</v>
      </c>
      <c r="C36" s="8" t="s">
        <v>51</v>
      </c>
      <c r="D36" s="8" t="s">
        <v>87</v>
      </c>
      <c r="E36" s="13">
        <f>일위대가!F217</f>
        <v>0</v>
      </c>
      <c r="F36" s="13">
        <f>일위대가!H217</f>
        <v>3768</v>
      </c>
      <c r="G36" s="13">
        <f>일위대가!J217</f>
        <v>0</v>
      </c>
      <c r="H36" s="13">
        <f t="shared" ref="H36:H67" si="1">E36+F36+G36</f>
        <v>3768</v>
      </c>
      <c r="I36" s="8" t="s">
        <v>274</v>
      </c>
      <c r="J36" s="8" t="s">
        <v>51</v>
      </c>
      <c r="K36" s="2" t="s">
        <v>51</v>
      </c>
      <c r="L36" s="2" t="s">
        <v>51</v>
      </c>
      <c r="M36" s="2" t="s">
        <v>51</v>
      </c>
      <c r="N36" s="2" t="s">
        <v>51</v>
      </c>
    </row>
    <row r="37" spans="1:14" ht="30" customHeight="1">
      <c r="A37" s="8" t="s">
        <v>282</v>
      </c>
      <c r="B37" s="8" t="s">
        <v>279</v>
      </c>
      <c r="C37" s="8" t="s">
        <v>280</v>
      </c>
      <c r="D37" s="8" t="s">
        <v>59</v>
      </c>
      <c r="E37" s="13">
        <f>일위대가!F221</f>
        <v>9343026</v>
      </c>
      <c r="F37" s="13">
        <f>일위대가!H221</f>
        <v>0</v>
      </c>
      <c r="G37" s="13">
        <f>일위대가!J221</f>
        <v>0</v>
      </c>
      <c r="H37" s="13">
        <f t="shared" si="1"/>
        <v>9343026</v>
      </c>
      <c r="I37" s="8" t="s">
        <v>281</v>
      </c>
      <c r="J37" s="8" t="s">
        <v>51</v>
      </c>
      <c r="K37" s="2" t="s">
        <v>51</v>
      </c>
      <c r="L37" s="2" t="s">
        <v>51</v>
      </c>
      <c r="M37" s="2" t="s">
        <v>51</v>
      </c>
      <c r="N37" s="2" t="s">
        <v>51</v>
      </c>
    </row>
    <row r="38" spans="1:14" ht="30" customHeight="1">
      <c r="A38" s="8" t="s">
        <v>286</v>
      </c>
      <c r="B38" s="8" t="s">
        <v>284</v>
      </c>
      <c r="C38" s="8" t="s">
        <v>280</v>
      </c>
      <c r="D38" s="8" t="s">
        <v>59</v>
      </c>
      <c r="E38" s="13">
        <f>일위대가!F225</f>
        <v>9343026</v>
      </c>
      <c r="F38" s="13">
        <f>일위대가!H225</f>
        <v>0</v>
      </c>
      <c r="G38" s="13">
        <f>일위대가!J225</f>
        <v>0</v>
      </c>
      <c r="H38" s="13">
        <f t="shared" si="1"/>
        <v>9343026</v>
      </c>
      <c r="I38" s="8" t="s">
        <v>285</v>
      </c>
      <c r="J38" s="8" t="s">
        <v>51</v>
      </c>
      <c r="K38" s="2" t="s">
        <v>51</v>
      </c>
      <c r="L38" s="2" t="s">
        <v>51</v>
      </c>
      <c r="M38" s="2" t="s">
        <v>51</v>
      </c>
      <c r="N38" s="2" t="s">
        <v>51</v>
      </c>
    </row>
    <row r="39" spans="1:14" ht="30" customHeight="1">
      <c r="A39" s="8" t="s">
        <v>291</v>
      </c>
      <c r="B39" s="8" t="s">
        <v>288</v>
      </c>
      <c r="C39" s="8" t="s">
        <v>289</v>
      </c>
      <c r="D39" s="8" t="s">
        <v>59</v>
      </c>
      <c r="E39" s="13">
        <f>일위대가!F229</f>
        <v>435936</v>
      </c>
      <c r="F39" s="13">
        <f>일위대가!H229</f>
        <v>0</v>
      </c>
      <c r="G39" s="13">
        <f>일위대가!J229</f>
        <v>0</v>
      </c>
      <c r="H39" s="13">
        <f t="shared" si="1"/>
        <v>435936</v>
      </c>
      <c r="I39" s="8" t="s">
        <v>290</v>
      </c>
      <c r="J39" s="8" t="s">
        <v>51</v>
      </c>
      <c r="K39" s="2" t="s">
        <v>51</v>
      </c>
      <c r="L39" s="2" t="s">
        <v>51</v>
      </c>
      <c r="M39" s="2" t="s">
        <v>51</v>
      </c>
      <c r="N39" s="2" t="s">
        <v>51</v>
      </c>
    </row>
    <row r="40" spans="1:14" ht="30" customHeight="1">
      <c r="A40" s="8" t="s">
        <v>300</v>
      </c>
      <c r="B40" s="8" t="s">
        <v>297</v>
      </c>
      <c r="C40" s="8" t="s">
        <v>298</v>
      </c>
      <c r="D40" s="8" t="s">
        <v>87</v>
      </c>
      <c r="E40" s="13">
        <f>일위대가!F234</f>
        <v>0</v>
      </c>
      <c r="F40" s="13">
        <f>일위대가!H234</f>
        <v>30233</v>
      </c>
      <c r="G40" s="13">
        <f>일위대가!J234</f>
        <v>0</v>
      </c>
      <c r="H40" s="13">
        <f t="shared" si="1"/>
        <v>30233</v>
      </c>
      <c r="I40" s="8" t="s">
        <v>299</v>
      </c>
      <c r="J40" s="8" t="s">
        <v>51</v>
      </c>
      <c r="K40" s="2" t="s">
        <v>51</v>
      </c>
      <c r="L40" s="2" t="s">
        <v>51</v>
      </c>
      <c r="M40" s="2" t="s">
        <v>51</v>
      </c>
      <c r="N40" s="2" t="s">
        <v>51</v>
      </c>
    </row>
    <row r="41" spans="1:14" ht="30" customHeight="1">
      <c r="A41" s="8" t="s">
        <v>310</v>
      </c>
      <c r="B41" s="8" t="s">
        <v>307</v>
      </c>
      <c r="C41" s="8" t="s">
        <v>308</v>
      </c>
      <c r="D41" s="8" t="s">
        <v>59</v>
      </c>
      <c r="E41" s="13">
        <f>일위대가!F240</f>
        <v>0</v>
      </c>
      <c r="F41" s="13">
        <f>일위대가!H240</f>
        <v>27643</v>
      </c>
      <c r="G41" s="13">
        <f>일위대가!J240</f>
        <v>552</v>
      </c>
      <c r="H41" s="13">
        <f t="shared" si="1"/>
        <v>28195</v>
      </c>
      <c r="I41" s="8" t="s">
        <v>309</v>
      </c>
      <c r="J41" s="8" t="s">
        <v>51</v>
      </c>
      <c r="K41" s="2" t="s">
        <v>51</v>
      </c>
      <c r="L41" s="2" t="s">
        <v>51</v>
      </c>
      <c r="M41" s="2" t="s">
        <v>51</v>
      </c>
      <c r="N41" s="2" t="s">
        <v>51</v>
      </c>
    </row>
    <row r="42" spans="1:14" ht="30" customHeight="1">
      <c r="A42" s="8" t="s">
        <v>318</v>
      </c>
      <c r="B42" s="8" t="s">
        <v>316</v>
      </c>
      <c r="C42" s="8" t="s">
        <v>308</v>
      </c>
      <c r="D42" s="8" t="s">
        <v>59</v>
      </c>
      <c r="E42" s="13">
        <f>일위대가!F245</f>
        <v>0</v>
      </c>
      <c r="F42" s="13">
        <f>일위대가!H245</f>
        <v>6739</v>
      </c>
      <c r="G42" s="13">
        <f>일위대가!J245</f>
        <v>269</v>
      </c>
      <c r="H42" s="13">
        <f t="shared" si="1"/>
        <v>7008</v>
      </c>
      <c r="I42" s="8" t="s">
        <v>317</v>
      </c>
      <c r="J42" s="8" t="s">
        <v>51</v>
      </c>
      <c r="K42" s="2" t="s">
        <v>51</v>
      </c>
      <c r="L42" s="2" t="s">
        <v>51</v>
      </c>
      <c r="M42" s="2" t="s">
        <v>51</v>
      </c>
      <c r="N42" s="2" t="s">
        <v>51</v>
      </c>
    </row>
    <row r="43" spans="1:14" ht="30" customHeight="1">
      <c r="A43" s="8" t="s">
        <v>328</v>
      </c>
      <c r="B43" s="8" t="s">
        <v>325</v>
      </c>
      <c r="C43" s="8" t="s">
        <v>326</v>
      </c>
      <c r="D43" s="8" t="s">
        <v>71</v>
      </c>
      <c r="E43" s="13">
        <f>일위대가!F249</f>
        <v>1689</v>
      </c>
      <c r="F43" s="13">
        <f>일위대가!H249</f>
        <v>0</v>
      </c>
      <c r="G43" s="13">
        <f>일위대가!J249</f>
        <v>0</v>
      </c>
      <c r="H43" s="13">
        <f t="shared" si="1"/>
        <v>1689</v>
      </c>
      <c r="I43" s="8" t="s">
        <v>327</v>
      </c>
      <c r="J43" s="8" t="s">
        <v>51</v>
      </c>
      <c r="K43" s="2" t="s">
        <v>51</v>
      </c>
      <c r="L43" s="2" t="s">
        <v>51</v>
      </c>
      <c r="M43" s="2" t="s">
        <v>51</v>
      </c>
      <c r="N43" s="2" t="s">
        <v>51</v>
      </c>
    </row>
    <row r="44" spans="1:14" ht="30" customHeight="1">
      <c r="A44" s="8" t="s">
        <v>333</v>
      </c>
      <c r="B44" s="8" t="s">
        <v>330</v>
      </c>
      <c r="C44" s="8" t="s">
        <v>331</v>
      </c>
      <c r="D44" s="8" t="s">
        <v>71</v>
      </c>
      <c r="E44" s="13">
        <f>일위대가!F253</f>
        <v>282</v>
      </c>
      <c r="F44" s="13">
        <f>일위대가!H253</f>
        <v>0</v>
      </c>
      <c r="G44" s="13">
        <f>일위대가!J253</f>
        <v>0</v>
      </c>
      <c r="H44" s="13">
        <f t="shared" si="1"/>
        <v>282</v>
      </c>
      <c r="I44" s="8" t="s">
        <v>332</v>
      </c>
      <c r="J44" s="8" t="s">
        <v>51</v>
      </c>
      <c r="K44" s="2" t="s">
        <v>51</v>
      </c>
      <c r="L44" s="2" t="s">
        <v>51</v>
      </c>
      <c r="M44" s="2" t="s">
        <v>51</v>
      </c>
      <c r="N44" s="2" t="s">
        <v>51</v>
      </c>
    </row>
    <row r="45" spans="1:14" ht="30" customHeight="1">
      <c r="A45" s="8" t="s">
        <v>340</v>
      </c>
      <c r="B45" s="8" t="s">
        <v>337</v>
      </c>
      <c r="C45" s="8" t="s">
        <v>338</v>
      </c>
      <c r="D45" s="8" t="s">
        <v>87</v>
      </c>
      <c r="E45" s="13">
        <f>일위대가!F258</f>
        <v>672</v>
      </c>
      <c r="F45" s="13">
        <f>일위대가!H258</f>
        <v>24757</v>
      </c>
      <c r="G45" s="13">
        <f>일위대가!J258</f>
        <v>0</v>
      </c>
      <c r="H45" s="13">
        <f t="shared" si="1"/>
        <v>25429</v>
      </c>
      <c r="I45" s="8" t="s">
        <v>339</v>
      </c>
      <c r="J45" s="8" t="s">
        <v>51</v>
      </c>
      <c r="K45" s="2" t="s">
        <v>51</v>
      </c>
      <c r="L45" s="2" t="s">
        <v>51</v>
      </c>
      <c r="M45" s="2" t="s">
        <v>51</v>
      </c>
      <c r="N45" s="2" t="s">
        <v>51</v>
      </c>
    </row>
    <row r="46" spans="1:14" ht="30" customHeight="1">
      <c r="A46" s="8" t="s">
        <v>345</v>
      </c>
      <c r="B46" s="8" t="s">
        <v>342</v>
      </c>
      <c r="C46" s="8" t="s">
        <v>343</v>
      </c>
      <c r="D46" s="8" t="s">
        <v>87</v>
      </c>
      <c r="E46" s="13">
        <f>일위대가!F263</f>
        <v>525</v>
      </c>
      <c r="F46" s="13">
        <f>일위대가!H263</f>
        <v>17427</v>
      </c>
      <c r="G46" s="13">
        <f>일위대가!J263</f>
        <v>0</v>
      </c>
      <c r="H46" s="13">
        <f t="shared" si="1"/>
        <v>17952</v>
      </c>
      <c r="I46" s="8" t="s">
        <v>344</v>
      </c>
      <c r="J46" s="8" t="s">
        <v>51</v>
      </c>
      <c r="K46" s="2" t="s">
        <v>51</v>
      </c>
      <c r="L46" s="2" t="s">
        <v>51</v>
      </c>
      <c r="M46" s="2" t="s">
        <v>51</v>
      </c>
      <c r="N46" s="2" t="s">
        <v>51</v>
      </c>
    </row>
    <row r="47" spans="1:14" ht="30" customHeight="1">
      <c r="A47" s="8" t="s">
        <v>392</v>
      </c>
      <c r="B47" s="8" t="s">
        <v>390</v>
      </c>
      <c r="C47" s="8" t="s">
        <v>391</v>
      </c>
      <c r="D47" s="8" t="s">
        <v>59</v>
      </c>
      <c r="E47" s="13">
        <f>일위대가!F270</f>
        <v>0</v>
      </c>
      <c r="F47" s="13">
        <f>일위대가!H270</f>
        <v>0</v>
      </c>
      <c r="G47" s="13">
        <f>일위대가!J270</f>
        <v>196350</v>
      </c>
      <c r="H47" s="13">
        <f t="shared" si="1"/>
        <v>196350</v>
      </c>
      <c r="I47" s="8" t="s">
        <v>853</v>
      </c>
      <c r="J47" s="8" t="s">
        <v>51</v>
      </c>
      <c r="K47" s="2" t="s">
        <v>51</v>
      </c>
      <c r="L47" s="2" t="s">
        <v>51</v>
      </c>
      <c r="M47" s="2" t="s">
        <v>51</v>
      </c>
      <c r="N47" s="2" t="s">
        <v>51</v>
      </c>
    </row>
    <row r="48" spans="1:14" ht="30" customHeight="1">
      <c r="A48" s="8" t="s">
        <v>395</v>
      </c>
      <c r="B48" s="8" t="s">
        <v>394</v>
      </c>
      <c r="C48" s="8" t="s">
        <v>391</v>
      </c>
      <c r="D48" s="8" t="s">
        <v>59</v>
      </c>
      <c r="E48" s="13">
        <f>일위대가!F277</f>
        <v>0</v>
      </c>
      <c r="F48" s="13">
        <f>일위대가!H277</f>
        <v>0</v>
      </c>
      <c r="G48" s="13">
        <f>일위대가!J277</f>
        <v>196350</v>
      </c>
      <c r="H48" s="13">
        <f t="shared" si="1"/>
        <v>196350</v>
      </c>
      <c r="I48" s="8" t="s">
        <v>863</v>
      </c>
      <c r="J48" s="8" t="s">
        <v>51</v>
      </c>
      <c r="K48" s="2" t="s">
        <v>51</v>
      </c>
      <c r="L48" s="2" t="s">
        <v>51</v>
      </c>
      <c r="M48" s="2" t="s">
        <v>51</v>
      </c>
      <c r="N48" s="2" t="s">
        <v>51</v>
      </c>
    </row>
    <row r="49" spans="1:14" ht="30" customHeight="1">
      <c r="A49" s="8" t="s">
        <v>859</v>
      </c>
      <c r="B49" s="8" t="s">
        <v>500</v>
      </c>
      <c r="C49" s="8" t="s">
        <v>858</v>
      </c>
      <c r="D49" s="8" t="s">
        <v>502</v>
      </c>
      <c r="E49" s="13">
        <f>일위대가!F284</f>
        <v>6576</v>
      </c>
      <c r="F49" s="13">
        <f>일위대가!H284</f>
        <v>44299</v>
      </c>
      <c r="G49" s="13">
        <f>일위대가!J284</f>
        <v>28219</v>
      </c>
      <c r="H49" s="13">
        <f t="shared" si="1"/>
        <v>79094</v>
      </c>
      <c r="I49" s="8" t="s">
        <v>869</v>
      </c>
      <c r="J49" s="8" t="s">
        <v>51</v>
      </c>
      <c r="K49" s="2" t="s">
        <v>870</v>
      </c>
      <c r="L49" s="2" t="s">
        <v>51</v>
      </c>
      <c r="M49" s="2" t="s">
        <v>51</v>
      </c>
      <c r="N49" s="2" t="s">
        <v>62</v>
      </c>
    </row>
    <row r="50" spans="1:14" ht="30" customHeight="1">
      <c r="A50" s="8" t="s">
        <v>432</v>
      </c>
      <c r="B50" s="8" t="s">
        <v>430</v>
      </c>
      <c r="C50" s="8" t="s">
        <v>431</v>
      </c>
      <c r="D50" s="8" t="s">
        <v>71</v>
      </c>
      <c r="E50" s="13">
        <f>일위대가!F291</f>
        <v>0</v>
      </c>
      <c r="F50" s="13">
        <f>일위대가!H291</f>
        <v>0</v>
      </c>
      <c r="G50" s="13">
        <f>일위대가!J291</f>
        <v>12907</v>
      </c>
      <c r="H50" s="13">
        <f t="shared" si="1"/>
        <v>12907</v>
      </c>
      <c r="I50" s="8" t="s">
        <v>884</v>
      </c>
      <c r="J50" s="8" t="s">
        <v>51</v>
      </c>
      <c r="K50" s="2" t="s">
        <v>51</v>
      </c>
      <c r="L50" s="2" t="s">
        <v>51</v>
      </c>
      <c r="M50" s="2" t="s">
        <v>51</v>
      </c>
      <c r="N50" s="2" t="s">
        <v>51</v>
      </c>
    </row>
    <row r="51" spans="1:14" ht="30" customHeight="1">
      <c r="A51" s="8" t="s">
        <v>436</v>
      </c>
      <c r="B51" s="8" t="s">
        <v>434</v>
      </c>
      <c r="C51" s="8" t="s">
        <v>435</v>
      </c>
      <c r="D51" s="8" t="s">
        <v>71</v>
      </c>
      <c r="E51" s="13">
        <f>일위대가!F298</f>
        <v>0</v>
      </c>
      <c r="F51" s="13">
        <f>일위대가!H298</f>
        <v>0</v>
      </c>
      <c r="G51" s="13">
        <f>일위대가!J298</f>
        <v>11084</v>
      </c>
      <c r="H51" s="13">
        <f t="shared" si="1"/>
        <v>11084</v>
      </c>
      <c r="I51" s="8" t="s">
        <v>892</v>
      </c>
      <c r="J51" s="8" t="s">
        <v>51</v>
      </c>
      <c r="K51" s="2" t="s">
        <v>51</v>
      </c>
      <c r="L51" s="2" t="s">
        <v>51</v>
      </c>
      <c r="M51" s="2" t="s">
        <v>51</v>
      </c>
      <c r="N51" s="2" t="s">
        <v>51</v>
      </c>
    </row>
    <row r="52" spans="1:14" ht="30" customHeight="1">
      <c r="A52" s="8" t="s">
        <v>471</v>
      </c>
      <c r="B52" s="8" t="s">
        <v>79</v>
      </c>
      <c r="C52" s="8" t="s">
        <v>469</v>
      </c>
      <c r="D52" s="8" t="s">
        <v>81</v>
      </c>
      <c r="E52" s="13">
        <f>일위대가!F303</f>
        <v>0</v>
      </c>
      <c r="F52" s="13">
        <f>일위대가!H303</f>
        <v>81747</v>
      </c>
      <c r="G52" s="13">
        <f>일위대가!J303</f>
        <v>0</v>
      </c>
      <c r="H52" s="13">
        <f t="shared" si="1"/>
        <v>81747</v>
      </c>
      <c r="I52" s="8" t="s">
        <v>470</v>
      </c>
      <c r="J52" s="8" t="s">
        <v>51</v>
      </c>
      <c r="K52" s="2" t="s">
        <v>51</v>
      </c>
      <c r="L52" s="2" t="s">
        <v>51</v>
      </c>
      <c r="M52" s="2" t="s">
        <v>51</v>
      </c>
      <c r="N52" s="2" t="s">
        <v>51</v>
      </c>
    </row>
    <row r="53" spans="1:14" ht="30" customHeight="1">
      <c r="A53" s="8" t="s">
        <v>504</v>
      </c>
      <c r="B53" s="8" t="s">
        <v>500</v>
      </c>
      <c r="C53" s="8" t="s">
        <v>501</v>
      </c>
      <c r="D53" s="8" t="s">
        <v>502</v>
      </c>
      <c r="E53" s="13">
        <f>일위대가!F310</f>
        <v>19546</v>
      </c>
      <c r="F53" s="13">
        <f>일위대가!H310</f>
        <v>44299</v>
      </c>
      <c r="G53" s="13">
        <f>일위대가!J310</f>
        <v>83396</v>
      </c>
      <c r="H53" s="13">
        <f t="shared" si="1"/>
        <v>147241</v>
      </c>
      <c r="I53" s="8" t="s">
        <v>503</v>
      </c>
      <c r="J53" s="8" t="s">
        <v>51</v>
      </c>
      <c r="K53" s="2" t="s">
        <v>870</v>
      </c>
      <c r="L53" s="2" t="s">
        <v>51</v>
      </c>
      <c r="M53" s="2" t="s">
        <v>51</v>
      </c>
      <c r="N53" s="2" t="s">
        <v>62</v>
      </c>
    </row>
    <row r="54" spans="1:14" ht="30" customHeight="1">
      <c r="A54" s="8" t="s">
        <v>908</v>
      </c>
      <c r="B54" s="8" t="s">
        <v>909</v>
      </c>
      <c r="C54" s="8" t="s">
        <v>910</v>
      </c>
      <c r="D54" s="8" t="s">
        <v>502</v>
      </c>
      <c r="E54" s="13">
        <f>일위대가!F317</f>
        <v>28554</v>
      </c>
      <c r="F54" s="13">
        <f>일위대가!H317</f>
        <v>44299</v>
      </c>
      <c r="G54" s="13">
        <f>일위대가!J317</f>
        <v>15355</v>
      </c>
      <c r="H54" s="13">
        <f t="shared" si="1"/>
        <v>88208</v>
      </c>
      <c r="I54" s="8" t="s">
        <v>911</v>
      </c>
      <c r="J54" s="8" t="s">
        <v>51</v>
      </c>
      <c r="K54" s="2" t="s">
        <v>870</v>
      </c>
      <c r="L54" s="2" t="s">
        <v>51</v>
      </c>
      <c r="M54" s="2" t="s">
        <v>51</v>
      </c>
      <c r="N54" s="2" t="s">
        <v>62</v>
      </c>
    </row>
    <row r="55" spans="1:14" ht="30" customHeight="1">
      <c r="A55" s="8" t="s">
        <v>918</v>
      </c>
      <c r="B55" s="8" t="s">
        <v>919</v>
      </c>
      <c r="C55" s="8" t="s">
        <v>858</v>
      </c>
      <c r="D55" s="8" t="s">
        <v>502</v>
      </c>
      <c r="E55" s="13">
        <f>일위대가!F324</f>
        <v>15388</v>
      </c>
      <c r="F55" s="13">
        <f>일위대가!H324</f>
        <v>36224</v>
      </c>
      <c r="G55" s="13">
        <f>일위대가!J324</f>
        <v>20490</v>
      </c>
      <c r="H55" s="13">
        <f t="shared" si="1"/>
        <v>72102</v>
      </c>
      <c r="I55" s="8" t="s">
        <v>920</v>
      </c>
      <c r="J55" s="8" t="s">
        <v>51</v>
      </c>
      <c r="K55" s="2" t="s">
        <v>870</v>
      </c>
      <c r="L55" s="2" t="s">
        <v>51</v>
      </c>
      <c r="M55" s="2" t="s">
        <v>51</v>
      </c>
      <c r="N55" s="2" t="s">
        <v>62</v>
      </c>
    </row>
    <row r="56" spans="1:14" ht="30" customHeight="1">
      <c r="A56" s="8" t="s">
        <v>510</v>
      </c>
      <c r="B56" s="8" t="s">
        <v>507</v>
      </c>
      <c r="C56" s="8" t="s">
        <v>508</v>
      </c>
      <c r="D56" s="8" t="s">
        <v>71</v>
      </c>
      <c r="E56" s="13">
        <f>일위대가!F330</f>
        <v>4414</v>
      </c>
      <c r="F56" s="13">
        <f>일위대가!H330</f>
        <v>4312</v>
      </c>
      <c r="G56" s="13">
        <f>일위대가!J330</f>
        <v>133</v>
      </c>
      <c r="H56" s="13">
        <f t="shared" si="1"/>
        <v>8859</v>
      </c>
      <c r="I56" s="8" t="s">
        <v>509</v>
      </c>
      <c r="J56" s="8" t="s">
        <v>51</v>
      </c>
      <c r="K56" s="2" t="s">
        <v>51</v>
      </c>
      <c r="L56" s="2" t="s">
        <v>51</v>
      </c>
      <c r="M56" s="2" t="s">
        <v>51</v>
      </c>
      <c r="N56" s="2" t="s">
        <v>51</v>
      </c>
    </row>
    <row r="57" spans="1:14" ht="30" customHeight="1">
      <c r="A57" s="8" t="s">
        <v>515</v>
      </c>
      <c r="B57" s="8" t="s">
        <v>512</v>
      </c>
      <c r="C57" s="8" t="s">
        <v>513</v>
      </c>
      <c r="D57" s="8" t="s">
        <v>87</v>
      </c>
      <c r="E57" s="13">
        <f>일위대가!F337</f>
        <v>130500</v>
      </c>
      <c r="F57" s="13">
        <f>일위대가!H337</f>
        <v>53000</v>
      </c>
      <c r="G57" s="13">
        <f>일위대가!J337</f>
        <v>0</v>
      </c>
      <c r="H57" s="13">
        <f t="shared" si="1"/>
        <v>183500</v>
      </c>
      <c r="I57" s="8" t="s">
        <v>514</v>
      </c>
      <c r="J57" s="8" t="s">
        <v>51</v>
      </c>
      <c r="K57" s="2" t="s">
        <v>51</v>
      </c>
      <c r="L57" s="2" t="s">
        <v>51</v>
      </c>
      <c r="M57" s="2" t="s">
        <v>51</v>
      </c>
      <c r="N57" s="2" t="s">
        <v>51</v>
      </c>
    </row>
    <row r="58" spans="1:14" ht="30" customHeight="1">
      <c r="A58" s="8" t="s">
        <v>933</v>
      </c>
      <c r="B58" s="8" t="s">
        <v>536</v>
      </c>
      <c r="C58" s="8" t="s">
        <v>931</v>
      </c>
      <c r="D58" s="8" t="s">
        <v>479</v>
      </c>
      <c r="E58" s="13">
        <f>일위대가!F350</f>
        <v>13</v>
      </c>
      <c r="F58" s="13">
        <f>일위대가!H350</f>
        <v>1292</v>
      </c>
      <c r="G58" s="13">
        <f>일위대가!J350</f>
        <v>40</v>
      </c>
      <c r="H58" s="13">
        <f t="shared" si="1"/>
        <v>1345</v>
      </c>
      <c r="I58" s="8" t="s">
        <v>932</v>
      </c>
      <c r="J58" s="8" t="s">
        <v>51</v>
      </c>
      <c r="K58" s="2" t="s">
        <v>51</v>
      </c>
      <c r="L58" s="2" t="s">
        <v>51</v>
      </c>
      <c r="M58" s="2" t="s">
        <v>51</v>
      </c>
      <c r="N58" s="2" t="s">
        <v>51</v>
      </c>
    </row>
    <row r="59" spans="1:14" ht="30" customHeight="1">
      <c r="A59" s="8" t="s">
        <v>958</v>
      </c>
      <c r="B59" s="8" t="s">
        <v>955</v>
      </c>
      <c r="C59" s="8" t="s">
        <v>956</v>
      </c>
      <c r="D59" s="8" t="s">
        <v>502</v>
      </c>
      <c r="E59" s="13">
        <f>일위대가!F354</f>
        <v>0</v>
      </c>
      <c r="F59" s="13">
        <f>일위대가!H354</f>
        <v>0</v>
      </c>
      <c r="G59" s="13">
        <f>일위대가!J354</f>
        <v>140</v>
      </c>
      <c r="H59" s="13">
        <f t="shared" si="1"/>
        <v>140</v>
      </c>
      <c r="I59" s="8" t="s">
        <v>957</v>
      </c>
      <c r="J59" s="8" t="s">
        <v>51</v>
      </c>
      <c r="K59" s="2" t="s">
        <v>870</v>
      </c>
      <c r="L59" s="2" t="s">
        <v>51</v>
      </c>
      <c r="M59" s="2" t="s">
        <v>51</v>
      </c>
      <c r="N59" s="2" t="s">
        <v>62</v>
      </c>
    </row>
    <row r="60" spans="1:14" ht="30" customHeight="1">
      <c r="A60" s="8" t="s">
        <v>521</v>
      </c>
      <c r="B60" s="8" t="s">
        <v>507</v>
      </c>
      <c r="C60" s="8" t="s">
        <v>519</v>
      </c>
      <c r="D60" s="8" t="s">
        <v>71</v>
      </c>
      <c r="E60" s="13">
        <f>일위대가!F360</f>
        <v>14554</v>
      </c>
      <c r="F60" s="13">
        <f>일위대가!H360</f>
        <v>60413</v>
      </c>
      <c r="G60" s="13">
        <f>일위대가!J360</f>
        <v>1923</v>
      </c>
      <c r="H60" s="13">
        <f t="shared" si="1"/>
        <v>76890</v>
      </c>
      <c r="I60" s="8" t="s">
        <v>520</v>
      </c>
      <c r="J60" s="8" t="s">
        <v>51</v>
      </c>
      <c r="K60" s="2" t="s">
        <v>51</v>
      </c>
      <c r="L60" s="2" t="s">
        <v>51</v>
      </c>
      <c r="M60" s="2" t="s">
        <v>51</v>
      </c>
      <c r="N60" s="2" t="s">
        <v>51</v>
      </c>
    </row>
    <row r="61" spans="1:14" ht="30" customHeight="1">
      <c r="A61" s="8" t="s">
        <v>980</v>
      </c>
      <c r="B61" s="8" t="s">
        <v>589</v>
      </c>
      <c r="C61" s="8" t="s">
        <v>931</v>
      </c>
      <c r="D61" s="8" t="s">
        <v>479</v>
      </c>
      <c r="E61" s="13">
        <f>일위대가!F365</f>
        <v>89</v>
      </c>
      <c r="F61" s="13">
        <f>일위대가!H365</f>
        <v>6346</v>
      </c>
      <c r="G61" s="13">
        <f>일위대가!J365</f>
        <v>202</v>
      </c>
      <c r="H61" s="13">
        <f t="shared" si="1"/>
        <v>6637</v>
      </c>
      <c r="I61" s="8" t="s">
        <v>979</v>
      </c>
      <c r="J61" s="8" t="s">
        <v>51</v>
      </c>
      <c r="K61" s="2" t="s">
        <v>51</v>
      </c>
      <c r="L61" s="2" t="s">
        <v>51</v>
      </c>
      <c r="M61" s="2" t="s">
        <v>51</v>
      </c>
      <c r="N61" s="2" t="s">
        <v>51</v>
      </c>
    </row>
    <row r="62" spans="1:14" ht="30" customHeight="1">
      <c r="A62" s="8" t="s">
        <v>986</v>
      </c>
      <c r="B62" s="8" t="s">
        <v>984</v>
      </c>
      <c r="C62" s="8" t="s">
        <v>931</v>
      </c>
      <c r="D62" s="8" t="s">
        <v>479</v>
      </c>
      <c r="E62" s="13">
        <f>일위대가!F378</f>
        <v>76</v>
      </c>
      <c r="F62" s="13">
        <f>일위대가!H378</f>
        <v>5054</v>
      </c>
      <c r="G62" s="13">
        <f>일위대가!J378</f>
        <v>162</v>
      </c>
      <c r="H62" s="13">
        <f t="shared" si="1"/>
        <v>5292</v>
      </c>
      <c r="I62" s="8" t="s">
        <v>985</v>
      </c>
      <c r="J62" s="8" t="s">
        <v>51</v>
      </c>
      <c r="K62" s="2" t="s">
        <v>51</v>
      </c>
      <c r="L62" s="2" t="s">
        <v>51</v>
      </c>
      <c r="M62" s="2" t="s">
        <v>51</v>
      </c>
      <c r="N62" s="2" t="s">
        <v>51</v>
      </c>
    </row>
    <row r="63" spans="1:14" ht="30" customHeight="1">
      <c r="A63" s="8" t="s">
        <v>539</v>
      </c>
      <c r="B63" s="8" t="s">
        <v>536</v>
      </c>
      <c r="C63" s="8" t="s">
        <v>537</v>
      </c>
      <c r="D63" s="8" t="s">
        <v>479</v>
      </c>
      <c r="E63" s="13">
        <f>일위대가!F391</f>
        <v>38</v>
      </c>
      <c r="F63" s="13">
        <f>일위대가!H391</f>
        <v>1292</v>
      </c>
      <c r="G63" s="13">
        <f>일위대가!J391</f>
        <v>40</v>
      </c>
      <c r="H63" s="13">
        <f t="shared" si="1"/>
        <v>1370</v>
      </c>
      <c r="I63" s="8" t="s">
        <v>538</v>
      </c>
      <c r="J63" s="8" t="s">
        <v>51</v>
      </c>
      <c r="K63" s="2" t="s">
        <v>51</v>
      </c>
      <c r="L63" s="2" t="s">
        <v>51</v>
      </c>
      <c r="M63" s="2" t="s">
        <v>51</v>
      </c>
      <c r="N63" s="2" t="s">
        <v>51</v>
      </c>
    </row>
    <row r="64" spans="1:14" ht="30" customHeight="1">
      <c r="A64" s="8" t="s">
        <v>545</v>
      </c>
      <c r="B64" s="8" t="s">
        <v>542</v>
      </c>
      <c r="C64" s="8" t="s">
        <v>543</v>
      </c>
      <c r="D64" s="8" t="s">
        <v>87</v>
      </c>
      <c r="E64" s="13">
        <f>일위대가!F397</f>
        <v>21906</v>
      </c>
      <c r="F64" s="13">
        <f>일위대가!H397</f>
        <v>137390</v>
      </c>
      <c r="G64" s="13">
        <f>일위대가!J397</f>
        <v>4403</v>
      </c>
      <c r="H64" s="13">
        <f t="shared" si="1"/>
        <v>163699</v>
      </c>
      <c r="I64" s="8" t="s">
        <v>544</v>
      </c>
      <c r="J64" s="8" t="s">
        <v>51</v>
      </c>
      <c r="K64" s="2" t="s">
        <v>51</v>
      </c>
      <c r="L64" s="2" t="s">
        <v>51</v>
      </c>
      <c r="M64" s="2" t="s">
        <v>51</v>
      </c>
      <c r="N64" s="2" t="s">
        <v>51</v>
      </c>
    </row>
    <row r="65" spans="1:14" ht="30" customHeight="1">
      <c r="A65" s="8" t="s">
        <v>550</v>
      </c>
      <c r="B65" s="8" t="s">
        <v>547</v>
      </c>
      <c r="C65" s="8" t="s">
        <v>548</v>
      </c>
      <c r="D65" s="8" t="s">
        <v>87</v>
      </c>
      <c r="E65" s="13">
        <f>일위대가!F406</f>
        <v>3855</v>
      </c>
      <c r="F65" s="13">
        <f>일위대가!H406</f>
        <v>14513</v>
      </c>
      <c r="G65" s="13">
        <f>일위대가!J406</f>
        <v>0</v>
      </c>
      <c r="H65" s="13">
        <f t="shared" si="1"/>
        <v>18368</v>
      </c>
      <c r="I65" s="8" t="s">
        <v>549</v>
      </c>
      <c r="J65" s="8" t="s">
        <v>51</v>
      </c>
      <c r="K65" s="2" t="s">
        <v>51</v>
      </c>
      <c r="L65" s="2" t="s">
        <v>51</v>
      </c>
      <c r="M65" s="2" t="s">
        <v>51</v>
      </c>
      <c r="N65" s="2" t="s">
        <v>51</v>
      </c>
    </row>
    <row r="66" spans="1:14" ht="30" customHeight="1">
      <c r="A66" s="8" t="s">
        <v>755</v>
      </c>
      <c r="B66" s="8" t="s">
        <v>589</v>
      </c>
      <c r="C66" s="8" t="s">
        <v>753</v>
      </c>
      <c r="D66" s="8" t="s">
        <v>479</v>
      </c>
      <c r="E66" s="13">
        <f>일위대가!F411</f>
        <v>89</v>
      </c>
      <c r="F66" s="13">
        <f>일위대가!H411</f>
        <v>5834</v>
      </c>
      <c r="G66" s="13">
        <f>일위대가!J411</f>
        <v>187</v>
      </c>
      <c r="H66" s="13">
        <f t="shared" si="1"/>
        <v>6110</v>
      </c>
      <c r="I66" s="8" t="s">
        <v>754</v>
      </c>
      <c r="J66" s="8" t="s">
        <v>51</v>
      </c>
      <c r="K66" s="2" t="s">
        <v>51</v>
      </c>
      <c r="L66" s="2" t="s">
        <v>51</v>
      </c>
      <c r="M66" s="2" t="s">
        <v>51</v>
      </c>
      <c r="N66" s="2" t="s">
        <v>51</v>
      </c>
    </row>
    <row r="67" spans="1:14" ht="30" customHeight="1">
      <c r="A67" s="8" t="s">
        <v>1041</v>
      </c>
      <c r="B67" s="8" t="s">
        <v>984</v>
      </c>
      <c r="C67" s="8" t="s">
        <v>753</v>
      </c>
      <c r="D67" s="8" t="s">
        <v>479</v>
      </c>
      <c r="E67" s="13">
        <f>일위대가!F424</f>
        <v>76</v>
      </c>
      <c r="F67" s="13">
        <f>일위대가!H424</f>
        <v>4650</v>
      </c>
      <c r="G67" s="13">
        <f>일위대가!J424</f>
        <v>150</v>
      </c>
      <c r="H67" s="13">
        <f t="shared" si="1"/>
        <v>4876</v>
      </c>
      <c r="I67" s="8" t="s">
        <v>1040</v>
      </c>
      <c r="J67" s="8" t="s">
        <v>51</v>
      </c>
      <c r="K67" s="2" t="s">
        <v>51</v>
      </c>
      <c r="L67" s="2" t="s">
        <v>51</v>
      </c>
      <c r="M67" s="2" t="s">
        <v>51</v>
      </c>
      <c r="N67" s="2" t="s">
        <v>51</v>
      </c>
    </row>
    <row r="68" spans="1:14" ht="30" customHeight="1">
      <c r="A68" s="8" t="s">
        <v>1044</v>
      </c>
      <c r="B68" s="8" t="s">
        <v>536</v>
      </c>
      <c r="C68" s="8" t="s">
        <v>753</v>
      </c>
      <c r="D68" s="8" t="s">
        <v>479</v>
      </c>
      <c r="E68" s="13">
        <f>일위대가!F437</f>
        <v>13</v>
      </c>
      <c r="F68" s="13">
        <f>일위대가!H437</f>
        <v>1184</v>
      </c>
      <c r="G68" s="13">
        <f>일위대가!J437</f>
        <v>37</v>
      </c>
      <c r="H68" s="13">
        <f t="shared" ref="H68:H99" si="2">E68+F68+G68</f>
        <v>1234</v>
      </c>
      <c r="I68" s="8" t="s">
        <v>1043</v>
      </c>
      <c r="J68" s="8" t="s">
        <v>51</v>
      </c>
      <c r="K68" s="2" t="s">
        <v>51</v>
      </c>
      <c r="L68" s="2" t="s">
        <v>51</v>
      </c>
      <c r="M68" s="2" t="s">
        <v>51</v>
      </c>
      <c r="N68" s="2" t="s">
        <v>51</v>
      </c>
    </row>
    <row r="69" spans="1:14" ht="30" customHeight="1">
      <c r="A69" s="8" t="s">
        <v>556</v>
      </c>
      <c r="B69" s="8" t="s">
        <v>553</v>
      </c>
      <c r="C69" s="8" t="s">
        <v>554</v>
      </c>
      <c r="D69" s="8" t="s">
        <v>71</v>
      </c>
      <c r="E69" s="13">
        <f>일위대가!F445</f>
        <v>3163</v>
      </c>
      <c r="F69" s="13">
        <f>일위대가!H445</f>
        <v>9452</v>
      </c>
      <c r="G69" s="13">
        <f>일위대가!J445</f>
        <v>288</v>
      </c>
      <c r="H69" s="13">
        <f t="shared" si="2"/>
        <v>12903</v>
      </c>
      <c r="I69" s="8" t="s">
        <v>555</v>
      </c>
      <c r="J69" s="8" t="s">
        <v>51</v>
      </c>
      <c r="K69" s="2" t="s">
        <v>51</v>
      </c>
      <c r="L69" s="2" t="s">
        <v>51</v>
      </c>
      <c r="M69" s="2" t="s">
        <v>51</v>
      </c>
      <c r="N69" s="2" t="s">
        <v>51</v>
      </c>
    </row>
    <row r="70" spans="1:14" ht="30" customHeight="1">
      <c r="A70" s="8" t="s">
        <v>561</v>
      </c>
      <c r="B70" s="8" t="s">
        <v>558</v>
      </c>
      <c r="C70" s="8" t="s">
        <v>559</v>
      </c>
      <c r="D70" s="8" t="s">
        <v>322</v>
      </c>
      <c r="E70" s="13">
        <f>일위대가!F451</f>
        <v>113</v>
      </c>
      <c r="F70" s="13">
        <f>일위대가!H451</f>
        <v>172</v>
      </c>
      <c r="G70" s="13">
        <f>일위대가!J451</f>
        <v>5</v>
      </c>
      <c r="H70" s="13">
        <f t="shared" si="2"/>
        <v>290</v>
      </c>
      <c r="I70" s="8" t="s">
        <v>560</v>
      </c>
      <c r="J70" s="8" t="s">
        <v>51</v>
      </c>
      <c r="K70" s="2" t="s">
        <v>51</v>
      </c>
      <c r="L70" s="2" t="s">
        <v>51</v>
      </c>
      <c r="M70" s="2" t="s">
        <v>51</v>
      </c>
      <c r="N70" s="2" t="s">
        <v>51</v>
      </c>
    </row>
    <row r="71" spans="1:14" ht="30" customHeight="1">
      <c r="A71" s="8" t="s">
        <v>570</v>
      </c>
      <c r="B71" s="8" t="s">
        <v>567</v>
      </c>
      <c r="C71" s="8" t="s">
        <v>568</v>
      </c>
      <c r="D71" s="8" t="s">
        <v>87</v>
      </c>
      <c r="E71" s="13">
        <f>일위대가!F461</f>
        <v>1912</v>
      </c>
      <c r="F71" s="13">
        <f>일위대가!H461</f>
        <v>9829</v>
      </c>
      <c r="G71" s="13">
        <f>일위대가!J461</f>
        <v>0</v>
      </c>
      <c r="H71" s="13">
        <f t="shared" si="2"/>
        <v>11741</v>
      </c>
      <c r="I71" s="8" t="s">
        <v>569</v>
      </c>
      <c r="J71" s="8" t="s">
        <v>51</v>
      </c>
      <c r="K71" s="2" t="s">
        <v>51</v>
      </c>
      <c r="L71" s="2" t="s">
        <v>51</v>
      </c>
      <c r="M71" s="2" t="s">
        <v>51</v>
      </c>
      <c r="N71" s="2" t="s">
        <v>51</v>
      </c>
    </row>
    <row r="72" spans="1:14" ht="30" customHeight="1">
      <c r="A72" s="8" t="s">
        <v>1080</v>
      </c>
      <c r="B72" s="8" t="s">
        <v>1077</v>
      </c>
      <c r="C72" s="8" t="s">
        <v>1078</v>
      </c>
      <c r="D72" s="8" t="s">
        <v>87</v>
      </c>
      <c r="E72" s="13">
        <f>일위대가!F467</f>
        <v>795</v>
      </c>
      <c r="F72" s="13">
        <f>일위대가!H467</f>
        <v>0</v>
      </c>
      <c r="G72" s="13">
        <f>일위대가!J467</f>
        <v>0</v>
      </c>
      <c r="H72" s="13">
        <f t="shared" si="2"/>
        <v>795</v>
      </c>
      <c r="I72" s="8" t="s">
        <v>1079</v>
      </c>
      <c r="J72" s="8" t="s">
        <v>51</v>
      </c>
      <c r="K72" s="2" t="s">
        <v>51</v>
      </c>
      <c r="L72" s="2" t="s">
        <v>51</v>
      </c>
      <c r="M72" s="2" t="s">
        <v>51</v>
      </c>
      <c r="N72" s="2" t="s">
        <v>51</v>
      </c>
    </row>
    <row r="73" spans="1:14" ht="30" customHeight="1">
      <c r="A73" s="8" t="s">
        <v>1085</v>
      </c>
      <c r="B73" s="8" t="s">
        <v>1082</v>
      </c>
      <c r="C73" s="8" t="s">
        <v>1083</v>
      </c>
      <c r="D73" s="8" t="s">
        <v>87</v>
      </c>
      <c r="E73" s="13">
        <f>일위대가!F473</f>
        <v>72</v>
      </c>
      <c r="F73" s="13">
        <f>일위대가!H473</f>
        <v>3628</v>
      </c>
      <c r="G73" s="13">
        <f>일위대가!J473</f>
        <v>0</v>
      </c>
      <c r="H73" s="13">
        <f t="shared" si="2"/>
        <v>3700</v>
      </c>
      <c r="I73" s="8" t="s">
        <v>1084</v>
      </c>
      <c r="J73" s="8" t="s">
        <v>51</v>
      </c>
      <c r="K73" s="2" t="s">
        <v>51</v>
      </c>
      <c r="L73" s="2" t="s">
        <v>51</v>
      </c>
      <c r="M73" s="2" t="s">
        <v>51</v>
      </c>
      <c r="N73" s="2" t="s">
        <v>51</v>
      </c>
    </row>
    <row r="74" spans="1:14" ht="30" customHeight="1">
      <c r="A74" s="8" t="s">
        <v>1092</v>
      </c>
      <c r="B74" s="8" t="s">
        <v>984</v>
      </c>
      <c r="C74" s="8" t="s">
        <v>537</v>
      </c>
      <c r="D74" s="8" t="s">
        <v>479</v>
      </c>
      <c r="E74" s="13">
        <f>일위대가!F486</f>
        <v>217</v>
      </c>
      <c r="F74" s="13">
        <f>일위대가!H486</f>
        <v>5054</v>
      </c>
      <c r="G74" s="13">
        <f>일위대가!J486</f>
        <v>162</v>
      </c>
      <c r="H74" s="13">
        <f t="shared" si="2"/>
        <v>5433</v>
      </c>
      <c r="I74" s="8" t="s">
        <v>1091</v>
      </c>
      <c r="J74" s="8" t="s">
        <v>51</v>
      </c>
      <c r="K74" s="2" t="s">
        <v>51</v>
      </c>
      <c r="L74" s="2" t="s">
        <v>51</v>
      </c>
      <c r="M74" s="2" t="s">
        <v>51</v>
      </c>
      <c r="N74" s="2" t="s">
        <v>51</v>
      </c>
    </row>
    <row r="75" spans="1:14" ht="30" customHeight="1">
      <c r="A75" s="8" t="s">
        <v>592</v>
      </c>
      <c r="B75" s="8" t="s">
        <v>589</v>
      </c>
      <c r="C75" s="8" t="s">
        <v>590</v>
      </c>
      <c r="D75" s="8" t="s">
        <v>479</v>
      </c>
      <c r="E75" s="13">
        <f>일위대가!F491</f>
        <v>306</v>
      </c>
      <c r="F75" s="13">
        <f>일위대가!H491</f>
        <v>7616</v>
      </c>
      <c r="G75" s="13">
        <f>일위대가!J491</f>
        <v>242</v>
      </c>
      <c r="H75" s="13">
        <f t="shared" si="2"/>
        <v>8164</v>
      </c>
      <c r="I75" s="8" t="s">
        <v>591</v>
      </c>
      <c r="J75" s="8" t="s">
        <v>51</v>
      </c>
      <c r="K75" s="2" t="s">
        <v>51</v>
      </c>
      <c r="L75" s="2" t="s">
        <v>51</v>
      </c>
      <c r="M75" s="2" t="s">
        <v>51</v>
      </c>
      <c r="N75" s="2" t="s">
        <v>51</v>
      </c>
    </row>
    <row r="76" spans="1:14" ht="30" customHeight="1">
      <c r="A76" s="8" t="s">
        <v>596</v>
      </c>
      <c r="B76" s="8" t="s">
        <v>589</v>
      </c>
      <c r="C76" s="8" t="s">
        <v>594</v>
      </c>
      <c r="D76" s="8" t="s">
        <v>479</v>
      </c>
      <c r="E76" s="13">
        <f>일위대가!F496</f>
        <v>106</v>
      </c>
      <c r="F76" s="13">
        <f>일위대가!H496</f>
        <v>7616</v>
      </c>
      <c r="G76" s="13">
        <f>일위대가!J496</f>
        <v>242</v>
      </c>
      <c r="H76" s="13">
        <f t="shared" si="2"/>
        <v>7964</v>
      </c>
      <c r="I76" s="8" t="s">
        <v>595</v>
      </c>
      <c r="J76" s="8" t="s">
        <v>51</v>
      </c>
      <c r="K76" s="2" t="s">
        <v>51</v>
      </c>
      <c r="L76" s="2" t="s">
        <v>51</v>
      </c>
      <c r="M76" s="2" t="s">
        <v>51</v>
      </c>
      <c r="N76" s="2" t="s">
        <v>51</v>
      </c>
    </row>
    <row r="77" spans="1:14" ht="30" customHeight="1">
      <c r="A77" s="8" t="s">
        <v>601</v>
      </c>
      <c r="B77" s="8" t="s">
        <v>598</v>
      </c>
      <c r="C77" s="8" t="s">
        <v>599</v>
      </c>
      <c r="D77" s="8" t="s">
        <v>87</v>
      </c>
      <c r="E77" s="13">
        <f>일위대가!F500</f>
        <v>72</v>
      </c>
      <c r="F77" s="13">
        <f>일위대가!H500</f>
        <v>3628</v>
      </c>
      <c r="G77" s="13">
        <f>일위대가!J500</f>
        <v>0</v>
      </c>
      <c r="H77" s="13">
        <f t="shared" si="2"/>
        <v>3700</v>
      </c>
      <c r="I77" s="8" t="s">
        <v>600</v>
      </c>
      <c r="J77" s="8" t="s">
        <v>51</v>
      </c>
      <c r="K77" s="2" t="s">
        <v>51</v>
      </c>
      <c r="L77" s="2" t="s">
        <v>51</v>
      </c>
      <c r="M77" s="2" t="s">
        <v>51</v>
      </c>
      <c r="N77" s="2" t="s">
        <v>51</v>
      </c>
    </row>
    <row r="78" spans="1:14" ht="30" customHeight="1">
      <c r="A78" s="8" t="s">
        <v>610</v>
      </c>
      <c r="B78" s="8" t="s">
        <v>607</v>
      </c>
      <c r="C78" s="8" t="s">
        <v>608</v>
      </c>
      <c r="D78" s="8" t="s">
        <v>71</v>
      </c>
      <c r="E78" s="13">
        <f>일위대가!F505</f>
        <v>5194</v>
      </c>
      <c r="F78" s="13">
        <f>일위대가!H505</f>
        <v>4696</v>
      </c>
      <c r="G78" s="13">
        <f>일위대가!J505</f>
        <v>0</v>
      </c>
      <c r="H78" s="13">
        <f t="shared" si="2"/>
        <v>9890</v>
      </c>
      <c r="I78" s="8" t="s">
        <v>609</v>
      </c>
      <c r="J78" s="8" t="s">
        <v>51</v>
      </c>
      <c r="K78" s="2" t="s">
        <v>51</v>
      </c>
      <c r="L78" s="2" t="s">
        <v>51</v>
      </c>
      <c r="M78" s="2" t="s">
        <v>51</v>
      </c>
      <c r="N78" s="2" t="s">
        <v>51</v>
      </c>
    </row>
    <row r="79" spans="1:14" ht="30" customHeight="1">
      <c r="A79" s="8" t="s">
        <v>1141</v>
      </c>
      <c r="B79" s="8" t="s">
        <v>984</v>
      </c>
      <c r="C79" s="8" t="s">
        <v>590</v>
      </c>
      <c r="D79" s="8" t="s">
        <v>479</v>
      </c>
      <c r="E79" s="13">
        <f>일위대가!F518</f>
        <v>261</v>
      </c>
      <c r="F79" s="13">
        <f>일위대가!H518</f>
        <v>6065</v>
      </c>
      <c r="G79" s="13">
        <f>일위대가!J518</f>
        <v>194</v>
      </c>
      <c r="H79" s="13">
        <f t="shared" si="2"/>
        <v>6520</v>
      </c>
      <c r="I79" s="8" t="s">
        <v>1140</v>
      </c>
      <c r="J79" s="8" t="s">
        <v>51</v>
      </c>
      <c r="K79" s="2" t="s">
        <v>51</v>
      </c>
      <c r="L79" s="2" t="s">
        <v>51</v>
      </c>
      <c r="M79" s="2" t="s">
        <v>51</v>
      </c>
      <c r="N79" s="2" t="s">
        <v>51</v>
      </c>
    </row>
    <row r="80" spans="1:14" ht="30" customHeight="1">
      <c r="A80" s="8" t="s">
        <v>1144</v>
      </c>
      <c r="B80" s="8" t="s">
        <v>536</v>
      </c>
      <c r="C80" s="8" t="s">
        <v>590</v>
      </c>
      <c r="D80" s="8" t="s">
        <v>479</v>
      </c>
      <c r="E80" s="13">
        <f>일위대가!F531</f>
        <v>45</v>
      </c>
      <c r="F80" s="13">
        <f>일위대가!H531</f>
        <v>1551</v>
      </c>
      <c r="G80" s="13">
        <f>일위대가!J531</f>
        <v>48</v>
      </c>
      <c r="H80" s="13">
        <f t="shared" si="2"/>
        <v>1644</v>
      </c>
      <c r="I80" s="8" t="s">
        <v>1143</v>
      </c>
      <c r="J80" s="8" t="s">
        <v>51</v>
      </c>
      <c r="K80" s="2" t="s">
        <v>51</v>
      </c>
      <c r="L80" s="2" t="s">
        <v>51</v>
      </c>
      <c r="M80" s="2" t="s">
        <v>51</v>
      </c>
      <c r="N80" s="2" t="s">
        <v>51</v>
      </c>
    </row>
    <row r="81" spans="1:14" ht="30" customHeight="1">
      <c r="A81" s="8" t="s">
        <v>1148</v>
      </c>
      <c r="B81" s="8" t="s">
        <v>984</v>
      </c>
      <c r="C81" s="8" t="s">
        <v>594</v>
      </c>
      <c r="D81" s="8" t="s">
        <v>479</v>
      </c>
      <c r="E81" s="13">
        <f>일위대가!F544</f>
        <v>91</v>
      </c>
      <c r="F81" s="13">
        <f>일위대가!H544</f>
        <v>6065</v>
      </c>
      <c r="G81" s="13">
        <f>일위대가!J544</f>
        <v>194</v>
      </c>
      <c r="H81" s="13">
        <f t="shared" si="2"/>
        <v>6350</v>
      </c>
      <c r="I81" s="8" t="s">
        <v>1147</v>
      </c>
      <c r="J81" s="8" t="s">
        <v>51</v>
      </c>
      <c r="K81" s="2" t="s">
        <v>51</v>
      </c>
      <c r="L81" s="2" t="s">
        <v>51</v>
      </c>
      <c r="M81" s="2" t="s">
        <v>51</v>
      </c>
      <c r="N81" s="2" t="s">
        <v>51</v>
      </c>
    </row>
    <row r="82" spans="1:14" ht="30" customHeight="1">
      <c r="A82" s="8" t="s">
        <v>1151</v>
      </c>
      <c r="B82" s="8" t="s">
        <v>536</v>
      </c>
      <c r="C82" s="8" t="s">
        <v>594</v>
      </c>
      <c r="D82" s="8" t="s">
        <v>479</v>
      </c>
      <c r="E82" s="13">
        <f>일위대가!F557</f>
        <v>15</v>
      </c>
      <c r="F82" s="13">
        <f>일위대가!H557</f>
        <v>1551</v>
      </c>
      <c r="G82" s="13">
        <f>일위대가!J557</f>
        <v>48</v>
      </c>
      <c r="H82" s="13">
        <f t="shared" si="2"/>
        <v>1614</v>
      </c>
      <c r="I82" s="8" t="s">
        <v>1150</v>
      </c>
      <c r="J82" s="8" t="s">
        <v>51</v>
      </c>
      <c r="K82" s="2" t="s">
        <v>51</v>
      </c>
      <c r="L82" s="2" t="s">
        <v>51</v>
      </c>
      <c r="M82" s="2" t="s">
        <v>51</v>
      </c>
      <c r="N82" s="2" t="s">
        <v>51</v>
      </c>
    </row>
    <row r="83" spans="1:14" ht="30" customHeight="1">
      <c r="A83" s="8" t="s">
        <v>1161</v>
      </c>
      <c r="B83" s="8" t="s">
        <v>1159</v>
      </c>
      <c r="C83" s="8" t="s">
        <v>308</v>
      </c>
      <c r="D83" s="8" t="s">
        <v>71</v>
      </c>
      <c r="E83" s="13">
        <f>일위대가!F561</f>
        <v>0</v>
      </c>
      <c r="F83" s="13">
        <f>일위대가!H561</f>
        <v>4696</v>
      </c>
      <c r="G83" s="13">
        <f>일위대가!J561</f>
        <v>0</v>
      </c>
      <c r="H83" s="13">
        <f t="shared" si="2"/>
        <v>4696</v>
      </c>
      <c r="I83" s="8" t="s">
        <v>1160</v>
      </c>
      <c r="J83" s="8" t="s">
        <v>51</v>
      </c>
      <c r="K83" s="2" t="s">
        <v>51</v>
      </c>
      <c r="L83" s="2" t="s">
        <v>51</v>
      </c>
      <c r="M83" s="2" t="s">
        <v>51</v>
      </c>
      <c r="N83" s="2" t="s">
        <v>51</v>
      </c>
    </row>
    <row r="84" spans="1:14" ht="30" customHeight="1">
      <c r="A84" s="8" t="s">
        <v>628</v>
      </c>
      <c r="B84" s="8" t="s">
        <v>542</v>
      </c>
      <c r="C84" s="8" t="s">
        <v>626</v>
      </c>
      <c r="D84" s="8" t="s">
        <v>87</v>
      </c>
      <c r="E84" s="13">
        <f>일위대가!F567</f>
        <v>11835</v>
      </c>
      <c r="F84" s="13">
        <f>일위대가!H567</f>
        <v>73275</v>
      </c>
      <c r="G84" s="13">
        <f>일위대가!J567</f>
        <v>2348</v>
      </c>
      <c r="H84" s="13">
        <f t="shared" si="2"/>
        <v>87458</v>
      </c>
      <c r="I84" s="8" t="s">
        <v>627</v>
      </c>
      <c r="J84" s="8" t="s">
        <v>51</v>
      </c>
      <c r="K84" s="2" t="s">
        <v>51</v>
      </c>
      <c r="L84" s="2" t="s">
        <v>51</v>
      </c>
      <c r="M84" s="2" t="s">
        <v>51</v>
      </c>
      <c r="N84" s="2" t="s">
        <v>51</v>
      </c>
    </row>
    <row r="85" spans="1:14" ht="30" customHeight="1">
      <c r="A85" s="8" t="s">
        <v>635</v>
      </c>
      <c r="B85" s="8" t="s">
        <v>632</v>
      </c>
      <c r="C85" s="8" t="s">
        <v>633</v>
      </c>
      <c r="D85" s="8" t="s">
        <v>87</v>
      </c>
      <c r="E85" s="13">
        <f>일위대가!F573</f>
        <v>16503</v>
      </c>
      <c r="F85" s="13">
        <f>일위대가!H573</f>
        <v>59779</v>
      </c>
      <c r="G85" s="13">
        <f>일위대가!J573</f>
        <v>1902</v>
      </c>
      <c r="H85" s="13">
        <f t="shared" si="2"/>
        <v>78184</v>
      </c>
      <c r="I85" s="8" t="s">
        <v>634</v>
      </c>
      <c r="J85" s="8" t="s">
        <v>51</v>
      </c>
      <c r="K85" s="2" t="s">
        <v>51</v>
      </c>
      <c r="L85" s="2" t="s">
        <v>51</v>
      </c>
      <c r="M85" s="2" t="s">
        <v>51</v>
      </c>
      <c r="N85" s="2" t="s">
        <v>51</v>
      </c>
    </row>
    <row r="86" spans="1:14" ht="30" customHeight="1">
      <c r="A86" s="8" t="s">
        <v>656</v>
      </c>
      <c r="B86" s="8" t="s">
        <v>653</v>
      </c>
      <c r="C86" s="8" t="s">
        <v>654</v>
      </c>
      <c r="D86" s="8" t="s">
        <v>87</v>
      </c>
      <c r="E86" s="13">
        <f>일위대가!F581</f>
        <v>0</v>
      </c>
      <c r="F86" s="13">
        <f>일위대가!H581</f>
        <v>4824</v>
      </c>
      <c r="G86" s="13">
        <f>일위대가!J581</f>
        <v>144</v>
      </c>
      <c r="H86" s="13">
        <f t="shared" si="2"/>
        <v>4968</v>
      </c>
      <c r="I86" s="8" t="s">
        <v>655</v>
      </c>
      <c r="J86" s="8" t="s">
        <v>51</v>
      </c>
      <c r="K86" s="2" t="s">
        <v>51</v>
      </c>
      <c r="L86" s="2" t="s">
        <v>51</v>
      </c>
      <c r="M86" s="2" t="s">
        <v>51</v>
      </c>
      <c r="N86" s="2" t="s">
        <v>51</v>
      </c>
    </row>
    <row r="87" spans="1:14" ht="30" customHeight="1">
      <c r="A87" s="8" t="s">
        <v>665</v>
      </c>
      <c r="B87" s="8" t="s">
        <v>663</v>
      </c>
      <c r="C87" s="8" t="s">
        <v>51</v>
      </c>
      <c r="D87" s="8" t="s">
        <v>71</v>
      </c>
      <c r="E87" s="13">
        <f>일위대가!F586</f>
        <v>0</v>
      </c>
      <c r="F87" s="13">
        <f>일위대가!H586</f>
        <v>7218</v>
      </c>
      <c r="G87" s="13">
        <f>일위대가!J586</f>
        <v>288</v>
      </c>
      <c r="H87" s="13">
        <f t="shared" si="2"/>
        <v>7506</v>
      </c>
      <c r="I87" s="8" t="s">
        <v>664</v>
      </c>
      <c r="J87" s="8" t="s">
        <v>51</v>
      </c>
      <c r="K87" s="2" t="s">
        <v>51</v>
      </c>
      <c r="L87" s="2" t="s">
        <v>51</v>
      </c>
      <c r="M87" s="2" t="s">
        <v>51</v>
      </c>
      <c r="N87" s="2" t="s">
        <v>51</v>
      </c>
    </row>
    <row r="88" spans="1:14" ht="30" customHeight="1">
      <c r="A88" s="8" t="s">
        <v>677</v>
      </c>
      <c r="B88" s="8" t="s">
        <v>589</v>
      </c>
      <c r="C88" s="8" t="s">
        <v>675</v>
      </c>
      <c r="D88" s="8" t="s">
        <v>479</v>
      </c>
      <c r="E88" s="13">
        <f>일위대가!F591</f>
        <v>106</v>
      </c>
      <c r="F88" s="13">
        <f>일위대가!H591</f>
        <v>7001</v>
      </c>
      <c r="G88" s="13">
        <f>일위대가!J591</f>
        <v>224</v>
      </c>
      <c r="H88" s="13">
        <f t="shared" si="2"/>
        <v>7331</v>
      </c>
      <c r="I88" s="8" t="s">
        <v>676</v>
      </c>
      <c r="J88" s="8" t="s">
        <v>51</v>
      </c>
      <c r="K88" s="2" t="s">
        <v>51</v>
      </c>
      <c r="L88" s="2" t="s">
        <v>51</v>
      </c>
      <c r="M88" s="2" t="s">
        <v>51</v>
      </c>
      <c r="N88" s="2" t="s">
        <v>51</v>
      </c>
    </row>
    <row r="89" spans="1:14" ht="30" customHeight="1">
      <c r="A89" s="8" t="s">
        <v>683</v>
      </c>
      <c r="B89" s="8" t="s">
        <v>680</v>
      </c>
      <c r="C89" s="8" t="s">
        <v>681</v>
      </c>
      <c r="D89" s="8" t="s">
        <v>87</v>
      </c>
      <c r="E89" s="13">
        <f>일위대가!F595</f>
        <v>193</v>
      </c>
      <c r="F89" s="13">
        <f>일위대가!H595</f>
        <v>9675</v>
      </c>
      <c r="G89" s="13">
        <f>일위대가!J595</f>
        <v>0</v>
      </c>
      <c r="H89" s="13">
        <f t="shared" si="2"/>
        <v>9868</v>
      </c>
      <c r="I89" s="8" t="s">
        <v>682</v>
      </c>
      <c r="J89" s="8" t="s">
        <v>51</v>
      </c>
      <c r="K89" s="2" t="s">
        <v>51</v>
      </c>
      <c r="L89" s="2" t="s">
        <v>51</v>
      </c>
      <c r="M89" s="2" t="s">
        <v>51</v>
      </c>
      <c r="N89" s="2" t="s">
        <v>51</v>
      </c>
    </row>
    <row r="90" spans="1:14" ht="30" customHeight="1">
      <c r="A90" s="8" t="s">
        <v>1238</v>
      </c>
      <c r="B90" s="8" t="s">
        <v>984</v>
      </c>
      <c r="C90" s="8" t="s">
        <v>675</v>
      </c>
      <c r="D90" s="8" t="s">
        <v>479</v>
      </c>
      <c r="E90" s="13">
        <f>일위대가!F608</f>
        <v>91</v>
      </c>
      <c r="F90" s="13">
        <f>일위대가!H608</f>
        <v>5580</v>
      </c>
      <c r="G90" s="13">
        <f>일위대가!J608</f>
        <v>180</v>
      </c>
      <c r="H90" s="13">
        <f t="shared" si="2"/>
        <v>5851</v>
      </c>
      <c r="I90" s="8" t="s">
        <v>1237</v>
      </c>
      <c r="J90" s="8" t="s">
        <v>51</v>
      </c>
      <c r="K90" s="2" t="s">
        <v>51</v>
      </c>
      <c r="L90" s="2" t="s">
        <v>51</v>
      </c>
      <c r="M90" s="2" t="s">
        <v>51</v>
      </c>
      <c r="N90" s="2" t="s">
        <v>51</v>
      </c>
    </row>
    <row r="91" spans="1:14" ht="30" customHeight="1">
      <c r="A91" s="8" t="s">
        <v>1241</v>
      </c>
      <c r="B91" s="8" t="s">
        <v>536</v>
      </c>
      <c r="C91" s="8" t="s">
        <v>675</v>
      </c>
      <c r="D91" s="8" t="s">
        <v>479</v>
      </c>
      <c r="E91" s="13">
        <f>일위대가!F621</f>
        <v>15</v>
      </c>
      <c r="F91" s="13">
        <f>일위대가!H621</f>
        <v>1421</v>
      </c>
      <c r="G91" s="13">
        <f>일위대가!J621</f>
        <v>44</v>
      </c>
      <c r="H91" s="13">
        <f t="shared" si="2"/>
        <v>1480</v>
      </c>
      <c r="I91" s="8" t="s">
        <v>1240</v>
      </c>
      <c r="J91" s="8" t="s">
        <v>51</v>
      </c>
      <c r="K91" s="2" t="s">
        <v>51</v>
      </c>
      <c r="L91" s="2" t="s">
        <v>51</v>
      </c>
      <c r="M91" s="2" t="s">
        <v>51</v>
      </c>
      <c r="N91" s="2" t="s">
        <v>51</v>
      </c>
    </row>
    <row r="92" spans="1:14" ht="30" customHeight="1">
      <c r="A92" s="8" t="s">
        <v>1247</v>
      </c>
      <c r="B92" s="8" t="s">
        <v>1244</v>
      </c>
      <c r="C92" s="8" t="s">
        <v>1245</v>
      </c>
      <c r="D92" s="8" t="s">
        <v>87</v>
      </c>
      <c r="E92" s="13">
        <f>일위대가!F629</f>
        <v>193</v>
      </c>
      <c r="F92" s="13">
        <f>일위대가!H629</f>
        <v>9675</v>
      </c>
      <c r="G92" s="13">
        <f>일위대가!J629</f>
        <v>0</v>
      </c>
      <c r="H92" s="13">
        <f t="shared" si="2"/>
        <v>9868</v>
      </c>
      <c r="I92" s="8" t="s">
        <v>1246</v>
      </c>
      <c r="J92" s="8" t="s">
        <v>51</v>
      </c>
      <c r="K92" s="2" t="s">
        <v>51</v>
      </c>
      <c r="L92" s="2" t="s">
        <v>51</v>
      </c>
      <c r="M92" s="2" t="s">
        <v>51</v>
      </c>
      <c r="N92" s="2" t="s">
        <v>51</v>
      </c>
    </row>
    <row r="93" spans="1:14" ht="30" customHeight="1">
      <c r="A93" s="8" t="s">
        <v>690</v>
      </c>
      <c r="B93" s="8" t="s">
        <v>687</v>
      </c>
      <c r="C93" s="8" t="s">
        <v>688</v>
      </c>
      <c r="D93" s="8" t="s">
        <v>87</v>
      </c>
      <c r="E93" s="13">
        <f>일위대가!F634</f>
        <v>1405</v>
      </c>
      <c r="F93" s="13">
        <f>일위대가!H634</f>
        <v>7836</v>
      </c>
      <c r="G93" s="13">
        <f>일위대가!J634</f>
        <v>156</v>
      </c>
      <c r="H93" s="13">
        <f t="shared" si="2"/>
        <v>9397</v>
      </c>
      <c r="I93" s="8" t="s">
        <v>689</v>
      </c>
      <c r="J93" s="8" t="s">
        <v>51</v>
      </c>
      <c r="K93" s="2" t="s">
        <v>51</v>
      </c>
      <c r="L93" s="2" t="s">
        <v>51</v>
      </c>
      <c r="M93" s="2" t="s">
        <v>51</v>
      </c>
      <c r="N93" s="2" t="s">
        <v>51</v>
      </c>
    </row>
    <row r="94" spans="1:14" ht="30" customHeight="1">
      <c r="A94" s="8" t="s">
        <v>699</v>
      </c>
      <c r="B94" s="8" t="s">
        <v>696</v>
      </c>
      <c r="C94" s="8" t="s">
        <v>697</v>
      </c>
      <c r="D94" s="8" t="s">
        <v>87</v>
      </c>
      <c r="E94" s="13">
        <f>일위대가!F640</f>
        <v>0</v>
      </c>
      <c r="F94" s="13">
        <f>일위대가!H640</f>
        <v>12732</v>
      </c>
      <c r="G94" s="13">
        <f>일위대가!J640</f>
        <v>127</v>
      </c>
      <c r="H94" s="13">
        <f t="shared" si="2"/>
        <v>12859</v>
      </c>
      <c r="I94" s="8" t="s">
        <v>698</v>
      </c>
      <c r="J94" s="8" t="s">
        <v>51</v>
      </c>
      <c r="K94" s="2" t="s">
        <v>51</v>
      </c>
      <c r="L94" s="2" t="s">
        <v>51</v>
      </c>
      <c r="M94" s="2" t="s">
        <v>51</v>
      </c>
      <c r="N94" s="2" t="s">
        <v>51</v>
      </c>
    </row>
    <row r="95" spans="1:14" ht="30" customHeight="1">
      <c r="A95" s="8" t="s">
        <v>1283</v>
      </c>
      <c r="B95" s="8" t="s">
        <v>687</v>
      </c>
      <c r="C95" s="8" t="s">
        <v>1281</v>
      </c>
      <c r="D95" s="8" t="s">
        <v>87</v>
      </c>
      <c r="E95" s="13">
        <f>일위대가!F646</f>
        <v>0</v>
      </c>
      <c r="F95" s="13">
        <f>일위대가!H646</f>
        <v>7836</v>
      </c>
      <c r="G95" s="13">
        <f>일위대가!J646</f>
        <v>156</v>
      </c>
      <c r="H95" s="13">
        <f t="shared" si="2"/>
        <v>7992</v>
      </c>
      <c r="I95" s="8" t="s">
        <v>1282</v>
      </c>
      <c r="J95" s="8" t="s">
        <v>51</v>
      </c>
      <c r="K95" s="2" t="s">
        <v>51</v>
      </c>
      <c r="L95" s="2" t="s">
        <v>51</v>
      </c>
      <c r="M95" s="2" t="s">
        <v>51</v>
      </c>
      <c r="N95" s="2" t="s">
        <v>51</v>
      </c>
    </row>
    <row r="96" spans="1:14" ht="30" customHeight="1">
      <c r="A96" s="8" t="s">
        <v>723</v>
      </c>
      <c r="B96" s="8" t="s">
        <v>720</v>
      </c>
      <c r="C96" s="8" t="s">
        <v>721</v>
      </c>
      <c r="D96" s="8" t="s">
        <v>87</v>
      </c>
      <c r="E96" s="13">
        <f>일위대가!F652</f>
        <v>840</v>
      </c>
      <c r="F96" s="13">
        <f>일위대가!H652</f>
        <v>5535</v>
      </c>
      <c r="G96" s="13">
        <f>일위대가!J652</f>
        <v>0</v>
      </c>
      <c r="H96" s="13">
        <f t="shared" si="2"/>
        <v>6375</v>
      </c>
      <c r="I96" s="8" t="s">
        <v>722</v>
      </c>
      <c r="J96" s="8" t="s">
        <v>51</v>
      </c>
      <c r="K96" s="2" t="s">
        <v>51</v>
      </c>
      <c r="L96" s="2" t="s">
        <v>51</v>
      </c>
      <c r="M96" s="2" t="s">
        <v>51</v>
      </c>
      <c r="N96" s="2" t="s">
        <v>51</v>
      </c>
    </row>
    <row r="97" spans="1:14" ht="30" customHeight="1">
      <c r="A97" s="8" t="s">
        <v>733</v>
      </c>
      <c r="B97" s="8" t="s">
        <v>730</v>
      </c>
      <c r="C97" s="8" t="s">
        <v>731</v>
      </c>
      <c r="D97" s="8" t="s">
        <v>87</v>
      </c>
      <c r="E97" s="13">
        <f>일위대가!F660</f>
        <v>179</v>
      </c>
      <c r="F97" s="13">
        <f>일위대가!H660</f>
        <v>8966</v>
      </c>
      <c r="G97" s="13">
        <f>일위대가!J660</f>
        <v>0</v>
      </c>
      <c r="H97" s="13">
        <f t="shared" si="2"/>
        <v>9145</v>
      </c>
      <c r="I97" s="8" t="s">
        <v>732</v>
      </c>
      <c r="J97" s="8" t="s">
        <v>51</v>
      </c>
      <c r="K97" s="2" t="s">
        <v>51</v>
      </c>
      <c r="L97" s="2" t="s">
        <v>51</v>
      </c>
      <c r="M97" s="2" t="s">
        <v>51</v>
      </c>
      <c r="N97" s="2" t="s">
        <v>51</v>
      </c>
    </row>
    <row r="98" spans="1:14" ht="30" customHeight="1">
      <c r="A98" s="8" t="s">
        <v>751</v>
      </c>
      <c r="B98" s="8" t="s">
        <v>589</v>
      </c>
      <c r="C98" s="8" t="s">
        <v>749</v>
      </c>
      <c r="D98" s="8" t="s">
        <v>479</v>
      </c>
      <c r="E98" s="13">
        <f>일위대가!F665</f>
        <v>255</v>
      </c>
      <c r="F98" s="13">
        <f>일위대가!H665</f>
        <v>5834</v>
      </c>
      <c r="G98" s="13">
        <f>일위대가!J665</f>
        <v>187</v>
      </c>
      <c r="H98" s="13">
        <f t="shared" si="2"/>
        <v>6276</v>
      </c>
      <c r="I98" s="8" t="s">
        <v>750</v>
      </c>
      <c r="J98" s="8" t="s">
        <v>51</v>
      </c>
      <c r="K98" s="2" t="s">
        <v>51</v>
      </c>
      <c r="L98" s="2" t="s">
        <v>51</v>
      </c>
      <c r="M98" s="2" t="s">
        <v>51</v>
      </c>
      <c r="N98" s="2" t="s">
        <v>51</v>
      </c>
    </row>
    <row r="99" spans="1:14" ht="30" customHeight="1">
      <c r="A99" s="8" t="s">
        <v>1307</v>
      </c>
      <c r="B99" s="8" t="s">
        <v>984</v>
      </c>
      <c r="C99" s="8" t="s">
        <v>749</v>
      </c>
      <c r="D99" s="8" t="s">
        <v>479</v>
      </c>
      <c r="E99" s="13">
        <f>일위대가!F678</f>
        <v>217</v>
      </c>
      <c r="F99" s="13">
        <f>일위대가!H678</f>
        <v>4650</v>
      </c>
      <c r="G99" s="13">
        <f>일위대가!J678</f>
        <v>150</v>
      </c>
      <c r="H99" s="13">
        <f t="shared" si="2"/>
        <v>5017</v>
      </c>
      <c r="I99" s="8" t="s">
        <v>1306</v>
      </c>
      <c r="J99" s="8" t="s">
        <v>51</v>
      </c>
      <c r="K99" s="2" t="s">
        <v>51</v>
      </c>
      <c r="L99" s="2" t="s">
        <v>51</v>
      </c>
      <c r="M99" s="2" t="s">
        <v>51</v>
      </c>
      <c r="N99" s="2" t="s">
        <v>51</v>
      </c>
    </row>
    <row r="100" spans="1:14" ht="30" customHeight="1">
      <c r="A100" s="8" t="s">
        <v>1310</v>
      </c>
      <c r="B100" s="8" t="s">
        <v>536</v>
      </c>
      <c r="C100" s="8" t="s">
        <v>749</v>
      </c>
      <c r="D100" s="8" t="s">
        <v>479</v>
      </c>
      <c r="E100" s="13">
        <f>일위대가!F691</f>
        <v>38</v>
      </c>
      <c r="F100" s="13">
        <f>일위대가!H691</f>
        <v>1184</v>
      </c>
      <c r="G100" s="13">
        <f>일위대가!J691</f>
        <v>37</v>
      </c>
      <c r="H100" s="13">
        <f t="shared" ref="H100:H107" si="3">E100+F100+G100</f>
        <v>1259</v>
      </c>
      <c r="I100" s="8" t="s">
        <v>1309</v>
      </c>
      <c r="J100" s="8" t="s">
        <v>51</v>
      </c>
      <c r="K100" s="2" t="s">
        <v>51</v>
      </c>
      <c r="L100" s="2" t="s">
        <v>51</v>
      </c>
      <c r="M100" s="2" t="s">
        <v>51</v>
      </c>
      <c r="N100" s="2" t="s">
        <v>51</v>
      </c>
    </row>
    <row r="101" spans="1:14" ht="30" customHeight="1">
      <c r="A101" s="8" t="s">
        <v>763</v>
      </c>
      <c r="B101" s="8" t="s">
        <v>760</v>
      </c>
      <c r="C101" s="8" t="s">
        <v>761</v>
      </c>
      <c r="D101" s="8" t="s">
        <v>71</v>
      </c>
      <c r="E101" s="13">
        <f>일위대가!F697</f>
        <v>8290</v>
      </c>
      <c r="F101" s="13">
        <f>일위대가!H697</f>
        <v>60413</v>
      </c>
      <c r="G101" s="13">
        <f>일위대가!J697</f>
        <v>1923</v>
      </c>
      <c r="H101" s="13">
        <f t="shared" si="3"/>
        <v>70626</v>
      </c>
      <c r="I101" s="8" t="s">
        <v>762</v>
      </c>
      <c r="J101" s="8" t="s">
        <v>51</v>
      </c>
      <c r="K101" s="2" t="s">
        <v>51</v>
      </c>
      <c r="L101" s="2" t="s">
        <v>51</v>
      </c>
      <c r="M101" s="2" t="s">
        <v>51</v>
      </c>
      <c r="N101" s="2" t="s">
        <v>51</v>
      </c>
    </row>
    <row r="102" spans="1:14" ht="30" customHeight="1">
      <c r="A102" s="8" t="s">
        <v>772</v>
      </c>
      <c r="B102" s="8" t="s">
        <v>769</v>
      </c>
      <c r="C102" s="8" t="s">
        <v>770</v>
      </c>
      <c r="D102" s="8" t="s">
        <v>322</v>
      </c>
      <c r="E102" s="13">
        <f>일위대가!F703</f>
        <v>0</v>
      </c>
      <c r="F102" s="13">
        <f>일위대가!H703</f>
        <v>5896</v>
      </c>
      <c r="G102" s="13">
        <f>일위대가!J703</f>
        <v>117</v>
      </c>
      <c r="H102" s="13">
        <f t="shared" si="3"/>
        <v>6013</v>
      </c>
      <c r="I102" s="8" t="s">
        <v>771</v>
      </c>
      <c r="J102" s="8" t="s">
        <v>51</v>
      </c>
      <c r="K102" s="2" t="s">
        <v>51</v>
      </c>
      <c r="L102" s="2" t="s">
        <v>51</v>
      </c>
      <c r="M102" s="2" t="s">
        <v>51</v>
      </c>
      <c r="N102" s="2" t="s">
        <v>51</v>
      </c>
    </row>
    <row r="103" spans="1:14" ht="30" customHeight="1">
      <c r="A103" s="8" t="s">
        <v>780</v>
      </c>
      <c r="B103" s="8" t="s">
        <v>777</v>
      </c>
      <c r="C103" s="8" t="s">
        <v>778</v>
      </c>
      <c r="D103" s="8" t="s">
        <v>356</v>
      </c>
      <c r="E103" s="13">
        <f>일위대가!F709</f>
        <v>0</v>
      </c>
      <c r="F103" s="13">
        <f>일위대가!H709</f>
        <v>93123</v>
      </c>
      <c r="G103" s="13">
        <f>일위대가!J709</f>
        <v>0</v>
      </c>
      <c r="H103" s="13">
        <f t="shared" si="3"/>
        <v>93123</v>
      </c>
      <c r="I103" s="8" t="s">
        <v>779</v>
      </c>
      <c r="J103" s="8" t="s">
        <v>51</v>
      </c>
      <c r="K103" s="2" t="s">
        <v>51</v>
      </c>
      <c r="L103" s="2" t="s">
        <v>51</v>
      </c>
      <c r="M103" s="2" t="s">
        <v>51</v>
      </c>
      <c r="N103" s="2" t="s">
        <v>51</v>
      </c>
    </row>
    <row r="104" spans="1:14" ht="30" customHeight="1">
      <c r="A104" s="8" t="s">
        <v>785</v>
      </c>
      <c r="B104" s="8" t="s">
        <v>782</v>
      </c>
      <c r="C104" s="8" t="s">
        <v>783</v>
      </c>
      <c r="D104" s="8" t="s">
        <v>87</v>
      </c>
      <c r="E104" s="13">
        <f>일위대가!F715</f>
        <v>0</v>
      </c>
      <c r="F104" s="13">
        <f>일위대가!H715</f>
        <v>9687</v>
      </c>
      <c r="G104" s="13">
        <f>일위대가!J715</f>
        <v>193</v>
      </c>
      <c r="H104" s="13">
        <f t="shared" si="3"/>
        <v>9880</v>
      </c>
      <c r="I104" s="8" t="s">
        <v>784</v>
      </c>
      <c r="J104" s="8" t="s">
        <v>51</v>
      </c>
      <c r="K104" s="2" t="s">
        <v>51</v>
      </c>
      <c r="L104" s="2" t="s">
        <v>51</v>
      </c>
      <c r="M104" s="2" t="s">
        <v>51</v>
      </c>
      <c r="N104" s="2" t="s">
        <v>51</v>
      </c>
    </row>
    <row r="105" spans="1:14" ht="30" customHeight="1">
      <c r="A105" s="8" t="s">
        <v>838</v>
      </c>
      <c r="B105" s="8" t="s">
        <v>835</v>
      </c>
      <c r="C105" s="8" t="s">
        <v>836</v>
      </c>
      <c r="D105" s="8" t="s">
        <v>87</v>
      </c>
      <c r="E105" s="13">
        <f>일위대가!F721</f>
        <v>355</v>
      </c>
      <c r="F105" s="13">
        <f>일위대가!H721</f>
        <v>8889</v>
      </c>
      <c r="G105" s="13">
        <f>일위대가!J721</f>
        <v>0</v>
      </c>
      <c r="H105" s="13">
        <f t="shared" si="3"/>
        <v>9244</v>
      </c>
      <c r="I105" s="8" t="s">
        <v>837</v>
      </c>
      <c r="J105" s="8" t="s">
        <v>51</v>
      </c>
      <c r="K105" s="2" t="s">
        <v>51</v>
      </c>
      <c r="L105" s="2" t="s">
        <v>51</v>
      </c>
      <c r="M105" s="2" t="s">
        <v>51</v>
      </c>
      <c r="N105" s="2" t="s">
        <v>51</v>
      </c>
    </row>
    <row r="106" spans="1:14" ht="30" customHeight="1">
      <c r="A106" s="8" t="s">
        <v>843</v>
      </c>
      <c r="B106" s="8" t="s">
        <v>840</v>
      </c>
      <c r="C106" s="8" t="s">
        <v>841</v>
      </c>
      <c r="D106" s="8" t="s">
        <v>87</v>
      </c>
      <c r="E106" s="13">
        <f>일위대가!F727</f>
        <v>317</v>
      </c>
      <c r="F106" s="13">
        <f>일위대가!H727</f>
        <v>15868</v>
      </c>
      <c r="G106" s="13">
        <f>일위대가!J727</f>
        <v>0</v>
      </c>
      <c r="H106" s="13">
        <f t="shared" si="3"/>
        <v>16185</v>
      </c>
      <c r="I106" s="8" t="s">
        <v>842</v>
      </c>
      <c r="J106" s="8" t="s">
        <v>51</v>
      </c>
      <c r="K106" s="2" t="s">
        <v>51</v>
      </c>
      <c r="L106" s="2" t="s">
        <v>51</v>
      </c>
      <c r="M106" s="2" t="s">
        <v>51</v>
      </c>
      <c r="N106" s="2" t="s">
        <v>51</v>
      </c>
    </row>
    <row r="107" spans="1:14" ht="30" customHeight="1">
      <c r="A107" s="8" t="s">
        <v>850</v>
      </c>
      <c r="B107" s="8" t="s">
        <v>847</v>
      </c>
      <c r="C107" s="8" t="s">
        <v>848</v>
      </c>
      <c r="D107" s="8" t="s">
        <v>87</v>
      </c>
      <c r="E107" s="13">
        <f>일위대가!F737</f>
        <v>170</v>
      </c>
      <c r="F107" s="13">
        <f>일위대가!H737</f>
        <v>8538</v>
      </c>
      <c r="G107" s="13">
        <f>일위대가!J737</f>
        <v>0</v>
      </c>
      <c r="H107" s="13">
        <f t="shared" si="3"/>
        <v>8708</v>
      </c>
      <c r="I107" s="8" t="s">
        <v>849</v>
      </c>
      <c r="J107" s="8" t="s">
        <v>51</v>
      </c>
      <c r="K107" s="2" t="s">
        <v>51</v>
      </c>
      <c r="L107" s="2" t="s">
        <v>51</v>
      </c>
      <c r="M107" s="2" t="s">
        <v>51</v>
      </c>
      <c r="N107" s="2" t="s">
        <v>51</v>
      </c>
    </row>
  </sheetData>
  <mergeCells count="2">
    <mergeCell ref="A1:J1"/>
    <mergeCell ref="A2:J2"/>
  </mergeCells>
  <phoneticPr fontId="1" type="noConversion"/>
  <pageMargins left="0.78740157480314954" right="0" top="0.39370078740157477" bottom="0.39370078740157477" header="0" footer="0"/>
  <pageSetup paperSize="9" scale="8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Y737"/>
  <sheetViews>
    <sheetView workbookViewId="0"/>
  </sheetViews>
  <sheetFormatPr defaultRowHeight="16.5"/>
  <cols>
    <col min="1" max="2" width="30.625" customWidth="1"/>
    <col min="3" max="3" width="4.625" customWidth="1"/>
    <col min="4" max="4" width="8.625" customWidth="1"/>
    <col min="5" max="12" width="13.625" customWidth="1"/>
    <col min="13" max="13" width="12.625" customWidth="1"/>
    <col min="14" max="47" width="2.625" hidden="1" customWidth="1"/>
    <col min="48" max="48" width="1.625" hidden="1" customWidth="1"/>
    <col min="49" max="49" width="24.625" hidden="1" customWidth="1"/>
    <col min="50" max="51" width="2.625" hidden="1" customWidth="1"/>
  </cols>
  <sheetData>
    <row r="1" spans="1:51" ht="30" customHeight="1">
      <c r="A1" s="198" t="s">
        <v>1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</row>
    <row r="2" spans="1:51" ht="30" customHeight="1">
      <c r="A2" s="199" t="s">
        <v>2</v>
      </c>
      <c r="B2" s="199" t="s">
        <v>3</v>
      </c>
      <c r="C2" s="199" t="s">
        <v>4</v>
      </c>
      <c r="D2" s="199" t="s">
        <v>5</v>
      </c>
      <c r="E2" s="199" t="s">
        <v>6</v>
      </c>
      <c r="F2" s="199"/>
      <c r="G2" s="199" t="s">
        <v>9</v>
      </c>
      <c r="H2" s="199"/>
      <c r="I2" s="199" t="s">
        <v>10</v>
      </c>
      <c r="J2" s="199"/>
      <c r="K2" s="199" t="s">
        <v>11</v>
      </c>
      <c r="L2" s="199"/>
      <c r="M2" s="199" t="s">
        <v>12</v>
      </c>
      <c r="N2" s="201" t="s">
        <v>375</v>
      </c>
      <c r="O2" s="201" t="s">
        <v>20</v>
      </c>
      <c r="P2" s="201" t="s">
        <v>22</v>
      </c>
      <c r="Q2" s="201" t="s">
        <v>23</v>
      </c>
      <c r="R2" s="201" t="s">
        <v>24</v>
      </c>
      <c r="S2" s="201" t="s">
        <v>25</v>
      </c>
      <c r="T2" s="201" t="s">
        <v>26</v>
      </c>
      <c r="U2" s="201" t="s">
        <v>27</v>
      </c>
      <c r="V2" s="201" t="s">
        <v>28</v>
      </c>
      <c r="W2" s="201" t="s">
        <v>29</v>
      </c>
      <c r="X2" s="201" t="s">
        <v>30</v>
      </c>
      <c r="Y2" s="201" t="s">
        <v>31</v>
      </c>
      <c r="Z2" s="201" t="s">
        <v>32</v>
      </c>
      <c r="AA2" s="201" t="s">
        <v>33</v>
      </c>
      <c r="AB2" s="201" t="s">
        <v>34</v>
      </c>
      <c r="AC2" s="201" t="s">
        <v>35</v>
      </c>
      <c r="AD2" s="201" t="s">
        <v>36</v>
      </c>
      <c r="AE2" s="201" t="s">
        <v>37</v>
      </c>
      <c r="AF2" s="201" t="s">
        <v>38</v>
      </c>
      <c r="AG2" s="201" t="s">
        <v>39</v>
      </c>
      <c r="AH2" s="201" t="s">
        <v>40</v>
      </c>
      <c r="AI2" s="201" t="s">
        <v>41</v>
      </c>
      <c r="AJ2" s="201" t="s">
        <v>42</v>
      </c>
      <c r="AK2" s="201" t="s">
        <v>43</v>
      </c>
      <c r="AL2" s="201" t="s">
        <v>44</v>
      </c>
      <c r="AM2" s="201" t="s">
        <v>45</v>
      </c>
      <c r="AN2" s="201" t="s">
        <v>46</v>
      </c>
      <c r="AO2" s="201" t="s">
        <v>47</v>
      </c>
      <c r="AP2" s="201" t="s">
        <v>376</v>
      </c>
      <c r="AQ2" s="201" t="s">
        <v>377</v>
      </c>
      <c r="AR2" s="201" t="s">
        <v>378</v>
      </c>
      <c r="AS2" s="201" t="s">
        <v>379</v>
      </c>
      <c r="AT2" s="201" t="s">
        <v>380</v>
      </c>
      <c r="AU2" s="201" t="s">
        <v>381</v>
      </c>
      <c r="AV2" s="201" t="s">
        <v>48</v>
      </c>
      <c r="AW2" s="201" t="s">
        <v>382</v>
      </c>
      <c r="AX2" s="1" t="s">
        <v>374</v>
      </c>
      <c r="AY2" s="1" t="s">
        <v>21</v>
      </c>
    </row>
    <row r="3" spans="1:51" ht="30" customHeight="1">
      <c r="A3" s="199"/>
      <c r="B3" s="199"/>
      <c r="C3" s="199"/>
      <c r="D3" s="199"/>
      <c r="E3" s="4" t="s">
        <v>7</v>
      </c>
      <c r="F3" s="4" t="s">
        <v>8</v>
      </c>
      <c r="G3" s="4" t="s">
        <v>7</v>
      </c>
      <c r="H3" s="4" t="s">
        <v>8</v>
      </c>
      <c r="I3" s="4" t="s">
        <v>7</v>
      </c>
      <c r="J3" s="4" t="s">
        <v>8</v>
      </c>
      <c r="K3" s="4" t="s">
        <v>7</v>
      </c>
      <c r="L3" s="4" t="s">
        <v>8</v>
      </c>
      <c r="M3" s="199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1"/>
      <c r="AB3" s="201"/>
      <c r="AC3" s="201"/>
      <c r="AD3" s="201"/>
      <c r="AE3" s="201"/>
      <c r="AF3" s="201"/>
      <c r="AG3" s="201"/>
      <c r="AH3" s="201"/>
      <c r="AI3" s="201"/>
      <c r="AJ3" s="201"/>
      <c r="AK3" s="201"/>
      <c r="AL3" s="201"/>
      <c r="AM3" s="201"/>
      <c r="AN3" s="201"/>
      <c r="AO3" s="201"/>
      <c r="AP3" s="201"/>
      <c r="AQ3" s="201"/>
      <c r="AR3" s="201"/>
      <c r="AS3" s="201"/>
      <c r="AT3" s="201"/>
      <c r="AU3" s="201"/>
      <c r="AV3" s="201"/>
      <c r="AW3" s="201"/>
    </row>
    <row r="4" spans="1:51" ht="30" customHeight="1">
      <c r="A4" s="202" t="s">
        <v>383</v>
      </c>
      <c r="B4" s="202"/>
      <c r="C4" s="202"/>
      <c r="D4" s="202"/>
      <c r="E4" s="203"/>
      <c r="F4" s="204"/>
      <c r="G4" s="203"/>
      <c r="H4" s="204"/>
      <c r="I4" s="203"/>
      <c r="J4" s="204"/>
      <c r="K4" s="203"/>
      <c r="L4" s="204"/>
      <c r="M4" s="202"/>
      <c r="N4" s="1" t="s">
        <v>61</v>
      </c>
    </row>
    <row r="5" spans="1:51" ht="30" customHeight="1">
      <c r="A5" s="8" t="s">
        <v>384</v>
      </c>
      <c r="B5" s="8" t="s">
        <v>385</v>
      </c>
      <c r="C5" s="8" t="s">
        <v>322</v>
      </c>
      <c r="D5" s="9">
        <v>0.12</v>
      </c>
      <c r="E5" s="12">
        <f>단가대비표!O63</f>
        <v>3309750</v>
      </c>
      <c r="F5" s="13">
        <f>TRUNC(E5*D5,1)</f>
        <v>397170</v>
      </c>
      <c r="G5" s="12">
        <f>단가대비표!P63</f>
        <v>0</v>
      </c>
      <c r="H5" s="13">
        <f>TRUNC(G5*D5,1)</f>
        <v>0</v>
      </c>
      <c r="I5" s="12">
        <f>단가대비표!V63</f>
        <v>0</v>
      </c>
      <c r="J5" s="13">
        <f>TRUNC(I5*D5,1)</f>
        <v>0</v>
      </c>
      <c r="K5" s="12">
        <f t="shared" ref="K5:L8" si="0">TRUNC(E5+G5+I5,1)</f>
        <v>3309750</v>
      </c>
      <c r="L5" s="13">
        <f t="shared" si="0"/>
        <v>397170</v>
      </c>
      <c r="M5" s="8" t="s">
        <v>386</v>
      </c>
      <c r="N5" s="2" t="s">
        <v>51</v>
      </c>
      <c r="O5" s="2" t="s">
        <v>387</v>
      </c>
      <c r="P5" s="2" t="s">
        <v>63</v>
      </c>
      <c r="Q5" s="2" t="s">
        <v>63</v>
      </c>
      <c r="R5" s="2" t="s">
        <v>62</v>
      </c>
      <c r="S5" s="3"/>
      <c r="T5" s="3"/>
      <c r="U5" s="3"/>
      <c r="V5" s="3">
        <v>1</v>
      </c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2" t="s">
        <v>51</v>
      </c>
      <c r="AW5" s="2" t="s">
        <v>388</v>
      </c>
      <c r="AX5" s="2" t="s">
        <v>51</v>
      </c>
      <c r="AY5" s="2" t="s">
        <v>389</v>
      </c>
    </row>
    <row r="6" spans="1:51" ht="30" customHeight="1">
      <c r="A6" s="8" t="s">
        <v>390</v>
      </c>
      <c r="B6" s="8" t="s">
        <v>391</v>
      </c>
      <c r="C6" s="8" t="s">
        <v>59</v>
      </c>
      <c r="D6" s="9">
        <v>1</v>
      </c>
      <c r="E6" s="12">
        <f>일위대가목록!E47</f>
        <v>0</v>
      </c>
      <c r="F6" s="13">
        <f>TRUNC(E6*D6,1)</f>
        <v>0</v>
      </c>
      <c r="G6" s="12">
        <f>일위대가목록!F47</f>
        <v>0</v>
      </c>
      <c r="H6" s="13">
        <f>TRUNC(G6*D6,1)</f>
        <v>0</v>
      </c>
      <c r="I6" s="12">
        <f>일위대가목록!G47</f>
        <v>196350</v>
      </c>
      <c r="J6" s="13">
        <f>TRUNC(I6*D6,1)</f>
        <v>196350</v>
      </c>
      <c r="K6" s="12">
        <f t="shared" si="0"/>
        <v>196350</v>
      </c>
      <c r="L6" s="13">
        <f t="shared" si="0"/>
        <v>196350</v>
      </c>
      <c r="M6" s="8" t="s">
        <v>386</v>
      </c>
      <c r="N6" s="2" t="s">
        <v>51</v>
      </c>
      <c r="O6" s="2" t="s">
        <v>392</v>
      </c>
      <c r="P6" s="2" t="s">
        <v>62</v>
      </c>
      <c r="Q6" s="2" t="s">
        <v>63</v>
      </c>
      <c r="R6" s="2" t="s">
        <v>63</v>
      </c>
      <c r="S6" s="3"/>
      <c r="T6" s="3"/>
      <c r="U6" s="3"/>
      <c r="V6" s="3">
        <v>1</v>
      </c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2" t="s">
        <v>51</v>
      </c>
      <c r="AW6" s="2" t="s">
        <v>393</v>
      </c>
      <c r="AX6" s="2" t="s">
        <v>51</v>
      </c>
      <c r="AY6" s="2" t="s">
        <v>389</v>
      </c>
    </row>
    <row r="7" spans="1:51" ht="30" customHeight="1">
      <c r="A7" s="8" t="s">
        <v>394</v>
      </c>
      <c r="B7" s="8" t="s">
        <v>391</v>
      </c>
      <c r="C7" s="8" t="s">
        <v>59</v>
      </c>
      <c r="D7" s="9">
        <v>1</v>
      </c>
      <c r="E7" s="12">
        <f>일위대가목록!E48</f>
        <v>0</v>
      </c>
      <c r="F7" s="13">
        <f>TRUNC(E7*D7,1)</f>
        <v>0</v>
      </c>
      <c r="G7" s="12">
        <f>일위대가목록!F48</f>
        <v>0</v>
      </c>
      <c r="H7" s="13">
        <f>TRUNC(G7*D7,1)</f>
        <v>0</v>
      </c>
      <c r="I7" s="12">
        <f>일위대가목록!G48</f>
        <v>196350</v>
      </c>
      <c r="J7" s="13">
        <f>TRUNC(I7*D7,1)</f>
        <v>196350</v>
      </c>
      <c r="K7" s="12">
        <f t="shared" si="0"/>
        <v>196350</v>
      </c>
      <c r="L7" s="13">
        <f t="shared" si="0"/>
        <v>196350</v>
      </c>
      <c r="M7" s="8" t="s">
        <v>386</v>
      </c>
      <c r="N7" s="2" t="s">
        <v>51</v>
      </c>
      <c r="O7" s="2" t="s">
        <v>395</v>
      </c>
      <c r="P7" s="2" t="s">
        <v>62</v>
      </c>
      <c r="Q7" s="2" t="s">
        <v>63</v>
      </c>
      <c r="R7" s="2" t="s">
        <v>63</v>
      </c>
      <c r="S7" s="3"/>
      <c r="T7" s="3"/>
      <c r="U7" s="3"/>
      <c r="V7" s="3">
        <v>1</v>
      </c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2" t="s">
        <v>51</v>
      </c>
      <c r="AW7" s="2" t="s">
        <v>396</v>
      </c>
      <c r="AX7" s="2" t="s">
        <v>51</v>
      </c>
      <c r="AY7" s="2" t="s">
        <v>389</v>
      </c>
    </row>
    <row r="8" spans="1:51" ht="30" customHeight="1">
      <c r="A8" s="8" t="s">
        <v>397</v>
      </c>
      <c r="B8" s="8" t="s">
        <v>398</v>
      </c>
      <c r="C8" s="8" t="s">
        <v>399</v>
      </c>
      <c r="D8" s="9">
        <v>1</v>
      </c>
      <c r="E8" s="12">
        <v>0</v>
      </c>
      <c r="F8" s="13">
        <f>TRUNC(E8*D8,1)</f>
        <v>0</v>
      </c>
      <c r="G8" s="12">
        <v>0</v>
      </c>
      <c r="H8" s="13">
        <f>TRUNC(G8*D8,1)</f>
        <v>0</v>
      </c>
      <c r="I8" s="12">
        <f>TRUNC(SUMIF(V5:V8, RIGHTB(O8, 1), L5:L8)*U8, 2)</f>
        <v>789870</v>
      </c>
      <c r="J8" s="13">
        <f>TRUNC(I8*D8,1)</f>
        <v>789870</v>
      </c>
      <c r="K8" s="12">
        <f t="shared" si="0"/>
        <v>789870</v>
      </c>
      <c r="L8" s="13">
        <f t="shared" si="0"/>
        <v>789870</v>
      </c>
      <c r="M8" s="8" t="s">
        <v>51</v>
      </c>
      <c r="N8" s="2" t="s">
        <v>61</v>
      </c>
      <c r="O8" s="2" t="s">
        <v>400</v>
      </c>
      <c r="P8" s="2" t="s">
        <v>63</v>
      </c>
      <c r="Q8" s="2" t="s">
        <v>63</v>
      </c>
      <c r="R8" s="2" t="s">
        <v>63</v>
      </c>
      <c r="S8" s="3">
        <v>3</v>
      </c>
      <c r="T8" s="3">
        <v>2</v>
      </c>
      <c r="U8" s="3">
        <v>1</v>
      </c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2" t="s">
        <v>51</v>
      </c>
      <c r="AW8" s="2" t="s">
        <v>401</v>
      </c>
      <c r="AX8" s="2" t="s">
        <v>51</v>
      </c>
      <c r="AY8" s="2" t="s">
        <v>51</v>
      </c>
    </row>
    <row r="9" spans="1:51" ht="30" customHeight="1">
      <c r="A9" s="8" t="s">
        <v>402</v>
      </c>
      <c r="B9" s="8" t="s">
        <v>51</v>
      </c>
      <c r="C9" s="8" t="s">
        <v>51</v>
      </c>
      <c r="D9" s="9"/>
      <c r="E9" s="12"/>
      <c r="F9" s="13">
        <f>TRUNC(SUMIF(N5:N8, N4, F5:F8),0)</f>
        <v>0</v>
      </c>
      <c r="G9" s="12"/>
      <c r="H9" s="13">
        <f>TRUNC(SUMIF(N5:N8, N4, H5:H8),0)</f>
        <v>0</v>
      </c>
      <c r="I9" s="12"/>
      <c r="J9" s="13">
        <f>TRUNC(SUMIF(N5:N8, N4, J5:J8),0)</f>
        <v>789870</v>
      </c>
      <c r="K9" s="12"/>
      <c r="L9" s="13">
        <f>F9+H9+J9</f>
        <v>789870</v>
      </c>
      <c r="M9" s="8" t="s">
        <v>51</v>
      </c>
      <c r="N9" s="2" t="s">
        <v>76</v>
      </c>
      <c r="O9" s="2" t="s">
        <v>76</v>
      </c>
      <c r="P9" s="2" t="s">
        <v>51</v>
      </c>
      <c r="Q9" s="2" t="s">
        <v>51</v>
      </c>
      <c r="R9" s="2" t="s">
        <v>51</v>
      </c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2" t="s">
        <v>51</v>
      </c>
      <c r="AW9" s="2" t="s">
        <v>51</v>
      </c>
      <c r="AX9" s="2" t="s">
        <v>51</v>
      </c>
      <c r="AY9" s="2" t="s">
        <v>51</v>
      </c>
    </row>
    <row r="10" spans="1:51" ht="30" customHeight="1">
      <c r="A10" s="9"/>
      <c r="B10" s="9"/>
      <c r="C10" s="9"/>
      <c r="D10" s="9"/>
      <c r="E10" s="12"/>
      <c r="F10" s="13"/>
      <c r="G10" s="12"/>
      <c r="H10" s="13"/>
      <c r="I10" s="12"/>
      <c r="J10" s="13"/>
      <c r="K10" s="12"/>
      <c r="L10" s="13"/>
      <c r="M10" s="9"/>
    </row>
    <row r="11" spans="1:51" ht="30" customHeight="1">
      <c r="A11" s="202" t="s">
        <v>403</v>
      </c>
      <c r="B11" s="202"/>
      <c r="C11" s="202"/>
      <c r="D11" s="202"/>
      <c r="E11" s="203"/>
      <c r="F11" s="204"/>
      <c r="G11" s="203"/>
      <c r="H11" s="204"/>
      <c r="I11" s="203"/>
      <c r="J11" s="204"/>
      <c r="K11" s="203"/>
      <c r="L11" s="204"/>
      <c r="M11" s="202"/>
      <c r="N11" s="1" t="s">
        <v>67</v>
      </c>
    </row>
    <row r="12" spans="1:51" ht="30" customHeight="1">
      <c r="A12" s="8" t="s">
        <v>384</v>
      </c>
      <c r="B12" s="8" t="s">
        <v>404</v>
      </c>
      <c r="C12" s="8" t="s">
        <v>322</v>
      </c>
      <c r="D12" s="9">
        <v>0.12</v>
      </c>
      <c r="E12" s="12">
        <f>단가대비표!O64</f>
        <v>2880585</v>
      </c>
      <c r="F12" s="13">
        <f>TRUNC(E12*D12,1)</f>
        <v>345670.2</v>
      </c>
      <c r="G12" s="12">
        <f>단가대비표!P64</f>
        <v>0</v>
      </c>
      <c r="H12" s="13">
        <f>TRUNC(G12*D12,1)</f>
        <v>0</v>
      </c>
      <c r="I12" s="12">
        <f>단가대비표!V64</f>
        <v>0</v>
      </c>
      <c r="J12" s="13">
        <f>TRUNC(I12*D12,1)</f>
        <v>0</v>
      </c>
      <c r="K12" s="12">
        <f t="shared" ref="K12:L15" si="1">TRUNC(E12+G12+I12,1)</f>
        <v>2880585</v>
      </c>
      <c r="L12" s="13">
        <f t="shared" si="1"/>
        <v>345670.2</v>
      </c>
      <c r="M12" s="8" t="s">
        <v>386</v>
      </c>
      <c r="N12" s="2" t="s">
        <v>51</v>
      </c>
      <c r="O12" s="2" t="s">
        <v>405</v>
      </c>
      <c r="P12" s="2" t="s">
        <v>63</v>
      </c>
      <c r="Q12" s="2" t="s">
        <v>63</v>
      </c>
      <c r="R12" s="2" t="s">
        <v>62</v>
      </c>
      <c r="S12" s="3"/>
      <c r="T12" s="3"/>
      <c r="U12" s="3"/>
      <c r="V12" s="3">
        <v>1</v>
      </c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2" t="s">
        <v>51</v>
      </c>
      <c r="AW12" s="2" t="s">
        <v>406</v>
      </c>
      <c r="AX12" s="2" t="s">
        <v>51</v>
      </c>
      <c r="AY12" s="2" t="s">
        <v>389</v>
      </c>
    </row>
    <row r="13" spans="1:51" ht="30" customHeight="1">
      <c r="A13" s="8" t="s">
        <v>390</v>
      </c>
      <c r="B13" s="8" t="s">
        <v>391</v>
      </c>
      <c r="C13" s="8" t="s">
        <v>59</v>
      </c>
      <c r="D13" s="9">
        <v>1</v>
      </c>
      <c r="E13" s="12">
        <f>일위대가목록!E47</f>
        <v>0</v>
      </c>
      <c r="F13" s="13">
        <f>TRUNC(E13*D13,1)</f>
        <v>0</v>
      </c>
      <c r="G13" s="12">
        <f>일위대가목록!F47</f>
        <v>0</v>
      </c>
      <c r="H13" s="13">
        <f>TRUNC(G13*D13,1)</f>
        <v>0</v>
      </c>
      <c r="I13" s="12">
        <f>일위대가목록!G47</f>
        <v>196350</v>
      </c>
      <c r="J13" s="13">
        <f>TRUNC(I13*D13,1)</f>
        <v>196350</v>
      </c>
      <c r="K13" s="12">
        <f t="shared" si="1"/>
        <v>196350</v>
      </c>
      <c r="L13" s="13">
        <f t="shared" si="1"/>
        <v>196350</v>
      </c>
      <c r="M13" s="8" t="s">
        <v>386</v>
      </c>
      <c r="N13" s="2" t="s">
        <v>51</v>
      </c>
      <c r="O13" s="2" t="s">
        <v>392</v>
      </c>
      <c r="P13" s="2" t="s">
        <v>62</v>
      </c>
      <c r="Q13" s="2" t="s">
        <v>63</v>
      </c>
      <c r="R13" s="2" t="s">
        <v>63</v>
      </c>
      <c r="S13" s="3"/>
      <c r="T13" s="3"/>
      <c r="U13" s="3"/>
      <c r="V13" s="3">
        <v>1</v>
      </c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2" t="s">
        <v>51</v>
      </c>
      <c r="AW13" s="2" t="s">
        <v>407</v>
      </c>
      <c r="AX13" s="2" t="s">
        <v>51</v>
      </c>
      <c r="AY13" s="2" t="s">
        <v>389</v>
      </c>
    </row>
    <row r="14" spans="1:51" ht="30" customHeight="1">
      <c r="A14" s="8" t="s">
        <v>394</v>
      </c>
      <c r="B14" s="8" t="s">
        <v>391</v>
      </c>
      <c r="C14" s="8" t="s">
        <v>59</v>
      </c>
      <c r="D14" s="9">
        <v>1</v>
      </c>
      <c r="E14" s="12">
        <f>일위대가목록!E48</f>
        <v>0</v>
      </c>
      <c r="F14" s="13">
        <f>TRUNC(E14*D14,1)</f>
        <v>0</v>
      </c>
      <c r="G14" s="12">
        <f>일위대가목록!F48</f>
        <v>0</v>
      </c>
      <c r="H14" s="13">
        <f>TRUNC(G14*D14,1)</f>
        <v>0</v>
      </c>
      <c r="I14" s="12">
        <f>일위대가목록!G48</f>
        <v>196350</v>
      </c>
      <c r="J14" s="13">
        <f>TRUNC(I14*D14,1)</f>
        <v>196350</v>
      </c>
      <c r="K14" s="12">
        <f t="shared" si="1"/>
        <v>196350</v>
      </c>
      <c r="L14" s="13">
        <f t="shared" si="1"/>
        <v>196350</v>
      </c>
      <c r="M14" s="8" t="s">
        <v>386</v>
      </c>
      <c r="N14" s="2" t="s">
        <v>51</v>
      </c>
      <c r="O14" s="2" t="s">
        <v>395</v>
      </c>
      <c r="P14" s="2" t="s">
        <v>62</v>
      </c>
      <c r="Q14" s="2" t="s">
        <v>63</v>
      </c>
      <c r="R14" s="2" t="s">
        <v>63</v>
      </c>
      <c r="S14" s="3"/>
      <c r="T14" s="3"/>
      <c r="U14" s="3"/>
      <c r="V14" s="3">
        <v>1</v>
      </c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2" t="s">
        <v>51</v>
      </c>
      <c r="AW14" s="2" t="s">
        <v>408</v>
      </c>
      <c r="AX14" s="2" t="s">
        <v>51</v>
      </c>
      <c r="AY14" s="2" t="s">
        <v>389</v>
      </c>
    </row>
    <row r="15" spans="1:51" ht="30" customHeight="1">
      <c r="A15" s="8" t="s">
        <v>397</v>
      </c>
      <c r="B15" s="8" t="s">
        <v>398</v>
      </c>
      <c r="C15" s="8" t="s">
        <v>399</v>
      </c>
      <c r="D15" s="9">
        <v>1</v>
      </c>
      <c r="E15" s="12">
        <v>0</v>
      </c>
      <c r="F15" s="13">
        <f>TRUNC(E15*D15,1)</f>
        <v>0</v>
      </c>
      <c r="G15" s="12">
        <v>0</v>
      </c>
      <c r="H15" s="13">
        <f>TRUNC(G15*D15,1)</f>
        <v>0</v>
      </c>
      <c r="I15" s="12">
        <f>TRUNC(SUMIF(V12:V15, RIGHTB(O15, 1), L12:L15)*U15, 2)</f>
        <v>738370.2</v>
      </c>
      <c r="J15" s="13">
        <f>TRUNC(I15*D15,1)</f>
        <v>738370.2</v>
      </c>
      <c r="K15" s="12">
        <f t="shared" si="1"/>
        <v>738370.2</v>
      </c>
      <c r="L15" s="13">
        <f t="shared" si="1"/>
        <v>738370.2</v>
      </c>
      <c r="M15" s="8" t="s">
        <v>51</v>
      </c>
      <c r="N15" s="2" t="s">
        <v>67</v>
      </c>
      <c r="O15" s="2" t="s">
        <v>400</v>
      </c>
      <c r="P15" s="2" t="s">
        <v>63</v>
      </c>
      <c r="Q15" s="2" t="s">
        <v>63</v>
      </c>
      <c r="R15" s="2" t="s">
        <v>63</v>
      </c>
      <c r="S15" s="3">
        <v>3</v>
      </c>
      <c r="T15" s="3">
        <v>2</v>
      </c>
      <c r="U15" s="3">
        <v>1</v>
      </c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2" t="s">
        <v>51</v>
      </c>
      <c r="AW15" s="2" t="s">
        <v>409</v>
      </c>
      <c r="AX15" s="2" t="s">
        <v>51</v>
      </c>
      <c r="AY15" s="2" t="s">
        <v>51</v>
      </c>
    </row>
    <row r="16" spans="1:51" ht="30" customHeight="1">
      <c r="A16" s="8" t="s">
        <v>402</v>
      </c>
      <c r="B16" s="8" t="s">
        <v>51</v>
      </c>
      <c r="C16" s="8" t="s">
        <v>51</v>
      </c>
      <c r="D16" s="9"/>
      <c r="E16" s="12"/>
      <c r="F16" s="13">
        <f>TRUNC(SUMIF(N12:N15, N11, F12:F15),0)</f>
        <v>0</v>
      </c>
      <c r="G16" s="12"/>
      <c r="H16" s="13">
        <f>TRUNC(SUMIF(N12:N15, N11, H12:H15),0)</f>
        <v>0</v>
      </c>
      <c r="I16" s="12"/>
      <c r="J16" s="13">
        <f>TRUNC(SUMIF(N12:N15, N11, J12:J15),0)</f>
        <v>738370</v>
      </c>
      <c r="K16" s="12"/>
      <c r="L16" s="13">
        <f>F16+H16+J16</f>
        <v>738370</v>
      </c>
      <c r="M16" s="8" t="s">
        <v>51</v>
      </c>
      <c r="N16" s="2" t="s">
        <v>76</v>
      </c>
      <c r="O16" s="2" t="s">
        <v>76</v>
      </c>
      <c r="P16" s="2" t="s">
        <v>51</v>
      </c>
      <c r="Q16" s="2" t="s">
        <v>51</v>
      </c>
      <c r="R16" s="2" t="s">
        <v>51</v>
      </c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2" t="s">
        <v>51</v>
      </c>
      <c r="AW16" s="2" t="s">
        <v>51</v>
      </c>
      <c r="AX16" s="2" t="s">
        <v>51</v>
      </c>
      <c r="AY16" s="2" t="s">
        <v>51</v>
      </c>
    </row>
    <row r="17" spans="1:51" ht="30" customHeight="1">
      <c r="A17" s="9"/>
      <c r="B17" s="9"/>
      <c r="C17" s="9"/>
      <c r="D17" s="9"/>
      <c r="E17" s="12"/>
      <c r="F17" s="13"/>
      <c r="G17" s="12"/>
      <c r="H17" s="13"/>
      <c r="I17" s="12"/>
      <c r="J17" s="13"/>
      <c r="K17" s="12"/>
      <c r="L17" s="13"/>
      <c r="M17" s="9"/>
    </row>
    <row r="18" spans="1:51" ht="30" customHeight="1">
      <c r="A18" s="202" t="s">
        <v>410</v>
      </c>
      <c r="B18" s="202"/>
      <c r="C18" s="202"/>
      <c r="D18" s="202"/>
      <c r="E18" s="203"/>
      <c r="F18" s="204"/>
      <c r="G18" s="203"/>
      <c r="H18" s="204"/>
      <c r="I18" s="203"/>
      <c r="J18" s="204"/>
      <c r="K18" s="203"/>
      <c r="L18" s="204"/>
      <c r="M18" s="202"/>
      <c r="N18" s="1" t="s">
        <v>73</v>
      </c>
    </row>
    <row r="19" spans="1:51" ht="30" customHeight="1">
      <c r="A19" s="8" t="s">
        <v>411</v>
      </c>
      <c r="B19" s="8" t="s">
        <v>412</v>
      </c>
      <c r="C19" s="8" t="s">
        <v>413</v>
      </c>
      <c r="D19" s="9">
        <v>0.5</v>
      </c>
      <c r="E19" s="12">
        <f>단가대비표!O62</f>
        <v>14300</v>
      </c>
      <c r="F19" s="13">
        <f t="shared" ref="F19:F26" si="2">TRUNC(E19*D19,1)</f>
        <v>7150</v>
      </c>
      <c r="G19" s="12">
        <f>단가대비표!P62</f>
        <v>0</v>
      </c>
      <c r="H19" s="13">
        <f t="shared" ref="H19:H26" si="3">TRUNC(G19*D19,1)</f>
        <v>0</v>
      </c>
      <c r="I19" s="12">
        <f>단가대비표!V62</f>
        <v>0</v>
      </c>
      <c r="J19" s="13">
        <f t="shared" ref="J19:J26" si="4">TRUNC(I19*D19,1)</f>
        <v>0</v>
      </c>
      <c r="K19" s="12">
        <f t="shared" ref="K19:L26" si="5">TRUNC(E19+G19+I19,1)</f>
        <v>14300</v>
      </c>
      <c r="L19" s="13">
        <f t="shared" si="5"/>
        <v>7150</v>
      </c>
      <c r="M19" s="8" t="s">
        <v>386</v>
      </c>
      <c r="N19" s="2" t="s">
        <v>51</v>
      </c>
      <c r="O19" s="2" t="s">
        <v>414</v>
      </c>
      <c r="P19" s="2" t="s">
        <v>63</v>
      </c>
      <c r="Q19" s="2" t="s">
        <v>63</v>
      </c>
      <c r="R19" s="2" t="s">
        <v>62</v>
      </c>
      <c r="S19" s="3"/>
      <c r="T19" s="3"/>
      <c r="U19" s="3"/>
      <c r="V19" s="3">
        <v>1</v>
      </c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2" t="s">
        <v>51</v>
      </c>
      <c r="AW19" s="2" t="s">
        <v>415</v>
      </c>
      <c r="AX19" s="2" t="s">
        <v>51</v>
      </c>
      <c r="AY19" s="2" t="s">
        <v>389</v>
      </c>
    </row>
    <row r="20" spans="1:51" ht="30" customHeight="1">
      <c r="A20" s="8" t="s">
        <v>416</v>
      </c>
      <c r="B20" s="8" t="s">
        <v>417</v>
      </c>
      <c r="C20" s="8" t="s">
        <v>71</v>
      </c>
      <c r="D20" s="9">
        <v>0.79</v>
      </c>
      <c r="E20" s="12">
        <f>단가대비표!O49</f>
        <v>3200</v>
      </c>
      <c r="F20" s="13">
        <f t="shared" si="2"/>
        <v>2528</v>
      </c>
      <c r="G20" s="12">
        <f>단가대비표!P49</f>
        <v>0</v>
      </c>
      <c r="H20" s="13">
        <f t="shared" si="3"/>
        <v>0</v>
      </c>
      <c r="I20" s="12">
        <f>단가대비표!V49</f>
        <v>0</v>
      </c>
      <c r="J20" s="13">
        <f t="shared" si="4"/>
        <v>0</v>
      </c>
      <c r="K20" s="12">
        <f t="shared" si="5"/>
        <v>3200</v>
      </c>
      <c r="L20" s="13">
        <f t="shared" si="5"/>
        <v>2528</v>
      </c>
      <c r="M20" s="8" t="s">
        <v>386</v>
      </c>
      <c r="N20" s="2" t="s">
        <v>51</v>
      </c>
      <c r="O20" s="2" t="s">
        <v>418</v>
      </c>
      <c r="P20" s="2" t="s">
        <v>63</v>
      </c>
      <c r="Q20" s="2" t="s">
        <v>63</v>
      </c>
      <c r="R20" s="2" t="s">
        <v>62</v>
      </c>
      <c r="S20" s="3"/>
      <c r="T20" s="3"/>
      <c r="U20" s="3"/>
      <c r="V20" s="3">
        <v>1</v>
      </c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2" t="s">
        <v>51</v>
      </c>
      <c r="AW20" s="2" t="s">
        <v>419</v>
      </c>
      <c r="AX20" s="2" t="s">
        <v>51</v>
      </c>
      <c r="AY20" s="2" t="s">
        <v>389</v>
      </c>
    </row>
    <row r="21" spans="1:51" ht="30" customHeight="1">
      <c r="A21" s="8" t="s">
        <v>420</v>
      </c>
      <c r="B21" s="8" t="s">
        <v>421</v>
      </c>
      <c r="C21" s="8" t="s">
        <v>322</v>
      </c>
      <c r="D21" s="9">
        <v>0.84</v>
      </c>
      <c r="E21" s="12">
        <f>단가대비표!O51</f>
        <v>1300</v>
      </c>
      <c r="F21" s="13">
        <f t="shared" si="2"/>
        <v>1092</v>
      </c>
      <c r="G21" s="12">
        <f>단가대비표!P51</f>
        <v>0</v>
      </c>
      <c r="H21" s="13">
        <f t="shared" si="3"/>
        <v>0</v>
      </c>
      <c r="I21" s="12">
        <f>단가대비표!V51</f>
        <v>0</v>
      </c>
      <c r="J21" s="13">
        <f t="shared" si="4"/>
        <v>0</v>
      </c>
      <c r="K21" s="12">
        <f t="shared" si="5"/>
        <v>1300</v>
      </c>
      <c r="L21" s="13">
        <f t="shared" si="5"/>
        <v>1092</v>
      </c>
      <c r="M21" s="8" t="s">
        <v>386</v>
      </c>
      <c r="N21" s="2" t="s">
        <v>51</v>
      </c>
      <c r="O21" s="2" t="s">
        <v>422</v>
      </c>
      <c r="P21" s="2" t="s">
        <v>63</v>
      </c>
      <c r="Q21" s="2" t="s">
        <v>63</v>
      </c>
      <c r="R21" s="2" t="s">
        <v>62</v>
      </c>
      <c r="S21" s="3"/>
      <c r="T21" s="3"/>
      <c r="U21" s="3"/>
      <c r="V21" s="3">
        <v>1</v>
      </c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2" t="s">
        <v>51</v>
      </c>
      <c r="AW21" s="2" t="s">
        <v>423</v>
      </c>
      <c r="AX21" s="2" t="s">
        <v>51</v>
      </c>
      <c r="AY21" s="2" t="s">
        <v>389</v>
      </c>
    </row>
    <row r="22" spans="1:51" ht="30" customHeight="1">
      <c r="A22" s="8" t="s">
        <v>420</v>
      </c>
      <c r="B22" s="8" t="s">
        <v>424</v>
      </c>
      <c r="C22" s="8" t="s">
        <v>322</v>
      </c>
      <c r="D22" s="9">
        <v>0.08</v>
      </c>
      <c r="E22" s="12">
        <f>단가대비표!O50</f>
        <v>890</v>
      </c>
      <c r="F22" s="13">
        <f t="shared" si="2"/>
        <v>71.2</v>
      </c>
      <c r="G22" s="12">
        <f>단가대비표!P50</f>
        <v>0</v>
      </c>
      <c r="H22" s="13">
        <f t="shared" si="3"/>
        <v>0</v>
      </c>
      <c r="I22" s="12">
        <f>단가대비표!V50</f>
        <v>0</v>
      </c>
      <c r="J22" s="13">
        <f t="shared" si="4"/>
        <v>0</v>
      </c>
      <c r="K22" s="12">
        <f t="shared" si="5"/>
        <v>890</v>
      </c>
      <c r="L22" s="13">
        <f t="shared" si="5"/>
        <v>71.2</v>
      </c>
      <c r="M22" s="8" t="s">
        <v>386</v>
      </c>
      <c r="N22" s="2" t="s">
        <v>51</v>
      </c>
      <c r="O22" s="2" t="s">
        <v>425</v>
      </c>
      <c r="P22" s="2" t="s">
        <v>63</v>
      </c>
      <c r="Q22" s="2" t="s">
        <v>63</v>
      </c>
      <c r="R22" s="2" t="s">
        <v>62</v>
      </c>
      <c r="S22" s="3"/>
      <c r="T22" s="3"/>
      <c r="U22" s="3"/>
      <c r="V22" s="3">
        <v>1</v>
      </c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2" t="s">
        <v>51</v>
      </c>
      <c r="AW22" s="2" t="s">
        <v>426</v>
      </c>
      <c r="AX22" s="2" t="s">
        <v>51</v>
      </c>
      <c r="AY22" s="2" t="s">
        <v>389</v>
      </c>
    </row>
    <row r="23" spans="1:51" ht="30" customHeight="1">
      <c r="A23" s="8" t="s">
        <v>411</v>
      </c>
      <c r="B23" s="8" t="s">
        <v>427</v>
      </c>
      <c r="C23" s="8" t="s">
        <v>322</v>
      </c>
      <c r="D23" s="9">
        <v>2.4</v>
      </c>
      <c r="E23" s="12">
        <f>단가대비표!O61</f>
        <v>508</v>
      </c>
      <c r="F23" s="13">
        <f t="shared" si="2"/>
        <v>1219.2</v>
      </c>
      <c r="G23" s="12">
        <f>단가대비표!P61</f>
        <v>0</v>
      </c>
      <c r="H23" s="13">
        <f t="shared" si="3"/>
        <v>0</v>
      </c>
      <c r="I23" s="12">
        <f>단가대비표!V61</f>
        <v>0</v>
      </c>
      <c r="J23" s="13">
        <f t="shared" si="4"/>
        <v>0</v>
      </c>
      <c r="K23" s="12">
        <f t="shared" si="5"/>
        <v>508</v>
      </c>
      <c r="L23" s="13">
        <f t="shared" si="5"/>
        <v>1219.2</v>
      </c>
      <c r="M23" s="8" t="s">
        <v>386</v>
      </c>
      <c r="N23" s="2" t="s">
        <v>51</v>
      </c>
      <c r="O23" s="2" t="s">
        <v>428</v>
      </c>
      <c r="P23" s="2" t="s">
        <v>63</v>
      </c>
      <c r="Q23" s="2" t="s">
        <v>63</v>
      </c>
      <c r="R23" s="2" t="s">
        <v>62</v>
      </c>
      <c r="S23" s="3"/>
      <c r="T23" s="3"/>
      <c r="U23" s="3"/>
      <c r="V23" s="3">
        <v>1</v>
      </c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2" t="s">
        <v>51</v>
      </c>
      <c r="AW23" s="2" t="s">
        <v>429</v>
      </c>
      <c r="AX23" s="2" t="s">
        <v>51</v>
      </c>
      <c r="AY23" s="2" t="s">
        <v>389</v>
      </c>
    </row>
    <row r="24" spans="1:51" ht="30" customHeight="1">
      <c r="A24" s="8" t="s">
        <v>430</v>
      </c>
      <c r="B24" s="8" t="s">
        <v>431</v>
      </c>
      <c r="C24" s="8" t="s">
        <v>71</v>
      </c>
      <c r="D24" s="9">
        <v>1</v>
      </c>
      <c r="E24" s="12">
        <f>일위대가목록!E50</f>
        <v>0</v>
      </c>
      <c r="F24" s="13">
        <f t="shared" si="2"/>
        <v>0</v>
      </c>
      <c r="G24" s="12">
        <f>일위대가목록!F50</f>
        <v>0</v>
      </c>
      <c r="H24" s="13">
        <f t="shared" si="3"/>
        <v>0</v>
      </c>
      <c r="I24" s="12">
        <f>일위대가목록!G50</f>
        <v>12907</v>
      </c>
      <c r="J24" s="13">
        <f t="shared" si="4"/>
        <v>12907</v>
      </c>
      <c r="K24" s="12">
        <f t="shared" si="5"/>
        <v>12907</v>
      </c>
      <c r="L24" s="13">
        <f t="shared" si="5"/>
        <v>12907</v>
      </c>
      <c r="M24" s="8" t="s">
        <v>386</v>
      </c>
      <c r="N24" s="2" t="s">
        <v>51</v>
      </c>
      <c r="O24" s="2" t="s">
        <v>432</v>
      </c>
      <c r="P24" s="2" t="s">
        <v>62</v>
      </c>
      <c r="Q24" s="2" t="s">
        <v>63</v>
      </c>
      <c r="R24" s="2" t="s">
        <v>63</v>
      </c>
      <c r="S24" s="3"/>
      <c r="T24" s="3"/>
      <c r="U24" s="3"/>
      <c r="V24" s="3">
        <v>1</v>
      </c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2" t="s">
        <v>51</v>
      </c>
      <c r="AW24" s="2" t="s">
        <v>433</v>
      </c>
      <c r="AX24" s="2" t="s">
        <v>51</v>
      </c>
      <c r="AY24" s="2" t="s">
        <v>389</v>
      </c>
    </row>
    <row r="25" spans="1:51" ht="30" customHeight="1">
      <c r="A25" s="8" t="s">
        <v>434</v>
      </c>
      <c r="B25" s="8" t="s">
        <v>435</v>
      </c>
      <c r="C25" s="8" t="s">
        <v>71</v>
      </c>
      <c r="D25" s="9">
        <v>1</v>
      </c>
      <c r="E25" s="12">
        <f>일위대가목록!E51</f>
        <v>0</v>
      </c>
      <c r="F25" s="13">
        <f t="shared" si="2"/>
        <v>0</v>
      </c>
      <c r="G25" s="12">
        <f>일위대가목록!F51</f>
        <v>0</v>
      </c>
      <c r="H25" s="13">
        <f t="shared" si="3"/>
        <v>0</v>
      </c>
      <c r="I25" s="12">
        <f>일위대가목록!G51</f>
        <v>11084</v>
      </c>
      <c r="J25" s="13">
        <f t="shared" si="4"/>
        <v>11084</v>
      </c>
      <c r="K25" s="12">
        <f t="shared" si="5"/>
        <v>11084</v>
      </c>
      <c r="L25" s="13">
        <f t="shared" si="5"/>
        <v>11084</v>
      </c>
      <c r="M25" s="8" t="s">
        <v>386</v>
      </c>
      <c r="N25" s="2" t="s">
        <v>51</v>
      </c>
      <c r="O25" s="2" t="s">
        <v>436</v>
      </c>
      <c r="P25" s="2" t="s">
        <v>62</v>
      </c>
      <c r="Q25" s="2" t="s">
        <v>63</v>
      </c>
      <c r="R25" s="2" t="s">
        <v>63</v>
      </c>
      <c r="S25" s="3"/>
      <c r="T25" s="3"/>
      <c r="U25" s="3"/>
      <c r="V25" s="3">
        <v>1</v>
      </c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2" t="s">
        <v>51</v>
      </c>
      <c r="AW25" s="2" t="s">
        <v>437</v>
      </c>
      <c r="AX25" s="2" t="s">
        <v>51</v>
      </c>
      <c r="AY25" s="2" t="s">
        <v>389</v>
      </c>
    </row>
    <row r="26" spans="1:51" ht="30" customHeight="1">
      <c r="A26" s="8" t="s">
        <v>397</v>
      </c>
      <c r="B26" s="8" t="s">
        <v>398</v>
      </c>
      <c r="C26" s="8" t="s">
        <v>399</v>
      </c>
      <c r="D26" s="9">
        <v>1</v>
      </c>
      <c r="E26" s="12">
        <v>0</v>
      </c>
      <c r="F26" s="13">
        <f t="shared" si="2"/>
        <v>0</v>
      </c>
      <c r="G26" s="12">
        <v>0</v>
      </c>
      <c r="H26" s="13">
        <f t="shared" si="3"/>
        <v>0</v>
      </c>
      <c r="I26" s="12">
        <f>TRUNC(SUMIF(V19:V26, RIGHTB(O26, 1), L19:L26)*U26, 2)</f>
        <v>36051.4</v>
      </c>
      <c r="J26" s="13">
        <f t="shared" si="4"/>
        <v>36051.4</v>
      </c>
      <c r="K26" s="12">
        <f t="shared" si="5"/>
        <v>36051.4</v>
      </c>
      <c r="L26" s="13">
        <f t="shared" si="5"/>
        <v>36051.4</v>
      </c>
      <c r="M26" s="8" t="s">
        <v>51</v>
      </c>
      <c r="N26" s="2" t="s">
        <v>73</v>
      </c>
      <c r="O26" s="2" t="s">
        <v>400</v>
      </c>
      <c r="P26" s="2" t="s">
        <v>63</v>
      </c>
      <c r="Q26" s="2" t="s">
        <v>63</v>
      </c>
      <c r="R26" s="2" t="s">
        <v>63</v>
      </c>
      <c r="S26" s="3">
        <v>3</v>
      </c>
      <c r="T26" s="3">
        <v>2</v>
      </c>
      <c r="U26" s="3">
        <v>1</v>
      </c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2" t="s">
        <v>51</v>
      </c>
      <c r="AW26" s="2" t="s">
        <v>438</v>
      </c>
      <c r="AX26" s="2" t="s">
        <v>51</v>
      </c>
      <c r="AY26" s="2" t="s">
        <v>51</v>
      </c>
    </row>
    <row r="27" spans="1:51" ht="30" customHeight="1">
      <c r="A27" s="8" t="s">
        <v>402</v>
      </c>
      <c r="B27" s="8" t="s">
        <v>51</v>
      </c>
      <c r="C27" s="8" t="s">
        <v>51</v>
      </c>
      <c r="D27" s="9"/>
      <c r="E27" s="12"/>
      <c r="F27" s="13">
        <f>TRUNC(SUMIF(N19:N26, N18, F19:F26),0)</f>
        <v>0</v>
      </c>
      <c r="G27" s="12"/>
      <c r="H27" s="13">
        <f>TRUNC(SUMIF(N19:N26, N18, H19:H26),0)</f>
        <v>0</v>
      </c>
      <c r="I27" s="12"/>
      <c r="J27" s="13">
        <f>TRUNC(SUMIF(N19:N26, N18, J19:J26),0)</f>
        <v>36051</v>
      </c>
      <c r="K27" s="12"/>
      <c r="L27" s="13">
        <f>F27+H27+J27</f>
        <v>36051</v>
      </c>
      <c r="M27" s="8" t="s">
        <v>51</v>
      </c>
      <c r="N27" s="2" t="s">
        <v>76</v>
      </c>
      <c r="O27" s="2" t="s">
        <v>76</v>
      </c>
      <c r="P27" s="2" t="s">
        <v>51</v>
      </c>
      <c r="Q27" s="2" t="s">
        <v>51</v>
      </c>
      <c r="R27" s="2" t="s">
        <v>51</v>
      </c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2" t="s">
        <v>51</v>
      </c>
      <c r="AW27" s="2" t="s">
        <v>51</v>
      </c>
      <c r="AX27" s="2" t="s">
        <v>51</v>
      </c>
      <c r="AY27" s="2" t="s">
        <v>51</v>
      </c>
    </row>
    <row r="28" spans="1:51" ht="30" customHeight="1">
      <c r="A28" s="9"/>
      <c r="B28" s="9"/>
      <c r="C28" s="9"/>
      <c r="D28" s="9"/>
      <c r="E28" s="12"/>
      <c r="F28" s="13"/>
      <c r="G28" s="12"/>
      <c r="H28" s="13"/>
      <c r="I28" s="12"/>
      <c r="J28" s="13"/>
      <c r="K28" s="12"/>
      <c r="L28" s="13"/>
      <c r="M28" s="9"/>
    </row>
    <row r="29" spans="1:51" ht="30" customHeight="1">
      <c r="A29" s="202" t="s">
        <v>439</v>
      </c>
      <c r="B29" s="202"/>
      <c r="C29" s="202"/>
      <c r="D29" s="202"/>
      <c r="E29" s="203"/>
      <c r="F29" s="204"/>
      <c r="G29" s="203"/>
      <c r="H29" s="204"/>
      <c r="I29" s="203"/>
      <c r="J29" s="204"/>
      <c r="K29" s="203"/>
      <c r="L29" s="204"/>
      <c r="M29" s="202"/>
      <c r="N29" s="1" t="s">
        <v>83</v>
      </c>
    </row>
    <row r="30" spans="1:51" ht="30" customHeight="1">
      <c r="A30" s="8" t="s">
        <v>440</v>
      </c>
      <c r="B30" s="8" t="s">
        <v>441</v>
      </c>
      <c r="C30" s="8" t="s">
        <v>322</v>
      </c>
      <c r="D30" s="9">
        <v>0.12</v>
      </c>
      <c r="E30" s="12">
        <f>단가대비표!O52</f>
        <v>20830</v>
      </c>
      <c r="F30" s="13">
        <f t="shared" ref="F30:F39" si="6">TRUNC(E30*D30,1)</f>
        <v>2499.6</v>
      </c>
      <c r="G30" s="12">
        <f>단가대비표!P52</f>
        <v>0</v>
      </c>
      <c r="H30" s="13">
        <f t="shared" ref="H30:H39" si="7">TRUNC(G30*D30,1)</f>
        <v>0</v>
      </c>
      <c r="I30" s="12">
        <f>단가대비표!V52</f>
        <v>0</v>
      </c>
      <c r="J30" s="13">
        <f t="shared" ref="J30:J39" si="8">TRUNC(I30*D30,1)</f>
        <v>0</v>
      </c>
      <c r="K30" s="12">
        <f t="shared" ref="K30:K39" si="9">TRUNC(E30+G30+I30,1)</f>
        <v>20830</v>
      </c>
      <c r="L30" s="13">
        <f t="shared" ref="L30:L39" si="10">TRUNC(F30+H30+J30,1)</f>
        <v>2499.6</v>
      </c>
      <c r="M30" s="8" t="s">
        <v>51</v>
      </c>
      <c r="N30" s="2" t="s">
        <v>83</v>
      </c>
      <c r="O30" s="2" t="s">
        <v>442</v>
      </c>
      <c r="P30" s="2" t="s">
        <v>63</v>
      </c>
      <c r="Q30" s="2" t="s">
        <v>63</v>
      </c>
      <c r="R30" s="2" t="s">
        <v>62</v>
      </c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2" t="s">
        <v>51</v>
      </c>
      <c r="AW30" s="2" t="s">
        <v>443</v>
      </c>
      <c r="AX30" s="2" t="s">
        <v>51</v>
      </c>
      <c r="AY30" s="2" t="s">
        <v>51</v>
      </c>
    </row>
    <row r="31" spans="1:51" ht="30" customHeight="1">
      <c r="A31" s="8" t="s">
        <v>440</v>
      </c>
      <c r="B31" s="8" t="s">
        <v>444</v>
      </c>
      <c r="C31" s="8" t="s">
        <v>322</v>
      </c>
      <c r="D31" s="9">
        <v>0.12</v>
      </c>
      <c r="E31" s="12">
        <f>단가대비표!O53</f>
        <v>6640</v>
      </c>
      <c r="F31" s="13">
        <f t="shared" si="6"/>
        <v>796.8</v>
      </c>
      <c r="G31" s="12">
        <f>단가대비표!P53</f>
        <v>0</v>
      </c>
      <c r="H31" s="13">
        <f t="shared" si="7"/>
        <v>0</v>
      </c>
      <c r="I31" s="12">
        <f>단가대비표!V53</f>
        <v>0</v>
      </c>
      <c r="J31" s="13">
        <f t="shared" si="8"/>
        <v>0</v>
      </c>
      <c r="K31" s="12">
        <f t="shared" si="9"/>
        <v>6640</v>
      </c>
      <c r="L31" s="13">
        <f t="shared" si="10"/>
        <v>796.8</v>
      </c>
      <c r="M31" s="8" t="s">
        <v>51</v>
      </c>
      <c r="N31" s="2" t="s">
        <v>83</v>
      </c>
      <c r="O31" s="2" t="s">
        <v>445</v>
      </c>
      <c r="P31" s="2" t="s">
        <v>63</v>
      </c>
      <c r="Q31" s="2" t="s">
        <v>63</v>
      </c>
      <c r="R31" s="2" t="s">
        <v>62</v>
      </c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2" t="s">
        <v>51</v>
      </c>
      <c r="AW31" s="2" t="s">
        <v>446</v>
      </c>
      <c r="AX31" s="2" t="s">
        <v>51</v>
      </c>
      <c r="AY31" s="2" t="s">
        <v>51</v>
      </c>
    </row>
    <row r="32" spans="1:51" ht="30" customHeight="1">
      <c r="A32" s="8" t="s">
        <v>440</v>
      </c>
      <c r="B32" s="8" t="s">
        <v>447</v>
      </c>
      <c r="C32" s="8" t="s">
        <v>322</v>
      </c>
      <c r="D32" s="9">
        <v>0.24</v>
      </c>
      <c r="E32" s="12">
        <f>단가대비표!O54</f>
        <v>16400</v>
      </c>
      <c r="F32" s="13">
        <f t="shared" si="6"/>
        <v>3936</v>
      </c>
      <c r="G32" s="12">
        <f>단가대비표!P54</f>
        <v>0</v>
      </c>
      <c r="H32" s="13">
        <f t="shared" si="7"/>
        <v>0</v>
      </c>
      <c r="I32" s="12">
        <f>단가대비표!V54</f>
        <v>0</v>
      </c>
      <c r="J32" s="13">
        <f t="shared" si="8"/>
        <v>0</v>
      </c>
      <c r="K32" s="12">
        <f t="shared" si="9"/>
        <v>16400</v>
      </c>
      <c r="L32" s="13">
        <f t="shared" si="10"/>
        <v>3936</v>
      </c>
      <c r="M32" s="8" t="s">
        <v>51</v>
      </c>
      <c r="N32" s="2" t="s">
        <v>83</v>
      </c>
      <c r="O32" s="2" t="s">
        <v>448</v>
      </c>
      <c r="P32" s="2" t="s">
        <v>63</v>
      </c>
      <c r="Q32" s="2" t="s">
        <v>63</v>
      </c>
      <c r="R32" s="2" t="s">
        <v>62</v>
      </c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2" t="s">
        <v>51</v>
      </c>
      <c r="AW32" s="2" t="s">
        <v>449</v>
      </c>
      <c r="AX32" s="2" t="s">
        <v>51</v>
      </c>
      <c r="AY32" s="2" t="s">
        <v>51</v>
      </c>
    </row>
    <row r="33" spans="1:51" ht="30" customHeight="1">
      <c r="A33" s="8" t="s">
        <v>440</v>
      </c>
      <c r="B33" s="8" t="s">
        <v>450</v>
      </c>
      <c r="C33" s="8" t="s">
        <v>322</v>
      </c>
      <c r="D33" s="9">
        <v>0.24</v>
      </c>
      <c r="E33" s="12">
        <f>단가대비표!O57</f>
        <v>0</v>
      </c>
      <c r="F33" s="13">
        <f t="shared" si="6"/>
        <v>0</v>
      </c>
      <c r="G33" s="12">
        <f>단가대비표!P57</f>
        <v>0</v>
      </c>
      <c r="H33" s="13">
        <f t="shared" si="7"/>
        <v>0</v>
      </c>
      <c r="I33" s="12">
        <f>단가대비표!V57</f>
        <v>0</v>
      </c>
      <c r="J33" s="13">
        <f t="shared" si="8"/>
        <v>0</v>
      </c>
      <c r="K33" s="12">
        <f t="shared" si="9"/>
        <v>0</v>
      </c>
      <c r="L33" s="13">
        <f t="shared" si="10"/>
        <v>0</v>
      </c>
      <c r="M33" s="8" t="s">
        <v>51</v>
      </c>
      <c r="N33" s="2" t="s">
        <v>83</v>
      </c>
      <c r="O33" s="2" t="s">
        <v>451</v>
      </c>
      <c r="P33" s="2" t="s">
        <v>63</v>
      </c>
      <c r="Q33" s="2" t="s">
        <v>63</v>
      </c>
      <c r="R33" s="2" t="s">
        <v>62</v>
      </c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2" t="s">
        <v>51</v>
      </c>
      <c r="AW33" s="2" t="s">
        <v>452</v>
      </c>
      <c r="AX33" s="2" t="s">
        <v>51</v>
      </c>
      <c r="AY33" s="2" t="s">
        <v>51</v>
      </c>
    </row>
    <row r="34" spans="1:51" ht="30" customHeight="1">
      <c r="A34" s="8" t="s">
        <v>440</v>
      </c>
      <c r="B34" s="8" t="s">
        <v>453</v>
      </c>
      <c r="C34" s="8" t="s">
        <v>322</v>
      </c>
      <c r="D34" s="9">
        <v>0.12</v>
      </c>
      <c r="E34" s="12">
        <f>단가대비표!O55</f>
        <v>0</v>
      </c>
      <c r="F34" s="13">
        <f t="shared" si="6"/>
        <v>0</v>
      </c>
      <c r="G34" s="12">
        <f>단가대비표!P55</f>
        <v>0</v>
      </c>
      <c r="H34" s="13">
        <f t="shared" si="7"/>
        <v>0</v>
      </c>
      <c r="I34" s="12">
        <f>단가대비표!V55</f>
        <v>0</v>
      </c>
      <c r="J34" s="13">
        <f t="shared" si="8"/>
        <v>0</v>
      </c>
      <c r="K34" s="12">
        <f t="shared" si="9"/>
        <v>0</v>
      </c>
      <c r="L34" s="13">
        <f t="shared" si="10"/>
        <v>0</v>
      </c>
      <c r="M34" s="8" t="s">
        <v>51</v>
      </c>
      <c r="N34" s="2" t="s">
        <v>83</v>
      </c>
      <c r="O34" s="2" t="s">
        <v>454</v>
      </c>
      <c r="P34" s="2" t="s">
        <v>63</v>
      </c>
      <c r="Q34" s="2" t="s">
        <v>63</v>
      </c>
      <c r="R34" s="2" t="s">
        <v>62</v>
      </c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2" t="s">
        <v>51</v>
      </c>
      <c r="AW34" s="2" t="s">
        <v>455</v>
      </c>
      <c r="AX34" s="2" t="s">
        <v>51</v>
      </c>
      <c r="AY34" s="2" t="s">
        <v>51</v>
      </c>
    </row>
    <row r="35" spans="1:51" ht="30" customHeight="1">
      <c r="A35" s="8" t="s">
        <v>440</v>
      </c>
      <c r="B35" s="8" t="s">
        <v>456</v>
      </c>
      <c r="C35" s="8" t="s">
        <v>322</v>
      </c>
      <c r="D35" s="9">
        <v>0.24</v>
      </c>
      <c r="E35" s="12">
        <f>단가대비표!O56</f>
        <v>0</v>
      </c>
      <c r="F35" s="13">
        <f t="shared" si="6"/>
        <v>0</v>
      </c>
      <c r="G35" s="12">
        <f>단가대비표!P56</f>
        <v>0</v>
      </c>
      <c r="H35" s="13">
        <f t="shared" si="7"/>
        <v>0</v>
      </c>
      <c r="I35" s="12">
        <f>단가대비표!V56</f>
        <v>0</v>
      </c>
      <c r="J35" s="13">
        <f t="shared" si="8"/>
        <v>0</v>
      </c>
      <c r="K35" s="12">
        <f t="shared" si="9"/>
        <v>0</v>
      </c>
      <c r="L35" s="13">
        <f t="shared" si="10"/>
        <v>0</v>
      </c>
      <c r="M35" s="8" t="s">
        <v>51</v>
      </c>
      <c r="N35" s="2" t="s">
        <v>83</v>
      </c>
      <c r="O35" s="2" t="s">
        <v>457</v>
      </c>
      <c r="P35" s="2" t="s">
        <v>63</v>
      </c>
      <c r="Q35" s="2" t="s">
        <v>63</v>
      </c>
      <c r="R35" s="2" t="s">
        <v>62</v>
      </c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2" t="s">
        <v>51</v>
      </c>
      <c r="AW35" s="2" t="s">
        <v>458</v>
      </c>
      <c r="AX35" s="2" t="s">
        <v>51</v>
      </c>
      <c r="AY35" s="2" t="s">
        <v>51</v>
      </c>
    </row>
    <row r="36" spans="1:51" ht="30" customHeight="1">
      <c r="A36" s="8" t="s">
        <v>440</v>
      </c>
      <c r="B36" s="8" t="s">
        <v>459</v>
      </c>
      <c r="C36" s="8" t="s">
        <v>322</v>
      </c>
      <c r="D36" s="9">
        <v>0.36</v>
      </c>
      <c r="E36" s="12">
        <f>단가대비표!O58</f>
        <v>11000</v>
      </c>
      <c r="F36" s="13">
        <f t="shared" si="6"/>
        <v>3960</v>
      </c>
      <c r="G36" s="12">
        <f>단가대비표!P58</f>
        <v>0</v>
      </c>
      <c r="H36" s="13">
        <f t="shared" si="7"/>
        <v>0</v>
      </c>
      <c r="I36" s="12">
        <f>단가대비표!V58</f>
        <v>0</v>
      </c>
      <c r="J36" s="13">
        <f t="shared" si="8"/>
        <v>0</v>
      </c>
      <c r="K36" s="12">
        <f t="shared" si="9"/>
        <v>11000</v>
      </c>
      <c r="L36" s="13">
        <f t="shared" si="10"/>
        <v>3960</v>
      </c>
      <c r="M36" s="8" t="s">
        <v>51</v>
      </c>
      <c r="N36" s="2" t="s">
        <v>83</v>
      </c>
      <c r="O36" s="2" t="s">
        <v>460</v>
      </c>
      <c r="P36" s="2" t="s">
        <v>63</v>
      </c>
      <c r="Q36" s="2" t="s">
        <v>63</v>
      </c>
      <c r="R36" s="2" t="s">
        <v>62</v>
      </c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2" t="s">
        <v>51</v>
      </c>
      <c r="AW36" s="2" t="s">
        <v>461</v>
      </c>
      <c r="AX36" s="2" t="s">
        <v>51</v>
      </c>
      <c r="AY36" s="2" t="s">
        <v>51</v>
      </c>
    </row>
    <row r="37" spans="1:51" ht="30" customHeight="1">
      <c r="A37" s="8" t="s">
        <v>440</v>
      </c>
      <c r="B37" s="8" t="s">
        <v>462</v>
      </c>
      <c r="C37" s="8" t="s">
        <v>322</v>
      </c>
      <c r="D37" s="9">
        <v>0.36</v>
      </c>
      <c r="E37" s="12">
        <f>단가대비표!O59</f>
        <v>8000</v>
      </c>
      <c r="F37" s="13">
        <f t="shared" si="6"/>
        <v>2880</v>
      </c>
      <c r="G37" s="12">
        <f>단가대비표!P59</f>
        <v>0</v>
      </c>
      <c r="H37" s="13">
        <f t="shared" si="7"/>
        <v>0</v>
      </c>
      <c r="I37" s="12">
        <f>단가대비표!V59</f>
        <v>0</v>
      </c>
      <c r="J37" s="13">
        <f t="shared" si="8"/>
        <v>0</v>
      </c>
      <c r="K37" s="12">
        <f t="shared" si="9"/>
        <v>8000</v>
      </c>
      <c r="L37" s="13">
        <f t="shared" si="10"/>
        <v>2880</v>
      </c>
      <c r="M37" s="8" t="s">
        <v>51</v>
      </c>
      <c r="N37" s="2" t="s">
        <v>83</v>
      </c>
      <c r="O37" s="2" t="s">
        <v>463</v>
      </c>
      <c r="P37" s="2" t="s">
        <v>63</v>
      </c>
      <c r="Q37" s="2" t="s">
        <v>63</v>
      </c>
      <c r="R37" s="2" t="s">
        <v>62</v>
      </c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2" t="s">
        <v>51</v>
      </c>
      <c r="AW37" s="2" t="s">
        <v>464</v>
      </c>
      <c r="AX37" s="2" t="s">
        <v>51</v>
      </c>
      <c r="AY37" s="2" t="s">
        <v>51</v>
      </c>
    </row>
    <row r="38" spans="1:51" ht="30" customHeight="1">
      <c r="A38" s="8" t="s">
        <v>440</v>
      </c>
      <c r="B38" s="8" t="s">
        <v>465</v>
      </c>
      <c r="C38" s="8" t="s">
        <v>466</v>
      </c>
      <c r="D38" s="9">
        <v>0.42</v>
      </c>
      <c r="E38" s="12">
        <f>단가대비표!O60</f>
        <v>0</v>
      </c>
      <c r="F38" s="13">
        <f t="shared" si="6"/>
        <v>0</v>
      </c>
      <c r="G38" s="12">
        <f>단가대비표!P60</f>
        <v>0</v>
      </c>
      <c r="H38" s="13">
        <f t="shared" si="7"/>
        <v>0</v>
      </c>
      <c r="I38" s="12">
        <f>단가대비표!V60</f>
        <v>0</v>
      </c>
      <c r="J38" s="13">
        <f t="shared" si="8"/>
        <v>0</v>
      </c>
      <c r="K38" s="12">
        <f t="shared" si="9"/>
        <v>0</v>
      </c>
      <c r="L38" s="13">
        <f t="shared" si="10"/>
        <v>0</v>
      </c>
      <c r="M38" s="8" t="s">
        <v>51</v>
      </c>
      <c r="N38" s="2" t="s">
        <v>83</v>
      </c>
      <c r="O38" s="2" t="s">
        <v>467</v>
      </c>
      <c r="P38" s="2" t="s">
        <v>63</v>
      </c>
      <c r="Q38" s="2" t="s">
        <v>63</v>
      </c>
      <c r="R38" s="2" t="s">
        <v>62</v>
      </c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2" t="s">
        <v>51</v>
      </c>
      <c r="AW38" s="2" t="s">
        <v>468</v>
      </c>
      <c r="AX38" s="2" t="s">
        <v>51</v>
      </c>
      <c r="AY38" s="2" t="s">
        <v>51</v>
      </c>
    </row>
    <row r="39" spans="1:51" ht="30" customHeight="1">
      <c r="A39" s="8" t="s">
        <v>79</v>
      </c>
      <c r="B39" s="8" t="s">
        <v>469</v>
      </c>
      <c r="C39" s="8" t="s">
        <v>81</v>
      </c>
      <c r="D39" s="9">
        <v>1</v>
      </c>
      <c r="E39" s="12">
        <f>일위대가목록!E52</f>
        <v>0</v>
      </c>
      <c r="F39" s="13">
        <f t="shared" si="6"/>
        <v>0</v>
      </c>
      <c r="G39" s="12">
        <f>일위대가목록!F52</f>
        <v>81747</v>
      </c>
      <c r="H39" s="13">
        <f t="shared" si="7"/>
        <v>81747</v>
      </c>
      <c r="I39" s="12">
        <f>일위대가목록!G52</f>
        <v>0</v>
      </c>
      <c r="J39" s="13">
        <f t="shared" si="8"/>
        <v>0</v>
      </c>
      <c r="K39" s="12">
        <f t="shared" si="9"/>
        <v>81747</v>
      </c>
      <c r="L39" s="13">
        <f t="shared" si="10"/>
        <v>81747</v>
      </c>
      <c r="M39" s="8" t="s">
        <v>470</v>
      </c>
      <c r="N39" s="2" t="s">
        <v>83</v>
      </c>
      <c r="O39" s="2" t="s">
        <v>471</v>
      </c>
      <c r="P39" s="2" t="s">
        <v>62</v>
      </c>
      <c r="Q39" s="2" t="s">
        <v>63</v>
      </c>
      <c r="R39" s="2" t="s">
        <v>63</v>
      </c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2" t="s">
        <v>51</v>
      </c>
      <c r="AW39" s="2" t="s">
        <v>472</v>
      </c>
      <c r="AX39" s="2" t="s">
        <v>51</v>
      </c>
      <c r="AY39" s="2" t="s">
        <v>51</v>
      </c>
    </row>
    <row r="40" spans="1:51" ht="30" customHeight="1">
      <c r="A40" s="8" t="s">
        <v>402</v>
      </c>
      <c r="B40" s="8" t="s">
        <v>51</v>
      </c>
      <c r="C40" s="8" t="s">
        <v>51</v>
      </c>
      <c r="D40" s="9"/>
      <c r="E40" s="12"/>
      <c r="F40" s="13">
        <f>TRUNC(SUMIF(N30:N39, N29, F30:F39),0)</f>
        <v>14072</v>
      </c>
      <c r="G40" s="12"/>
      <c r="H40" s="13">
        <f>TRUNC(SUMIF(N30:N39, N29, H30:H39),0)</f>
        <v>81747</v>
      </c>
      <c r="I40" s="12"/>
      <c r="J40" s="13">
        <f>TRUNC(SUMIF(N30:N39, N29, J30:J39),0)</f>
        <v>0</v>
      </c>
      <c r="K40" s="12"/>
      <c r="L40" s="13">
        <f>F40+H40+J40</f>
        <v>95819</v>
      </c>
      <c r="M40" s="8" t="s">
        <v>51</v>
      </c>
      <c r="N40" s="2" t="s">
        <v>76</v>
      </c>
      <c r="O40" s="2" t="s">
        <v>76</v>
      </c>
      <c r="P40" s="2" t="s">
        <v>51</v>
      </c>
      <c r="Q40" s="2" t="s">
        <v>51</v>
      </c>
      <c r="R40" s="2" t="s">
        <v>51</v>
      </c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2" t="s">
        <v>51</v>
      </c>
      <c r="AW40" s="2" t="s">
        <v>51</v>
      </c>
      <c r="AX40" s="2" t="s">
        <v>51</v>
      </c>
      <c r="AY40" s="2" t="s">
        <v>51</v>
      </c>
    </row>
    <row r="41" spans="1:51" ht="30" customHeight="1">
      <c r="A41" s="9"/>
      <c r="B41" s="9"/>
      <c r="C41" s="9"/>
      <c r="D41" s="9"/>
      <c r="E41" s="12"/>
      <c r="F41" s="13"/>
      <c r="G41" s="12"/>
      <c r="H41" s="13"/>
      <c r="I41" s="12"/>
      <c r="J41" s="13"/>
      <c r="K41" s="12"/>
      <c r="L41" s="13"/>
      <c r="M41" s="9"/>
    </row>
    <row r="42" spans="1:51" ht="30" customHeight="1">
      <c r="A42" s="202" t="s">
        <v>473</v>
      </c>
      <c r="B42" s="202"/>
      <c r="C42" s="202"/>
      <c r="D42" s="202"/>
      <c r="E42" s="203"/>
      <c r="F42" s="204"/>
      <c r="G42" s="203"/>
      <c r="H42" s="204"/>
      <c r="I42" s="203"/>
      <c r="J42" s="204"/>
      <c r="K42" s="203"/>
      <c r="L42" s="204"/>
      <c r="M42" s="202"/>
      <c r="N42" s="1" t="s">
        <v>89</v>
      </c>
    </row>
    <row r="43" spans="1:51" ht="30" customHeight="1">
      <c r="A43" s="8" t="s">
        <v>474</v>
      </c>
      <c r="B43" s="8" t="s">
        <v>86</v>
      </c>
      <c r="C43" s="8" t="s">
        <v>87</v>
      </c>
      <c r="D43" s="9">
        <v>1.2</v>
      </c>
      <c r="E43" s="12">
        <f>단가대비표!O19</f>
        <v>408</v>
      </c>
      <c r="F43" s="13">
        <f>TRUNC(E43*D43,1)</f>
        <v>489.6</v>
      </c>
      <c r="G43" s="12">
        <f>단가대비표!P19</f>
        <v>0</v>
      </c>
      <c r="H43" s="13">
        <f>TRUNC(G43*D43,1)</f>
        <v>0</v>
      </c>
      <c r="I43" s="12">
        <f>단가대비표!V19</f>
        <v>0</v>
      </c>
      <c r="J43" s="13">
        <f>TRUNC(I43*D43,1)</f>
        <v>0</v>
      </c>
      <c r="K43" s="12">
        <f t="shared" ref="K43:L45" si="11">TRUNC(E43+G43+I43,1)</f>
        <v>408</v>
      </c>
      <c r="L43" s="13">
        <f t="shared" si="11"/>
        <v>489.6</v>
      </c>
      <c r="M43" s="8" t="s">
        <v>51</v>
      </c>
      <c r="N43" s="2" t="s">
        <v>89</v>
      </c>
      <c r="O43" s="2" t="s">
        <v>475</v>
      </c>
      <c r="P43" s="2" t="s">
        <v>63</v>
      </c>
      <c r="Q43" s="2" t="s">
        <v>63</v>
      </c>
      <c r="R43" s="2" t="s">
        <v>62</v>
      </c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2" t="s">
        <v>51</v>
      </c>
      <c r="AW43" s="2" t="s">
        <v>476</v>
      </c>
      <c r="AX43" s="2" t="s">
        <v>51</v>
      </c>
      <c r="AY43" s="2" t="s">
        <v>51</v>
      </c>
    </row>
    <row r="44" spans="1:51" ht="30" customHeight="1">
      <c r="A44" s="8" t="s">
        <v>477</v>
      </c>
      <c r="B44" s="8" t="s">
        <v>478</v>
      </c>
      <c r="C44" s="8" t="s">
        <v>479</v>
      </c>
      <c r="D44" s="9">
        <v>0.06</v>
      </c>
      <c r="E44" s="12">
        <f>단가대비표!O73</f>
        <v>7100</v>
      </c>
      <c r="F44" s="13">
        <f>TRUNC(E44*D44,1)</f>
        <v>426</v>
      </c>
      <c r="G44" s="12">
        <f>단가대비표!P73</f>
        <v>0</v>
      </c>
      <c r="H44" s="13">
        <f>TRUNC(G44*D44,1)</f>
        <v>0</v>
      </c>
      <c r="I44" s="12">
        <f>단가대비표!V73</f>
        <v>0</v>
      </c>
      <c r="J44" s="13">
        <f>TRUNC(I44*D44,1)</f>
        <v>0</v>
      </c>
      <c r="K44" s="12">
        <f t="shared" si="11"/>
        <v>7100</v>
      </c>
      <c r="L44" s="13">
        <f t="shared" si="11"/>
        <v>426</v>
      </c>
      <c r="M44" s="8" t="s">
        <v>51</v>
      </c>
      <c r="N44" s="2" t="s">
        <v>89</v>
      </c>
      <c r="O44" s="2" t="s">
        <v>480</v>
      </c>
      <c r="P44" s="2" t="s">
        <v>63</v>
      </c>
      <c r="Q44" s="2" t="s">
        <v>63</v>
      </c>
      <c r="R44" s="2" t="s">
        <v>62</v>
      </c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2" t="s">
        <v>51</v>
      </c>
      <c r="AW44" s="2" t="s">
        <v>481</v>
      </c>
      <c r="AX44" s="2" t="s">
        <v>51</v>
      </c>
      <c r="AY44" s="2" t="s">
        <v>51</v>
      </c>
    </row>
    <row r="45" spans="1:51" ht="30" customHeight="1">
      <c r="A45" s="8" t="s">
        <v>482</v>
      </c>
      <c r="B45" s="8" t="s">
        <v>483</v>
      </c>
      <c r="C45" s="8" t="s">
        <v>484</v>
      </c>
      <c r="D45" s="9">
        <v>0.01</v>
      </c>
      <c r="E45" s="12">
        <f>단가대비표!O92</f>
        <v>0</v>
      </c>
      <c r="F45" s="13">
        <f>TRUNC(E45*D45,1)</f>
        <v>0</v>
      </c>
      <c r="G45" s="12">
        <f>단가대비표!P92</f>
        <v>141096</v>
      </c>
      <c r="H45" s="13">
        <f>TRUNC(G45*D45,1)</f>
        <v>1410.9</v>
      </c>
      <c r="I45" s="12">
        <f>단가대비표!V92</f>
        <v>0</v>
      </c>
      <c r="J45" s="13">
        <f>TRUNC(I45*D45,1)</f>
        <v>0</v>
      </c>
      <c r="K45" s="12">
        <f t="shared" si="11"/>
        <v>141096</v>
      </c>
      <c r="L45" s="13">
        <f t="shared" si="11"/>
        <v>1410.9</v>
      </c>
      <c r="M45" s="8" t="s">
        <v>51</v>
      </c>
      <c r="N45" s="2" t="s">
        <v>89</v>
      </c>
      <c r="O45" s="2" t="s">
        <v>485</v>
      </c>
      <c r="P45" s="2" t="s">
        <v>63</v>
      </c>
      <c r="Q45" s="2" t="s">
        <v>63</v>
      </c>
      <c r="R45" s="2" t="s">
        <v>62</v>
      </c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2" t="s">
        <v>51</v>
      </c>
      <c r="AW45" s="2" t="s">
        <v>486</v>
      </c>
      <c r="AX45" s="2" t="s">
        <v>51</v>
      </c>
      <c r="AY45" s="2" t="s">
        <v>51</v>
      </c>
    </row>
    <row r="46" spans="1:51" ht="30" customHeight="1">
      <c r="A46" s="8" t="s">
        <v>402</v>
      </c>
      <c r="B46" s="8" t="s">
        <v>51</v>
      </c>
      <c r="C46" s="8" t="s">
        <v>51</v>
      </c>
      <c r="D46" s="9"/>
      <c r="E46" s="12"/>
      <c r="F46" s="13">
        <f>TRUNC(SUMIF(N43:N45, N42, F43:F45),0)</f>
        <v>915</v>
      </c>
      <c r="G46" s="12"/>
      <c r="H46" s="13">
        <f>TRUNC(SUMIF(N43:N45, N42, H43:H45),0)</f>
        <v>1410</v>
      </c>
      <c r="I46" s="12"/>
      <c r="J46" s="13">
        <f>TRUNC(SUMIF(N43:N45, N42, J43:J45),0)</f>
        <v>0</v>
      </c>
      <c r="K46" s="12"/>
      <c r="L46" s="13">
        <f>F46+H46+J46</f>
        <v>2325</v>
      </c>
      <c r="M46" s="8" t="s">
        <v>51</v>
      </c>
      <c r="N46" s="2" t="s">
        <v>76</v>
      </c>
      <c r="O46" s="2" t="s">
        <v>76</v>
      </c>
      <c r="P46" s="2" t="s">
        <v>51</v>
      </c>
      <c r="Q46" s="2" t="s">
        <v>51</v>
      </c>
      <c r="R46" s="2" t="s">
        <v>51</v>
      </c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2" t="s">
        <v>51</v>
      </c>
      <c r="AW46" s="2" t="s">
        <v>51</v>
      </c>
      <c r="AX46" s="2" t="s">
        <v>51</v>
      </c>
      <c r="AY46" s="2" t="s">
        <v>51</v>
      </c>
    </row>
    <row r="47" spans="1:51" ht="30" customHeight="1">
      <c r="A47" s="9"/>
      <c r="B47" s="9"/>
      <c r="C47" s="9"/>
      <c r="D47" s="9"/>
      <c r="E47" s="12"/>
      <c r="F47" s="13"/>
      <c r="G47" s="12"/>
      <c r="H47" s="13"/>
      <c r="I47" s="12"/>
      <c r="J47" s="13"/>
      <c r="K47" s="12"/>
      <c r="L47" s="13"/>
      <c r="M47" s="9"/>
    </row>
    <row r="48" spans="1:51" ht="30" customHeight="1">
      <c r="A48" s="202" t="s">
        <v>487</v>
      </c>
      <c r="B48" s="202"/>
      <c r="C48" s="202"/>
      <c r="D48" s="202"/>
      <c r="E48" s="203"/>
      <c r="F48" s="204"/>
      <c r="G48" s="203"/>
      <c r="H48" s="204"/>
      <c r="I48" s="203"/>
      <c r="J48" s="204"/>
      <c r="K48" s="203"/>
      <c r="L48" s="204"/>
      <c r="M48" s="202"/>
      <c r="N48" s="1" t="s">
        <v>94</v>
      </c>
    </row>
    <row r="49" spans="1:51" ht="30" customHeight="1">
      <c r="A49" s="8" t="s">
        <v>488</v>
      </c>
      <c r="B49" s="8" t="s">
        <v>483</v>
      </c>
      <c r="C49" s="8" t="s">
        <v>484</v>
      </c>
      <c r="D49" s="9">
        <v>1.2E-2</v>
      </c>
      <c r="E49" s="12">
        <f>단가대비표!O99</f>
        <v>0</v>
      </c>
      <c r="F49" s="13">
        <f>TRUNC(E49*D49,1)</f>
        <v>0</v>
      </c>
      <c r="G49" s="12">
        <f>단가대비표!P99</f>
        <v>224657</v>
      </c>
      <c r="H49" s="13">
        <f>TRUNC(G49*D49,1)</f>
        <v>2695.8</v>
      </c>
      <c r="I49" s="12">
        <f>단가대비표!V99</f>
        <v>0</v>
      </c>
      <c r="J49" s="13">
        <f>TRUNC(I49*D49,1)</f>
        <v>0</v>
      </c>
      <c r="K49" s="12">
        <f>TRUNC(E49+G49+I49,1)</f>
        <v>224657</v>
      </c>
      <c r="L49" s="13">
        <f>TRUNC(F49+H49+J49,1)</f>
        <v>2695.8</v>
      </c>
      <c r="M49" s="8" t="s">
        <v>51</v>
      </c>
      <c r="N49" s="2" t="s">
        <v>94</v>
      </c>
      <c r="O49" s="2" t="s">
        <v>489</v>
      </c>
      <c r="P49" s="2" t="s">
        <v>63</v>
      </c>
      <c r="Q49" s="2" t="s">
        <v>63</v>
      </c>
      <c r="R49" s="2" t="s">
        <v>62</v>
      </c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2" t="s">
        <v>51</v>
      </c>
      <c r="AW49" s="2" t="s">
        <v>490</v>
      </c>
      <c r="AX49" s="2" t="s">
        <v>51</v>
      </c>
      <c r="AY49" s="2" t="s">
        <v>51</v>
      </c>
    </row>
    <row r="50" spans="1:51" ht="30" customHeight="1">
      <c r="A50" s="8" t="s">
        <v>402</v>
      </c>
      <c r="B50" s="8" t="s">
        <v>51</v>
      </c>
      <c r="C50" s="8" t="s">
        <v>51</v>
      </c>
      <c r="D50" s="9"/>
      <c r="E50" s="12"/>
      <c r="F50" s="13">
        <f>TRUNC(SUMIF(N49:N49, N48, F49:F49),0)</f>
        <v>0</v>
      </c>
      <c r="G50" s="12"/>
      <c r="H50" s="13">
        <f>TRUNC(SUMIF(N49:N49, N48, H49:H49),0)</f>
        <v>2695</v>
      </c>
      <c r="I50" s="12"/>
      <c r="J50" s="13">
        <f>TRUNC(SUMIF(N49:N49, N48, J49:J49),0)</f>
        <v>0</v>
      </c>
      <c r="K50" s="12"/>
      <c r="L50" s="13">
        <f>F50+H50+J50</f>
        <v>2695</v>
      </c>
      <c r="M50" s="8" t="s">
        <v>51</v>
      </c>
      <c r="N50" s="2" t="s">
        <v>76</v>
      </c>
      <c r="O50" s="2" t="s">
        <v>76</v>
      </c>
      <c r="P50" s="2" t="s">
        <v>51</v>
      </c>
      <c r="Q50" s="2" t="s">
        <v>51</v>
      </c>
      <c r="R50" s="2" t="s">
        <v>51</v>
      </c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2" t="s">
        <v>51</v>
      </c>
      <c r="AW50" s="2" t="s">
        <v>51</v>
      </c>
      <c r="AX50" s="2" t="s">
        <v>51</v>
      </c>
      <c r="AY50" s="2" t="s">
        <v>51</v>
      </c>
    </row>
    <row r="51" spans="1:51" ht="30" customHeight="1">
      <c r="A51" s="9"/>
      <c r="B51" s="9"/>
      <c r="C51" s="9"/>
      <c r="D51" s="9"/>
      <c r="E51" s="12"/>
      <c r="F51" s="13"/>
      <c r="G51" s="12"/>
      <c r="H51" s="13"/>
      <c r="I51" s="12"/>
      <c r="J51" s="13"/>
      <c r="K51" s="12"/>
      <c r="L51" s="13"/>
      <c r="M51" s="9"/>
    </row>
    <row r="52" spans="1:51" ht="30" customHeight="1">
      <c r="A52" s="202" t="s">
        <v>491</v>
      </c>
      <c r="B52" s="202"/>
      <c r="C52" s="202"/>
      <c r="D52" s="202"/>
      <c r="E52" s="203"/>
      <c r="F52" s="204"/>
      <c r="G52" s="203"/>
      <c r="H52" s="204"/>
      <c r="I52" s="203"/>
      <c r="J52" s="204"/>
      <c r="K52" s="203"/>
      <c r="L52" s="204"/>
      <c r="M52" s="202"/>
      <c r="N52" s="1" t="s">
        <v>99</v>
      </c>
    </row>
    <row r="53" spans="1:51" ht="30" customHeight="1">
      <c r="A53" s="8" t="s">
        <v>482</v>
      </c>
      <c r="B53" s="8" t="s">
        <v>483</v>
      </c>
      <c r="C53" s="8" t="s">
        <v>484</v>
      </c>
      <c r="D53" s="9">
        <v>7.0000000000000007E-2</v>
      </c>
      <c r="E53" s="12">
        <f>단가대비표!O92</f>
        <v>0</v>
      </c>
      <c r="F53" s="13">
        <f>TRUNC(E53*D53,1)</f>
        <v>0</v>
      </c>
      <c r="G53" s="12">
        <f>단가대비표!P92</f>
        <v>141096</v>
      </c>
      <c r="H53" s="13">
        <f>TRUNC(G53*D53,1)</f>
        <v>9876.7000000000007</v>
      </c>
      <c r="I53" s="12">
        <f>단가대비표!V92</f>
        <v>0</v>
      </c>
      <c r="J53" s="13">
        <f>TRUNC(I53*D53,1)</f>
        <v>0</v>
      </c>
      <c r="K53" s="12">
        <f>TRUNC(E53+G53+I53,1)</f>
        <v>141096</v>
      </c>
      <c r="L53" s="13">
        <f>TRUNC(F53+H53+J53,1)</f>
        <v>9876.7000000000007</v>
      </c>
      <c r="M53" s="8" t="s">
        <v>51</v>
      </c>
      <c r="N53" s="2" t="s">
        <v>99</v>
      </c>
      <c r="O53" s="2" t="s">
        <v>485</v>
      </c>
      <c r="P53" s="2" t="s">
        <v>63</v>
      </c>
      <c r="Q53" s="2" t="s">
        <v>63</v>
      </c>
      <c r="R53" s="2" t="s">
        <v>62</v>
      </c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2" t="s">
        <v>51</v>
      </c>
      <c r="AW53" s="2" t="s">
        <v>492</v>
      </c>
      <c r="AX53" s="2" t="s">
        <v>51</v>
      </c>
      <c r="AY53" s="2" t="s">
        <v>51</v>
      </c>
    </row>
    <row r="54" spans="1:51" ht="30" customHeight="1">
      <c r="A54" s="8" t="s">
        <v>402</v>
      </c>
      <c r="B54" s="8" t="s">
        <v>51</v>
      </c>
      <c r="C54" s="8" t="s">
        <v>51</v>
      </c>
      <c r="D54" s="9"/>
      <c r="E54" s="12"/>
      <c r="F54" s="13">
        <f>TRUNC(SUMIF(N53:N53, N52, F53:F53),0)</f>
        <v>0</v>
      </c>
      <c r="G54" s="12"/>
      <c r="H54" s="13">
        <f>TRUNC(SUMIF(N53:N53, N52, H53:H53),0)</f>
        <v>9876</v>
      </c>
      <c r="I54" s="12"/>
      <c r="J54" s="13">
        <f>TRUNC(SUMIF(N53:N53, N52, J53:J53),0)</f>
        <v>0</v>
      </c>
      <c r="K54" s="12"/>
      <c r="L54" s="13">
        <f>F54+H54+J54</f>
        <v>9876</v>
      </c>
      <c r="M54" s="8" t="s">
        <v>51</v>
      </c>
      <c r="N54" s="2" t="s">
        <v>76</v>
      </c>
      <c r="O54" s="2" t="s">
        <v>76</v>
      </c>
      <c r="P54" s="2" t="s">
        <v>51</v>
      </c>
      <c r="Q54" s="2" t="s">
        <v>51</v>
      </c>
      <c r="R54" s="2" t="s">
        <v>51</v>
      </c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2" t="s">
        <v>51</v>
      </c>
      <c r="AW54" s="2" t="s">
        <v>51</v>
      </c>
      <c r="AX54" s="2" t="s">
        <v>51</v>
      </c>
      <c r="AY54" s="2" t="s">
        <v>51</v>
      </c>
    </row>
    <row r="55" spans="1:51" ht="30" customHeight="1">
      <c r="A55" s="9"/>
      <c r="B55" s="9"/>
      <c r="C55" s="9"/>
      <c r="D55" s="9"/>
      <c r="E55" s="12"/>
      <c r="F55" s="13"/>
      <c r="G55" s="12"/>
      <c r="H55" s="13"/>
      <c r="I55" s="12"/>
      <c r="J55" s="13"/>
      <c r="K55" s="12"/>
      <c r="L55" s="13"/>
      <c r="M55" s="9"/>
    </row>
    <row r="56" spans="1:51" ht="30" customHeight="1">
      <c r="A56" s="202" t="s">
        <v>493</v>
      </c>
      <c r="B56" s="202"/>
      <c r="C56" s="202"/>
      <c r="D56" s="202"/>
      <c r="E56" s="203"/>
      <c r="F56" s="204"/>
      <c r="G56" s="203"/>
      <c r="H56" s="204"/>
      <c r="I56" s="203"/>
      <c r="J56" s="204"/>
      <c r="K56" s="203"/>
      <c r="L56" s="204"/>
      <c r="M56" s="202"/>
      <c r="N56" s="1" t="s">
        <v>113</v>
      </c>
    </row>
    <row r="57" spans="1:51" ht="30" customHeight="1">
      <c r="A57" s="8" t="s">
        <v>494</v>
      </c>
      <c r="B57" s="8" t="s">
        <v>483</v>
      </c>
      <c r="C57" s="8" t="s">
        <v>484</v>
      </c>
      <c r="D57" s="9">
        <v>1.67</v>
      </c>
      <c r="E57" s="12">
        <f>단가대비표!O97</f>
        <v>0</v>
      </c>
      <c r="F57" s="13">
        <f>TRUNC(E57*D57,1)</f>
        <v>0</v>
      </c>
      <c r="G57" s="12">
        <f>단가대비표!P97</f>
        <v>205246</v>
      </c>
      <c r="H57" s="13">
        <f>TRUNC(G57*D57,1)</f>
        <v>342760.8</v>
      </c>
      <c r="I57" s="12">
        <f>단가대비표!V97</f>
        <v>0</v>
      </c>
      <c r="J57" s="13">
        <f>TRUNC(I57*D57,1)</f>
        <v>0</v>
      </c>
      <c r="K57" s="12">
        <f t="shared" ref="K57:L59" si="12">TRUNC(E57+G57+I57,1)</f>
        <v>205246</v>
      </c>
      <c r="L57" s="13">
        <f t="shared" si="12"/>
        <v>342760.8</v>
      </c>
      <c r="M57" s="8" t="s">
        <v>51</v>
      </c>
      <c r="N57" s="2" t="s">
        <v>113</v>
      </c>
      <c r="O57" s="2" t="s">
        <v>495</v>
      </c>
      <c r="P57" s="2" t="s">
        <v>63</v>
      </c>
      <c r="Q57" s="2" t="s">
        <v>63</v>
      </c>
      <c r="R57" s="2" t="s">
        <v>62</v>
      </c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2" t="s">
        <v>51</v>
      </c>
      <c r="AW57" s="2" t="s">
        <v>496</v>
      </c>
      <c r="AX57" s="2" t="s">
        <v>51</v>
      </c>
      <c r="AY57" s="2" t="s">
        <v>51</v>
      </c>
    </row>
    <row r="58" spans="1:51" ht="30" customHeight="1">
      <c r="A58" s="8" t="s">
        <v>497</v>
      </c>
      <c r="B58" s="8" t="s">
        <v>483</v>
      </c>
      <c r="C58" s="8" t="s">
        <v>484</v>
      </c>
      <c r="D58" s="9">
        <v>0.42</v>
      </c>
      <c r="E58" s="12">
        <f>단가대비표!O93</f>
        <v>0</v>
      </c>
      <c r="F58" s="13">
        <f>TRUNC(E58*D58,1)</f>
        <v>0</v>
      </c>
      <c r="G58" s="12">
        <f>단가대비표!P93</f>
        <v>179203</v>
      </c>
      <c r="H58" s="13">
        <f>TRUNC(G58*D58,1)</f>
        <v>75265.2</v>
      </c>
      <c r="I58" s="12">
        <f>단가대비표!V93</f>
        <v>0</v>
      </c>
      <c r="J58" s="13">
        <f>TRUNC(I58*D58,1)</f>
        <v>0</v>
      </c>
      <c r="K58" s="12">
        <f t="shared" si="12"/>
        <v>179203</v>
      </c>
      <c r="L58" s="13">
        <f t="shared" si="12"/>
        <v>75265.2</v>
      </c>
      <c r="M58" s="8" t="s">
        <v>51</v>
      </c>
      <c r="N58" s="2" t="s">
        <v>113</v>
      </c>
      <c r="O58" s="2" t="s">
        <v>498</v>
      </c>
      <c r="P58" s="2" t="s">
        <v>63</v>
      </c>
      <c r="Q58" s="2" t="s">
        <v>63</v>
      </c>
      <c r="R58" s="2" t="s">
        <v>62</v>
      </c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2" t="s">
        <v>51</v>
      </c>
      <c r="AW58" s="2" t="s">
        <v>499</v>
      </c>
      <c r="AX58" s="2" t="s">
        <v>51</v>
      </c>
      <c r="AY58" s="2" t="s">
        <v>51</v>
      </c>
    </row>
    <row r="59" spans="1:51" ht="30" customHeight="1">
      <c r="A59" s="8" t="s">
        <v>500</v>
      </c>
      <c r="B59" s="8" t="s">
        <v>501</v>
      </c>
      <c r="C59" s="8" t="s">
        <v>502</v>
      </c>
      <c r="D59" s="9">
        <v>2.5</v>
      </c>
      <c r="E59" s="12">
        <f>일위대가목록!E53</f>
        <v>19546</v>
      </c>
      <c r="F59" s="13">
        <f>TRUNC(E59*D59,1)</f>
        <v>48865</v>
      </c>
      <c r="G59" s="12">
        <f>일위대가목록!F53</f>
        <v>44299</v>
      </c>
      <c r="H59" s="13">
        <f>TRUNC(G59*D59,1)</f>
        <v>110747.5</v>
      </c>
      <c r="I59" s="12">
        <f>일위대가목록!G53</f>
        <v>83396</v>
      </c>
      <c r="J59" s="13">
        <f>TRUNC(I59*D59,1)</f>
        <v>208490</v>
      </c>
      <c r="K59" s="12">
        <f t="shared" si="12"/>
        <v>147241</v>
      </c>
      <c r="L59" s="13">
        <f t="shared" si="12"/>
        <v>368102.5</v>
      </c>
      <c r="M59" s="8" t="s">
        <v>503</v>
      </c>
      <c r="N59" s="2" t="s">
        <v>113</v>
      </c>
      <c r="O59" s="2" t="s">
        <v>504</v>
      </c>
      <c r="P59" s="2" t="s">
        <v>62</v>
      </c>
      <c r="Q59" s="2" t="s">
        <v>63</v>
      </c>
      <c r="R59" s="2" t="s">
        <v>63</v>
      </c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2" t="s">
        <v>51</v>
      </c>
      <c r="AW59" s="2" t="s">
        <v>505</v>
      </c>
      <c r="AX59" s="2" t="s">
        <v>51</v>
      </c>
      <c r="AY59" s="2" t="s">
        <v>51</v>
      </c>
    </row>
    <row r="60" spans="1:51" ht="30" customHeight="1">
      <c r="A60" s="8" t="s">
        <v>402</v>
      </c>
      <c r="B60" s="8" t="s">
        <v>51</v>
      </c>
      <c r="C60" s="8" t="s">
        <v>51</v>
      </c>
      <c r="D60" s="9"/>
      <c r="E60" s="12"/>
      <c r="F60" s="13">
        <f>TRUNC(SUMIF(N57:N59, N56, F57:F59),0)</f>
        <v>48865</v>
      </c>
      <c r="G60" s="12"/>
      <c r="H60" s="13">
        <f>TRUNC(SUMIF(N57:N59, N56, H57:H59),0)</f>
        <v>528773</v>
      </c>
      <c r="I60" s="12"/>
      <c r="J60" s="13">
        <f>TRUNC(SUMIF(N57:N59, N56, J57:J59),0)</f>
        <v>208490</v>
      </c>
      <c r="K60" s="12"/>
      <c r="L60" s="13">
        <f>F60+H60+J60</f>
        <v>786128</v>
      </c>
      <c r="M60" s="8" t="s">
        <v>51</v>
      </c>
      <c r="N60" s="2" t="s">
        <v>76</v>
      </c>
      <c r="O60" s="2" t="s">
        <v>76</v>
      </c>
      <c r="P60" s="2" t="s">
        <v>51</v>
      </c>
      <c r="Q60" s="2" t="s">
        <v>51</v>
      </c>
      <c r="R60" s="2" t="s">
        <v>51</v>
      </c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2" t="s">
        <v>51</v>
      </c>
      <c r="AW60" s="2" t="s">
        <v>51</v>
      </c>
      <c r="AX60" s="2" t="s">
        <v>51</v>
      </c>
      <c r="AY60" s="2" t="s">
        <v>51</v>
      </c>
    </row>
    <row r="61" spans="1:51" ht="30" customHeight="1">
      <c r="A61" s="9"/>
      <c r="B61" s="9"/>
      <c r="C61" s="9"/>
      <c r="D61" s="9"/>
      <c r="E61" s="12"/>
      <c r="F61" s="13"/>
      <c r="G61" s="12"/>
      <c r="H61" s="13"/>
      <c r="I61" s="12"/>
      <c r="J61" s="13"/>
      <c r="K61" s="12"/>
      <c r="L61" s="13"/>
      <c r="M61" s="9"/>
    </row>
    <row r="62" spans="1:51" ht="30" customHeight="1">
      <c r="A62" s="202" t="s">
        <v>506</v>
      </c>
      <c r="B62" s="202"/>
      <c r="C62" s="202"/>
      <c r="D62" s="202"/>
      <c r="E62" s="203"/>
      <c r="F62" s="204"/>
      <c r="G62" s="203"/>
      <c r="H62" s="204"/>
      <c r="I62" s="203"/>
      <c r="J62" s="204"/>
      <c r="K62" s="203"/>
      <c r="L62" s="204"/>
      <c r="M62" s="202"/>
      <c r="N62" s="1" t="s">
        <v>125</v>
      </c>
    </row>
    <row r="63" spans="1:51" ht="30" customHeight="1">
      <c r="A63" s="8" t="s">
        <v>507</v>
      </c>
      <c r="B63" s="8" t="s">
        <v>508</v>
      </c>
      <c r="C63" s="8" t="s">
        <v>71</v>
      </c>
      <c r="D63" s="9">
        <v>4.9989999999999997</v>
      </c>
      <c r="E63" s="12">
        <f>일위대가목록!E56</f>
        <v>4414</v>
      </c>
      <c r="F63" s="13">
        <f>TRUNC(E63*D63,1)</f>
        <v>22065.5</v>
      </c>
      <c r="G63" s="12">
        <f>일위대가목록!F56</f>
        <v>4312</v>
      </c>
      <c r="H63" s="13">
        <f>TRUNC(G63*D63,1)</f>
        <v>21555.599999999999</v>
      </c>
      <c r="I63" s="12">
        <f>일위대가목록!G56</f>
        <v>133</v>
      </c>
      <c r="J63" s="13">
        <f>TRUNC(I63*D63,1)</f>
        <v>664.8</v>
      </c>
      <c r="K63" s="12">
        <f>TRUNC(E63+G63+I63,1)</f>
        <v>8859</v>
      </c>
      <c r="L63" s="13">
        <f>TRUNC(F63+H63+J63,1)</f>
        <v>44285.9</v>
      </c>
      <c r="M63" s="8" t="s">
        <v>509</v>
      </c>
      <c r="N63" s="2" t="s">
        <v>125</v>
      </c>
      <c r="O63" s="2" t="s">
        <v>510</v>
      </c>
      <c r="P63" s="2" t="s">
        <v>62</v>
      </c>
      <c r="Q63" s="2" t="s">
        <v>63</v>
      </c>
      <c r="R63" s="2" t="s">
        <v>63</v>
      </c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2" t="s">
        <v>51</v>
      </c>
      <c r="AW63" s="2" t="s">
        <v>511</v>
      </c>
      <c r="AX63" s="2" t="s">
        <v>51</v>
      </c>
      <c r="AY63" s="2" t="s">
        <v>51</v>
      </c>
    </row>
    <row r="64" spans="1:51" ht="30" customHeight="1">
      <c r="A64" s="8" t="s">
        <v>512</v>
      </c>
      <c r="B64" s="8" t="s">
        <v>513</v>
      </c>
      <c r="C64" s="8" t="s">
        <v>87</v>
      </c>
      <c r="D64" s="9">
        <v>1</v>
      </c>
      <c r="E64" s="12">
        <f>일위대가목록!E57</f>
        <v>130500</v>
      </c>
      <c r="F64" s="13">
        <f>TRUNC(E64*D64,1)</f>
        <v>130500</v>
      </c>
      <c r="G64" s="12">
        <f>일위대가목록!F57</f>
        <v>53000</v>
      </c>
      <c r="H64" s="13">
        <f>TRUNC(G64*D64,1)</f>
        <v>53000</v>
      </c>
      <c r="I64" s="12">
        <f>일위대가목록!G57</f>
        <v>0</v>
      </c>
      <c r="J64" s="13">
        <f>TRUNC(I64*D64,1)</f>
        <v>0</v>
      </c>
      <c r="K64" s="12">
        <f>TRUNC(E64+G64+I64,1)</f>
        <v>183500</v>
      </c>
      <c r="L64" s="13">
        <f>TRUNC(F64+H64+J64,1)</f>
        <v>183500</v>
      </c>
      <c r="M64" s="8" t="s">
        <v>514</v>
      </c>
      <c r="N64" s="2" t="s">
        <v>125</v>
      </c>
      <c r="O64" s="2" t="s">
        <v>515</v>
      </c>
      <c r="P64" s="2" t="s">
        <v>62</v>
      </c>
      <c r="Q64" s="2" t="s">
        <v>63</v>
      </c>
      <c r="R64" s="2" t="s">
        <v>63</v>
      </c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2" t="s">
        <v>51</v>
      </c>
      <c r="AW64" s="2" t="s">
        <v>516</v>
      </c>
      <c r="AX64" s="2" t="s">
        <v>51</v>
      </c>
      <c r="AY64" s="2" t="s">
        <v>51</v>
      </c>
    </row>
    <row r="65" spans="1:51" ht="30" customHeight="1">
      <c r="A65" s="8" t="s">
        <v>402</v>
      </c>
      <c r="B65" s="8" t="s">
        <v>51</v>
      </c>
      <c r="C65" s="8" t="s">
        <v>51</v>
      </c>
      <c r="D65" s="9"/>
      <c r="E65" s="12"/>
      <c r="F65" s="13">
        <f>TRUNC(SUMIF(N63:N64, N62, F63:F64),0)</f>
        <v>152565</v>
      </c>
      <c r="G65" s="12"/>
      <c r="H65" s="13">
        <f>TRUNC(SUMIF(N63:N64, N62, H63:H64),0)</f>
        <v>74555</v>
      </c>
      <c r="I65" s="12"/>
      <c r="J65" s="13">
        <f>TRUNC(SUMIF(N63:N64, N62, J63:J64),0)</f>
        <v>664</v>
      </c>
      <c r="K65" s="12"/>
      <c r="L65" s="13">
        <f>F65+H65+J65</f>
        <v>227784</v>
      </c>
      <c r="M65" s="8" t="s">
        <v>51</v>
      </c>
      <c r="N65" s="2" t="s">
        <v>76</v>
      </c>
      <c r="O65" s="2" t="s">
        <v>76</v>
      </c>
      <c r="P65" s="2" t="s">
        <v>51</v>
      </c>
      <c r="Q65" s="2" t="s">
        <v>51</v>
      </c>
      <c r="R65" s="2" t="s">
        <v>51</v>
      </c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2" t="s">
        <v>51</v>
      </c>
      <c r="AW65" s="2" t="s">
        <v>51</v>
      </c>
      <c r="AX65" s="2" t="s">
        <v>51</v>
      </c>
      <c r="AY65" s="2" t="s">
        <v>51</v>
      </c>
    </row>
    <row r="66" spans="1:51" ht="30" customHeight="1">
      <c r="A66" s="9"/>
      <c r="B66" s="9"/>
      <c r="C66" s="9"/>
      <c r="D66" s="9"/>
      <c r="E66" s="12"/>
      <c r="F66" s="13"/>
      <c r="G66" s="12"/>
      <c r="H66" s="13"/>
      <c r="I66" s="12"/>
      <c r="J66" s="13"/>
      <c r="K66" s="12"/>
      <c r="L66" s="13"/>
      <c r="M66" s="9"/>
    </row>
    <row r="67" spans="1:51" ht="30" customHeight="1">
      <c r="A67" s="202" t="s">
        <v>517</v>
      </c>
      <c r="B67" s="202"/>
      <c r="C67" s="202"/>
      <c r="D67" s="202"/>
      <c r="E67" s="203"/>
      <c r="F67" s="204"/>
      <c r="G67" s="203"/>
      <c r="H67" s="204"/>
      <c r="I67" s="203"/>
      <c r="J67" s="204"/>
      <c r="K67" s="203"/>
      <c r="L67" s="204"/>
      <c r="M67" s="202"/>
      <c r="N67" s="1" t="s">
        <v>130</v>
      </c>
    </row>
    <row r="68" spans="1:51" ht="30" customHeight="1">
      <c r="A68" s="8" t="s">
        <v>507</v>
      </c>
      <c r="B68" s="8" t="s">
        <v>508</v>
      </c>
      <c r="C68" s="8" t="s">
        <v>71</v>
      </c>
      <c r="D68" s="9">
        <v>3.3330000000000002</v>
      </c>
      <c r="E68" s="12">
        <f>일위대가목록!E56</f>
        <v>4414</v>
      </c>
      <c r="F68" s="13">
        <f>TRUNC(E68*D68,1)</f>
        <v>14711.8</v>
      </c>
      <c r="G68" s="12">
        <f>일위대가목록!F56</f>
        <v>4312</v>
      </c>
      <c r="H68" s="13">
        <f>TRUNC(G68*D68,1)</f>
        <v>14371.8</v>
      </c>
      <c r="I68" s="12">
        <f>일위대가목록!G56</f>
        <v>133</v>
      </c>
      <c r="J68" s="13">
        <f>TRUNC(I68*D68,1)</f>
        <v>443.2</v>
      </c>
      <c r="K68" s="12">
        <f>TRUNC(E68+G68+I68,1)</f>
        <v>8859</v>
      </c>
      <c r="L68" s="13">
        <f>TRUNC(F68+H68+J68,1)</f>
        <v>29526.799999999999</v>
      </c>
      <c r="M68" s="8" t="s">
        <v>509</v>
      </c>
      <c r="N68" s="2" t="s">
        <v>130</v>
      </c>
      <c r="O68" s="2" t="s">
        <v>510</v>
      </c>
      <c r="P68" s="2" t="s">
        <v>62</v>
      </c>
      <c r="Q68" s="2" t="s">
        <v>63</v>
      </c>
      <c r="R68" s="2" t="s">
        <v>63</v>
      </c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2" t="s">
        <v>51</v>
      </c>
      <c r="AW68" s="2" t="s">
        <v>518</v>
      </c>
      <c r="AX68" s="2" t="s">
        <v>51</v>
      </c>
      <c r="AY68" s="2" t="s">
        <v>51</v>
      </c>
    </row>
    <row r="69" spans="1:51" ht="30" customHeight="1">
      <c r="A69" s="8" t="s">
        <v>507</v>
      </c>
      <c r="B69" s="8" t="s">
        <v>519</v>
      </c>
      <c r="C69" s="8" t="s">
        <v>71</v>
      </c>
      <c r="D69" s="9">
        <v>8.7330000000000005</v>
      </c>
      <c r="E69" s="12">
        <f>일위대가목록!E60</f>
        <v>14554</v>
      </c>
      <c r="F69" s="13">
        <f>TRUNC(E69*D69,1)</f>
        <v>127100</v>
      </c>
      <c r="G69" s="12">
        <f>일위대가목록!F60</f>
        <v>60413</v>
      </c>
      <c r="H69" s="13">
        <f>TRUNC(G69*D69,1)</f>
        <v>527586.69999999995</v>
      </c>
      <c r="I69" s="12">
        <f>일위대가목록!G60</f>
        <v>1923</v>
      </c>
      <c r="J69" s="13">
        <f>TRUNC(I69*D69,1)</f>
        <v>16793.5</v>
      </c>
      <c r="K69" s="12">
        <f>TRUNC(E69+G69+I69,1)</f>
        <v>76890</v>
      </c>
      <c r="L69" s="13">
        <f>TRUNC(F69+H69+J69,1)</f>
        <v>671480.2</v>
      </c>
      <c r="M69" s="8" t="s">
        <v>520</v>
      </c>
      <c r="N69" s="2" t="s">
        <v>130</v>
      </c>
      <c r="O69" s="2" t="s">
        <v>521</v>
      </c>
      <c r="P69" s="2" t="s">
        <v>62</v>
      </c>
      <c r="Q69" s="2" t="s">
        <v>63</v>
      </c>
      <c r="R69" s="2" t="s">
        <v>63</v>
      </c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2" t="s">
        <v>51</v>
      </c>
      <c r="AW69" s="2" t="s">
        <v>522</v>
      </c>
      <c r="AX69" s="2" t="s">
        <v>51</v>
      </c>
      <c r="AY69" s="2" t="s">
        <v>51</v>
      </c>
    </row>
    <row r="70" spans="1:51" ht="30" customHeight="1">
      <c r="A70" s="8" t="s">
        <v>402</v>
      </c>
      <c r="B70" s="8" t="s">
        <v>51</v>
      </c>
      <c r="C70" s="8" t="s">
        <v>51</v>
      </c>
      <c r="D70" s="9"/>
      <c r="E70" s="12"/>
      <c r="F70" s="13">
        <f>TRUNC(SUMIF(N68:N69, N67, F68:F69),0)</f>
        <v>141811</v>
      </c>
      <c r="G70" s="12"/>
      <c r="H70" s="13">
        <f>TRUNC(SUMIF(N68:N69, N67, H68:H69),0)</f>
        <v>541958</v>
      </c>
      <c r="I70" s="12"/>
      <c r="J70" s="13">
        <f>TRUNC(SUMIF(N68:N69, N67, J68:J69),0)</f>
        <v>17236</v>
      </c>
      <c r="K70" s="12"/>
      <c r="L70" s="13">
        <f>F70+H70+J70</f>
        <v>701005</v>
      </c>
      <c r="M70" s="8" t="s">
        <v>51</v>
      </c>
      <c r="N70" s="2" t="s">
        <v>76</v>
      </c>
      <c r="O70" s="2" t="s">
        <v>76</v>
      </c>
      <c r="P70" s="2" t="s">
        <v>51</v>
      </c>
      <c r="Q70" s="2" t="s">
        <v>51</v>
      </c>
      <c r="R70" s="2" t="s">
        <v>51</v>
      </c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2" t="s">
        <v>51</v>
      </c>
      <c r="AW70" s="2" t="s">
        <v>51</v>
      </c>
      <c r="AX70" s="2" t="s">
        <v>51</v>
      </c>
      <c r="AY70" s="2" t="s">
        <v>51</v>
      </c>
    </row>
    <row r="71" spans="1:51" ht="30" customHeight="1">
      <c r="A71" s="9"/>
      <c r="B71" s="9"/>
      <c r="C71" s="9"/>
      <c r="D71" s="9"/>
      <c r="E71" s="12"/>
      <c r="F71" s="13"/>
      <c r="G71" s="12"/>
      <c r="H71" s="13"/>
      <c r="I71" s="12"/>
      <c r="J71" s="13"/>
      <c r="K71" s="12"/>
      <c r="L71" s="13"/>
      <c r="M71" s="9"/>
    </row>
    <row r="72" spans="1:51" ht="30" customHeight="1">
      <c r="A72" s="202" t="s">
        <v>523</v>
      </c>
      <c r="B72" s="202"/>
      <c r="C72" s="202"/>
      <c r="D72" s="202"/>
      <c r="E72" s="203"/>
      <c r="F72" s="204"/>
      <c r="G72" s="203"/>
      <c r="H72" s="204"/>
      <c r="I72" s="203"/>
      <c r="J72" s="204"/>
      <c r="K72" s="203"/>
      <c r="L72" s="204"/>
      <c r="M72" s="202"/>
      <c r="N72" s="1" t="s">
        <v>135</v>
      </c>
    </row>
    <row r="73" spans="1:51" ht="30" customHeight="1">
      <c r="A73" s="8" t="s">
        <v>507</v>
      </c>
      <c r="B73" s="8" t="s">
        <v>508</v>
      </c>
      <c r="C73" s="8" t="s">
        <v>71</v>
      </c>
      <c r="D73" s="9">
        <v>18.966000000000001</v>
      </c>
      <c r="E73" s="12">
        <f>일위대가목록!E56</f>
        <v>4414</v>
      </c>
      <c r="F73" s="13">
        <f>TRUNC(E73*D73,1)</f>
        <v>83715.899999999994</v>
      </c>
      <c r="G73" s="12">
        <f>일위대가목록!F56</f>
        <v>4312</v>
      </c>
      <c r="H73" s="13">
        <f>TRUNC(G73*D73,1)</f>
        <v>81781.3</v>
      </c>
      <c r="I73" s="12">
        <f>일위대가목록!G56</f>
        <v>133</v>
      </c>
      <c r="J73" s="13">
        <f>TRUNC(I73*D73,1)</f>
        <v>2522.4</v>
      </c>
      <c r="K73" s="12">
        <f>TRUNC(E73+G73+I73,1)</f>
        <v>8859</v>
      </c>
      <c r="L73" s="13">
        <f>TRUNC(F73+H73+J73,1)</f>
        <v>168019.6</v>
      </c>
      <c r="M73" s="8" t="s">
        <v>509</v>
      </c>
      <c r="N73" s="2" t="s">
        <v>135</v>
      </c>
      <c r="O73" s="2" t="s">
        <v>510</v>
      </c>
      <c r="P73" s="2" t="s">
        <v>62</v>
      </c>
      <c r="Q73" s="2" t="s">
        <v>63</v>
      </c>
      <c r="R73" s="2" t="s">
        <v>63</v>
      </c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2" t="s">
        <v>51</v>
      </c>
      <c r="AW73" s="2" t="s">
        <v>524</v>
      </c>
      <c r="AX73" s="2" t="s">
        <v>51</v>
      </c>
      <c r="AY73" s="2" t="s">
        <v>51</v>
      </c>
    </row>
    <row r="74" spans="1:51" ht="30" customHeight="1">
      <c r="A74" s="8" t="s">
        <v>512</v>
      </c>
      <c r="B74" s="8" t="s">
        <v>513</v>
      </c>
      <c r="C74" s="8" t="s">
        <v>87</v>
      </c>
      <c r="D74" s="9">
        <v>1</v>
      </c>
      <c r="E74" s="12">
        <f>일위대가목록!E57</f>
        <v>130500</v>
      </c>
      <c r="F74" s="13">
        <f>TRUNC(E74*D74,1)</f>
        <v>130500</v>
      </c>
      <c r="G74" s="12">
        <f>일위대가목록!F57</f>
        <v>53000</v>
      </c>
      <c r="H74" s="13">
        <f>TRUNC(G74*D74,1)</f>
        <v>53000</v>
      </c>
      <c r="I74" s="12">
        <f>일위대가목록!G57</f>
        <v>0</v>
      </c>
      <c r="J74" s="13">
        <f>TRUNC(I74*D74,1)</f>
        <v>0</v>
      </c>
      <c r="K74" s="12">
        <f>TRUNC(E74+G74+I74,1)</f>
        <v>183500</v>
      </c>
      <c r="L74" s="13">
        <f>TRUNC(F74+H74+J74,1)</f>
        <v>183500</v>
      </c>
      <c r="M74" s="8" t="s">
        <v>514</v>
      </c>
      <c r="N74" s="2" t="s">
        <v>135</v>
      </c>
      <c r="O74" s="2" t="s">
        <v>515</v>
      </c>
      <c r="P74" s="2" t="s">
        <v>62</v>
      </c>
      <c r="Q74" s="2" t="s">
        <v>63</v>
      </c>
      <c r="R74" s="2" t="s">
        <v>63</v>
      </c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2" t="s">
        <v>51</v>
      </c>
      <c r="AW74" s="2" t="s">
        <v>525</v>
      </c>
      <c r="AX74" s="2" t="s">
        <v>51</v>
      </c>
      <c r="AY74" s="2" t="s">
        <v>51</v>
      </c>
    </row>
    <row r="75" spans="1:51" ht="30" customHeight="1">
      <c r="A75" s="8" t="s">
        <v>402</v>
      </c>
      <c r="B75" s="8" t="s">
        <v>51</v>
      </c>
      <c r="C75" s="8" t="s">
        <v>51</v>
      </c>
      <c r="D75" s="9"/>
      <c r="E75" s="12"/>
      <c r="F75" s="13">
        <f>TRUNC(SUMIF(N73:N74, N72, F73:F74),0)</f>
        <v>214215</v>
      </c>
      <c r="G75" s="12"/>
      <c r="H75" s="13">
        <f>TRUNC(SUMIF(N73:N74, N72, H73:H74),0)</f>
        <v>134781</v>
      </c>
      <c r="I75" s="12"/>
      <c r="J75" s="13">
        <f>TRUNC(SUMIF(N73:N74, N72, J73:J74),0)</f>
        <v>2522</v>
      </c>
      <c r="K75" s="12"/>
      <c r="L75" s="13">
        <f>F75+H75+J75</f>
        <v>351518</v>
      </c>
      <c r="M75" s="8" t="s">
        <v>51</v>
      </c>
      <c r="N75" s="2" t="s">
        <v>76</v>
      </c>
      <c r="O75" s="2" t="s">
        <v>76</v>
      </c>
      <c r="P75" s="2" t="s">
        <v>51</v>
      </c>
      <c r="Q75" s="2" t="s">
        <v>51</v>
      </c>
      <c r="R75" s="2" t="s">
        <v>51</v>
      </c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2" t="s">
        <v>51</v>
      </c>
      <c r="AW75" s="2" t="s">
        <v>51</v>
      </c>
      <c r="AX75" s="2" t="s">
        <v>51</v>
      </c>
      <c r="AY75" s="2" t="s">
        <v>51</v>
      </c>
    </row>
    <row r="76" spans="1:51" ht="30" customHeight="1">
      <c r="A76" s="9"/>
      <c r="B76" s="9"/>
      <c r="C76" s="9"/>
      <c r="D76" s="9"/>
      <c r="E76" s="12"/>
      <c r="F76" s="13"/>
      <c r="G76" s="12"/>
      <c r="H76" s="13"/>
      <c r="I76" s="12"/>
      <c r="J76" s="13"/>
      <c r="K76" s="12"/>
      <c r="L76" s="13"/>
      <c r="M76" s="9"/>
    </row>
    <row r="77" spans="1:51" ht="30" customHeight="1">
      <c r="A77" s="202" t="s">
        <v>526</v>
      </c>
      <c r="B77" s="202"/>
      <c r="C77" s="202"/>
      <c r="D77" s="202"/>
      <c r="E77" s="203"/>
      <c r="F77" s="204"/>
      <c r="G77" s="203"/>
      <c r="H77" s="204"/>
      <c r="I77" s="203"/>
      <c r="J77" s="204"/>
      <c r="K77" s="203"/>
      <c r="L77" s="204"/>
      <c r="M77" s="202"/>
      <c r="N77" s="1" t="s">
        <v>140</v>
      </c>
    </row>
    <row r="78" spans="1:51" ht="30" customHeight="1">
      <c r="A78" s="8" t="s">
        <v>507</v>
      </c>
      <c r="B78" s="8" t="s">
        <v>508</v>
      </c>
      <c r="C78" s="8" t="s">
        <v>71</v>
      </c>
      <c r="D78" s="9">
        <v>12.497999999999999</v>
      </c>
      <c r="E78" s="12">
        <f>일위대가목록!E56</f>
        <v>4414</v>
      </c>
      <c r="F78" s="13">
        <f>TRUNC(E78*D78,1)</f>
        <v>55166.1</v>
      </c>
      <c r="G78" s="12">
        <f>일위대가목록!F56</f>
        <v>4312</v>
      </c>
      <c r="H78" s="13">
        <f>TRUNC(G78*D78,1)</f>
        <v>53891.3</v>
      </c>
      <c r="I78" s="12">
        <f>일위대가목록!G56</f>
        <v>133</v>
      </c>
      <c r="J78" s="13">
        <f>TRUNC(I78*D78,1)</f>
        <v>1662.2</v>
      </c>
      <c r="K78" s="12">
        <f>TRUNC(E78+G78+I78,1)</f>
        <v>8859</v>
      </c>
      <c r="L78" s="13">
        <f>TRUNC(F78+H78+J78,1)</f>
        <v>110719.6</v>
      </c>
      <c r="M78" s="8" t="s">
        <v>509</v>
      </c>
      <c r="N78" s="2" t="s">
        <v>140</v>
      </c>
      <c r="O78" s="2" t="s">
        <v>510</v>
      </c>
      <c r="P78" s="2" t="s">
        <v>62</v>
      </c>
      <c r="Q78" s="2" t="s">
        <v>63</v>
      </c>
      <c r="R78" s="2" t="s">
        <v>63</v>
      </c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2" t="s">
        <v>51</v>
      </c>
      <c r="AW78" s="2" t="s">
        <v>527</v>
      </c>
      <c r="AX78" s="2" t="s">
        <v>51</v>
      </c>
      <c r="AY78" s="2" t="s">
        <v>51</v>
      </c>
    </row>
    <row r="79" spans="1:51" ht="30" customHeight="1">
      <c r="A79" s="8" t="s">
        <v>512</v>
      </c>
      <c r="B79" s="8" t="s">
        <v>513</v>
      </c>
      <c r="C79" s="8" t="s">
        <v>87</v>
      </c>
      <c r="D79" s="9">
        <v>1</v>
      </c>
      <c r="E79" s="12">
        <f>일위대가목록!E57</f>
        <v>130500</v>
      </c>
      <c r="F79" s="13">
        <f>TRUNC(E79*D79,1)</f>
        <v>130500</v>
      </c>
      <c r="G79" s="12">
        <f>일위대가목록!F57</f>
        <v>53000</v>
      </c>
      <c r="H79" s="13">
        <f>TRUNC(G79*D79,1)</f>
        <v>53000</v>
      </c>
      <c r="I79" s="12">
        <f>일위대가목록!G57</f>
        <v>0</v>
      </c>
      <c r="J79" s="13">
        <f>TRUNC(I79*D79,1)</f>
        <v>0</v>
      </c>
      <c r="K79" s="12">
        <f>TRUNC(E79+G79+I79,1)</f>
        <v>183500</v>
      </c>
      <c r="L79" s="13">
        <f>TRUNC(F79+H79+J79,1)</f>
        <v>183500</v>
      </c>
      <c r="M79" s="8" t="s">
        <v>514</v>
      </c>
      <c r="N79" s="2" t="s">
        <v>140</v>
      </c>
      <c r="O79" s="2" t="s">
        <v>515</v>
      </c>
      <c r="P79" s="2" t="s">
        <v>62</v>
      </c>
      <c r="Q79" s="2" t="s">
        <v>63</v>
      </c>
      <c r="R79" s="2" t="s">
        <v>63</v>
      </c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2" t="s">
        <v>51</v>
      </c>
      <c r="AW79" s="2" t="s">
        <v>528</v>
      </c>
      <c r="AX79" s="2" t="s">
        <v>51</v>
      </c>
      <c r="AY79" s="2" t="s">
        <v>51</v>
      </c>
    </row>
    <row r="80" spans="1:51" ht="30" customHeight="1">
      <c r="A80" s="8" t="s">
        <v>402</v>
      </c>
      <c r="B80" s="8" t="s">
        <v>51</v>
      </c>
      <c r="C80" s="8" t="s">
        <v>51</v>
      </c>
      <c r="D80" s="9"/>
      <c r="E80" s="12"/>
      <c r="F80" s="13">
        <f>TRUNC(SUMIF(N78:N79, N77, F78:F79),0)</f>
        <v>185666</v>
      </c>
      <c r="G80" s="12"/>
      <c r="H80" s="13">
        <f>TRUNC(SUMIF(N78:N79, N77, H78:H79),0)</f>
        <v>106891</v>
      </c>
      <c r="I80" s="12"/>
      <c r="J80" s="13">
        <f>TRUNC(SUMIF(N78:N79, N77, J78:J79),0)</f>
        <v>1662</v>
      </c>
      <c r="K80" s="12"/>
      <c r="L80" s="13">
        <f>F80+H80+J80</f>
        <v>294219</v>
      </c>
      <c r="M80" s="8" t="s">
        <v>51</v>
      </c>
      <c r="N80" s="2" t="s">
        <v>76</v>
      </c>
      <c r="O80" s="2" t="s">
        <v>76</v>
      </c>
      <c r="P80" s="2" t="s">
        <v>51</v>
      </c>
      <c r="Q80" s="2" t="s">
        <v>51</v>
      </c>
      <c r="R80" s="2" t="s">
        <v>51</v>
      </c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2" t="s">
        <v>51</v>
      </c>
      <c r="AW80" s="2" t="s">
        <v>51</v>
      </c>
      <c r="AX80" s="2" t="s">
        <v>51</v>
      </c>
      <c r="AY80" s="2" t="s">
        <v>51</v>
      </c>
    </row>
    <row r="81" spans="1:51" ht="30" customHeight="1">
      <c r="A81" s="9"/>
      <c r="B81" s="9"/>
      <c r="C81" s="9"/>
      <c r="D81" s="9"/>
      <c r="E81" s="12"/>
      <c r="F81" s="13"/>
      <c r="G81" s="12"/>
      <c r="H81" s="13"/>
      <c r="I81" s="12"/>
      <c r="J81" s="13"/>
      <c r="K81" s="12"/>
      <c r="L81" s="13"/>
      <c r="M81" s="9"/>
    </row>
    <row r="82" spans="1:51" ht="30" customHeight="1">
      <c r="A82" s="202" t="s">
        <v>529</v>
      </c>
      <c r="B82" s="202"/>
      <c r="C82" s="202"/>
      <c r="D82" s="202"/>
      <c r="E82" s="203"/>
      <c r="F82" s="204"/>
      <c r="G82" s="203"/>
      <c r="H82" s="204"/>
      <c r="I82" s="203"/>
      <c r="J82" s="204"/>
      <c r="K82" s="203"/>
      <c r="L82" s="204"/>
      <c r="M82" s="202"/>
      <c r="N82" s="1" t="s">
        <v>145</v>
      </c>
    </row>
    <row r="83" spans="1:51" ht="30" customHeight="1">
      <c r="A83" s="8" t="s">
        <v>507</v>
      </c>
      <c r="B83" s="8" t="s">
        <v>508</v>
      </c>
      <c r="C83" s="8" t="s">
        <v>71</v>
      </c>
      <c r="D83" s="9">
        <v>20.829000000000001</v>
      </c>
      <c r="E83" s="12">
        <f>일위대가목록!E56</f>
        <v>4414</v>
      </c>
      <c r="F83" s="13">
        <f>TRUNC(E83*D83,1)</f>
        <v>91939.199999999997</v>
      </c>
      <c r="G83" s="12">
        <f>일위대가목록!F56</f>
        <v>4312</v>
      </c>
      <c r="H83" s="13">
        <f>TRUNC(G83*D83,1)</f>
        <v>89814.6</v>
      </c>
      <c r="I83" s="12">
        <f>일위대가목록!G56</f>
        <v>133</v>
      </c>
      <c r="J83" s="13">
        <f>TRUNC(I83*D83,1)</f>
        <v>2770.2</v>
      </c>
      <c r="K83" s="12">
        <f>TRUNC(E83+G83+I83,1)</f>
        <v>8859</v>
      </c>
      <c r="L83" s="13">
        <f>TRUNC(F83+H83+J83,1)</f>
        <v>184524</v>
      </c>
      <c r="M83" s="8" t="s">
        <v>509</v>
      </c>
      <c r="N83" s="2" t="s">
        <v>145</v>
      </c>
      <c r="O83" s="2" t="s">
        <v>510</v>
      </c>
      <c r="P83" s="2" t="s">
        <v>62</v>
      </c>
      <c r="Q83" s="2" t="s">
        <v>63</v>
      </c>
      <c r="R83" s="2" t="s">
        <v>63</v>
      </c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2" t="s">
        <v>51</v>
      </c>
      <c r="AW83" s="2" t="s">
        <v>530</v>
      </c>
      <c r="AX83" s="2" t="s">
        <v>51</v>
      </c>
      <c r="AY83" s="2" t="s">
        <v>51</v>
      </c>
    </row>
    <row r="84" spans="1:51" ht="30" customHeight="1">
      <c r="A84" s="8" t="s">
        <v>512</v>
      </c>
      <c r="B84" s="8" t="s">
        <v>513</v>
      </c>
      <c r="C84" s="8" t="s">
        <v>87</v>
      </c>
      <c r="D84" s="9">
        <v>1</v>
      </c>
      <c r="E84" s="12">
        <f>일위대가목록!E57</f>
        <v>130500</v>
      </c>
      <c r="F84" s="13">
        <f>TRUNC(E84*D84,1)</f>
        <v>130500</v>
      </c>
      <c r="G84" s="12">
        <f>일위대가목록!F57</f>
        <v>53000</v>
      </c>
      <c r="H84" s="13">
        <f>TRUNC(G84*D84,1)</f>
        <v>53000</v>
      </c>
      <c r="I84" s="12">
        <f>일위대가목록!G57</f>
        <v>0</v>
      </c>
      <c r="J84" s="13">
        <f>TRUNC(I84*D84,1)</f>
        <v>0</v>
      </c>
      <c r="K84" s="12">
        <f>TRUNC(E84+G84+I84,1)</f>
        <v>183500</v>
      </c>
      <c r="L84" s="13">
        <f>TRUNC(F84+H84+J84,1)</f>
        <v>183500</v>
      </c>
      <c r="M84" s="8" t="s">
        <v>514</v>
      </c>
      <c r="N84" s="2" t="s">
        <v>145</v>
      </c>
      <c r="O84" s="2" t="s">
        <v>515</v>
      </c>
      <c r="P84" s="2" t="s">
        <v>62</v>
      </c>
      <c r="Q84" s="2" t="s">
        <v>63</v>
      </c>
      <c r="R84" s="2" t="s">
        <v>63</v>
      </c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2" t="s">
        <v>51</v>
      </c>
      <c r="AW84" s="2" t="s">
        <v>531</v>
      </c>
      <c r="AX84" s="2" t="s">
        <v>51</v>
      </c>
      <c r="AY84" s="2" t="s">
        <v>51</v>
      </c>
    </row>
    <row r="85" spans="1:51" ht="30" customHeight="1">
      <c r="A85" s="8" t="s">
        <v>402</v>
      </c>
      <c r="B85" s="8" t="s">
        <v>51</v>
      </c>
      <c r="C85" s="8" t="s">
        <v>51</v>
      </c>
      <c r="D85" s="9"/>
      <c r="E85" s="12"/>
      <c r="F85" s="13">
        <f>TRUNC(SUMIF(N83:N84, N82, F83:F84),0)</f>
        <v>222439</v>
      </c>
      <c r="G85" s="12"/>
      <c r="H85" s="13">
        <f>TRUNC(SUMIF(N83:N84, N82, H83:H84),0)</f>
        <v>142814</v>
      </c>
      <c r="I85" s="12"/>
      <c r="J85" s="13">
        <f>TRUNC(SUMIF(N83:N84, N82, J83:J84),0)</f>
        <v>2770</v>
      </c>
      <c r="K85" s="12"/>
      <c r="L85" s="13">
        <f>F85+H85+J85</f>
        <v>368023</v>
      </c>
      <c r="M85" s="8" t="s">
        <v>51</v>
      </c>
      <c r="N85" s="2" t="s">
        <v>76</v>
      </c>
      <c r="O85" s="2" t="s">
        <v>76</v>
      </c>
      <c r="P85" s="2" t="s">
        <v>51</v>
      </c>
      <c r="Q85" s="2" t="s">
        <v>51</v>
      </c>
      <c r="R85" s="2" t="s">
        <v>51</v>
      </c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2" t="s">
        <v>51</v>
      </c>
      <c r="AW85" s="2" t="s">
        <v>51</v>
      </c>
      <c r="AX85" s="2" t="s">
        <v>51</v>
      </c>
      <c r="AY85" s="2" t="s">
        <v>51</v>
      </c>
    </row>
    <row r="86" spans="1:51" ht="30" customHeight="1">
      <c r="A86" s="9"/>
      <c r="B86" s="9"/>
      <c r="C86" s="9"/>
      <c r="D86" s="9"/>
      <c r="E86" s="12"/>
      <c r="F86" s="13"/>
      <c r="G86" s="12"/>
      <c r="H86" s="13"/>
      <c r="I86" s="12"/>
      <c r="J86" s="13"/>
      <c r="K86" s="12"/>
      <c r="L86" s="13"/>
      <c r="M86" s="9"/>
    </row>
    <row r="87" spans="1:51" ht="30" customHeight="1">
      <c r="A87" s="202" t="s">
        <v>532</v>
      </c>
      <c r="B87" s="202"/>
      <c r="C87" s="202"/>
      <c r="D87" s="202"/>
      <c r="E87" s="203"/>
      <c r="F87" s="204"/>
      <c r="G87" s="203"/>
      <c r="H87" s="204"/>
      <c r="I87" s="203"/>
      <c r="J87" s="204"/>
      <c r="K87" s="203"/>
      <c r="L87" s="204"/>
      <c r="M87" s="202"/>
      <c r="N87" s="1" t="s">
        <v>150</v>
      </c>
    </row>
    <row r="88" spans="1:51" ht="30" customHeight="1">
      <c r="A88" s="8" t="s">
        <v>147</v>
      </c>
      <c r="B88" s="8" t="s">
        <v>533</v>
      </c>
      <c r="C88" s="8" t="s">
        <v>87</v>
      </c>
      <c r="D88" s="9">
        <v>1.1000000000000001</v>
      </c>
      <c r="E88" s="12">
        <f>단가대비표!O40</f>
        <v>28000</v>
      </c>
      <c r="F88" s="13">
        <f>TRUNC(E88*D88,1)</f>
        <v>30800</v>
      </c>
      <c r="G88" s="12">
        <f>단가대비표!P40</f>
        <v>0</v>
      </c>
      <c r="H88" s="13">
        <f>TRUNC(G88*D88,1)</f>
        <v>0</v>
      </c>
      <c r="I88" s="12">
        <f>단가대비표!V40</f>
        <v>0</v>
      </c>
      <c r="J88" s="13">
        <f>TRUNC(I88*D88,1)</f>
        <v>0</v>
      </c>
      <c r="K88" s="12">
        <f>TRUNC(E88+G88+I88,1)</f>
        <v>28000</v>
      </c>
      <c r="L88" s="13">
        <f>TRUNC(F88+H88+J88,1)</f>
        <v>30800</v>
      </c>
      <c r="M88" s="8" t="s">
        <v>51</v>
      </c>
      <c r="N88" s="2" t="s">
        <v>150</v>
      </c>
      <c r="O88" s="2" t="s">
        <v>534</v>
      </c>
      <c r="P88" s="2" t="s">
        <v>63</v>
      </c>
      <c r="Q88" s="2" t="s">
        <v>63</v>
      </c>
      <c r="R88" s="2" t="s">
        <v>62</v>
      </c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2" t="s">
        <v>51</v>
      </c>
      <c r="AW88" s="2" t="s">
        <v>535</v>
      </c>
      <c r="AX88" s="2" t="s">
        <v>51</v>
      </c>
      <c r="AY88" s="2" t="s">
        <v>51</v>
      </c>
    </row>
    <row r="89" spans="1:51" ht="30" customHeight="1">
      <c r="A89" s="8" t="s">
        <v>536</v>
      </c>
      <c r="B89" s="8" t="s">
        <v>537</v>
      </c>
      <c r="C89" s="8" t="s">
        <v>479</v>
      </c>
      <c r="D89" s="9">
        <v>15.86</v>
      </c>
      <c r="E89" s="12">
        <f>일위대가목록!E63</f>
        <v>38</v>
      </c>
      <c r="F89" s="13">
        <f>TRUNC(E89*D89,1)</f>
        <v>602.6</v>
      </c>
      <c r="G89" s="12">
        <f>일위대가목록!F63</f>
        <v>1292</v>
      </c>
      <c r="H89" s="13">
        <f>TRUNC(G89*D89,1)</f>
        <v>20491.099999999999</v>
      </c>
      <c r="I89" s="12">
        <f>일위대가목록!G63</f>
        <v>40</v>
      </c>
      <c r="J89" s="13">
        <f>TRUNC(I89*D89,1)</f>
        <v>634.4</v>
      </c>
      <c r="K89" s="12">
        <f>TRUNC(E89+G89+I89,1)</f>
        <v>1370</v>
      </c>
      <c r="L89" s="13">
        <f>TRUNC(F89+H89+J89,1)</f>
        <v>21728.1</v>
      </c>
      <c r="M89" s="8" t="s">
        <v>538</v>
      </c>
      <c r="N89" s="2" t="s">
        <v>150</v>
      </c>
      <c r="O89" s="2" t="s">
        <v>539</v>
      </c>
      <c r="P89" s="2" t="s">
        <v>62</v>
      </c>
      <c r="Q89" s="2" t="s">
        <v>63</v>
      </c>
      <c r="R89" s="2" t="s">
        <v>63</v>
      </c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2" t="s">
        <v>51</v>
      </c>
      <c r="AW89" s="2" t="s">
        <v>540</v>
      </c>
      <c r="AX89" s="2" t="s">
        <v>51</v>
      </c>
      <c r="AY89" s="2" t="s">
        <v>51</v>
      </c>
    </row>
    <row r="90" spans="1:51" ht="30" customHeight="1">
      <c r="A90" s="8" t="s">
        <v>402</v>
      </c>
      <c r="B90" s="8" t="s">
        <v>51</v>
      </c>
      <c r="C90" s="8" t="s">
        <v>51</v>
      </c>
      <c r="D90" s="9"/>
      <c r="E90" s="12"/>
      <c r="F90" s="13">
        <f>TRUNC(SUMIF(N88:N89, N87, F88:F89),0)</f>
        <v>31402</v>
      </c>
      <c r="G90" s="12"/>
      <c r="H90" s="13">
        <f>TRUNC(SUMIF(N88:N89, N87, H88:H89),0)</f>
        <v>20491</v>
      </c>
      <c r="I90" s="12"/>
      <c r="J90" s="13">
        <f>TRUNC(SUMIF(N88:N89, N87, J88:J89),0)</f>
        <v>634</v>
      </c>
      <c r="K90" s="12"/>
      <c r="L90" s="13">
        <f>F90+H90+J90</f>
        <v>52527</v>
      </c>
      <c r="M90" s="8" t="s">
        <v>51</v>
      </c>
      <c r="N90" s="2" t="s">
        <v>76</v>
      </c>
      <c r="O90" s="2" t="s">
        <v>76</v>
      </c>
      <c r="P90" s="2" t="s">
        <v>51</v>
      </c>
      <c r="Q90" s="2" t="s">
        <v>51</v>
      </c>
      <c r="R90" s="2" t="s">
        <v>51</v>
      </c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2" t="s">
        <v>51</v>
      </c>
      <c r="AW90" s="2" t="s">
        <v>51</v>
      </c>
      <c r="AX90" s="2" t="s">
        <v>51</v>
      </c>
      <c r="AY90" s="2" t="s">
        <v>51</v>
      </c>
    </row>
    <row r="91" spans="1:51" ht="30" customHeight="1">
      <c r="A91" s="9"/>
      <c r="B91" s="9"/>
      <c r="C91" s="9"/>
      <c r="D91" s="9"/>
      <c r="E91" s="12"/>
      <c r="F91" s="13"/>
      <c r="G91" s="12"/>
      <c r="H91" s="13"/>
      <c r="I91" s="12"/>
      <c r="J91" s="13"/>
      <c r="K91" s="12"/>
      <c r="L91" s="13"/>
      <c r="M91" s="9"/>
    </row>
    <row r="92" spans="1:51" ht="30" customHeight="1">
      <c r="A92" s="202" t="s">
        <v>541</v>
      </c>
      <c r="B92" s="202"/>
      <c r="C92" s="202"/>
      <c r="D92" s="202"/>
      <c r="E92" s="203"/>
      <c r="F92" s="204"/>
      <c r="G92" s="203"/>
      <c r="H92" s="204"/>
      <c r="I92" s="203"/>
      <c r="J92" s="204"/>
      <c r="K92" s="203"/>
      <c r="L92" s="204"/>
      <c r="M92" s="202"/>
      <c r="N92" s="1" t="s">
        <v>155</v>
      </c>
    </row>
    <row r="93" spans="1:51" ht="30" customHeight="1">
      <c r="A93" s="8" t="s">
        <v>542</v>
      </c>
      <c r="B93" s="8" t="s">
        <v>543</v>
      </c>
      <c r="C93" s="8" t="s">
        <v>87</v>
      </c>
      <c r="D93" s="9">
        <v>0.115</v>
      </c>
      <c r="E93" s="12">
        <f>일위대가목록!E64</f>
        <v>21906</v>
      </c>
      <c r="F93" s="13">
        <f>TRUNC(E93*D93,1)</f>
        <v>2519.1</v>
      </c>
      <c r="G93" s="12">
        <f>일위대가목록!F64</f>
        <v>137390</v>
      </c>
      <c r="H93" s="13">
        <f>TRUNC(G93*D93,1)</f>
        <v>15799.8</v>
      </c>
      <c r="I93" s="12">
        <f>일위대가목록!G64</f>
        <v>4403</v>
      </c>
      <c r="J93" s="13">
        <f>TRUNC(I93*D93,1)</f>
        <v>506.3</v>
      </c>
      <c r="K93" s="12">
        <f>TRUNC(E93+G93+I93,1)</f>
        <v>163699</v>
      </c>
      <c r="L93" s="13">
        <f>TRUNC(F93+H93+J93,1)</f>
        <v>18825.2</v>
      </c>
      <c r="M93" s="8" t="s">
        <v>544</v>
      </c>
      <c r="N93" s="2" t="s">
        <v>155</v>
      </c>
      <c r="O93" s="2" t="s">
        <v>545</v>
      </c>
      <c r="P93" s="2" t="s">
        <v>62</v>
      </c>
      <c r="Q93" s="2" t="s">
        <v>63</v>
      </c>
      <c r="R93" s="2" t="s">
        <v>63</v>
      </c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2" t="s">
        <v>51</v>
      </c>
      <c r="AW93" s="2" t="s">
        <v>546</v>
      </c>
      <c r="AX93" s="2" t="s">
        <v>51</v>
      </c>
      <c r="AY93" s="2" t="s">
        <v>51</v>
      </c>
    </row>
    <row r="94" spans="1:51" ht="30" customHeight="1">
      <c r="A94" s="8" t="s">
        <v>547</v>
      </c>
      <c r="B94" s="8" t="s">
        <v>548</v>
      </c>
      <c r="C94" s="8" t="s">
        <v>87</v>
      </c>
      <c r="D94" s="9">
        <v>0.115</v>
      </c>
      <c r="E94" s="12">
        <f>일위대가목록!E65</f>
        <v>3855</v>
      </c>
      <c r="F94" s="13">
        <f>TRUNC(E94*D94,1)</f>
        <v>443.3</v>
      </c>
      <c r="G94" s="12">
        <f>일위대가목록!F65</f>
        <v>14513</v>
      </c>
      <c r="H94" s="13">
        <f>TRUNC(G94*D94,1)</f>
        <v>1668.9</v>
      </c>
      <c r="I94" s="12">
        <f>일위대가목록!G65</f>
        <v>0</v>
      </c>
      <c r="J94" s="13">
        <f>TRUNC(I94*D94,1)</f>
        <v>0</v>
      </c>
      <c r="K94" s="12">
        <f>TRUNC(E94+G94+I94,1)</f>
        <v>18368</v>
      </c>
      <c r="L94" s="13">
        <f>TRUNC(F94+H94+J94,1)</f>
        <v>2112.1999999999998</v>
      </c>
      <c r="M94" s="8" t="s">
        <v>549</v>
      </c>
      <c r="N94" s="2" t="s">
        <v>155</v>
      </c>
      <c r="O94" s="2" t="s">
        <v>550</v>
      </c>
      <c r="P94" s="2" t="s">
        <v>62</v>
      </c>
      <c r="Q94" s="2" t="s">
        <v>63</v>
      </c>
      <c r="R94" s="2" t="s">
        <v>63</v>
      </c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2" t="s">
        <v>51</v>
      </c>
      <c r="AW94" s="2" t="s">
        <v>551</v>
      </c>
      <c r="AX94" s="2" t="s">
        <v>51</v>
      </c>
      <c r="AY94" s="2" t="s">
        <v>51</v>
      </c>
    </row>
    <row r="95" spans="1:51" ht="30" customHeight="1">
      <c r="A95" s="8" t="s">
        <v>402</v>
      </c>
      <c r="B95" s="8" t="s">
        <v>51</v>
      </c>
      <c r="C95" s="8" t="s">
        <v>51</v>
      </c>
      <c r="D95" s="9"/>
      <c r="E95" s="12"/>
      <c r="F95" s="13">
        <f>TRUNC(SUMIF(N93:N94, N92, F93:F94),0)</f>
        <v>2962</v>
      </c>
      <c r="G95" s="12"/>
      <c r="H95" s="13">
        <f>TRUNC(SUMIF(N93:N94, N92, H93:H94),0)</f>
        <v>17468</v>
      </c>
      <c r="I95" s="12"/>
      <c r="J95" s="13">
        <f>TRUNC(SUMIF(N93:N94, N92, J93:J94),0)</f>
        <v>506</v>
      </c>
      <c r="K95" s="12"/>
      <c r="L95" s="13">
        <f>F95+H95+J95</f>
        <v>20936</v>
      </c>
      <c r="M95" s="8" t="s">
        <v>51</v>
      </c>
      <c r="N95" s="2" t="s">
        <v>76</v>
      </c>
      <c r="O95" s="2" t="s">
        <v>76</v>
      </c>
      <c r="P95" s="2" t="s">
        <v>51</v>
      </c>
      <c r="Q95" s="2" t="s">
        <v>51</v>
      </c>
      <c r="R95" s="2" t="s">
        <v>51</v>
      </c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2" t="s">
        <v>51</v>
      </c>
      <c r="AW95" s="2" t="s">
        <v>51</v>
      </c>
      <c r="AX95" s="2" t="s">
        <v>51</v>
      </c>
      <c r="AY95" s="2" t="s">
        <v>51</v>
      </c>
    </row>
    <row r="96" spans="1:51" ht="30" customHeight="1">
      <c r="A96" s="9"/>
      <c r="B96" s="9"/>
      <c r="C96" s="9"/>
      <c r="D96" s="9"/>
      <c r="E96" s="12"/>
      <c r="F96" s="13"/>
      <c r="G96" s="12"/>
      <c r="H96" s="13"/>
      <c r="I96" s="12"/>
      <c r="J96" s="13"/>
      <c r="K96" s="12"/>
      <c r="L96" s="13"/>
      <c r="M96" s="9"/>
    </row>
    <row r="97" spans="1:51" ht="30" customHeight="1">
      <c r="A97" s="202" t="s">
        <v>552</v>
      </c>
      <c r="B97" s="202"/>
      <c r="C97" s="202"/>
      <c r="D97" s="202"/>
      <c r="E97" s="203"/>
      <c r="F97" s="204"/>
      <c r="G97" s="203"/>
      <c r="H97" s="204"/>
      <c r="I97" s="203"/>
      <c r="J97" s="204"/>
      <c r="K97" s="203"/>
      <c r="L97" s="204"/>
      <c r="M97" s="202"/>
      <c r="N97" s="1" t="s">
        <v>160</v>
      </c>
    </row>
    <row r="98" spans="1:51" ht="30" customHeight="1">
      <c r="A98" s="8" t="s">
        <v>553</v>
      </c>
      <c r="B98" s="8" t="s">
        <v>554</v>
      </c>
      <c r="C98" s="8" t="s">
        <v>71</v>
      </c>
      <c r="D98" s="9">
        <v>2.25</v>
      </c>
      <c r="E98" s="12">
        <f>일위대가목록!E69</f>
        <v>3163</v>
      </c>
      <c r="F98" s="13">
        <f>TRUNC(E98*D98,1)</f>
        <v>7116.7</v>
      </c>
      <c r="G98" s="12">
        <f>일위대가목록!F69</f>
        <v>9452</v>
      </c>
      <c r="H98" s="13">
        <f>TRUNC(G98*D98,1)</f>
        <v>21267</v>
      </c>
      <c r="I98" s="12">
        <f>일위대가목록!G69</f>
        <v>288</v>
      </c>
      <c r="J98" s="13">
        <f>TRUNC(I98*D98,1)</f>
        <v>648</v>
      </c>
      <c r="K98" s="12">
        <f t="shared" ref="K98:L101" si="13">TRUNC(E98+G98+I98,1)</f>
        <v>12903</v>
      </c>
      <c r="L98" s="13">
        <f t="shared" si="13"/>
        <v>29031.7</v>
      </c>
      <c r="M98" s="8" t="s">
        <v>555</v>
      </c>
      <c r="N98" s="2" t="s">
        <v>160</v>
      </c>
      <c r="O98" s="2" t="s">
        <v>556</v>
      </c>
      <c r="P98" s="2" t="s">
        <v>62</v>
      </c>
      <c r="Q98" s="2" t="s">
        <v>63</v>
      </c>
      <c r="R98" s="2" t="s">
        <v>63</v>
      </c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2" t="s">
        <v>51</v>
      </c>
      <c r="AW98" s="2" t="s">
        <v>557</v>
      </c>
      <c r="AX98" s="2" t="s">
        <v>51</v>
      </c>
      <c r="AY98" s="2" t="s">
        <v>51</v>
      </c>
    </row>
    <row r="99" spans="1:51" ht="30" customHeight="1">
      <c r="A99" s="8" t="s">
        <v>558</v>
      </c>
      <c r="B99" s="8" t="s">
        <v>559</v>
      </c>
      <c r="C99" s="8" t="s">
        <v>322</v>
      </c>
      <c r="D99" s="9">
        <v>4.33</v>
      </c>
      <c r="E99" s="12">
        <f>일위대가목록!E70</f>
        <v>113</v>
      </c>
      <c r="F99" s="13">
        <f>TRUNC(E99*D99,1)</f>
        <v>489.2</v>
      </c>
      <c r="G99" s="12">
        <f>일위대가목록!F70</f>
        <v>172</v>
      </c>
      <c r="H99" s="13">
        <f>TRUNC(G99*D99,1)</f>
        <v>744.7</v>
      </c>
      <c r="I99" s="12">
        <f>일위대가목록!G70</f>
        <v>5</v>
      </c>
      <c r="J99" s="13">
        <f>TRUNC(I99*D99,1)</f>
        <v>21.6</v>
      </c>
      <c r="K99" s="12">
        <f t="shared" si="13"/>
        <v>290</v>
      </c>
      <c r="L99" s="13">
        <f t="shared" si="13"/>
        <v>1255.5</v>
      </c>
      <c r="M99" s="8" t="s">
        <v>560</v>
      </c>
      <c r="N99" s="2" t="s">
        <v>160</v>
      </c>
      <c r="O99" s="2" t="s">
        <v>561</v>
      </c>
      <c r="P99" s="2" t="s">
        <v>62</v>
      </c>
      <c r="Q99" s="2" t="s">
        <v>63</v>
      </c>
      <c r="R99" s="2" t="s">
        <v>63</v>
      </c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2" t="s">
        <v>51</v>
      </c>
      <c r="AW99" s="2" t="s">
        <v>562</v>
      </c>
      <c r="AX99" s="2" t="s">
        <v>51</v>
      </c>
      <c r="AY99" s="2" t="s">
        <v>51</v>
      </c>
    </row>
    <row r="100" spans="1:51" ht="30" customHeight="1">
      <c r="A100" s="8" t="s">
        <v>563</v>
      </c>
      <c r="B100" s="8" t="s">
        <v>564</v>
      </c>
      <c r="C100" s="8" t="s">
        <v>322</v>
      </c>
      <c r="D100" s="9">
        <v>4.33</v>
      </c>
      <c r="E100" s="12">
        <f>단가대비표!O67</f>
        <v>110</v>
      </c>
      <c r="F100" s="13">
        <f>TRUNC(E100*D100,1)</f>
        <v>476.3</v>
      </c>
      <c r="G100" s="12">
        <f>단가대비표!P67</f>
        <v>0</v>
      </c>
      <c r="H100" s="13">
        <f>TRUNC(G100*D100,1)</f>
        <v>0</v>
      </c>
      <c r="I100" s="12">
        <f>단가대비표!V67</f>
        <v>0</v>
      </c>
      <c r="J100" s="13">
        <f>TRUNC(I100*D100,1)</f>
        <v>0</v>
      </c>
      <c r="K100" s="12">
        <f t="shared" si="13"/>
        <v>110</v>
      </c>
      <c r="L100" s="13">
        <f t="shared" si="13"/>
        <v>476.3</v>
      </c>
      <c r="M100" s="8" t="s">
        <v>51</v>
      </c>
      <c r="N100" s="2" t="s">
        <v>160</v>
      </c>
      <c r="O100" s="2" t="s">
        <v>565</v>
      </c>
      <c r="P100" s="2" t="s">
        <v>63</v>
      </c>
      <c r="Q100" s="2" t="s">
        <v>63</v>
      </c>
      <c r="R100" s="2" t="s">
        <v>62</v>
      </c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2" t="s">
        <v>51</v>
      </c>
      <c r="AW100" s="2" t="s">
        <v>566</v>
      </c>
      <c r="AX100" s="2" t="s">
        <v>51</v>
      </c>
      <c r="AY100" s="2" t="s">
        <v>51</v>
      </c>
    </row>
    <row r="101" spans="1:51" ht="30" customHeight="1">
      <c r="A101" s="8" t="s">
        <v>567</v>
      </c>
      <c r="B101" s="8" t="s">
        <v>568</v>
      </c>
      <c r="C101" s="8" t="s">
        <v>87</v>
      </c>
      <c r="D101" s="9">
        <v>0.96</v>
      </c>
      <c r="E101" s="12">
        <f>일위대가목록!E71</f>
        <v>1912</v>
      </c>
      <c r="F101" s="13">
        <f>TRUNC(E101*D101,1)</f>
        <v>1835.5</v>
      </c>
      <c r="G101" s="12">
        <f>일위대가목록!F71</f>
        <v>9829</v>
      </c>
      <c r="H101" s="13">
        <f>TRUNC(G101*D101,1)</f>
        <v>9435.7999999999993</v>
      </c>
      <c r="I101" s="12">
        <f>일위대가목록!G71</f>
        <v>0</v>
      </c>
      <c r="J101" s="13">
        <f>TRUNC(I101*D101,1)</f>
        <v>0</v>
      </c>
      <c r="K101" s="12">
        <f t="shared" si="13"/>
        <v>11741</v>
      </c>
      <c r="L101" s="13">
        <f t="shared" si="13"/>
        <v>11271.3</v>
      </c>
      <c r="M101" s="8" t="s">
        <v>569</v>
      </c>
      <c r="N101" s="2" t="s">
        <v>160</v>
      </c>
      <c r="O101" s="2" t="s">
        <v>570</v>
      </c>
      <c r="P101" s="2" t="s">
        <v>62</v>
      </c>
      <c r="Q101" s="2" t="s">
        <v>63</v>
      </c>
      <c r="R101" s="2" t="s">
        <v>63</v>
      </c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2" t="s">
        <v>51</v>
      </c>
      <c r="AW101" s="2" t="s">
        <v>571</v>
      </c>
      <c r="AX101" s="2" t="s">
        <v>51</v>
      </c>
      <c r="AY101" s="2" t="s">
        <v>51</v>
      </c>
    </row>
    <row r="102" spans="1:51" ht="30" customHeight="1">
      <c r="A102" s="8" t="s">
        <v>402</v>
      </c>
      <c r="B102" s="8" t="s">
        <v>51</v>
      </c>
      <c r="C102" s="8" t="s">
        <v>51</v>
      </c>
      <c r="D102" s="9"/>
      <c r="E102" s="12"/>
      <c r="F102" s="13">
        <f>TRUNC(SUMIF(N98:N101, N97, F98:F101),0)</f>
        <v>9917</v>
      </c>
      <c r="G102" s="12"/>
      <c r="H102" s="13">
        <f>TRUNC(SUMIF(N98:N101, N97, H98:H101),0)</f>
        <v>31447</v>
      </c>
      <c r="I102" s="12"/>
      <c r="J102" s="13">
        <f>TRUNC(SUMIF(N98:N101, N97, J98:J101),0)</f>
        <v>669</v>
      </c>
      <c r="K102" s="12"/>
      <c r="L102" s="13">
        <f>F102+H102+J102</f>
        <v>42033</v>
      </c>
      <c r="M102" s="8" t="s">
        <v>51</v>
      </c>
      <c r="N102" s="2" t="s">
        <v>76</v>
      </c>
      <c r="O102" s="2" t="s">
        <v>76</v>
      </c>
      <c r="P102" s="2" t="s">
        <v>51</v>
      </c>
      <c r="Q102" s="2" t="s">
        <v>51</v>
      </c>
      <c r="R102" s="2" t="s">
        <v>51</v>
      </c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2" t="s">
        <v>51</v>
      </c>
      <c r="AW102" s="2" t="s">
        <v>51</v>
      </c>
      <c r="AX102" s="2" t="s">
        <v>51</v>
      </c>
      <c r="AY102" s="2" t="s">
        <v>51</v>
      </c>
    </row>
    <row r="103" spans="1:51" ht="30" customHeight="1">
      <c r="A103" s="9"/>
      <c r="B103" s="9"/>
      <c r="C103" s="9"/>
      <c r="D103" s="9"/>
      <c r="E103" s="12"/>
      <c r="F103" s="13"/>
      <c r="G103" s="12"/>
      <c r="H103" s="13"/>
      <c r="I103" s="12"/>
      <c r="J103" s="13"/>
      <c r="K103" s="12"/>
      <c r="L103" s="13"/>
      <c r="M103" s="9"/>
    </row>
    <row r="104" spans="1:51" ht="30" customHeight="1">
      <c r="A104" s="202" t="s">
        <v>572</v>
      </c>
      <c r="B104" s="202"/>
      <c r="C104" s="202"/>
      <c r="D104" s="202"/>
      <c r="E104" s="203"/>
      <c r="F104" s="204"/>
      <c r="G104" s="203"/>
      <c r="H104" s="204"/>
      <c r="I104" s="203"/>
      <c r="J104" s="204"/>
      <c r="K104" s="203"/>
      <c r="L104" s="204"/>
      <c r="M104" s="202"/>
      <c r="N104" s="1" t="s">
        <v>165</v>
      </c>
    </row>
    <row r="105" spans="1:51" ht="30" customHeight="1">
      <c r="A105" s="8" t="s">
        <v>573</v>
      </c>
      <c r="B105" s="8" t="s">
        <v>574</v>
      </c>
      <c r="C105" s="8" t="s">
        <v>479</v>
      </c>
      <c r="D105" s="9">
        <v>3.4018999999999999</v>
      </c>
      <c r="E105" s="12">
        <f>단가대비표!O31</f>
        <v>2829</v>
      </c>
      <c r="F105" s="13">
        <f t="shared" ref="F105:F115" si="14">TRUNC(E105*D105,1)</f>
        <v>9623.9</v>
      </c>
      <c r="G105" s="12">
        <f>단가대비표!P31</f>
        <v>0</v>
      </c>
      <c r="H105" s="13">
        <f t="shared" ref="H105:H115" si="15">TRUNC(G105*D105,1)</f>
        <v>0</v>
      </c>
      <c r="I105" s="12">
        <f>단가대비표!V31</f>
        <v>0</v>
      </c>
      <c r="J105" s="13">
        <f t="shared" ref="J105:J115" si="16">TRUNC(I105*D105,1)</f>
        <v>0</v>
      </c>
      <c r="K105" s="12">
        <f t="shared" ref="K105:K115" si="17">TRUNC(E105+G105+I105,1)</f>
        <v>2829</v>
      </c>
      <c r="L105" s="13">
        <f t="shared" ref="L105:L115" si="18">TRUNC(F105+H105+J105,1)</f>
        <v>9623.9</v>
      </c>
      <c r="M105" s="8" t="s">
        <v>51</v>
      </c>
      <c r="N105" s="2" t="s">
        <v>165</v>
      </c>
      <c r="O105" s="2" t="s">
        <v>575</v>
      </c>
      <c r="P105" s="2" t="s">
        <v>63</v>
      </c>
      <c r="Q105" s="2" t="s">
        <v>63</v>
      </c>
      <c r="R105" s="2" t="s">
        <v>62</v>
      </c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2" t="s">
        <v>51</v>
      </c>
      <c r="AW105" s="2" t="s">
        <v>576</v>
      </c>
      <c r="AX105" s="2" t="s">
        <v>51</v>
      </c>
      <c r="AY105" s="2" t="s">
        <v>51</v>
      </c>
    </row>
    <row r="106" spans="1:51" ht="30" customHeight="1">
      <c r="A106" s="8" t="s">
        <v>577</v>
      </c>
      <c r="B106" s="8" t="s">
        <v>578</v>
      </c>
      <c r="C106" s="8" t="s">
        <v>479</v>
      </c>
      <c r="D106" s="9">
        <v>2.8559999999999999</v>
      </c>
      <c r="E106" s="12">
        <f>단가대비표!O21</f>
        <v>678</v>
      </c>
      <c r="F106" s="13">
        <f t="shared" si="14"/>
        <v>1936.3</v>
      </c>
      <c r="G106" s="12">
        <f>단가대비표!P21</f>
        <v>0</v>
      </c>
      <c r="H106" s="13">
        <f t="shared" si="15"/>
        <v>0</v>
      </c>
      <c r="I106" s="12">
        <f>단가대비표!V21</f>
        <v>0</v>
      </c>
      <c r="J106" s="13">
        <f t="shared" si="16"/>
        <v>0</v>
      </c>
      <c r="K106" s="12">
        <f t="shared" si="17"/>
        <v>678</v>
      </c>
      <c r="L106" s="13">
        <f t="shared" si="18"/>
        <v>1936.3</v>
      </c>
      <c r="M106" s="8" t="s">
        <v>51</v>
      </c>
      <c r="N106" s="2" t="s">
        <v>165</v>
      </c>
      <c r="O106" s="2" t="s">
        <v>579</v>
      </c>
      <c r="P106" s="2" t="s">
        <v>63</v>
      </c>
      <c r="Q106" s="2" t="s">
        <v>63</v>
      </c>
      <c r="R106" s="2" t="s">
        <v>62</v>
      </c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2" t="s">
        <v>51</v>
      </c>
      <c r="AW106" s="2" t="s">
        <v>580</v>
      </c>
      <c r="AX106" s="2" t="s">
        <v>51</v>
      </c>
      <c r="AY106" s="2" t="s">
        <v>51</v>
      </c>
    </row>
    <row r="107" spans="1:51" ht="30" customHeight="1">
      <c r="A107" s="8" t="s">
        <v>581</v>
      </c>
      <c r="B107" s="8" t="s">
        <v>582</v>
      </c>
      <c r="C107" s="8" t="s">
        <v>479</v>
      </c>
      <c r="D107" s="9">
        <v>0.72499999999999998</v>
      </c>
      <c r="E107" s="12">
        <f>단가대비표!O22</f>
        <v>950</v>
      </c>
      <c r="F107" s="13">
        <f t="shared" si="14"/>
        <v>688.7</v>
      </c>
      <c r="G107" s="12">
        <f>단가대비표!P22</f>
        <v>0</v>
      </c>
      <c r="H107" s="13">
        <f t="shared" si="15"/>
        <v>0</v>
      </c>
      <c r="I107" s="12">
        <f>단가대비표!V22</f>
        <v>0</v>
      </c>
      <c r="J107" s="13">
        <f t="shared" si="16"/>
        <v>0</v>
      </c>
      <c r="K107" s="12">
        <f t="shared" si="17"/>
        <v>950</v>
      </c>
      <c r="L107" s="13">
        <f t="shared" si="18"/>
        <v>688.7</v>
      </c>
      <c r="M107" s="8" t="s">
        <v>51</v>
      </c>
      <c r="N107" s="2" t="s">
        <v>165</v>
      </c>
      <c r="O107" s="2" t="s">
        <v>583</v>
      </c>
      <c r="P107" s="2" t="s">
        <v>63</v>
      </c>
      <c r="Q107" s="2" t="s">
        <v>63</v>
      </c>
      <c r="R107" s="2" t="s">
        <v>62</v>
      </c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2" t="s">
        <v>51</v>
      </c>
      <c r="AW107" s="2" t="s">
        <v>584</v>
      </c>
      <c r="AX107" s="2" t="s">
        <v>51</v>
      </c>
      <c r="AY107" s="2" t="s">
        <v>51</v>
      </c>
    </row>
    <row r="108" spans="1:51" ht="30" customHeight="1">
      <c r="A108" s="8" t="s">
        <v>585</v>
      </c>
      <c r="B108" s="8" t="s">
        <v>586</v>
      </c>
      <c r="C108" s="8" t="s">
        <v>322</v>
      </c>
      <c r="D108" s="9">
        <v>3.4860000000000002</v>
      </c>
      <c r="E108" s="12">
        <f>단가대비표!O66</f>
        <v>33.700000000000003</v>
      </c>
      <c r="F108" s="13">
        <f t="shared" si="14"/>
        <v>117.4</v>
      </c>
      <c r="G108" s="12">
        <f>단가대비표!P66</f>
        <v>0</v>
      </c>
      <c r="H108" s="13">
        <f t="shared" si="15"/>
        <v>0</v>
      </c>
      <c r="I108" s="12">
        <f>단가대비표!V66</f>
        <v>0</v>
      </c>
      <c r="J108" s="13">
        <f t="shared" si="16"/>
        <v>0</v>
      </c>
      <c r="K108" s="12">
        <f t="shared" si="17"/>
        <v>33.700000000000003</v>
      </c>
      <c r="L108" s="13">
        <f t="shared" si="18"/>
        <v>117.4</v>
      </c>
      <c r="M108" s="8" t="s">
        <v>51</v>
      </c>
      <c r="N108" s="2" t="s">
        <v>165</v>
      </c>
      <c r="O108" s="2" t="s">
        <v>587</v>
      </c>
      <c r="P108" s="2" t="s">
        <v>63</v>
      </c>
      <c r="Q108" s="2" t="s">
        <v>63</v>
      </c>
      <c r="R108" s="2" t="s">
        <v>62</v>
      </c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2" t="s">
        <v>51</v>
      </c>
      <c r="AW108" s="2" t="s">
        <v>588</v>
      </c>
      <c r="AX108" s="2" t="s">
        <v>51</v>
      </c>
      <c r="AY108" s="2" t="s">
        <v>51</v>
      </c>
    </row>
    <row r="109" spans="1:51" ht="30" customHeight="1">
      <c r="A109" s="8" t="s">
        <v>589</v>
      </c>
      <c r="B109" s="8" t="s">
        <v>590</v>
      </c>
      <c r="C109" s="8" t="s">
        <v>479</v>
      </c>
      <c r="D109" s="9">
        <v>3.0926999999999998</v>
      </c>
      <c r="E109" s="12">
        <f>일위대가목록!E75</f>
        <v>306</v>
      </c>
      <c r="F109" s="13">
        <f t="shared" si="14"/>
        <v>946.3</v>
      </c>
      <c r="G109" s="12">
        <f>일위대가목록!F75</f>
        <v>7616</v>
      </c>
      <c r="H109" s="13">
        <f t="shared" si="15"/>
        <v>23554</v>
      </c>
      <c r="I109" s="12">
        <f>일위대가목록!G75</f>
        <v>242</v>
      </c>
      <c r="J109" s="13">
        <f t="shared" si="16"/>
        <v>748.4</v>
      </c>
      <c r="K109" s="12">
        <f t="shared" si="17"/>
        <v>8164</v>
      </c>
      <c r="L109" s="13">
        <f t="shared" si="18"/>
        <v>25248.7</v>
      </c>
      <c r="M109" s="8" t="s">
        <v>591</v>
      </c>
      <c r="N109" s="2" t="s">
        <v>165</v>
      </c>
      <c r="O109" s="2" t="s">
        <v>592</v>
      </c>
      <c r="P109" s="2" t="s">
        <v>62</v>
      </c>
      <c r="Q109" s="2" t="s">
        <v>63</v>
      </c>
      <c r="R109" s="2" t="s">
        <v>63</v>
      </c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2" t="s">
        <v>51</v>
      </c>
      <c r="AW109" s="2" t="s">
        <v>593</v>
      </c>
      <c r="AX109" s="2" t="s">
        <v>51</v>
      </c>
      <c r="AY109" s="2" t="s">
        <v>51</v>
      </c>
    </row>
    <row r="110" spans="1:51" ht="30" customHeight="1">
      <c r="A110" s="8" t="s">
        <v>589</v>
      </c>
      <c r="B110" s="8" t="s">
        <v>594</v>
      </c>
      <c r="C110" s="8" t="s">
        <v>479</v>
      </c>
      <c r="D110" s="9">
        <v>3.4104999999999999</v>
      </c>
      <c r="E110" s="12">
        <f>일위대가목록!E76</f>
        <v>106</v>
      </c>
      <c r="F110" s="13">
        <f t="shared" si="14"/>
        <v>361.5</v>
      </c>
      <c r="G110" s="12">
        <f>일위대가목록!F76</f>
        <v>7616</v>
      </c>
      <c r="H110" s="13">
        <f t="shared" si="15"/>
        <v>25974.3</v>
      </c>
      <c r="I110" s="12">
        <f>일위대가목록!G76</f>
        <v>242</v>
      </c>
      <c r="J110" s="13">
        <f t="shared" si="16"/>
        <v>825.3</v>
      </c>
      <c r="K110" s="12">
        <f t="shared" si="17"/>
        <v>7964</v>
      </c>
      <c r="L110" s="13">
        <f t="shared" si="18"/>
        <v>27161.1</v>
      </c>
      <c r="M110" s="8" t="s">
        <v>595</v>
      </c>
      <c r="N110" s="2" t="s">
        <v>165</v>
      </c>
      <c r="O110" s="2" t="s">
        <v>596</v>
      </c>
      <c r="P110" s="2" t="s">
        <v>62</v>
      </c>
      <c r="Q110" s="2" t="s">
        <v>63</v>
      </c>
      <c r="R110" s="2" t="s">
        <v>63</v>
      </c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2" t="s">
        <v>51</v>
      </c>
      <c r="AW110" s="2" t="s">
        <v>597</v>
      </c>
      <c r="AX110" s="2" t="s">
        <v>51</v>
      </c>
      <c r="AY110" s="2" t="s">
        <v>51</v>
      </c>
    </row>
    <row r="111" spans="1:51" ht="30" customHeight="1">
      <c r="A111" s="8" t="s">
        <v>598</v>
      </c>
      <c r="B111" s="8" t="s">
        <v>599</v>
      </c>
      <c r="C111" s="8" t="s">
        <v>87</v>
      </c>
      <c r="D111" s="9">
        <v>0.2671</v>
      </c>
      <c r="E111" s="12">
        <f>일위대가목록!E77</f>
        <v>72</v>
      </c>
      <c r="F111" s="13">
        <f t="shared" si="14"/>
        <v>19.2</v>
      </c>
      <c r="G111" s="12">
        <f>일위대가목록!F77</f>
        <v>3628</v>
      </c>
      <c r="H111" s="13">
        <f t="shared" si="15"/>
        <v>969</v>
      </c>
      <c r="I111" s="12">
        <f>일위대가목록!G77</f>
        <v>0</v>
      </c>
      <c r="J111" s="13">
        <f t="shared" si="16"/>
        <v>0</v>
      </c>
      <c r="K111" s="12">
        <f t="shared" si="17"/>
        <v>3700</v>
      </c>
      <c r="L111" s="13">
        <f t="shared" si="18"/>
        <v>988.2</v>
      </c>
      <c r="M111" s="8" t="s">
        <v>600</v>
      </c>
      <c r="N111" s="2" t="s">
        <v>165</v>
      </c>
      <c r="O111" s="2" t="s">
        <v>601</v>
      </c>
      <c r="P111" s="2" t="s">
        <v>62</v>
      </c>
      <c r="Q111" s="2" t="s">
        <v>63</v>
      </c>
      <c r="R111" s="2" t="s">
        <v>63</v>
      </c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2" t="s">
        <v>51</v>
      </c>
      <c r="AW111" s="2" t="s">
        <v>602</v>
      </c>
      <c r="AX111" s="2" t="s">
        <v>51</v>
      </c>
      <c r="AY111" s="2" t="s">
        <v>51</v>
      </c>
    </row>
    <row r="112" spans="1:51" ht="30" customHeight="1">
      <c r="A112" s="8" t="s">
        <v>603</v>
      </c>
      <c r="B112" s="8" t="s">
        <v>604</v>
      </c>
      <c r="C112" s="8" t="s">
        <v>87</v>
      </c>
      <c r="D112" s="9">
        <v>0.15</v>
      </c>
      <c r="E112" s="12">
        <f>단가대비표!O36</f>
        <v>35000</v>
      </c>
      <c r="F112" s="13">
        <f t="shared" si="14"/>
        <v>5250</v>
      </c>
      <c r="G112" s="12">
        <f>단가대비표!P36</f>
        <v>0</v>
      </c>
      <c r="H112" s="13">
        <f t="shared" si="15"/>
        <v>0</v>
      </c>
      <c r="I112" s="12">
        <f>단가대비표!V36</f>
        <v>0</v>
      </c>
      <c r="J112" s="13">
        <f t="shared" si="16"/>
        <v>0</v>
      </c>
      <c r="K112" s="12">
        <f t="shared" si="17"/>
        <v>35000</v>
      </c>
      <c r="L112" s="13">
        <f t="shared" si="18"/>
        <v>5250</v>
      </c>
      <c r="M112" s="8" t="s">
        <v>51</v>
      </c>
      <c r="N112" s="2" t="s">
        <v>165</v>
      </c>
      <c r="O112" s="2" t="s">
        <v>605</v>
      </c>
      <c r="P112" s="2" t="s">
        <v>63</v>
      </c>
      <c r="Q112" s="2" t="s">
        <v>63</v>
      </c>
      <c r="R112" s="2" t="s">
        <v>62</v>
      </c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2" t="s">
        <v>51</v>
      </c>
      <c r="AW112" s="2" t="s">
        <v>606</v>
      </c>
      <c r="AX112" s="2" t="s">
        <v>51</v>
      </c>
      <c r="AY112" s="2" t="s">
        <v>51</v>
      </c>
    </row>
    <row r="113" spans="1:51" ht="30" customHeight="1">
      <c r="A113" s="8" t="s">
        <v>607</v>
      </c>
      <c r="B113" s="8" t="s">
        <v>608</v>
      </c>
      <c r="C113" s="8" t="s">
        <v>71</v>
      </c>
      <c r="D113" s="9">
        <v>1</v>
      </c>
      <c r="E113" s="12">
        <f>일위대가목록!E78</f>
        <v>5194</v>
      </c>
      <c r="F113" s="13">
        <f t="shared" si="14"/>
        <v>5194</v>
      </c>
      <c r="G113" s="12">
        <f>일위대가목록!F78</f>
        <v>4696</v>
      </c>
      <c r="H113" s="13">
        <f t="shared" si="15"/>
        <v>4696</v>
      </c>
      <c r="I113" s="12">
        <f>일위대가목록!G78</f>
        <v>0</v>
      </c>
      <c r="J113" s="13">
        <f t="shared" si="16"/>
        <v>0</v>
      </c>
      <c r="K113" s="12">
        <f t="shared" si="17"/>
        <v>9890</v>
      </c>
      <c r="L113" s="13">
        <f t="shared" si="18"/>
        <v>9890</v>
      </c>
      <c r="M113" s="8" t="s">
        <v>609</v>
      </c>
      <c r="N113" s="2" t="s">
        <v>165</v>
      </c>
      <c r="O113" s="2" t="s">
        <v>610</v>
      </c>
      <c r="P113" s="2" t="s">
        <v>62</v>
      </c>
      <c r="Q113" s="2" t="s">
        <v>63</v>
      </c>
      <c r="R113" s="2" t="s">
        <v>63</v>
      </c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2" t="s">
        <v>51</v>
      </c>
      <c r="AW113" s="2" t="s">
        <v>611</v>
      </c>
      <c r="AX113" s="2" t="s">
        <v>51</v>
      </c>
      <c r="AY113" s="2" t="s">
        <v>51</v>
      </c>
    </row>
    <row r="114" spans="1:51" ht="30" customHeight="1">
      <c r="A114" s="8" t="s">
        <v>612</v>
      </c>
      <c r="B114" s="8" t="s">
        <v>613</v>
      </c>
      <c r="C114" s="8" t="s">
        <v>479</v>
      </c>
      <c r="D114" s="9">
        <v>-0.2782</v>
      </c>
      <c r="E114" s="12">
        <f>단가대비표!O13</f>
        <v>1250</v>
      </c>
      <c r="F114" s="13">
        <f t="shared" si="14"/>
        <v>-347.7</v>
      </c>
      <c r="G114" s="12">
        <f>단가대비표!P13</f>
        <v>0</v>
      </c>
      <c r="H114" s="13">
        <f t="shared" si="15"/>
        <v>0</v>
      </c>
      <c r="I114" s="12">
        <f>단가대비표!V13</f>
        <v>0</v>
      </c>
      <c r="J114" s="13">
        <f t="shared" si="16"/>
        <v>0</v>
      </c>
      <c r="K114" s="12">
        <f t="shared" si="17"/>
        <v>1250</v>
      </c>
      <c r="L114" s="13">
        <f t="shared" si="18"/>
        <v>-347.7</v>
      </c>
      <c r="M114" s="8" t="s">
        <v>614</v>
      </c>
      <c r="N114" s="2" t="s">
        <v>165</v>
      </c>
      <c r="O114" s="2" t="s">
        <v>615</v>
      </c>
      <c r="P114" s="2" t="s">
        <v>63</v>
      </c>
      <c r="Q114" s="2" t="s">
        <v>63</v>
      </c>
      <c r="R114" s="2" t="s">
        <v>62</v>
      </c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2" t="s">
        <v>51</v>
      </c>
      <c r="AW114" s="2" t="s">
        <v>616</v>
      </c>
      <c r="AX114" s="2" t="s">
        <v>51</v>
      </c>
      <c r="AY114" s="2" t="s">
        <v>51</v>
      </c>
    </row>
    <row r="115" spans="1:51" ht="30" customHeight="1">
      <c r="A115" s="8" t="s">
        <v>612</v>
      </c>
      <c r="B115" s="8" t="s">
        <v>617</v>
      </c>
      <c r="C115" s="8" t="s">
        <v>479</v>
      </c>
      <c r="D115" s="9">
        <v>-0.15340000000000001</v>
      </c>
      <c r="E115" s="12">
        <f>단가대비표!O12</f>
        <v>260</v>
      </c>
      <c r="F115" s="13">
        <f t="shared" si="14"/>
        <v>-39.799999999999997</v>
      </c>
      <c r="G115" s="12">
        <f>단가대비표!P12</f>
        <v>0</v>
      </c>
      <c r="H115" s="13">
        <f t="shared" si="15"/>
        <v>0</v>
      </c>
      <c r="I115" s="12">
        <f>단가대비표!V12</f>
        <v>0</v>
      </c>
      <c r="J115" s="13">
        <f t="shared" si="16"/>
        <v>0</v>
      </c>
      <c r="K115" s="12">
        <f t="shared" si="17"/>
        <v>260</v>
      </c>
      <c r="L115" s="13">
        <f t="shared" si="18"/>
        <v>-39.799999999999997</v>
      </c>
      <c r="M115" s="8" t="s">
        <v>614</v>
      </c>
      <c r="N115" s="2" t="s">
        <v>165</v>
      </c>
      <c r="O115" s="2" t="s">
        <v>618</v>
      </c>
      <c r="P115" s="2" t="s">
        <v>63</v>
      </c>
      <c r="Q115" s="2" t="s">
        <v>63</v>
      </c>
      <c r="R115" s="2" t="s">
        <v>62</v>
      </c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2" t="s">
        <v>51</v>
      </c>
      <c r="AW115" s="2" t="s">
        <v>619</v>
      </c>
      <c r="AX115" s="2" t="s">
        <v>51</v>
      </c>
      <c r="AY115" s="2" t="s">
        <v>51</v>
      </c>
    </row>
    <row r="116" spans="1:51" ht="30" customHeight="1">
      <c r="A116" s="8" t="s">
        <v>402</v>
      </c>
      <c r="B116" s="8" t="s">
        <v>51</v>
      </c>
      <c r="C116" s="8" t="s">
        <v>51</v>
      </c>
      <c r="D116" s="9"/>
      <c r="E116" s="12"/>
      <c r="F116" s="13">
        <f>TRUNC(SUMIF(N105:N115, N104, F105:F115),0)</f>
        <v>23749</v>
      </c>
      <c r="G116" s="12"/>
      <c r="H116" s="13">
        <f>TRUNC(SUMIF(N105:N115, N104, H105:H115),0)</f>
        <v>55193</v>
      </c>
      <c r="I116" s="12"/>
      <c r="J116" s="13">
        <f>TRUNC(SUMIF(N105:N115, N104, J105:J115),0)</f>
        <v>1573</v>
      </c>
      <c r="K116" s="12"/>
      <c r="L116" s="13">
        <f>F116+H116+J116</f>
        <v>80515</v>
      </c>
      <c r="M116" s="8" t="s">
        <v>51</v>
      </c>
      <c r="N116" s="2" t="s">
        <v>76</v>
      </c>
      <c r="O116" s="2" t="s">
        <v>76</v>
      </c>
      <c r="P116" s="2" t="s">
        <v>51</v>
      </c>
      <c r="Q116" s="2" t="s">
        <v>51</v>
      </c>
      <c r="R116" s="2" t="s">
        <v>51</v>
      </c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2" t="s">
        <v>51</v>
      </c>
      <c r="AW116" s="2" t="s">
        <v>51</v>
      </c>
      <c r="AX116" s="2" t="s">
        <v>51</v>
      </c>
      <c r="AY116" s="2" t="s">
        <v>51</v>
      </c>
    </row>
    <row r="117" spans="1:51" ht="30" customHeight="1">
      <c r="A117" s="9"/>
      <c r="B117" s="9"/>
      <c r="C117" s="9"/>
      <c r="D117" s="9"/>
      <c r="E117" s="12"/>
      <c r="F117" s="13"/>
      <c r="G117" s="12"/>
      <c r="H117" s="13"/>
      <c r="I117" s="12"/>
      <c r="J117" s="13"/>
      <c r="K117" s="12"/>
      <c r="L117" s="13"/>
      <c r="M117" s="9"/>
    </row>
    <row r="118" spans="1:51" ht="30" customHeight="1">
      <c r="A118" s="202" t="s">
        <v>620</v>
      </c>
      <c r="B118" s="202"/>
      <c r="C118" s="202"/>
      <c r="D118" s="202"/>
      <c r="E118" s="203"/>
      <c r="F118" s="204"/>
      <c r="G118" s="203"/>
      <c r="H118" s="204"/>
      <c r="I118" s="203"/>
      <c r="J118" s="204"/>
      <c r="K118" s="203"/>
      <c r="L118" s="204"/>
      <c r="M118" s="202"/>
      <c r="N118" s="1" t="s">
        <v>170</v>
      </c>
    </row>
    <row r="119" spans="1:51" ht="30" customHeight="1">
      <c r="A119" s="8" t="s">
        <v>507</v>
      </c>
      <c r="B119" s="8" t="s">
        <v>508</v>
      </c>
      <c r="C119" s="8" t="s">
        <v>71</v>
      </c>
      <c r="D119" s="9">
        <v>4.1660000000000004</v>
      </c>
      <c r="E119" s="12">
        <f>일위대가목록!E56</f>
        <v>4414</v>
      </c>
      <c r="F119" s="13">
        <f>TRUNC(E119*D119,1)</f>
        <v>18388.7</v>
      </c>
      <c r="G119" s="12">
        <f>일위대가목록!F56</f>
        <v>4312</v>
      </c>
      <c r="H119" s="13">
        <f>TRUNC(G119*D119,1)</f>
        <v>17963.7</v>
      </c>
      <c r="I119" s="12">
        <f>일위대가목록!G56</f>
        <v>133</v>
      </c>
      <c r="J119" s="13">
        <f>TRUNC(I119*D119,1)</f>
        <v>554</v>
      </c>
      <c r="K119" s="12">
        <f t="shared" ref="K119:L121" si="19">TRUNC(E119+G119+I119,1)</f>
        <v>8859</v>
      </c>
      <c r="L119" s="13">
        <f t="shared" si="19"/>
        <v>36906.400000000001</v>
      </c>
      <c r="M119" s="8" t="s">
        <v>509</v>
      </c>
      <c r="N119" s="2" t="s">
        <v>170</v>
      </c>
      <c r="O119" s="2" t="s">
        <v>510</v>
      </c>
      <c r="P119" s="2" t="s">
        <v>62</v>
      </c>
      <c r="Q119" s="2" t="s">
        <v>63</v>
      </c>
      <c r="R119" s="2" t="s">
        <v>63</v>
      </c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2" t="s">
        <v>51</v>
      </c>
      <c r="AW119" s="2" t="s">
        <v>621</v>
      </c>
      <c r="AX119" s="2" t="s">
        <v>51</v>
      </c>
      <c r="AY119" s="2" t="s">
        <v>51</v>
      </c>
    </row>
    <row r="120" spans="1:51" ht="30" customHeight="1">
      <c r="A120" s="8" t="s">
        <v>542</v>
      </c>
      <c r="B120" s="8" t="s">
        <v>543</v>
      </c>
      <c r="C120" s="8" t="s">
        <v>87</v>
      </c>
      <c r="D120" s="9">
        <v>1</v>
      </c>
      <c r="E120" s="12">
        <f>일위대가목록!E64</f>
        <v>21906</v>
      </c>
      <c r="F120" s="13">
        <f>TRUNC(E120*D120,1)</f>
        <v>21906</v>
      </c>
      <c r="G120" s="12">
        <f>일위대가목록!F64</f>
        <v>137390</v>
      </c>
      <c r="H120" s="13">
        <f>TRUNC(G120*D120,1)</f>
        <v>137390</v>
      </c>
      <c r="I120" s="12">
        <f>일위대가목록!G64</f>
        <v>4403</v>
      </c>
      <c r="J120" s="13">
        <f>TRUNC(I120*D120,1)</f>
        <v>4403</v>
      </c>
      <c r="K120" s="12">
        <f t="shared" si="19"/>
        <v>163699</v>
      </c>
      <c r="L120" s="13">
        <f t="shared" si="19"/>
        <v>163699</v>
      </c>
      <c r="M120" s="8" t="s">
        <v>544</v>
      </c>
      <c r="N120" s="2" t="s">
        <v>170</v>
      </c>
      <c r="O120" s="2" t="s">
        <v>545</v>
      </c>
      <c r="P120" s="2" t="s">
        <v>62</v>
      </c>
      <c r="Q120" s="2" t="s">
        <v>63</v>
      </c>
      <c r="R120" s="2" t="s">
        <v>63</v>
      </c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2" t="s">
        <v>51</v>
      </c>
      <c r="AW120" s="2" t="s">
        <v>622</v>
      </c>
      <c r="AX120" s="2" t="s">
        <v>51</v>
      </c>
      <c r="AY120" s="2" t="s">
        <v>51</v>
      </c>
    </row>
    <row r="121" spans="1:51" ht="30" customHeight="1">
      <c r="A121" s="8" t="s">
        <v>547</v>
      </c>
      <c r="B121" s="8" t="s">
        <v>548</v>
      </c>
      <c r="C121" s="8" t="s">
        <v>87</v>
      </c>
      <c r="D121" s="9">
        <v>1</v>
      </c>
      <c r="E121" s="12">
        <f>일위대가목록!E65</f>
        <v>3855</v>
      </c>
      <c r="F121" s="13">
        <f>TRUNC(E121*D121,1)</f>
        <v>3855</v>
      </c>
      <c r="G121" s="12">
        <f>일위대가목록!F65</f>
        <v>14513</v>
      </c>
      <c r="H121" s="13">
        <f>TRUNC(G121*D121,1)</f>
        <v>14513</v>
      </c>
      <c r="I121" s="12">
        <f>일위대가목록!G65</f>
        <v>0</v>
      </c>
      <c r="J121" s="13">
        <f>TRUNC(I121*D121,1)</f>
        <v>0</v>
      </c>
      <c r="K121" s="12">
        <f t="shared" si="19"/>
        <v>18368</v>
      </c>
      <c r="L121" s="13">
        <f t="shared" si="19"/>
        <v>18368</v>
      </c>
      <c r="M121" s="8" t="s">
        <v>549</v>
      </c>
      <c r="N121" s="2" t="s">
        <v>170</v>
      </c>
      <c r="O121" s="2" t="s">
        <v>550</v>
      </c>
      <c r="P121" s="2" t="s">
        <v>62</v>
      </c>
      <c r="Q121" s="2" t="s">
        <v>63</v>
      </c>
      <c r="R121" s="2" t="s">
        <v>63</v>
      </c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2" t="s">
        <v>51</v>
      </c>
      <c r="AW121" s="2" t="s">
        <v>623</v>
      </c>
      <c r="AX121" s="2" t="s">
        <v>51</v>
      </c>
      <c r="AY121" s="2" t="s">
        <v>51</v>
      </c>
    </row>
    <row r="122" spans="1:51" ht="30" customHeight="1">
      <c r="A122" s="8" t="s">
        <v>402</v>
      </c>
      <c r="B122" s="8" t="s">
        <v>51</v>
      </c>
      <c r="C122" s="8" t="s">
        <v>51</v>
      </c>
      <c r="D122" s="9"/>
      <c r="E122" s="12"/>
      <c r="F122" s="13">
        <f>TRUNC(SUMIF(N119:N121, N118, F119:F121),0)</f>
        <v>44149</v>
      </c>
      <c r="G122" s="12"/>
      <c r="H122" s="13">
        <f>TRUNC(SUMIF(N119:N121, N118, H119:H121),0)</f>
        <v>169866</v>
      </c>
      <c r="I122" s="12"/>
      <c r="J122" s="13">
        <f>TRUNC(SUMIF(N119:N121, N118, J119:J121),0)</f>
        <v>4957</v>
      </c>
      <c r="K122" s="12"/>
      <c r="L122" s="13">
        <f>F122+H122+J122</f>
        <v>218972</v>
      </c>
      <c r="M122" s="8" t="s">
        <v>51</v>
      </c>
      <c r="N122" s="2" t="s">
        <v>76</v>
      </c>
      <c r="O122" s="2" t="s">
        <v>76</v>
      </c>
      <c r="P122" s="2" t="s">
        <v>51</v>
      </c>
      <c r="Q122" s="2" t="s">
        <v>51</v>
      </c>
      <c r="R122" s="2" t="s">
        <v>51</v>
      </c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2" t="s">
        <v>51</v>
      </c>
      <c r="AW122" s="2" t="s">
        <v>51</v>
      </c>
      <c r="AX122" s="2" t="s">
        <v>51</v>
      </c>
      <c r="AY122" s="2" t="s">
        <v>51</v>
      </c>
    </row>
    <row r="123" spans="1:51" ht="30" customHeight="1">
      <c r="A123" s="9"/>
      <c r="B123" s="9"/>
      <c r="C123" s="9"/>
      <c r="D123" s="9"/>
      <c r="E123" s="12"/>
      <c r="F123" s="13"/>
      <c r="G123" s="12"/>
      <c r="H123" s="13"/>
      <c r="I123" s="12"/>
      <c r="J123" s="13"/>
      <c r="K123" s="12"/>
      <c r="L123" s="13"/>
      <c r="M123" s="9"/>
    </row>
    <row r="124" spans="1:51" ht="30" customHeight="1">
      <c r="A124" s="202" t="s">
        <v>624</v>
      </c>
      <c r="B124" s="202"/>
      <c r="C124" s="202"/>
      <c r="D124" s="202"/>
      <c r="E124" s="203"/>
      <c r="F124" s="204"/>
      <c r="G124" s="203"/>
      <c r="H124" s="204"/>
      <c r="I124" s="203"/>
      <c r="J124" s="204"/>
      <c r="K124" s="203"/>
      <c r="L124" s="204"/>
      <c r="M124" s="202"/>
      <c r="N124" s="1" t="s">
        <v>175</v>
      </c>
    </row>
    <row r="125" spans="1:51" ht="30" customHeight="1">
      <c r="A125" s="8" t="s">
        <v>507</v>
      </c>
      <c r="B125" s="8" t="s">
        <v>508</v>
      </c>
      <c r="C125" s="8" t="s">
        <v>71</v>
      </c>
      <c r="D125" s="9">
        <v>4.1660000000000004</v>
      </c>
      <c r="E125" s="12">
        <f>일위대가목록!E56</f>
        <v>4414</v>
      </c>
      <c r="F125" s="13">
        <f>TRUNC(E125*D125,1)</f>
        <v>18388.7</v>
      </c>
      <c r="G125" s="12">
        <f>일위대가목록!F56</f>
        <v>4312</v>
      </c>
      <c r="H125" s="13">
        <f>TRUNC(G125*D125,1)</f>
        <v>17963.7</v>
      </c>
      <c r="I125" s="12">
        <f>일위대가목록!G56</f>
        <v>133</v>
      </c>
      <c r="J125" s="13">
        <f>TRUNC(I125*D125,1)</f>
        <v>554</v>
      </c>
      <c r="K125" s="12">
        <f t="shared" ref="K125:L127" si="20">TRUNC(E125+G125+I125,1)</f>
        <v>8859</v>
      </c>
      <c r="L125" s="13">
        <f t="shared" si="20"/>
        <v>36906.400000000001</v>
      </c>
      <c r="M125" s="8" t="s">
        <v>509</v>
      </c>
      <c r="N125" s="2" t="s">
        <v>175</v>
      </c>
      <c r="O125" s="2" t="s">
        <v>510</v>
      </c>
      <c r="P125" s="2" t="s">
        <v>62</v>
      </c>
      <c r="Q125" s="2" t="s">
        <v>63</v>
      </c>
      <c r="R125" s="2" t="s">
        <v>63</v>
      </c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2" t="s">
        <v>51</v>
      </c>
      <c r="AW125" s="2" t="s">
        <v>625</v>
      </c>
      <c r="AX125" s="2" t="s">
        <v>51</v>
      </c>
      <c r="AY125" s="2" t="s">
        <v>51</v>
      </c>
    </row>
    <row r="126" spans="1:51" ht="30" customHeight="1">
      <c r="A126" s="8" t="s">
        <v>542</v>
      </c>
      <c r="B126" s="8" t="s">
        <v>626</v>
      </c>
      <c r="C126" s="8" t="s">
        <v>87</v>
      </c>
      <c r="D126" s="9">
        <v>1</v>
      </c>
      <c r="E126" s="12">
        <f>일위대가목록!E84</f>
        <v>11835</v>
      </c>
      <c r="F126" s="13">
        <f>TRUNC(E126*D126,1)</f>
        <v>11835</v>
      </c>
      <c r="G126" s="12">
        <f>일위대가목록!F84</f>
        <v>73275</v>
      </c>
      <c r="H126" s="13">
        <f>TRUNC(G126*D126,1)</f>
        <v>73275</v>
      </c>
      <c r="I126" s="12">
        <f>일위대가목록!G84</f>
        <v>2348</v>
      </c>
      <c r="J126" s="13">
        <f>TRUNC(I126*D126,1)</f>
        <v>2348</v>
      </c>
      <c r="K126" s="12">
        <f t="shared" si="20"/>
        <v>87458</v>
      </c>
      <c r="L126" s="13">
        <f t="shared" si="20"/>
        <v>87458</v>
      </c>
      <c r="M126" s="8" t="s">
        <v>627</v>
      </c>
      <c r="N126" s="2" t="s">
        <v>175</v>
      </c>
      <c r="O126" s="2" t="s">
        <v>628</v>
      </c>
      <c r="P126" s="2" t="s">
        <v>62</v>
      </c>
      <c r="Q126" s="2" t="s">
        <v>63</v>
      </c>
      <c r="R126" s="2" t="s">
        <v>63</v>
      </c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2" t="s">
        <v>51</v>
      </c>
      <c r="AW126" s="2" t="s">
        <v>629</v>
      </c>
      <c r="AX126" s="2" t="s">
        <v>51</v>
      </c>
      <c r="AY126" s="2" t="s">
        <v>51</v>
      </c>
    </row>
    <row r="127" spans="1:51" ht="30" customHeight="1">
      <c r="A127" s="8" t="s">
        <v>547</v>
      </c>
      <c r="B127" s="8" t="s">
        <v>548</v>
      </c>
      <c r="C127" s="8" t="s">
        <v>87</v>
      </c>
      <c r="D127" s="9">
        <v>4.1660000000000004</v>
      </c>
      <c r="E127" s="12">
        <f>일위대가목록!E65</f>
        <v>3855</v>
      </c>
      <c r="F127" s="13">
        <f>TRUNC(E127*D127,1)</f>
        <v>16059.9</v>
      </c>
      <c r="G127" s="12">
        <f>일위대가목록!F65</f>
        <v>14513</v>
      </c>
      <c r="H127" s="13">
        <f>TRUNC(G127*D127,1)</f>
        <v>60461.1</v>
      </c>
      <c r="I127" s="12">
        <f>일위대가목록!G65</f>
        <v>0</v>
      </c>
      <c r="J127" s="13">
        <f>TRUNC(I127*D127,1)</f>
        <v>0</v>
      </c>
      <c r="K127" s="12">
        <f t="shared" si="20"/>
        <v>18368</v>
      </c>
      <c r="L127" s="13">
        <f t="shared" si="20"/>
        <v>76521</v>
      </c>
      <c r="M127" s="8" t="s">
        <v>549</v>
      </c>
      <c r="N127" s="2" t="s">
        <v>175</v>
      </c>
      <c r="O127" s="2" t="s">
        <v>550</v>
      </c>
      <c r="P127" s="2" t="s">
        <v>62</v>
      </c>
      <c r="Q127" s="2" t="s">
        <v>63</v>
      </c>
      <c r="R127" s="2" t="s">
        <v>63</v>
      </c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2" t="s">
        <v>51</v>
      </c>
      <c r="AW127" s="2" t="s">
        <v>630</v>
      </c>
      <c r="AX127" s="2" t="s">
        <v>51</v>
      </c>
      <c r="AY127" s="2" t="s">
        <v>51</v>
      </c>
    </row>
    <row r="128" spans="1:51" ht="30" customHeight="1">
      <c r="A128" s="8" t="s">
        <v>402</v>
      </c>
      <c r="B128" s="8" t="s">
        <v>51</v>
      </c>
      <c r="C128" s="8" t="s">
        <v>51</v>
      </c>
      <c r="D128" s="9"/>
      <c r="E128" s="12"/>
      <c r="F128" s="13">
        <f>TRUNC(SUMIF(N125:N127, N124, F125:F127),0)</f>
        <v>46283</v>
      </c>
      <c r="G128" s="12"/>
      <c r="H128" s="13">
        <f>TRUNC(SUMIF(N125:N127, N124, H125:H127),0)</f>
        <v>151699</v>
      </c>
      <c r="I128" s="12"/>
      <c r="J128" s="13">
        <f>TRUNC(SUMIF(N125:N127, N124, J125:J127),0)</f>
        <v>2902</v>
      </c>
      <c r="K128" s="12"/>
      <c r="L128" s="13">
        <f>F128+H128+J128</f>
        <v>200884</v>
      </c>
      <c r="M128" s="8" t="s">
        <v>51</v>
      </c>
      <c r="N128" s="2" t="s">
        <v>76</v>
      </c>
      <c r="O128" s="2" t="s">
        <v>76</v>
      </c>
      <c r="P128" s="2" t="s">
        <v>51</v>
      </c>
      <c r="Q128" s="2" t="s">
        <v>51</v>
      </c>
      <c r="R128" s="2" t="s">
        <v>51</v>
      </c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2" t="s">
        <v>51</v>
      </c>
      <c r="AW128" s="2" t="s">
        <v>51</v>
      </c>
      <c r="AX128" s="2" t="s">
        <v>51</v>
      </c>
      <c r="AY128" s="2" t="s">
        <v>51</v>
      </c>
    </row>
    <row r="129" spans="1:51" ht="30" customHeight="1">
      <c r="A129" s="9"/>
      <c r="B129" s="9"/>
      <c r="C129" s="9"/>
      <c r="D129" s="9"/>
      <c r="E129" s="12"/>
      <c r="F129" s="13"/>
      <c r="G129" s="12"/>
      <c r="H129" s="13"/>
      <c r="I129" s="12"/>
      <c r="J129" s="13"/>
      <c r="K129" s="12"/>
      <c r="L129" s="13"/>
      <c r="M129" s="9"/>
    </row>
    <row r="130" spans="1:51" ht="30" customHeight="1">
      <c r="A130" s="202" t="s">
        <v>631</v>
      </c>
      <c r="B130" s="202"/>
      <c r="C130" s="202"/>
      <c r="D130" s="202"/>
      <c r="E130" s="203"/>
      <c r="F130" s="204"/>
      <c r="G130" s="203"/>
      <c r="H130" s="204"/>
      <c r="I130" s="203"/>
      <c r="J130" s="204"/>
      <c r="K130" s="203"/>
      <c r="L130" s="204"/>
      <c r="M130" s="202"/>
      <c r="N130" s="1" t="s">
        <v>180</v>
      </c>
    </row>
    <row r="131" spans="1:51" ht="30" customHeight="1">
      <c r="A131" s="8" t="s">
        <v>632</v>
      </c>
      <c r="B131" s="8" t="s">
        <v>633</v>
      </c>
      <c r="C131" s="8" t="s">
        <v>87</v>
      </c>
      <c r="D131" s="9">
        <v>0.25</v>
      </c>
      <c r="E131" s="12">
        <f>일위대가목록!E85</f>
        <v>16503</v>
      </c>
      <c r="F131" s="13">
        <f>TRUNC(E131*D131,1)</f>
        <v>4125.7</v>
      </c>
      <c r="G131" s="12">
        <f>일위대가목록!F85</f>
        <v>59779</v>
      </c>
      <c r="H131" s="13">
        <f>TRUNC(G131*D131,1)</f>
        <v>14944.7</v>
      </c>
      <c r="I131" s="12">
        <f>일위대가목록!G85</f>
        <v>1902</v>
      </c>
      <c r="J131" s="13">
        <f>TRUNC(I131*D131,1)</f>
        <v>475.5</v>
      </c>
      <c r="K131" s="12">
        <f>TRUNC(E131+G131+I131,1)</f>
        <v>78184</v>
      </c>
      <c r="L131" s="13">
        <f>TRUNC(F131+H131+J131,1)</f>
        <v>19545.900000000001</v>
      </c>
      <c r="M131" s="8" t="s">
        <v>634</v>
      </c>
      <c r="N131" s="2" t="s">
        <v>180</v>
      </c>
      <c r="O131" s="2" t="s">
        <v>635</v>
      </c>
      <c r="P131" s="2" t="s">
        <v>62</v>
      </c>
      <c r="Q131" s="2" t="s">
        <v>63</v>
      </c>
      <c r="R131" s="2" t="s">
        <v>63</v>
      </c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2" t="s">
        <v>51</v>
      </c>
      <c r="AW131" s="2" t="s">
        <v>636</v>
      </c>
      <c r="AX131" s="2" t="s">
        <v>51</v>
      </c>
      <c r="AY131" s="2" t="s">
        <v>51</v>
      </c>
    </row>
    <row r="132" spans="1:51" ht="30" customHeight="1">
      <c r="A132" s="8" t="s">
        <v>402</v>
      </c>
      <c r="B132" s="8" t="s">
        <v>51</v>
      </c>
      <c r="C132" s="8" t="s">
        <v>51</v>
      </c>
      <c r="D132" s="9"/>
      <c r="E132" s="12"/>
      <c r="F132" s="13">
        <f>TRUNC(SUMIF(N131:N131, N130, F131:F131),0)</f>
        <v>4125</v>
      </c>
      <c r="G132" s="12"/>
      <c r="H132" s="13">
        <f>TRUNC(SUMIF(N131:N131, N130, H131:H131),0)</f>
        <v>14944</v>
      </c>
      <c r="I132" s="12"/>
      <c r="J132" s="13">
        <f>TRUNC(SUMIF(N131:N131, N130, J131:J131),0)</f>
        <v>475</v>
      </c>
      <c r="K132" s="12"/>
      <c r="L132" s="13">
        <f>F132+H132+J132</f>
        <v>19544</v>
      </c>
      <c r="M132" s="8" t="s">
        <v>51</v>
      </c>
      <c r="N132" s="2" t="s">
        <v>76</v>
      </c>
      <c r="O132" s="2" t="s">
        <v>76</v>
      </c>
      <c r="P132" s="2" t="s">
        <v>51</v>
      </c>
      <c r="Q132" s="2" t="s">
        <v>51</v>
      </c>
      <c r="R132" s="2" t="s">
        <v>51</v>
      </c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2" t="s">
        <v>51</v>
      </c>
      <c r="AW132" s="2" t="s">
        <v>51</v>
      </c>
      <c r="AX132" s="2" t="s">
        <v>51</v>
      </c>
      <c r="AY132" s="2" t="s">
        <v>51</v>
      </c>
    </row>
    <row r="133" spans="1:51" ht="30" customHeight="1">
      <c r="A133" s="9"/>
      <c r="B133" s="9"/>
      <c r="C133" s="9"/>
      <c r="D133" s="9"/>
      <c r="E133" s="12"/>
      <c r="F133" s="13"/>
      <c r="G133" s="12"/>
      <c r="H133" s="13"/>
      <c r="I133" s="12"/>
      <c r="J133" s="13"/>
      <c r="K133" s="12"/>
      <c r="L133" s="13"/>
      <c r="M133" s="9"/>
    </row>
    <row r="134" spans="1:51" ht="30" customHeight="1">
      <c r="A134" s="202" t="s">
        <v>637</v>
      </c>
      <c r="B134" s="202"/>
      <c r="C134" s="202"/>
      <c r="D134" s="202"/>
      <c r="E134" s="203"/>
      <c r="F134" s="204"/>
      <c r="G134" s="203"/>
      <c r="H134" s="204"/>
      <c r="I134" s="203"/>
      <c r="J134" s="204"/>
      <c r="K134" s="203"/>
      <c r="L134" s="204"/>
      <c r="M134" s="202"/>
      <c r="N134" s="1" t="s">
        <v>188</v>
      </c>
    </row>
    <row r="135" spans="1:51" ht="30" customHeight="1">
      <c r="A135" s="8" t="s">
        <v>638</v>
      </c>
      <c r="B135" s="8" t="s">
        <v>639</v>
      </c>
      <c r="C135" s="8" t="s">
        <v>304</v>
      </c>
      <c r="D135" s="9">
        <v>1</v>
      </c>
      <c r="E135" s="12">
        <f>단가대비표!O88</f>
        <v>3450000</v>
      </c>
      <c r="F135" s="13">
        <f>TRUNC(E135*D135,1)</f>
        <v>3450000</v>
      </c>
      <c r="G135" s="12">
        <f>단가대비표!P88</f>
        <v>0</v>
      </c>
      <c r="H135" s="13">
        <f>TRUNC(G135*D135,1)</f>
        <v>0</v>
      </c>
      <c r="I135" s="12">
        <f>단가대비표!V88</f>
        <v>0</v>
      </c>
      <c r="J135" s="13">
        <f>TRUNC(I135*D135,1)</f>
        <v>0</v>
      </c>
      <c r="K135" s="12">
        <f t="shared" ref="K135:L138" si="21">TRUNC(E135+G135+I135,1)</f>
        <v>3450000</v>
      </c>
      <c r="L135" s="13">
        <f t="shared" si="21"/>
        <v>3450000</v>
      </c>
      <c r="M135" s="8" t="s">
        <v>51</v>
      </c>
      <c r="N135" s="2" t="s">
        <v>188</v>
      </c>
      <c r="O135" s="2" t="s">
        <v>640</v>
      </c>
      <c r="P135" s="2" t="s">
        <v>63</v>
      </c>
      <c r="Q135" s="2" t="s">
        <v>63</v>
      </c>
      <c r="R135" s="2" t="s">
        <v>62</v>
      </c>
      <c r="S135" s="3"/>
      <c r="T135" s="3"/>
      <c r="U135" s="3"/>
      <c r="V135" s="3">
        <v>1</v>
      </c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2" t="s">
        <v>51</v>
      </c>
      <c r="AW135" s="2" t="s">
        <v>641</v>
      </c>
      <c r="AX135" s="2" t="s">
        <v>51</v>
      </c>
      <c r="AY135" s="2" t="s">
        <v>51</v>
      </c>
    </row>
    <row r="136" spans="1:51" ht="30" customHeight="1">
      <c r="A136" s="8" t="s">
        <v>482</v>
      </c>
      <c r="B136" s="8" t="s">
        <v>483</v>
      </c>
      <c r="C136" s="8" t="s">
        <v>484</v>
      </c>
      <c r="D136" s="9">
        <v>1.4999999999999999E-2</v>
      </c>
      <c r="E136" s="12">
        <f>단가대비표!O92</f>
        <v>0</v>
      </c>
      <c r="F136" s="13">
        <f>TRUNC(E136*D136,1)</f>
        <v>0</v>
      </c>
      <c r="G136" s="12">
        <f>단가대비표!P92</f>
        <v>141096</v>
      </c>
      <c r="H136" s="13">
        <f>TRUNC(G136*D136,1)</f>
        <v>2116.4</v>
      </c>
      <c r="I136" s="12">
        <f>단가대비표!V92</f>
        <v>0</v>
      </c>
      <c r="J136" s="13">
        <f>TRUNC(I136*D136,1)</f>
        <v>0</v>
      </c>
      <c r="K136" s="12">
        <f t="shared" si="21"/>
        <v>141096</v>
      </c>
      <c r="L136" s="13">
        <f t="shared" si="21"/>
        <v>2116.4</v>
      </c>
      <c r="M136" s="8" t="s">
        <v>51</v>
      </c>
      <c r="N136" s="2" t="s">
        <v>188</v>
      </c>
      <c r="O136" s="2" t="s">
        <v>485</v>
      </c>
      <c r="P136" s="2" t="s">
        <v>63</v>
      </c>
      <c r="Q136" s="2" t="s">
        <v>63</v>
      </c>
      <c r="R136" s="2" t="s">
        <v>62</v>
      </c>
      <c r="S136" s="3"/>
      <c r="T136" s="3"/>
      <c r="U136" s="3"/>
      <c r="V136" s="3">
        <v>1</v>
      </c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2" t="s">
        <v>51</v>
      </c>
      <c r="AW136" s="2" t="s">
        <v>642</v>
      </c>
      <c r="AX136" s="2" t="s">
        <v>51</v>
      </c>
      <c r="AY136" s="2" t="s">
        <v>51</v>
      </c>
    </row>
    <row r="137" spans="1:51" ht="30" customHeight="1">
      <c r="A137" s="8" t="s">
        <v>643</v>
      </c>
      <c r="B137" s="8" t="s">
        <v>483</v>
      </c>
      <c r="C137" s="8" t="s">
        <v>484</v>
      </c>
      <c r="D137" s="9">
        <v>0.1</v>
      </c>
      <c r="E137" s="12">
        <f>단가대비표!O105</f>
        <v>0</v>
      </c>
      <c r="F137" s="13">
        <f>TRUNC(E137*D137,1)</f>
        <v>0</v>
      </c>
      <c r="G137" s="12">
        <f>단가대비표!P105</f>
        <v>181378</v>
      </c>
      <c r="H137" s="13">
        <f>TRUNC(G137*D137,1)</f>
        <v>18137.8</v>
      </c>
      <c r="I137" s="12">
        <f>단가대비표!V105</f>
        <v>0</v>
      </c>
      <c r="J137" s="13">
        <f>TRUNC(I137*D137,1)</f>
        <v>0</v>
      </c>
      <c r="K137" s="12">
        <f t="shared" si="21"/>
        <v>181378</v>
      </c>
      <c r="L137" s="13">
        <f t="shared" si="21"/>
        <v>18137.8</v>
      </c>
      <c r="M137" s="8" t="s">
        <v>51</v>
      </c>
      <c r="N137" s="2" t="s">
        <v>188</v>
      </c>
      <c r="O137" s="2" t="s">
        <v>644</v>
      </c>
      <c r="P137" s="2" t="s">
        <v>63</v>
      </c>
      <c r="Q137" s="2" t="s">
        <v>63</v>
      </c>
      <c r="R137" s="2" t="s">
        <v>62</v>
      </c>
      <c r="S137" s="3"/>
      <c r="T137" s="3"/>
      <c r="U137" s="3"/>
      <c r="V137" s="3">
        <v>1</v>
      </c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2" t="s">
        <v>51</v>
      </c>
      <c r="AW137" s="2" t="s">
        <v>645</v>
      </c>
      <c r="AX137" s="2" t="s">
        <v>51</v>
      </c>
      <c r="AY137" s="2" t="s">
        <v>51</v>
      </c>
    </row>
    <row r="138" spans="1:51" ht="30" customHeight="1">
      <c r="A138" s="8" t="s">
        <v>646</v>
      </c>
      <c r="B138" s="8" t="s">
        <v>647</v>
      </c>
      <c r="C138" s="8" t="s">
        <v>399</v>
      </c>
      <c r="D138" s="9">
        <v>1</v>
      </c>
      <c r="E138" s="12">
        <f>TRUNC(SUMIF(V135:V138, RIGHTB(O138, 1), L135:L138)*U138, 2)</f>
        <v>173512.71</v>
      </c>
      <c r="F138" s="13">
        <f>TRUNC(E138*D138,1)</f>
        <v>173512.7</v>
      </c>
      <c r="G138" s="12">
        <v>0</v>
      </c>
      <c r="H138" s="13">
        <f>TRUNC(G138*D138,1)</f>
        <v>0</v>
      </c>
      <c r="I138" s="12">
        <v>0</v>
      </c>
      <c r="J138" s="13">
        <f>TRUNC(I138*D138,1)</f>
        <v>0</v>
      </c>
      <c r="K138" s="12">
        <f t="shared" si="21"/>
        <v>173512.7</v>
      </c>
      <c r="L138" s="13">
        <f t="shared" si="21"/>
        <v>173512.7</v>
      </c>
      <c r="M138" s="8" t="s">
        <v>51</v>
      </c>
      <c r="N138" s="2" t="s">
        <v>188</v>
      </c>
      <c r="O138" s="2" t="s">
        <v>400</v>
      </c>
      <c r="P138" s="2" t="s">
        <v>63</v>
      </c>
      <c r="Q138" s="2" t="s">
        <v>63</v>
      </c>
      <c r="R138" s="2" t="s">
        <v>63</v>
      </c>
      <c r="S138" s="3">
        <v>3</v>
      </c>
      <c r="T138" s="3">
        <v>0</v>
      </c>
      <c r="U138" s="3">
        <v>0.05</v>
      </c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2" t="s">
        <v>51</v>
      </c>
      <c r="AW138" s="2" t="s">
        <v>648</v>
      </c>
      <c r="AX138" s="2" t="s">
        <v>51</v>
      </c>
      <c r="AY138" s="2" t="s">
        <v>51</v>
      </c>
    </row>
    <row r="139" spans="1:51" ht="30" customHeight="1">
      <c r="A139" s="8" t="s">
        <v>402</v>
      </c>
      <c r="B139" s="8" t="s">
        <v>51</v>
      </c>
      <c r="C139" s="8" t="s">
        <v>51</v>
      </c>
      <c r="D139" s="9"/>
      <c r="E139" s="12"/>
      <c r="F139" s="13">
        <f>TRUNC(SUMIF(N135:N138, N134, F135:F138),0)</f>
        <v>3623512</v>
      </c>
      <c r="G139" s="12"/>
      <c r="H139" s="13">
        <f>TRUNC(SUMIF(N135:N138, N134, H135:H138),0)</f>
        <v>20254</v>
      </c>
      <c r="I139" s="12"/>
      <c r="J139" s="13">
        <f>TRUNC(SUMIF(N135:N138, N134, J135:J138),0)</f>
        <v>0</v>
      </c>
      <c r="K139" s="12"/>
      <c r="L139" s="13">
        <f>F139+H139+J139</f>
        <v>3643766</v>
      </c>
      <c r="M139" s="8" t="s">
        <v>51</v>
      </c>
      <c r="N139" s="2" t="s">
        <v>76</v>
      </c>
      <c r="O139" s="2" t="s">
        <v>76</v>
      </c>
      <c r="P139" s="2" t="s">
        <v>51</v>
      </c>
      <c r="Q139" s="2" t="s">
        <v>51</v>
      </c>
      <c r="R139" s="2" t="s">
        <v>51</v>
      </c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2" t="s">
        <v>51</v>
      </c>
      <c r="AW139" s="2" t="s">
        <v>51</v>
      </c>
      <c r="AX139" s="2" t="s">
        <v>51</v>
      </c>
      <c r="AY139" s="2" t="s">
        <v>51</v>
      </c>
    </row>
    <row r="140" spans="1:51" ht="30" customHeight="1">
      <c r="A140" s="9"/>
      <c r="B140" s="9"/>
      <c r="C140" s="9"/>
      <c r="D140" s="9"/>
      <c r="E140" s="12"/>
      <c r="F140" s="13"/>
      <c r="G140" s="12"/>
      <c r="H140" s="13"/>
      <c r="I140" s="12"/>
      <c r="J140" s="13"/>
      <c r="K140" s="12"/>
      <c r="L140" s="13"/>
      <c r="M140" s="9"/>
    </row>
    <row r="141" spans="1:51" ht="30" customHeight="1">
      <c r="A141" s="202" t="s">
        <v>649</v>
      </c>
      <c r="B141" s="202"/>
      <c r="C141" s="202"/>
      <c r="D141" s="202"/>
      <c r="E141" s="203"/>
      <c r="F141" s="204"/>
      <c r="G141" s="203"/>
      <c r="H141" s="204"/>
      <c r="I141" s="203"/>
      <c r="J141" s="204"/>
      <c r="K141" s="203"/>
      <c r="L141" s="204"/>
      <c r="M141" s="202"/>
      <c r="N141" s="1" t="s">
        <v>215</v>
      </c>
    </row>
    <row r="142" spans="1:51" ht="30" customHeight="1">
      <c r="A142" s="8" t="s">
        <v>212</v>
      </c>
      <c r="B142" s="8" t="s">
        <v>650</v>
      </c>
      <c r="C142" s="8" t="s">
        <v>87</v>
      </c>
      <c r="D142" s="9">
        <v>1.1000000000000001</v>
      </c>
      <c r="E142" s="12">
        <f>단가대비표!O37</f>
        <v>3300</v>
      </c>
      <c r="F142" s="13">
        <f>TRUNC(E142*D142,1)</f>
        <v>3630</v>
      </c>
      <c r="G142" s="12">
        <f>단가대비표!P37</f>
        <v>0</v>
      </c>
      <c r="H142" s="13">
        <f>TRUNC(G142*D142,1)</f>
        <v>0</v>
      </c>
      <c r="I142" s="12">
        <f>단가대비표!V37</f>
        <v>0</v>
      </c>
      <c r="J142" s="13">
        <f>TRUNC(I142*D142,1)</f>
        <v>0</v>
      </c>
      <c r="K142" s="12">
        <f>TRUNC(E142+G142+I142,1)</f>
        <v>3300</v>
      </c>
      <c r="L142" s="13">
        <f>TRUNC(F142+H142+J142,1)</f>
        <v>3630</v>
      </c>
      <c r="M142" s="8" t="s">
        <v>51</v>
      </c>
      <c r="N142" s="2" t="s">
        <v>215</v>
      </c>
      <c r="O142" s="2" t="s">
        <v>651</v>
      </c>
      <c r="P142" s="2" t="s">
        <v>63</v>
      </c>
      <c r="Q142" s="2" t="s">
        <v>63</v>
      </c>
      <c r="R142" s="2" t="s">
        <v>62</v>
      </c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2" t="s">
        <v>51</v>
      </c>
      <c r="AW142" s="2" t="s">
        <v>652</v>
      </c>
      <c r="AX142" s="2" t="s">
        <v>51</v>
      </c>
      <c r="AY142" s="2" t="s">
        <v>51</v>
      </c>
    </row>
    <row r="143" spans="1:51" ht="30" customHeight="1">
      <c r="A143" s="8" t="s">
        <v>653</v>
      </c>
      <c r="B143" s="8" t="s">
        <v>654</v>
      </c>
      <c r="C143" s="8" t="s">
        <v>87</v>
      </c>
      <c r="D143" s="9">
        <v>1</v>
      </c>
      <c r="E143" s="12">
        <f>일위대가목록!E86</f>
        <v>0</v>
      </c>
      <c r="F143" s="13">
        <f>TRUNC(E143*D143,1)</f>
        <v>0</v>
      </c>
      <c r="G143" s="12">
        <f>일위대가목록!F86</f>
        <v>4824</v>
      </c>
      <c r="H143" s="13">
        <f>TRUNC(G143*D143,1)</f>
        <v>4824</v>
      </c>
      <c r="I143" s="12">
        <f>일위대가목록!G86</f>
        <v>144</v>
      </c>
      <c r="J143" s="13">
        <f>TRUNC(I143*D143,1)</f>
        <v>144</v>
      </c>
      <c r="K143" s="12">
        <f>TRUNC(E143+G143+I143,1)</f>
        <v>4968</v>
      </c>
      <c r="L143" s="13">
        <f>TRUNC(F143+H143+J143,1)</f>
        <v>4968</v>
      </c>
      <c r="M143" s="8" t="s">
        <v>655</v>
      </c>
      <c r="N143" s="2" t="s">
        <v>215</v>
      </c>
      <c r="O143" s="2" t="s">
        <v>656</v>
      </c>
      <c r="P143" s="2" t="s">
        <v>62</v>
      </c>
      <c r="Q143" s="2" t="s">
        <v>63</v>
      </c>
      <c r="R143" s="2" t="s">
        <v>63</v>
      </c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2" t="s">
        <v>51</v>
      </c>
      <c r="AW143" s="2" t="s">
        <v>657</v>
      </c>
      <c r="AX143" s="2" t="s">
        <v>51</v>
      </c>
      <c r="AY143" s="2" t="s">
        <v>51</v>
      </c>
    </row>
    <row r="144" spans="1:51" ht="30" customHeight="1">
      <c r="A144" s="8" t="s">
        <v>402</v>
      </c>
      <c r="B144" s="8" t="s">
        <v>51</v>
      </c>
      <c r="C144" s="8" t="s">
        <v>51</v>
      </c>
      <c r="D144" s="9"/>
      <c r="E144" s="12"/>
      <c r="F144" s="13">
        <f>TRUNC(SUMIF(N142:N143, N141, F142:F143),0)</f>
        <v>3630</v>
      </c>
      <c r="G144" s="12"/>
      <c r="H144" s="13">
        <f>TRUNC(SUMIF(N142:N143, N141, H142:H143),0)</f>
        <v>4824</v>
      </c>
      <c r="I144" s="12"/>
      <c r="J144" s="13">
        <f>TRUNC(SUMIF(N142:N143, N141, J142:J143),0)</f>
        <v>144</v>
      </c>
      <c r="K144" s="12"/>
      <c r="L144" s="13">
        <f>F144+H144+J144</f>
        <v>8598</v>
      </c>
      <c r="M144" s="8" t="s">
        <v>51</v>
      </c>
      <c r="N144" s="2" t="s">
        <v>76</v>
      </c>
      <c r="O144" s="2" t="s">
        <v>76</v>
      </c>
      <c r="P144" s="2" t="s">
        <v>51</v>
      </c>
      <c r="Q144" s="2" t="s">
        <v>51</v>
      </c>
      <c r="R144" s="2" t="s">
        <v>51</v>
      </c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2" t="s">
        <v>51</v>
      </c>
      <c r="AW144" s="2" t="s">
        <v>51</v>
      </c>
      <c r="AX144" s="2" t="s">
        <v>51</v>
      </c>
      <c r="AY144" s="2" t="s">
        <v>51</v>
      </c>
    </row>
    <row r="145" spans="1:51" ht="30" customHeight="1">
      <c r="A145" s="9"/>
      <c r="B145" s="9"/>
      <c r="C145" s="9"/>
      <c r="D145" s="9"/>
      <c r="E145" s="12"/>
      <c r="F145" s="13"/>
      <c r="G145" s="12"/>
      <c r="H145" s="13"/>
      <c r="I145" s="12"/>
      <c r="J145" s="13"/>
      <c r="K145" s="12"/>
      <c r="L145" s="13"/>
      <c r="M145" s="9"/>
    </row>
    <row r="146" spans="1:51" ht="30" customHeight="1">
      <c r="A146" s="202" t="s">
        <v>658</v>
      </c>
      <c r="B146" s="202"/>
      <c r="C146" s="202"/>
      <c r="D146" s="202"/>
      <c r="E146" s="203"/>
      <c r="F146" s="204"/>
      <c r="G146" s="203"/>
      <c r="H146" s="204"/>
      <c r="I146" s="203"/>
      <c r="J146" s="204"/>
      <c r="K146" s="203"/>
      <c r="L146" s="204"/>
      <c r="M146" s="202"/>
      <c r="N146" s="1" t="s">
        <v>224</v>
      </c>
    </row>
    <row r="147" spans="1:51" ht="30" customHeight="1">
      <c r="A147" s="8" t="s">
        <v>659</v>
      </c>
      <c r="B147" s="8" t="s">
        <v>660</v>
      </c>
      <c r="C147" s="8" t="s">
        <v>479</v>
      </c>
      <c r="D147" s="9">
        <v>0.41</v>
      </c>
      <c r="E147" s="12">
        <f>단가대비표!O23</f>
        <v>4710</v>
      </c>
      <c r="F147" s="13">
        <f>TRUNC(E147*D147,1)</f>
        <v>1931.1</v>
      </c>
      <c r="G147" s="12">
        <f>단가대비표!P23</f>
        <v>0</v>
      </c>
      <c r="H147" s="13">
        <f>TRUNC(G147*D147,1)</f>
        <v>0</v>
      </c>
      <c r="I147" s="12">
        <f>단가대비표!V23</f>
        <v>0</v>
      </c>
      <c r="J147" s="13">
        <f>TRUNC(I147*D147,1)</f>
        <v>0</v>
      </c>
      <c r="K147" s="12">
        <f>TRUNC(E147+G147+I147,1)</f>
        <v>4710</v>
      </c>
      <c r="L147" s="13">
        <f>TRUNC(F147+H147+J147,1)</f>
        <v>1931.1</v>
      </c>
      <c r="M147" s="8" t="s">
        <v>51</v>
      </c>
      <c r="N147" s="2" t="s">
        <v>224</v>
      </c>
      <c r="O147" s="2" t="s">
        <v>661</v>
      </c>
      <c r="P147" s="2" t="s">
        <v>63</v>
      </c>
      <c r="Q147" s="2" t="s">
        <v>63</v>
      </c>
      <c r="R147" s="2" t="s">
        <v>62</v>
      </c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2" t="s">
        <v>51</v>
      </c>
      <c r="AW147" s="2" t="s">
        <v>662</v>
      </c>
      <c r="AX147" s="2" t="s">
        <v>51</v>
      </c>
      <c r="AY147" s="2" t="s">
        <v>51</v>
      </c>
    </row>
    <row r="148" spans="1:51" ht="30" customHeight="1">
      <c r="A148" s="8" t="s">
        <v>663</v>
      </c>
      <c r="B148" s="8" t="s">
        <v>51</v>
      </c>
      <c r="C148" s="8" t="s">
        <v>71</v>
      </c>
      <c r="D148" s="9">
        <v>1</v>
      </c>
      <c r="E148" s="12">
        <f>일위대가목록!E87</f>
        <v>0</v>
      </c>
      <c r="F148" s="13">
        <f>TRUNC(E148*D148,1)</f>
        <v>0</v>
      </c>
      <c r="G148" s="12">
        <f>일위대가목록!F87</f>
        <v>7218</v>
      </c>
      <c r="H148" s="13">
        <f>TRUNC(G148*D148,1)</f>
        <v>7218</v>
      </c>
      <c r="I148" s="12">
        <f>일위대가목록!G87</f>
        <v>288</v>
      </c>
      <c r="J148" s="13">
        <f>TRUNC(I148*D148,1)</f>
        <v>288</v>
      </c>
      <c r="K148" s="12">
        <f>TRUNC(E148+G148+I148,1)</f>
        <v>7506</v>
      </c>
      <c r="L148" s="13">
        <f>TRUNC(F148+H148+J148,1)</f>
        <v>7506</v>
      </c>
      <c r="M148" s="8" t="s">
        <v>664</v>
      </c>
      <c r="N148" s="2" t="s">
        <v>224</v>
      </c>
      <c r="O148" s="2" t="s">
        <v>665</v>
      </c>
      <c r="P148" s="2" t="s">
        <v>62</v>
      </c>
      <c r="Q148" s="2" t="s">
        <v>63</v>
      </c>
      <c r="R148" s="2" t="s">
        <v>63</v>
      </c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2" t="s">
        <v>51</v>
      </c>
      <c r="AW148" s="2" t="s">
        <v>666</v>
      </c>
      <c r="AX148" s="2" t="s">
        <v>51</v>
      </c>
      <c r="AY148" s="2" t="s">
        <v>51</v>
      </c>
    </row>
    <row r="149" spans="1:51" ht="30" customHeight="1">
      <c r="A149" s="8" t="s">
        <v>402</v>
      </c>
      <c r="B149" s="8" t="s">
        <v>51</v>
      </c>
      <c r="C149" s="8" t="s">
        <v>51</v>
      </c>
      <c r="D149" s="9"/>
      <c r="E149" s="12"/>
      <c r="F149" s="13">
        <f>TRUNC(SUMIF(N147:N148, N146, F147:F148),0)</f>
        <v>1931</v>
      </c>
      <c r="G149" s="12"/>
      <c r="H149" s="13">
        <f>TRUNC(SUMIF(N147:N148, N146, H147:H148),0)</f>
        <v>7218</v>
      </c>
      <c r="I149" s="12"/>
      <c r="J149" s="13">
        <f>TRUNC(SUMIF(N147:N148, N146, J147:J148),0)</f>
        <v>288</v>
      </c>
      <c r="K149" s="12"/>
      <c r="L149" s="13">
        <f>F149+H149+J149</f>
        <v>9437</v>
      </c>
      <c r="M149" s="8" t="s">
        <v>51</v>
      </c>
      <c r="N149" s="2" t="s">
        <v>76</v>
      </c>
      <c r="O149" s="2" t="s">
        <v>76</v>
      </c>
      <c r="P149" s="2" t="s">
        <v>51</v>
      </c>
      <c r="Q149" s="2" t="s">
        <v>51</v>
      </c>
      <c r="R149" s="2" t="s">
        <v>51</v>
      </c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2" t="s">
        <v>51</v>
      </c>
      <c r="AW149" s="2" t="s">
        <v>51</v>
      </c>
      <c r="AX149" s="2" t="s">
        <v>51</v>
      </c>
      <c r="AY149" s="2" t="s">
        <v>51</v>
      </c>
    </row>
    <row r="150" spans="1:51" ht="30" customHeight="1">
      <c r="A150" s="9"/>
      <c r="B150" s="9"/>
      <c r="C150" s="9"/>
      <c r="D150" s="9"/>
      <c r="E150" s="12"/>
      <c r="F150" s="13"/>
      <c r="G150" s="12"/>
      <c r="H150" s="13"/>
      <c r="I150" s="12"/>
      <c r="J150" s="13"/>
      <c r="K150" s="12"/>
      <c r="L150" s="13"/>
      <c r="M150" s="9"/>
    </row>
    <row r="151" spans="1:51" ht="30" customHeight="1">
      <c r="A151" s="202" t="s">
        <v>667</v>
      </c>
      <c r="B151" s="202"/>
      <c r="C151" s="202"/>
      <c r="D151" s="202"/>
      <c r="E151" s="203"/>
      <c r="F151" s="204"/>
      <c r="G151" s="203"/>
      <c r="H151" s="204"/>
      <c r="I151" s="203"/>
      <c r="J151" s="204"/>
      <c r="K151" s="203"/>
      <c r="L151" s="204"/>
      <c r="M151" s="202"/>
      <c r="N151" s="1" t="s">
        <v>229</v>
      </c>
    </row>
    <row r="152" spans="1:51" ht="30" customHeight="1">
      <c r="A152" s="8" t="s">
        <v>668</v>
      </c>
      <c r="B152" s="8" t="s">
        <v>669</v>
      </c>
      <c r="C152" s="8" t="s">
        <v>479</v>
      </c>
      <c r="D152" s="9">
        <v>4.6628999999999996</v>
      </c>
      <c r="E152" s="12">
        <f>단가대비표!O24</f>
        <v>1165.5999999999999</v>
      </c>
      <c r="F152" s="13">
        <f t="shared" ref="F152:F157" si="22">TRUNC(E152*D152,1)</f>
        <v>5435</v>
      </c>
      <c r="G152" s="12">
        <f>단가대비표!P24</f>
        <v>0</v>
      </c>
      <c r="H152" s="13">
        <f t="shared" ref="H152:H157" si="23">TRUNC(G152*D152,1)</f>
        <v>0</v>
      </c>
      <c r="I152" s="12">
        <f>단가대비표!V24</f>
        <v>0</v>
      </c>
      <c r="J152" s="13">
        <f t="shared" ref="J152:J157" si="24">TRUNC(I152*D152,1)</f>
        <v>0</v>
      </c>
      <c r="K152" s="12">
        <f t="shared" ref="K152:L157" si="25">TRUNC(E152+G152+I152,1)</f>
        <v>1165.5999999999999</v>
      </c>
      <c r="L152" s="13">
        <f t="shared" si="25"/>
        <v>5435</v>
      </c>
      <c r="M152" s="8" t="s">
        <v>51</v>
      </c>
      <c r="N152" s="2" t="s">
        <v>229</v>
      </c>
      <c r="O152" s="2" t="s">
        <v>670</v>
      </c>
      <c r="P152" s="2" t="s">
        <v>63</v>
      </c>
      <c r="Q152" s="2" t="s">
        <v>63</v>
      </c>
      <c r="R152" s="2" t="s">
        <v>62</v>
      </c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2" t="s">
        <v>51</v>
      </c>
      <c r="AW152" s="2" t="s">
        <v>671</v>
      </c>
      <c r="AX152" s="2" t="s">
        <v>51</v>
      </c>
      <c r="AY152" s="2" t="s">
        <v>51</v>
      </c>
    </row>
    <row r="153" spans="1:51" ht="30" customHeight="1">
      <c r="A153" s="8" t="s">
        <v>577</v>
      </c>
      <c r="B153" s="8" t="s">
        <v>672</v>
      </c>
      <c r="C153" s="8" t="s">
        <v>479</v>
      </c>
      <c r="D153" s="9">
        <v>1.7634000000000001</v>
      </c>
      <c r="E153" s="12">
        <f>단가대비표!O20</f>
        <v>678</v>
      </c>
      <c r="F153" s="13">
        <f t="shared" si="22"/>
        <v>1195.5</v>
      </c>
      <c r="G153" s="12">
        <f>단가대비표!P20</f>
        <v>0</v>
      </c>
      <c r="H153" s="13">
        <f t="shared" si="23"/>
        <v>0</v>
      </c>
      <c r="I153" s="12">
        <f>단가대비표!V20</f>
        <v>0</v>
      </c>
      <c r="J153" s="13">
        <f t="shared" si="24"/>
        <v>0</v>
      </c>
      <c r="K153" s="12">
        <f t="shared" si="25"/>
        <v>678</v>
      </c>
      <c r="L153" s="13">
        <f t="shared" si="25"/>
        <v>1195.5</v>
      </c>
      <c r="M153" s="8" t="s">
        <v>51</v>
      </c>
      <c r="N153" s="2" t="s">
        <v>229</v>
      </c>
      <c r="O153" s="2" t="s">
        <v>673</v>
      </c>
      <c r="P153" s="2" t="s">
        <v>63</v>
      </c>
      <c r="Q153" s="2" t="s">
        <v>63</v>
      </c>
      <c r="R153" s="2" t="s">
        <v>62</v>
      </c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2" t="s">
        <v>51</v>
      </c>
      <c r="AW153" s="2" t="s">
        <v>674</v>
      </c>
      <c r="AX153" s="2" t="s">
        <v>51</v>
      </c>
      <c r="AY153" s="2" t="s">
        <v>51</v>
      </c>
    </row>
    <row r="154" spans="1:51" ht="30" customHeight="1">
      <c r="A154" s="8" t="s">
        <v>589</v>
      </c>
      <c r="B154" s="8" t="s">
        <v>675</v>
      </c>
      <c r="C154" s="8" t="s">
        <v>479</v>
      </c>
      <c r="D154" s="9">
        <v>5.9184000000000001</v>
      </c>
      <c r="E154" s="12">
        <f>일위대가목록!E88</f>
        <v>106</v>
      </c>
      <c r="F154" s="13">
        <f t="shared" si="22"/>
        <v>627.29999999999995</v>
      </c>
      <c r="G154" s="12">
        <f>일위대가목록!F88</f>
        <v>7001</v>
      </c>
      <c r="H154" s="13">
        <f t="shared" si="23"/>
        <v>41434.699999999997</v>
      </c>
      <c r="I154" s="12">
        <f>일위대가목록!G88</f>
        <v>224</v>
      </c>
      <c r="J154" s="13">
        <f t="shared" si="24"/>
        <v>1325.7</v>
      </c>
      <c r="K154" s="12">
        <f t="shared" si="25"/>
        <v>7331</v>
      </c>
      <c r="L154" s="13">
        <f t="shared" si="25"/>
        <v>43387.7</v>
      </c>
      <c r="M154" s="8" t="s">
        <v>676</v>
      </c>
      <c r="N154" s="2" t="s">
        <v>229</v>
      </c>
      <c r="O154" s="2" t="s">
        <v>677</v>
      </c>
      <c r="P154" s="2" t="s">
        <v>62</v>
      </c>
      <c r="Q154" s="2" t="s">
        <v>63</v>
      </c>
      <c r="R154" s="2" t="s">
        <v>63</v>
      </c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2" t="s">
        <v>51</v>
      </c>
      <c r="AW154" s="2" t="s">
        <v>678</v>
      </c>
      <c r="AX154" s="2" t="s">
        <v>51</v>
      </c>
      <c r="AY154" s="2" t="s">
        <v>51</v>
      </c>
    </row>
    <row r="155" spans="1:51" ht="30" customHeight="1">
      <c r="A155" s="8" t="s">
        <v>598</v>
      </c>
      <c r="B155" s="8" t="s">
        <v>599</v>
      </c>
      <c r="C155" s="8" t="s">
        <v>87</v>
      </c>
      <c r="D155" s="9">
        <v>1.0499000000000001</v>
      </c>
      <c r="E155" s="12">
        <f>일위대가목록!E77</f>
        <v>72</v>
      </c>
      <c r="F155" s="13">
        <f t="shared" si="22"/>
        <v>75.5</v>
      </c>
      <c r="G155" s="12">
        <f>일위대가목록!F77</f>
        <v>3628</v>
      </c>
      <c r="H155" s="13">
        <f t="shared" si="23"/>
        <v>3809</v>
      </c>
      <c r="I155" s="12">
        <f>일위대가목록!G77</f>
        <v>0</v>
      </c>
      <c r="J155" s="13">
        <f t="shared" si="24"/>
        <v>0</v>
      </c>
      <c r="K155" s="12">
        <f t="shared" si="25"/>
        <v>3700</v>
      </c>
      <c r="L155" s="13">
        <f t="shared" si="25"/>
        <v>3884.5</v>
      </c>
      <c r="M155" s="8" t="s">
        <v>600</v>
      </c>
      <c r="N155" s="2" t="s">
        <v>229</v>
      </c>
      <c r="O155" s="2" t="s">
        <v>601</v>
      </c>
      <c r="P155" s="2" t="s">
        <v>62</v>
      </c>
      <c r="Q155" s="2" t="s">
        <v>63</v>
      </c>
      <c r="R155" s="2" t="s">
        <v>63</v>
      </c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2" t="s">
        <v>51</v>
      </c>
      <c r="AW155" s="2" t="s">
        <v>679</v>
      </c>
      <c r="AX155" s="2" t="s">
        <v>51</v>
      </c>
      <c r="AY155" s="2" t="s">
        <v>51</v>
      </c>
    </row>
    <row r="156" spans="1:51" ht="30" customHeight="1">
      <c r="A156" s="8" t="s">
        <v>680</v>
      </c>
      <c r="B156" s="8" t="s">
        <v>681</v>
      </c>
      <c r="C156" s="8" t="s">
        <v>87</v>
      </c>
      <c r="D156" s="9">
        <v>0.45</v>
      </c>
      <c r="E156" s="12">
        <f>일위대가목록!E89</f>
        <v>193</v>
      </c>
      <c r="F156" s="13">
        <f t="shared" si="22"/>
        <v>86.8</v>
      </c>
      <c r="G156" s="12">
        <f>일위대가목록!F89</f>
        <v>9675</v>
      </c>
      <c r="H156" s="13">
        <f t="shared" si="23"/>
        <v>4353.7</v>
      </c>
      <c r="I156" s="12">
        <f>일위대가목록!G89</f>
        <v>0</v>
      </c>
      <c r="J156" s="13">
        <f t="shared" si="24"/>
        <v>0</v>
      </c>
      <c r="K156" s="12">
        <f t="shared" si="25"/>
        <v>9868</v>
      </c>
      <c r="L156" s="13">
        <f t="shared" si="25"/>
        <v>4440.5</v>
      </c>
      <c r="M156" s="8" t="s">
        <v>682</v>
      </c>
      <c r="N156" s="2" t="s">
        <v>229</v>
      </c>
      <c r="O156" s="2" t="s">
        <v>683</v>
      </c>
      <c r="P156" s="2" t="s">
        <v>62</v>
      </c>
      <c r="Q156" s="2" t="s">
        <v>63</v>
      </c>
      <c r="R156" s="2" t="s">
        <v>63</v>
      </c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2" t="s">
        <v>51</v>
      </c>
      <c r="AW156" s="2" t="s">
        <v>684</v>
      </c>
      <c r="AX156" s="2" t="s">
        <v>51</v>
      </c>
      <c r="AY156" s="2" t="s">
        <v>51</v>
      </c>
    </row>
    <row r="157" spans="1:51" ht="30" customHeight="1">
      <c r="A157" s="8" t="s">
        <v>612</v>
      </c>
      <c r="B157" s="8" t="s">
        <v>617</v>
      </c>
      <c r="C157" s="8" t="s">
        <v>479</v>
      </c>
      <c r="D157" s="9">
        <v>-0.45710000000000001</v>
      </c>
      <c r="E157" s="12">
        <f>단가대비표!O12</f>
        <v>260</v>
      </c>
      <c r="F157" s="13">
        <f t="shared" si="22"/>
        <v>-118.8</v>
      </c>
      <c r="G157" s="12">
        <f>단가대비표!P12</f>
        <v>0</v>
      </c>
      <c r="H157" s="13">
        <f t="shared" si="23"/>
        <v>0</v>
      </c>
      <c r="I157" s="12">
        <f>단가대비표!V12</f>
        <v>0</v>
      </c>
      <c r="J157" s="13">
        <f t="shared" si="24"/>
        <v>0</v>
      </c>
      <c r="K157" s="12">
        <f t="shared" si="25"/>
        <v>260</v>
      </c>
      <c r="L157" s="13">
        <f t="shared" si="25"/>
        <v>-118.8</v>
      </c>
      <c r="M157" s="8" t="s">
        <v>614</v>
      </c>
      <c r="N157" s="2" t="s">
        <v>229</v>
      </c>
      <c r="O157" s="2" t="s">
        <v>618</v>
      </c>
      <c r="P157" s="2" t="s">
        <v>63</v>
      </c>
      <c r="Q157" s="2" t="s">
        <v>63</v>
      </c>
      <c r="R157" s="2" t="s">
        <v>62</v>
      </c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2" t="s">
        <v>51</v>
      </c>
      <c r="AW157" s="2" t="s">
        <v>685</v>
      </c>
      <c r="AX157" s="2" t="s">
        <v>51</v>
      </c>
      <c r="AY157" s="2" t="s">
        <v>51</v>
      </c>
    </row>
    <row r="158" spans="1:51" ht="30" customHeight="1">
      <c r="A158" s="8" t="s">
        <v>402</v>
      </c>
      <c r="B158" s="8" t="s">
        <v>51</v>
      </c>
      <c r="C158" s="8" t="s">
        <v>51</v>
      </c>
      <c r="D158" s="9"/>
      <c r="E158" s="12"/>
      <c r="F158" s="13">
        <f>TRUNC(SUMIF(N152:N157, N151, F152:F157),0)</f>
        <v>7301</v>
      </c>
      <c r="G158" s="12"/>
      <c r="H158" s="13">
        <f>TRUNC(SUMIF(N152:N157, N151, H152:H157),0)</f>
        <v>49597</v>
      </c>
      <c r="I158" s="12"/>
      <c r="J158" s="13">
        <f>TRUNC(SUMIF(N152:N157, N151, J152:J157),0)</f>
        <v>1325</v>
      </c>
      <c r="K158" s="12"/>
      <c r="L158" s="13">
        <f>F158+H158+J158</f>
        <v>58223</v>
      </c>
      <c r="M158" s="8" t="s">
        <v>51</v>
      </c>
      <c r="N158" s="2" t="s">
        <v>76</v>
      </c>
      <c r="O158" s="2" t="s">
        <v>76</v>
      </c>
      <c r="P158" s="2" t="s">
        <v>51</v>
      </c>
      <c r="Q158" s="2" t="s">
        <v>51</v>
      </c>
      <c r="R158" s="2" t="s">
        <v>51</v>
      </c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2" t="s">
        <v>51</v>
      </c>
      <c r="AW158" s="2" t="s">
        <v>51</v>
      </c>
      <c r="AX158" s="2" t="s">
        <v>51</v>
      </c>
      <c r="AY158" s="2" t="s">
        <v>51</v>
      </c>
    </row>
    <row r="159" spans="1:51" ht="30" customHeight="1">
      <c r="A159" s="9"/>
      <c r="B159" s="9"/>
      <c r="C159" s="9"/>
      <c r="D159" s="9"/>
      <c r="E159" s="12"/>
      <c r="F159" s="13"/>
      <c r="G159" s="12"/>
      <c r="H159" s="13"/>
      <c r="I159" s="12"/>
      <c r="J159" s="13"/>
      <c r="K159" s="12"/>
      <c r="L159" s="13"/>
      <c r="M159" s="9"/>
    </row>
    <row r="160" spans="1:51" ht="30" customHeight="1">
      <c r="A160" s="202" t="s">
        <v>686</v>
      </c>
      <c r="B160" s="202"/>
      <c r="C160" s="202"/>
      <c r="D160" s="202"/>
      <c r="E160" s="203"/>
      <c r="F160" s="204"/>
      <c r="G160" s="203"/>
      <c r="H160" s="204"/>
      <c r="I160" s="203"/>
      <c r="J160" s="204"/>
      <c r="K160" s="203"/>
      <c r="L160" s="204"/>
      <c r="M160" s="202"/>
      <c r="N160" s="1" t="s">
        <v>234</v>
      </c>
    </row>
    <row r="161" spans="1:51" ht="30" customHeight="1">
      <c r="A161" s="8" t="s">
        <v>687</v>
      </c>
      <c r="B161" s="8" t="s">
        <v>688</v>
      </c>
      <c r="C161" s="8" t="s">
        <v>87</v>
      </c>
      <c r="D161" s="9">
        <v>1</v>
      </c>
      <c r="E161" s="12">
        <f>일위대가목록!E93</f>
        <v>1405</v>
      </c>
      <c r="F161" s="13">
        <f>TRUNC(E161*D161,1)</f>
        <v>1405</v>
      </c>
      <c r="G161" s="12">
        <f>일위대가목록!F93</f>
        <v>7836</v>
      </c>
      <c r="H161" s="13">
        <f>TRUNC(G161*D161,1)</f>
        <v>7836</v>
      </c>
      <c r="I161" s="12">
        <f>일위대가목록!G93</f>
        <v>156</v>
      </c>
      <c r="J161" s="13">
        <f>TRUNC(I161*D161,1)</f>
        <v>156</v>
      </c>
      <c r="K161" s="12">
        <f t="shared" ref="K161:L163" si="26">TRUNC(E161+G161+I161,1)</f>
        <v>9397</v>
      </c>
      <c r="L161" s="13">
        <f t="shared" si="26"/>
        <v>9397</v>
      </c>
      <c r="M161" s="8" t="s">
        <v>689</v>
      </c>
      <c r="N161" s="2" t="s">
        <v>234</v>
      </c>
      <c r="O161" s="2" t="s">
        <v>690</v>
      </c>
      <c r="P161" s="2" t="s">
        <v>62</v>
      </c>
      <c r="Q161" s="2" t="s">
        <v>63</v>
      </c>
      <c r="R161" s="2" t="s">
        <v>63</v>
      </c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2" t="s">
        <v>51</v>
      </c>
      <c r="AW161" s="2" t="s">
        <v>691</v>
      </c>
      <c r="AX161" s="2" t="s">
        <v>51</v>
      </c>
      <c r="AY161" s="2" t="s">
        <v>51</v>
      </c>
    </row>
    <row r="162" spans="1:51" ht="30" customHeight="1">
      <c r="A162" s="8" t="s">
        <v>692</v>
      </c>
      <c r="B162" s="8" t="s">
        <v>693</v>
      </c>
      <c r="C162" s="8" t="s">
        <v>87</v>
      </c>
      <c r="D162" s="9">
        <v>2.1</v>
      </c>
      <c r="E162" s="12">
        <f>단가대비표!O38</f>
        <v>1980</v>
      </c>
      <c r="F162" s="13">
        <f>TRUNC(E162*D162,1)</f>
        <v>4158</v>
      </c>
      <c r="G162" s="12">
        <f>단가대비표!P38</f>
        <v>0</v>
      </c>
      <c r="H162" s="13">
        <f>TRUNC(G162*D162,1)</f>
        <v>0</v>
      </c>
      <c r="I162" s="12">
        <f>단가대비표!V38</f>
        <v>0</v>
      </c>
      <c r="J162" s="13">
        <f>TRUNC(I162*D162,1)</f>
        <v>0</v>
      </c>
      <c r="K162" s="12">
        <f t="shared" si="26"/>
        <v>1980</v>
      </c>
      <c r="L162" s="13">
        <f t="shared" si="26"/>
        <v>4158</v>
      </c>
      <c r="M162" s="8" t="s">
        <v>51</v>
      </c>
      <c r="N162" s="2" t="s">
        <v>234</v>
      </c>
      <c r="O162" s="2" t="s">
        <v>694</v>
      </c>
      <c r="P162" s="2" t="s">
        <v>63</v>
      </c>
      <c r="Q162" s="2" t="s">
        <v>63</v>
      </c>
      <c r="R162" s="2" t="s">
        <v>62</v>
      </c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2" t="s">
        <v>51</v>
      </c>
      <c r="AW162" s="2" t="s">
        <v>695</v>
      </c>
      <c r="AX162" s="2" t="s">
        <v>51</v>
      </c>
      <c r="AY162" s="2" t="s">
        <v>51</v>
      </c>
    </row>
    <row r="163" spans="1:51" ht="30" customHeight="1">
      <c r="A163" s="8" t="s">
        <v>696</v>
      </c>
      <c r="B163" s="8" t="s">
        <v>697</v>
      </c>
      <c r="C163" s="8" t="s">
        <v>87</v>
      </c>
      <c r="D163" s="9">
        <v>1</v>
      </c>
      <c r="E163" s="12">
        <f>일위대가목록!E94</f>
        <v>0</v>
      </c>
      <c r="F163" s="13">
        <f>TRUNC(E163*D163,1)</f>
        <v>0</v>
      </c>
      <c r="G163" s="12">
        <f>일위대가목록!F94</f>
        <v>12732</v>
      </c>
      <c r="H163" s="13">
        <f>TRUNC(G163*D163,1)</f>
        <v>12732</v>
      </c>
      <c r="I163" s="12">
        <f>일위대가목록!G94</f>
        <v>127</v>
      </c>
      <c r="J163" s="13">
        <f>TRUNC(I163*D163,1)</f>
        <v>127</v>
      </c>
      <c r="K163" s="12">
        <f t="shared" si="26"/>
        <v>12859</v>
      </c>
      <c r="L163" s="13">
        <f t="shared" si="26"/>
        <v>12859</v>
      </c>
      <c r="M163" s="8" t="s">
        <v>698</v>
      </c>
      <c r="N163" s="2" t="s">
        <v>234</v>
      </c>
      <c r="O163" s="2" t="s">
        <v>699</v>
      </c>
      <c r="P163" s="2" t="s">
        <v>62</v>
      </c>
      <c r="Q163" s="2" t="s">
        <v>63</v>
      </c>
      <c r="R163" s="2" t="s">
        <v>63</v>
      </c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2" t="s">
        <v>51</v>
      </c>
      <c r="AW163" s="2" t="s">
        <v>700</v>
      </c>
      <c r="AX163" s="2" t="s">
        <v>51</v>
      </c>
      <c r="AY163" s="2" t="s">
        <v>51</v>
      </c>
    </row>
    <row r="164" spans="1:51" ht="30" customHeight="1">
      <c r="A164" s="8" t="s">
        <v>402</v>
      </c>
      <c r="B164" s="8" t="s">
        <v>51</v>
      </c>
      <c r="C164" s="8" t="s">
        <v>51</v>
      </c>
      <c r="D164" s="9"/>
      <c r="E164" s="12"/>
      <c r="F164" s="13">
        <f>TRUNC(SUMIF(N161:N163, N160, F161:F163),0)</f>
        <v>5563</v>
      </c>
      <c r="G164" s="12"/>
      <c r="H164" s="13">
        <f>TRUNC(SUMIF(N161:N163, N160, H161:H163),0)</f>
        <v>20568</v>
      </c>
      <c r="I164" s="12"/>
      <c r="J164" s="13">
        <f>TRUNC(SUMIF(N161:N163, N160, J161:J163),0)</f>
        <v>283</v>
      </c>
      <c r="K164" s="12"/>
      <c r="L164" s="13">
        <f>F164+H164+J164</f>
        <v>26414</v>
      </c>
      <c r="M164" s="8" t="s">
        <v>51</v>
      </c>
      <c r="N164" s="2" t="s">
        <v>76</v>
      </c>
      <c r="O164" s="2" t="s">
        <v>76</v>
      </c>
      <c r="P164" s="2" t="s">
        <v>51</v>
      </c>
      <c r="Q164" s="2" t="s">
        <v>51</v>
      </c>
      <c r="R164" s="2" t="s">
        <v>51</v>
      </c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2" t="s">
        <v>51</v>
      </c>
      <c r="AW164" s="2" t="s">
        <v>51</v>
      </c>
      <c r="AX164" s="2" t="s">
        <v>51</v>
      </c>
      <c r="AY164" s="2" t="s">
        <v>51</v>
      </c>
    </row>
    <row r="165" spans="1:51" ht="30" customHeight="1">
      <c r="A165" s="9"/>
      <c r="B165" s="9"/>
      <c r="C165" s="9"/>
      <c r="D165" s="9"/>
      <c r="E165" s="12"/>
      <c r="F165" s="13"/>
      <c r="G165" s="12"/>
      <c r="H165" s="13"/>
      <c r="I165" s="12"/>
      <c r="J165" s="13"/>
      <c r="K165" s="12"/>
      <c r="L165" s="13"/>
      <c r="M165" s="9"/>
    </row>
    <row r="166" spans="1:51" ht="30" customHeight="1">
      <c r="A166" s="202" t="s">
        <v>701</v>
      </c>
      <c r="B166" s="202"/>
      <c r="C166" s="202"/>
      <c r="D166" s="202"/>
      <c r="E166" s="203"/>
      <c r="F166" s="204"/>
      <c r="G166" s="203"/>
      <c r="H166" s="204"/>
      <c r="I166" s="203"/>
      <c r="J166" s="204"/>
      <c r="K166" s="203"/>
      <c r="L166" s="204"/>
      <c r="M166" s="202"/>
      <c r="N166" s="1" t="s">
        <v>239</v>
      </c>
    </row>
    <row r="167" spans="1:51" ht="30" customHeight="1">
      <c r="A167" s="8" t="s">
        <v>702</v>
      </c>
      <c r="B167" s="8" t="s">
        <v>703</v>
      </c>
      <c r="C167" s="8" t="s">
        <v>87</v>
      </c>
      <c r="D167" s="9">
        <v>1.03</v>
      </c>
      <c r="E167" s="12">
        <f>단가대비표!O41</f>
        <v>110000</v>
      </c>
      <c r="F167" s="13">
        <f>TRUNC(E167*D167,1)</f>
        <v>113300</v>
      </c>
      <c r="G167" s="12">
        <f>단가대비표!P41</f>
        <v>0</v>
      </c>
      <c r="H167" s="13">
        <f>TRUNC(G167*D167,1)</f>
        <v>0</v>
      </c>
      <c r="I167" s="12">
        <f>단가대비표!V41</f>
        <v>0</v>
      </c>
      <c r="J167" s="13">
        <f>TRUNC(I167*D167,1)</f>
        <v>0</v>
      </c>
      <c r="K167" s="12">
        <f t="shared" ref="K167:L170" si="27">TRUNC(E167+G167+I167,1)</f>
        <v>110000</v>
      </c>
      <c r="L167" s="13">
        <f t="shared" si="27"/>
        <v>113300</v>
      </c>
      <c r="M167" s="8" t="s">
        <v>51</v>
      </c>
      <c r="N167" s="2" t="s">
        <v>239</v>
      </c>
      <c r="O167" s="2" t="s">
        <v>704</v>
      </c>
      <c r="P167" s="2" t="s">
        <v>63</v>
      </c>
      <c r="Q167" s="2" t="s">
        <v>63</v>
      </c>
      <c r="R167" s="2" t="s">
        <v>62</v>
      </c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2" t="s">
        <v>51</v>
      </c>
      <c r="AW167" s="2" t="s">
        <v>705</v>
      </c>
      <c r="AX167" s="2" t="s">
        <v>51</v>
      </c>
      <c r="AY167" s="2" t="s">
        <v>51</v>
      </c>
    </row>
    <row r="168" spans="1:51" ht="30" customHeight="1">
      <c r="A168" s="8" t="s">
        <v>706</v>
      </c>
      <c r="B168" s="8" t="s">
        <v>51</v>
      </c>
      <c r="C168" s="8" t="s">
        <v>87</v>
      </c>
      <c r="D168" s="9">
        <v>1</v>
      </c>
      <c r="E168" s="12">
        <f>단가대비표!O42</f>
        <v>0</v>
      </c>
      <c r="F168" s="13">
        <f>TRUNC(E168*D168,1)</f>
        <v>0</v>
      </c>
      <c r="G168" s="12">
        <f>단가대비표!P42</f>
        <v>53000</v>
      </c>
      <c r="H168" s="13">
        <f>TRUNC(G168*D168,1)</f>
        <v>53000</v>
      </c>
      <c r="I168" s="12">
        <f>단가대비표!V42</f>
        <v>0</v>
      </c>
      <c r="J168" s="13">
        <f>TRUNC(I168*D168,1)</f>
        <v>0</v>
      </c>
      <c r="K168" s="12">
        <f t="shared" si="27"/>
        <v>53000</v>
      </c>
      <c r="L168" s="13">
        <f t="shared" si="27"/>
        <v>53000</v>
      </c>
      <c r="M168" s="8" t="s">
        <v>51</v>
      </c>
      <c r="N168" s="2" t="s">
        <v>239</v>
      </c>
      <c r="O168" s="2" t="s">
        <v>707</v>
      </c>
      <c r="P168" s="2" t="s">
        <v>63</v>
      </c>
      <c r="Q168" s="2" t="s">
        <v>63</v>
      </c>
      <c r="R168" s="2" t="s">
        <v>62</v>
      </c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2" t="s">
        <v>51</v>
      </c>
      <c r="AW168" s="2" t="s">
        <v>708</v>
      </c>
      <c r="AX168" s="2" t="s">
        <v>51</v>
      </c>
      <c r="AY168" s="2" t="s">
        <v>51</v>
      </c>
    </row>
    <row r="169" spans="1:51" ht="30" customHeight="1">
      <c r="A169" s="8" t="s">
        <v>709</v>
      </c>
      <c r="B169" s="8" t="s">
        <v>51</v>
      </c>
      <c r="C169" s="8" t="s">
        <v>186</v>
      </c>
      <c r="D169" s="9">
        <v>16</v>
      </c>
      <c r="E169" s="12">
        <f>단가대비표!O43</f>
        <v>1000</v>
      </c>
      <c r="F169" s="13">
        <f>TRUNC(E169*D169,1)</f>
        <v>16000</v>
      </c>
      <c r="G169" s="12">
        <f>단가대비표!P43</f>
        <v>0</v>
      </c>
      <c r="H169" s="13">
        <f>TRUNC(G169*D169,1)</f>
        <v>0</v>
      </c>
      <c r="I169" s="12">
        <f>단가대비표!V43</f>
        <v>0</v>
      </c>
      <c r="J169" s="13">
        <f>TRUNC(I169*D169,1)</f>
        <v>0</v>
      </c>
      <c r="K169" s="12">
        <f t="shared" si="27"/>
        <v>1000</v>
      </c>
      <c r="L169" s="13">
        <f t="shared" si="27"/>
        <v>16000</v>
      </c>
      <c r="M169" s="8" t="s">
        <v>51</v>
      </c>
      <c r="N169" s="2" t="s">
        <v>239</v>
      </c>
      <c r="O169" s="2" t="s">
        <v>710</v>
      </c>
      <c r="P169" s="2" t="s">
        <v>63</v>
      </c>
      <c r="Q169" s="2" t="s">
        <v>63</v>
      </c>
      <c r="R169" s="2" t="s">
        <v>62</v>
      </c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2" t="s">
        <v>51</v>
      </c>
      <c r="AW169" s="2" t="s">
        <v>711</v>
      </c>
      <c r="AX169" s="2" t="s">
        <v>51</v>
      </c>
      <c r="AY169" s="2" t="s">
        <v>51</v>
      </c>
    </row>
    <row r="170" spans="1:51" ht="30" customHeight="1">
      <c r="A170" s="8" t="s">
        <v>712</v>
      </c>
      <c r="B170" s="8" t="s">
        <v>51</v>
      </c>
      <c r="C170" s="8" t="s">
        <v>186</v>
      </c>
      <c r="D170" s="9">
        <v>8</v>
      </c>
      <c r="E170" s="12">
        <f>단가대비표!O44</f>
        <v>150</v>
      </c>
      <c r="F170" s="13">
        <f>TRUNC(E170*D170,1)</f>
        <v>1200</v>
      </c>
      <c r="G170" s="12">
        <f>단가대비표!P44</f>
        <v>0</v>
      </c>
      <c r="H170" s="13">
        <f>TRUNC(G170*D170,1)</f>
        <v>0</v>
      </c>
      <c r="I170" s="12">
        <f>단가대비표!V44</f>
        <v>0</v>
      </c>
      <c r="J170" s="13">
        <f>TRUNC(I170*D170,1)</f>
        <v>0</v>
      </c>
      <c r="K170" s="12">
        <f t="shared" si="27"/>
        <v>150</v>
      </c>
      <c r="L170" s="13">
        <f t="shared" si="27"/>
        <v>1200</v>
      </c>
      <c r="M170" s="8" t="s">
        <v>51</v>
      </c>
      <c r="N170" s="2" t="s">
        <v>239</v>
      </c>
      <c r="O170" s="2" t="s">
        <v>713</v>
      </c>
      <c r="P170" s="2" t="s">
        <v>63</v>
      </c>
      <c r="Q170" s="2" t="s">
        <v>63</v>
      </c>
      <c r="R170" s="2" t="s">
        <v>62</v>
      </c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2" t="s">
        <v>51</v>
      </c>
      <c r="AW170" s="2" t="s">
        <v>714</v>
      </c>
      <c r="AX170" s="2" t="s">
        <v>51</v>
      </c>
      <c r="AY170" s="2" t="s">
        <v>51</v>
      </c>
    </row>
    <row r="171" spans="1:51" ht="30" customHeight="1">
      <c r="A171" s="8" t="s">
        <v>402</v>
      </c>
      <c r="B171" s="8" t="s">
        <v>51</v>
      </c>
      <c r="C171" s="8" t="s">
        <v>51</v>
      </c>
      <c r="D171" s="9"/>
      <c r="E171" s="12"/>
      <c r="F171" s="13">
        <f>TRUNC(SUMIF(N167:N170, N166, F167:F170),0)</f>
        <v>130500</v>
      </c>
      <c r="G171" s="12"/>
      <c r="H171" s="13">
        <f>TRUNC(SUMIF(N167:N170, N166, H167:H170),0)</f>
        <v>53000</v>
      </c>
      <c r="I171" s="12"/>
      <c r="J171" s="13">
        <f>TRUNC(SUMIF(N167:N170, N166, J167:J170),0)</f>
        <v>0</v>
      </c>
      <c r="K171" s="12"/>
      <c r="L171" s="13">
        <f>F171+H171+J171</f>
        <v>183500</v>
      </c>
      <c r="M171" s="8" t="s">
        <v>51</v>
      </c>
      <c r="N171" s="2" t="s">
        <v>76</v>
      </c>
      <c r="O171" s="2" t="s">
        <v>76</v>
      </c>
      <c r="P171" s="2" t="s">
        <v>51</v>
      </c>
      <c r="Q171" s="2" t="s">
        <v>51</v>
      </c>
      <c r="R171" s="2" t="s">
        <v>51</v>
      </c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2" t="s">
        <v>51</v>
      </c>
      <c r="AW171" s="2" t="s">
        <v>51</v>
      </c>
      <c r="AX171" s="2" t="s">
        <v>51</v>
      </c>
      <c r="AY171" s="2" t="s">
        <v>51</v>
      </c>
    </row>
    <row r="172" spans="1:51" ht="30" customHeight="1">
      <c r="A172" s="9"/>
      <c r="B172" s="9"/>
      <c r="C172" s="9"/>
      <c r="D172" s="9"/>
      <c r="E172" s="12"/>
      <c r="F172" s="13"/>
      <c r="G172" s="12"/>
      <c r="H172" s="13"/>
      <c r="I172" s="12"/>
      <c r="J172" s="13"/>
      <c r="K172" s="12"/>
      <c r="L172" s="13"/>
      <c r="M172" s="9"/>
    </row>
    <row r="173" spans="1:51" ht="30" customHeight="1">
      <c r="A173" s="202" t="s">
        <v>715</v>
      </c>
      <c r="B173" s="202"/>
      <c r="C173" s="202"/>
      <c r="D173" s="202"/>
      <c r="E173" s="203"/>
      <c r="F173" s="204"/>
      <c r="G173" s="203"/>
      <c r="H173" s="204"/>
      <c r="I173" s="203"/>
      <c r="J173" s="204"/>
      <c r="K173" s="203"/>
      <c r="L173" s="204"/>
      <c r="M173" s="202"/>
      <c r="N173" s="1" t="s">
        <v>244</v>
      </c>
    </row>
    <row r="174" spans="1:51" ht="30" customHeight="1">
      <c r="A174" s="8" t="s">
        <v>716</v>
      </c>
      <c r="B174" s="8" t="s">
        <v>717</v>
      </c>
      <c r="C174" s="8" t="s">
        <v>87</v>
      </c>
      <c r="D174" s="9">
        <v>67.099999999999994</v>
      </c>
      <c r="E174" s="12">
        <f>단가대비표!O45</f>
        <v>65000</v>
      </c>
      <c r="F174" s="13">
        <f>TRUNC(E174*D174,1)</f>
        <v>4361500</v>
      </c>
      <c r="G174" s="12">
        <f>단가대비표!P45</f>
        <v>0</v>
      </c>
      <c r="H174" s="13">
        <f>TRUNC(G174*D174,1)</f>
        <v>0</v>
      </c>
      <c r="I174" s="12">
        <f>단가대비표!V45</f>
        <v>0</v>
      </c>
      <c r="J174" s="13">
        <f>TRUNC(I174*D174,1)</f>
        <v>0</v>
      </c>
      <c r="K174" s="12">
        <f>TRUNC(E174+G174+I174,1)</f>
        <v>65000</v>
      </c>
      <c r="L174" s="13">
        <f>TRUNC(F174+H174+J174,1)</f>
        <v>4361500</v>
      </c>
      <c r="M174" s="8" t="s">
        <v>51</v>
      </c>
      <c r="N174" s="2" t="s">
        <v>244</v>
      </c>
      <c r="O174" s="2" t="s">
        <v>718</v>
      </c>
      <c r="P174" s="2" t="s">
        <v>63</v>
      </c>
      <c r="Q174" s="2" t="s">
        <v>63</v>
      </c>
      <c r="R174" s="2" t="s">
        <v>62</v>
      </c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2" t="s">
        <v>51</v>
      </c>
      <c r="AW174" s="2" t="s">
        <v>719</v>
      </c>
      <c r="AX174" s="2" t="s">
        <v>51</v>
      </c>
      <c r="AY174" s="2" t="s">
        <v>51</v>
      </c>
    </row>
    <row r="175" spans="1:51" ht="30" customHeight="1">
      <c r="A175" s="8" t="s">
        <v>720</v>
      </c>
      <c r="B175" s="8" t="s">
        <v>721</v>
      </c>
      <c r="C175" s="8" t="s">
        <v>87</v>
      </c>
      <c r="D175" s="9">
        <v>61</v>
      </c>
      <c r="E175" s="12">
        <f>일위대가목록!E96</f>
        <v>840</v>
      </c>
      <c r="F175" s="13">
        <f>TRUNC(E175*D175,1)</f>
        <v>51240</v>
      </c>
      <c r="G175" s="12">
        <f>일위대가목록!F96</f>
        <v>5535</v>
      </c>
      <c r="H175" s="13">
        <f>TRUNC(G175*D175,1)</f>
        <v>337635</v>
      </c>
      <c r="I175" s="12">
        <f>일위대가목록!G96</f>
        <v>0</v>
      </c>
      <c r="J175" s="13">
        <f>TRUNC(I175*D175,1)</f>
        <v>0</v>
      </c>
      <c r="K175" s="12">
        <f>TRUNC(E175+G175+I175,1)</f>
        <v>6375</v>
      </c>
      <c r="L175" s="13">
        <f>TRUNC(F175+H175+J175,1)</f>
        <v>388875</v>
      </c>
      <c r="M175" s="8" t="s">
        <v>722</v>
      </c>
      <c r="N175" s="2" t="s">
        <v>244</v>
      </c>
      <c r="O175" s="2" t="s">
        <v>723</v>
      </c>
      <c r="P175" s="2" t="s">
        <v>62</v>
      </c>
      <c r="Q175" s="2" t="s">
        <v>63</v>
      </c>
      <c r="R175" s="2" t="s">
        <v>63</v>
      </c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2" t="s">
        <v>51</v>
      </c>
      <c r="AW175" s="2" t="s">
        <v>724</v>
      </c>
      <c r="AX175" s="2" t="s">
        <v>51</v>
      </c>
      <c r="AY175" s="2" t="s">
        <v>51</v>
      </c>
    </row>
    <row r="176" spans="1:51" ht="30" customHeight="1">
      <c r="A176" s="8" t="s">
        <v>402</v>
      </c>
      <c r="B176" s="8" t="s">
        <v>51</v>
      </c>
      <c r="C176" s="8" t="s">
        <v>51</v>
      </c>
      <c r="D176" s="9"/>
      <c r="E176" s="12"/>
      <c r="F176" s="13">
        <f>TRUNC(SUMIF(N174:N175, N173, F174:F175),0)</f>
        <v>4412740</v>
      </c>
      <c r="G176" s="12"/>
      <c r="H176" s="13">
        <f>TRUNC(SUMIF(N174:N175, N173, H174:H175),0)</f>
        <v>337635</v>
      </c>
      <c r="I176" s="12"/>
      <c r="J176" s="13">
        <f>TRUNC(SUMIF(N174:N175, N173, J174:J175),0)</f>
        <v>0</v>
      </c>
      <c r="K176" s="12"/>
      <c r="L176" s="13">
        <f>F176+H176+J176</f>
        <v>4750375</v>
      </c>
      <c r="M176" s="8" t="s">
        <v>51</v>
      </c>
      <c r="N176" s="2" t="s">
        <v>76</v>
      </c>
      <c r="O176" s="2" t="s">
        <v>76</v>
      </c>
      <c r="P176" s="2" t="s">
        <v>51</v>
      </c>
      <c r="Q176" s="2" t="s">
        <v>51</v>
      </c>
      <c r="R176" s="2" t="s">
        <v>51</v>
      </c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2" t="s">
        <v>51</v>
      </c>
      <c r="AW176" s="2" t="s">
        <v>51</v>
      </c>
      <c r="AX176" s="2" t="s">
        <v>51</v>
      </c>
      <c r="AY176" s="2" t="s">
        <v>51</v>
      </c>
    </row>
    <row r="177" spans="1:51" ht="30" customHeight="1">
      <c r="A177" s="9"/>
      <c r="B177" s="9"/>
      <c r="C177" s="9"/>
      <c r="D177" s="9"/>
      <c r="E177" s="12"/>
      <c r="F177" s="13"/>
      <c r="G177" s="12"/>
      <c r="H177" s="13"/>
      <c r="I177" s="12"/>
      <c r="J177" s="13"/>
      <c r="K177" s="12"/>
      <c r="L177" s="13"/>
      <c r="M177" s="9"/>
    </row>
    <row r="178" spans="1:51" ht="30" customHeight="1">
      <c r="A178" s="202" t="s">
        <v>725</v>
      </c>
      <c r="B178" s="202"/>
      <c r="C178" s="202"/>
      <c r="D178" s="202"/>
      <c r="E178" s="203"/>
      <c r="F178" s="204"/>
      <c r="G178" s="203"/>
      <c r="H178" s="204"/>
      <c r="I178" s="203"/>
      <c r="J178" s="204"/>
      <c r="K178" s="203"/>
      <c r="L178" s="204"/>
      <c r="M178" s="202"/>
      <c r="N178" s="1" t="s">
        <v>249</v>
      </c>
    </row>
    <row r="179" spans="1:51" ht="30" customHeight="1">
      <c r="A179" s="8" t="s">
        <v>726</v>
      </c>
      <c r="B179" s="8" t="s">
        <v>727</v>
      </c>
      <c r="C179" s="8" t="s">
        <v>356</v>
      </c>
      <c r="D179" s="9">
        <v>0.14099999999999999</v>
      </c>
      <c r="E179" s="12">
        <f>단가대비표!O32</f>
        <v>1344600</v>
      </c>
      <c r="F179" s="13">
        <f t="shared" ref="F179:F184" si="28">TRUNC(E179*D179,1)</f>
        <v>189588.6</v>
      </c>
      <c r="G179" s="12">
        <f>단가대비표!P32</f>
        <v>0</v>
      </c>
      <c r="H179" s="13">
        <f t="shared" ref="H179:H184" si="29">TRUNC(G179*D179,1)</f>
        <v>0</v>
      </c>
      <c r="I179" s="12">
        <f>단가대비표!V32</f>
        <v>0</v>
      </c>
      <c r="J179" s="13">
        <f t="shared" ref="J179:J184" si="30">TRUNC(I179*D179,1)</f>
        <v>0</v>
      </c>
      <c r="K179" s="12">
        <f t="shared" ref="K179:L184" si="31">TRUNC(E179+G179+I179,1)</f>
        <v>1344600</v>
      </c>
      <c r="L179" s="13">
        <f t="shared" si="31"/>
        <v>189588.6</v>
      </c>
      <c r="M179" s="8" t="s">
        <v>51</v>
      </c>
      <c r="N179" s="2" t="s">
        <v>249</v>
      </c>
      <c r="O179" s="2" t="s">
        <v>728</v>
      </c>
      <c r="P179" s="2" t="s">
        <v>63</v>
      </c>
      <c r="Q179" s="2" t="s">
        <v>63</v>
      </c>
      <c r="R179" s="2" t="s">
        <v>62</v>
      </c>
      <c r="S179" s="3"/>
      <c r="T179" s="3"/>
      <c r="U179" s="3"/>
      <c r="V179" s="3">
        <v>1</v>
      </c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2" t="s">
        <v>51</v>
      </c>
      <c r="AW179" s="2" t="s">
        <v>729</v>
      </c>
      <c r="AX179" s="2" t="s">
        <v>51</v>
      </c>
      <c r="AY179" s="2" t="s">
        <v>51</v>
      </c>
    </row>
    <row r="180" spans="1:51" ht="30" customHeight="1">
      <c r="A180" s="8" t="s">
        <v>730</v>
      </c>
      <c r="B180" s="8" t="s">
        <v>731</v>
      </c>
      <c r="C180" s="8" t="s">
        <v>87</v>
      </c>
      <c r="D180" s="9">
        <v>2.5</v>
      </c>
      <c r="E180" s="12">
        <f>일위대가목록!E97</f>
        <v>179</v>
      </c>
      <c r="F180" s="13">
        <f t="shared" si="28"/>
        <v>447.5</v>
      </c>
      <c r="G180" s="12">
        <f>일위대가목록!F97</f>
        <v>8966</v>
      </c>
      <c r="H180" s="13">
        <f t="shared" si="29"/>
        <v>22415</v>
      </c>
      <c r="I180" s="12">
        <f>일위대가목록!G97</f>
        <v>0</v>
      </c>
      <c r="J180" s="13">
        <f t="shared" si="30"/>
        <v>0</v>
      </c>
      <c r="K180" s="12">
        <f t="shared" si="31"/>
        <v>9145</v>
      </c>
      <c r="L180" s="13">
        <f t="shared" si="31"/>
        <v>22862.5</v>
      </c>
      <c r="M180" s="8" t="s">
        <v>732</v>
      </c>
      <c r="N180" s="2" t="s">
        <v>249</v>
      </c>
      <c r="O180" s="2" t="s">
        <v>733</v>
      </c>
      <c r="P180" s="2" t="s">
        <v>62</v>
      </c>
      <c r="Q180" s="2" t="s">
        <v>63</v>
      </c>
      <c r="R180" s="2" t="s">
        <v>63</v>
      </c>
      <c r="S180" s="3"/>
      <c r="T180" s="3"/>
      <c r="U180" s="3"/>
      <c r="V180" s="3">
        <v>1</v>
      </c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2" t="s">
        <v>51</v>
      </c>
      <c r="AW180" s="2" t="s">
        <v>734</v>
      </c>
      <c r="AX180" s="2" t="s">
        <v>51</v>
      </c>
      <c r="AY180" s="2" t="s">
        <v>51</v>
      </c>
    </row>
    <row r="181" spans="1:51" ht="30" customHeight="1">
      <c r="A181" s="8" t="s">
        <v>497</v>
      </c>
      <c r="B181" s="8" t="s">
        <v>483</v>
      </c>
      <c r="C181" s="8" t="s">
        <v>484</v>
      </c>
      <c r="D181" s="9">
        <v>0.1</v>
      </c>
      <c r="E181" s="12">
        <f>단가대비표!O93</f>
        <v>0</v>
      </c>
      <c r="F181" s="13">
        <f t="shared" si="28"/>
        <v>0</v>
      </c>
      <c r="G181" s="12">
        <f>단가대비표!P93</f>
        <v>179203</v>
      </c>
      <c r="H181" s="13">
        <f t="shared" si="29"/>
        <v>17920.3</v>
      </c>
      <c r="I181" s="12">
        <f>단가대비표!V93</f>
        <v>0</v>
      </c>
      <c r="J181" s="13">
        <f t="shared" si="30"/>
        <v>0</v>
      </c>
      <c r="K181" s="12">
        <f t="shared" si="31"/>
        <v>179203</v>
      </c>
      <c r="L181" s="13">
        <f t="shared" si="31"/>
        <v>17920.3</v>
      </c>
      <c r="M181" s="8" t="s">
        <v>51</v>
      </c>
      <c r="N181" s="2" t="s">
        <v>249</v>
      </c>
      <c r="O181" s="2" t="s">
        <v>498</v>
      </c>
      <c r="P181" s="2" t="s">
        <v>63</v>
      </c>
      <c r="Q181" s="2" t="s">
        <v>63</v>
      </c>
      <c r="R181" s="2" t="s">
        <v>62</v>
      </c>
      <c r="S181" s="3"/>
      <c r="T181" s="3"/>
      <c r="U181" s="3"/>
      <c r="V181" s="3">
        <v>1</v>
      </c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2" t="s">
        <v>51</v>
      </c>
      <c r="AW181" s="2" t="s">
        <v>735</v>
      </c>
      <c r="AX181" s="2" t="s">
        <v>51</v>
      </c>
      <c r="AY181" s="2" t="s">
        <v>51</v>
      </c>
    </row>
    <row r="182" spans="1:51" ht="30" customHeight="1">
      <c r="A182" s="8" t="s">
        <v>488</v>
      </c>
      <c r="B182" s="8" t="s">
        <v>483</v>
      </c>
      <c r="C182" s="8" t="s">
        <v>484</v>
      </c>
      <c r="D182" s="9">
        <v>0.25</v>
      </c>
      <c r="E182" s="12">
        <f>단가대비표!O99</f>
        <v>0</v>
      </c>
      <c r="F182" s="13">
        <f t="shared" si="28"/>
        <v>0</v>
      </c>
      <c r="G182" s="12">
        <f>단가대비표!P99</f>
        <v>224657</v>
      </c>
      <c r="H182" s="13">
        <f t="shared" si="29"/>
        <v>56164.2</v>
      </c>
      <c r="I182" s="12">
        <f>단가대비표!V99</f>
        <v>0</v>
      </c>
      <c r="J182" s="13">
        <f t="shared" si="30"/>
        <v>0</v>
      </c>
      <c r="K182" s="12">
        <f t="shared" si="31"/>
        <v>224657</v>
      </c>
      <c r="L182" s="13">
        <f t="shared" si="31"/>
        <v>56164.2</v>
      </c>
      <c r="M182" s="8" t="s">
        <v>51</v>
      </c>
      <c r="N182" s="2" t="s">
        <v>249</v>
      </c>
      <c r="O182" s="2" t="s">
        <v>489</v>
      </c>
      <c r="P182" s="2" t="s">
        <v>63</v>
      </c>
      <c r="Q182" s="2" t="s">
        <v>63</v>
      </c>
      <c r="R182" s="2" t="s">
        <v>62</v>
      </c>
      <c r="S182" s="3"/>
      <c r="T182" s="3"/>
      <c r="U182" s="3"/>
      <c r="V182" s="3">
        <v>1</v>
      </c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2" t="s">
        <v>51</v>
      </c>
      <c r="AW182" s="2" t="s">
        <v>736</v>
      </c>
      <c r="AX182" s="2" t="s">
        <v>51</v>
      </c>
      <c r="AY182" s="2" t="s">
        <v>51</v>
      </c>
    </row>
    <row r="183" spans="1:51" ht="30" customHeight="1">
      <c r="A183" s="8" t="s">
        <v>482</v>
      </c>
      <c r="B183" s="8" t="s">
        <v>483</v>
      </c>
      <c r="C183" s="8" t="s">
        <v>484</v>
      </c>
      <c r="D183" s="9">
        <v>0.15</v>
      </c>
      <c r="E183" s="12">
        <f>단가대비표!O92</f>
        <v>0</v>
      </c>
      <c r="F183" s="13">
        <f t="shared" si="28"/>
        <v>0</v>
      </c>
      <c r="G183" s="12">
        <f>단가대비표!P92</f>
        <v>141096</v>
      </c>
      <c r="H183" s="13">
        <f t="shared" si="29"/>
        <v>21164.400000000001</v>
      </c>
      <c r="I183" s="12">
        <f>단가대비표!V92</f>
        <v>0</v>
      </c>
      <c r="J183" s="13">
        <f t="shared" si="30"/>
        <v>0</v>
      </c>
      <c r="K183" s="12">
        <f t="shared" si="31"/>
        <v>141096</v>
      </c>
      <c r="L183" s="13">
        <f t="shared" si="31"/>
        <v>21164.400000000001</v>
      </c>
      <c r="M183" s="8" t="s">
        <v>51</v>
      </c>
      <c r="N183" s="2" t="s">
        <v>249</v>
      </c>
      <c r="O183" s="2" t="s">
        <v>485</v>
      </c>
      <c r="P183" s="2" t="s">
        <v>63</v>
      </c>
      <c r="Q183" s="2" t="s">
        <v>63</v>
      </c>
      <c r="R183" s="2" t="s">
        <v>62</v>
      </c>
      <c r="S183" s="3"/>
      <c r="T183" s="3"/>
      <c r="U183" s="3"/>
      <c r="V183" s="3">
        <v>1</v>
      </c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2" t="s">
        <v>51</v>
      </c>
      <c r="AW183" s="2" t="s">
        <v>737</v>
      </c>
      <c r="AX183" s="2" t="s">
        <v>51</v>
      </c>
      <c r="AY183" s="2" t="s">
        <v>51</v>
      </c>
    </row>
    <row r="184" spans="1:51" ht="30" customHeight="1">
      <c r="A184" s="8" t="s">
        <v>646</v>
      </c>
      <c r="B184" s="8" t="s">
        <v>647</v>
      </c>
      <c r="C184" s="8" t="s">
        <v>399</v>
      </c>
      <c r="D184" s="9">
        <v>1</v>
      </c>
      <c r="E184" s="12">
        <f>TRUNC(SUMIF(V179:V184, RIGHTB(O184, 1), L179:L184)*U184, 2)</f>
        <v>15385</v>
      </c>
      <c r="F184" s="13">
        <f t="shared" si="28"/>
        <v>15385</v>
      </c>
      <c r="G184" s="12">
        <v>0</v>
      </c>
      <c r="H184" s="13">
        <f t="shared" si="29"/>
        <v>0</v>
      </c>
      <c r="I184" s="12">
        <v>0</v>
      </c>
      <c r="J184" s="13">
        <f t="shared" si="30"/>
        <v>0</v>
      </c>
      <c r="K184" s="12">
        <f t="shared" si="31"/>
        <v>15385</v>
      </c>
      <c r="L184" s="13">
        <f t="shared" si="31"/>
        <v>15385</v>
      </c>
      <c r="M184" s="8" t="s">
        <v>51</v>
      </c>
      <c r="N184" s="2" t="s">
        <v>249</v>
      </c>
      <c r="O184" s="2" t="s">
        <v>400</v>
      </c>
      <c r="P184" s="2" t="s">
        <v>63</v>
      </c>
      <c r="Q184" s="2" t="s">
        <v>63</v>
      </c>
      <c r="R184" s="2" t="s">
        <v>63</v>
      </c>
      <c r="S184" s="3">
        <v>3</v>
      </c>
      <c r="T184" s="3">
        <v>0</v>
      </c>
      <c r="U184" s="3">
        <v>0.05</v>
      </c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2" t="s">
        <v>51</v>
      </c>
      <c r="AW184" s="2" t="s">
        <v>738</v>
      </c>
      <c r="AX184" s="2" t="s">
        <v>51</v>
      </c>
      <c r="AY184" s="2" t="s">
        <v>51</v>
      </c>
    </row>
    <row r="185" spans="1:51" ht="30" customHeight="1">
      <c r="A185" s="8" t="s">
        <v>402</v>
      </c>
      <c r="B185" s="8" t="s">
        <v>51</v>
      </c>
      <c r="C185" s="8" t="s">
        <v>51</v>
      </c>
      <c r="D185" s="9"/>
      <c r="E185" s="12"/>
      <c r="F185" s="13">
        <f>TRUNC(SUMIF(N179:N184, N178, F179:F184),0)</f>
        <v>205421</v>
      </c>
      <c r="G185" s="12"/>
      <c r="H185" s="13">
        <f>TRUNC(SUMIF(N179:N184, N178, H179:H184),0)</f>
        <v>117663</v>
      </c>
      <c r="I185" s="12"/>
      <c r="J185" s="13">
        <f>TRUNC(SUMIF(N179:N184, N178, J179:J184),0)</f>
        <v>0</v>
      </c>
      <c r="K185" s="12"/>
      <c r="L185" s="13">
        <f>F185+H185+J185</f>
        <v>323084</v>
      </c>
      <c r="M185" s="8" t="s">
        <v>51</v>
      </c>
      <c r="N185" s="2" t="s">
        <v>76</v>
      </c>
      <c r="O185" s="2" t="s">
        <v>76</v>
      </c>
      <c r="P185" s="2" t="s">
        <v>51</v>
      </c>
      <c r="Q185" s="2" t="s">
        <v>51</v>
      </c>
      <c r="R185" s="2" t="s">
        <v>51</v>
      </c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2" t="s">
        <v>51</v>
      </c>
      <c r="AW185" s="2" t="s">
        <v>51</v>
      </c>
      <c r="AX185" s="2" t="s">
        <v>51</v>
      </c>
      <c r="AY185" s="2" t="s">
        <v>51</v>
      </c>
    </row>
    <row r="186" spans="1:51" ht="30" customHeight="1">
      <c r="A186" s="9"/>
      <c r="B186" s="9"/>
      <c r="C186" s="9"/>
      <c r="D186" s="9"/>
      <c r="E186" s="12"/>
      <c r="F186" s="13"/>
      <c r="G186" s="12"/>
      <c r="H186" s="13"/>
      <c r="I186" s="12"/>
      <c r="J186" s="13"/>
      <c r="K186" s="12"/>
      <c r="L186" s="13"/>
      <c r="M186" s="9"/>
    </row>
    <row r="187" spans="1:51" ht="30" customHeight="1">
      <c r="A187" s="202" t="s">
        <v>739</v>
      </c>
      <c r="B187" s="202"/>
      <c r="C187" s="202"/>
      <c r="D187" s="202"/>
      <c r="E187" s="203"/>
      <c r="F187" s="204"/>
      <c r="G187" s="203"/>
      <c r="H187" s="204"/>
      <c r="I187" s="203"/>
      <c r="J187" s="204"/>
      <c r="K187" s="203"/>
      <c r="L187" s="204"/>
      <c r="M187" s="202"/>
      <c r="N187" s="1" t="s">
        <v>254</v>
      </c>
    </row>
    <row r="188" spans="1:51" ht="30" customHeight="1">
      <c r="A188" s="8" t="s">
        <v>573</v>
      </c>
      <c r="B188" s="8" t="s">
        <v>740</v>
      </c>
      <c r="C188" s="8" t="s">
        <v>479</v>
      </c>
      <c r="D188" s="9">
        <v>1.1121000000000001</v>
      </c>
      <c r="E188" s="12">
        <f>단가대비표!O30</f>
        <v>2879</v>
      </c>
      <c r="F188" s="13">
        <f t="shared" ref="F188:F194" si="32">TRUNC(E188*D188,1)</f>
        <v>3201.7</v>
      </c>
      <c r="G188" s="12">
        <f>단가대비표!P30</f>
        <v>0</v>
      </c>
      <c r="H188" s="13">
        <f t="shared" ref="H188:H194" si="33">TRUNC(G188*D188,1)</f>
        <v>0</v>
      </c>
      <c r="I188" s="12">
        <f>단가대비표!V30</f>
        <v>0</v>
      </c>
      <c r="J188" s="13">
        <f t="shared" ref="J188:J194" si="34">TRUNC(I188*D188,1)</f>
        <v>0</v>
      </c>
      <c r="K188" s="12">
        <f t="shared" ref="K188:L194" si="35">TRUNC(E188+G188+I188,1)</f>
        <v>2879</v>
      </c>
      <c r="L188" s="13">
        <f t="shared" si="35"/>
        <v>3201.7</v>
      </c>
      <c r="M188" s="8" t="s">
        <v>51</v>
      </c>
      <c r="N188" s="2" t="s">
        <v>254</v>
      </c>
      <c r="O188" s="2" t="s">
        <v>741</v>
      </c>
      <c r="P188" s="2" t="s">
        <v>63</v>
      </c>
      <c r="Q188" s="2" t="s">
        <v>63</v>
      </c>
      <c r="R188" s="2" t="s">
        <v>62</v>
      </c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2" t="s">
        <v>51</v>
      </c>
      <c r="AW188" s="2" t="s">
        <v>742</v>
      </c>
      <c r="AX188" s="2" t="s">
        <v>51</v>
      </c>
      <c r="AY188" s="2" t="s">
        <v>51</v>
      </c>
    </row>
    <row r="189" spans="1:51" ht="30" customHeight="1">
      <c r="A189" s="8" t="s">
        <v>668</v>
      </c>
      <c r="B189" s="8" t="s">
        <v>743</v>
      </c>
      <c r="C189" s="8" t="s">
        <v>479</v>
      </c>
      <c r="D189" s="9">
        <v>2.5817999999999999</v>
      </c>
      <c r="E189" s="12">
        <f>단가대비표!O26</f>
        <v>1100.7</v>
      </c>
      <c r="F189" s="13">
        <f t="shared" si="32"/>
        <v>2841.7</v>
      </c>
      <c r="G189" s="12">
        <f>단가대비표!P26</f>
        <v>0</v>
      </c>
      <c r="H189" s="13">
        <f t="shared" si="33"/>
        <v>0</v>
      </c>
      <c r="I189" s="12">
        <f>단가대비표!V26</f>
        <v>0</v>
      </c>
      <c r="J189" s="13">
        <f t="shared" si="34"/>
        <v>0</v>
      </c>
      <c r="K189" s="12">
        <f t="shared" si="35"/>
        <v>1100.7</v>
      </c>
      <c r="L189" s="13">
        <f t="shared" si="35"/>
        <v>2841.7</v>
      </c>
      <c r="M189" s="8" t="s">
        <v>51</v>
      </c>
      <c r="N189" s="2" t="s">
        <v>254</v>
      </c>
      <c r="O189" s="2" t="s">
        <v>744</v>
      </c>
      <c r="P189" s="2" t="s">
        <v>63</v>
      </c>
      <c r="Q189" s="2" t="s">
        <v>63</v>
      </c>
      <c r="R189" s="2" t="s">
        <v>62</v>
      </c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2" t="s">
        <v>51</v>
      </c>
      <c r="AW189" s="2" t="s">
        <v>745</v>
      </c>
      <c r="AX189" s="2" t="s">
        <v>51</v>
      </c>
      <c r="AY189" s="2" t="s">
        <v>51</v>
      </c>
    </row>
    <row r="190" spans="1:51" ht="30" customHeight="1">
      <c r="A190" s="8" t="s">
        <v>668</v>
      </c>
      <c r="B190" s="8" t="s">
        <v>746</v>
      </c>
      <c r="C190" s="8" t="s">
        <v>479</v>
      </c>
      <c r="D190" s="9">
        <v>5.11E-2</v>
      </c>
      <c r="E190" s="12">
        <f>단가대비표!O25</f>
        <v>797</v>
      </c>
      <c r="F190" s="13">
        <f t="shared" si="32"/>
        <v>40.700000000000003</v>
      </c>
      <c r="G190" s="12">
        <f>단가대비표!P25</f>
        <v>0</v>
      </c>
      <c r="H190" s="13">
        <f t="shared" si="33"/>
        <v>0</v>
      </c>
      <c r="I190" s="12">
        <f>단가대비표!V25</f>
        <v>0</v>
      </c>
      <c r="J190" s="13">
        <f t="shared" si="34"/>
        <v>0</v>
      </c>
      <c r="K190" s="12">
        <f t="shared" si="35"/>
        <v>797</v>
      </c>
      <c r="L190" s="13">
        <f t="shared" si="35"/>
        <v>40.700000000000003</v>
      </c>
      <c r="M190" s="8" t="s">
        <v>51</v>
      </c>
      <c r="N190" s="2" t="s">
        <v>254</v>
      </c>
      <c r="O190" s="2" t="s">
        <v>747</v>
      </c>
      <c r="P190" s="2" t="s">
        <v>63</v>
      </c>
      <c r="Q190" s="2" t="s">
        <v>63</v>
      </c>
      <c r="R190" s="2" t="s">
        <v>62</v>
      </c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2" t="s">
        <v>51</v>
      </c>
      <c r="AW190" s="2" t="s">
        <v>748</v>
      </c>
      <c r="AX190" s="2" t="s">
        <v>51</v>
      </c>
      <c r="AY190" s="2" t="s">
        <v>51</v>
      </c>
    </row>
    <row r="191" spans="1:51" ht="30" customHeight="1">
      <c r="A191" s="8" t="s">
        <v>589</v>
      </c>
      <c r="B191" s="8" t="s">
        <v>749</v>
      </c>
      <c r="C191" s="8" t="s">
        <v>479</v>
      </c>
      <c r="D191" s="9">
        <v>1.0109999999999999</v>
      </c>
      <c r="E191" s="12">
        <f>일위대가목록!E98</f>
        <v>255</v>
      </c>
      <c r="F191" s="13">
        <f t="shared" si="32"/>
        <v>257.8</v>
      </c>
      <c r="G191" s="12">
        <f>일위대가목록!F98</f>
        <v>5834</v>
      </c>
      <c r="H191" s="13">
        <f t="shared" si="33"/>
        <v>5898.1</v>
      </c>
      <c r="I191" s="12">
        <f>일위대가목록!G98</f>
        <v>187</v>
      </c>
      <c r="J191" s="13">
        <f t="shared" si="34"/>
        <v>189</v>
      </c>
      <c r="K191" s="12">
        <f t="shared" si="35"/>
        <v>6276</v>
      </c>
      <c r="L191" s="13">
        <f t="shared" si="35"/>
        <v>6344.9</v>
      </c>
      <c r="M191" s="8" t="s">
        <v>750</v>
      </c>
      <c r="N191" s="2" t="s">
        <v>254</v>
      </c>
      <c r="O191" s="2" t="s">
        <v>751</v>
      </c>
      <c r="P191" s="2" t="s">
        <v>62</v>
      </c>
      <c r="Q191" s="2" t="s">
        <v>63</v>
      </c>
      <c r="R191" s="2" t="s">
        <v>63</v>
      </c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2" t="s">
        <v>51</v>
      </c>
      <c r="AW191" s="2" t="s">
        <v>752</v>
      </c>
      <c r="AX191" s="2" t="s">
        <v>51</v>
      </c>
      <c r="AY191" s="2" t="s">
        <v>51</v>
      </c>
    </row>
    <row r="192" spans="1:51" ht="30" customHeight="1">
      <c r="A192" s="8" t="s">
        <v>589</v>
      </c>
      <c r="B192" s="8" t="s">
        <v>753</v>
      </c>
      <c r="C192" s="8" t="s">
        <v>479</v>
      </c>
      <c r="D192" s="9">
        <v>2.3935</v>
      </c>
      <c r="E192" s="12">
        <f>일위대가목록!E66</f>
        <v>89</v>
      </c>
      <c r="F192" s="13">
        <f t="shared" si="32"/>
        <v>213</v>
      </c>
      <c r="G192" s="12">
        <f>일위대가목록!F66</f>
        <v>5834</v>
      </c>
      <c r="H192" s="13">
        <f t="shared" si="33"/>
        <v>13963.6</v>
      </c>
      <c r="I192" s="12">
        <f>일위대가목록!G66</f>
        <v>187</v>
      </c>
      <c r="J192" s="13">
        <f t="shared" si="34"/>
        <v>447.5</v>
      </c>
      <c r="K192" s="12">
        <f t="shared" si="35"/>
        <v>6110</v>
      </c>
      <c r="L192" s="13">
        <f t="shared" si="35"/>
        <v>14624.1</v>
      </c>
      <c r="M192" s="8" t="s">
        <v>754</v>
      </c>
      <c r="N192" s="2" t="s">
        <v>254</v>
      </c>
      <c r="O192" s="2" t="s">
        <v>755</v>
      </c>
      <c r="P192" s="2" t="s">
        <v>62</v>
      </c>
      <c r="Q192" s="2" t="s">
        <v>63</v>
      </c>
      <c r="R192" s="2" t="s">
        <v>63</v>
      </c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2" t="s">
        <v>51</v>
      </c>
      <c r="AW192" s="2" t="s">
        <v>756</v>
      </c>
      <c r="AX192" s="2" t="s">
        <v>51</v>
      </c>
      <c r="AY192" s="2" t="s">
        <v>51</v>
      </c>
    </row>
    <row r="193" spans="1:51" ht="30" customHeight="1">
      <c r="A193" s="8" t="s">
        <v>612</v>
      </c>
      <c r="B193" s="8" t="s">
        <v>613</v>
      </c>
      <c r="C193" s="8" t="s">
        <v>479</v>
      </c>
      <c r="D193" s="9">
        <v>-9.0899999999999995E-2</v>
      </c>
      <c r="E193" s="12">
        <f>단가대비표!O13</f>
        <v>1250</v>
      </c>
      <c r="F193" s="13">
        <f t="shared" si="32"/>
        <v>-113.6</v>
      </c>
      <c r="G193" s="12">
        <f>단가대비표!P13</f>
        <v>0</v>
      </c>
      <c r="H193" s="13">
        <f t="shared" si="33"/>
        <v>0</v>
      </c>
      <c r="I193" s="12">
        <f>단가대비표!V13</f>
        <v>0</v>
      </c>
      <c r="J193" s="13">
        <f t="shared" si="34"/>
        <v>0</v>
      </c>
      <c r="K193" s="12">
        <f t="shared" si="35"/>
        <v>1250</v>
      </c>
      <c r="L193" s="13">
        <f t="shared" si="35"/>
        <v>-113.6</v>
      </c>
      <c r="M193" s="8" t="s">
        <v>614</v>
      </c>
      <c r="N193" s="2" t="s">
        <v>254</v>
      </c>
      <c r="O193" s="2" t="s">
        <v>615</v>
      </c>
      <c r="P193" s="2" t="s">
        <v>63</v>
      </c>
      <c r="Q193" s="2" t="s">
        <v>63</v>
      </c>
      <c r="R193" s="2" t="s">
        <v>62</v>
      </c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2" t="s">
        <v>51</v>
      </c>
      <c r="AW193" s="2" t="s">
        <v>757</v>
      </c>
      <c r="AX193" s="2" t="s">
        <v>51</v>
      </c>
      <c r="AY193" s="2" t="s">
        <v>51</v>
      </c>
    </row>
    <row r="194" spans="1:51" ht="30" customHeight="1">
      <c r="A194" s="8" t="s">
        <v>612</v>
      </c>
      <c r="B194" s="8" t="s">
        <v>617</v>
      </c>
      <c r="C194" s="8" t="s">
        <v>479</v>
      </c>
      <c r="D194" s="9">
        <v>-0.21540000000000001</v>
      </c>
      <c r="E194" s="12">
        <f>단가대비표!O12</f>
        <v>260</v>
      </c>
      <c r="F194" s="13">
        <f t="shared" si="32"/>
        <v>-56</v>
      </c>
      <c r="G194" s="12">
        <f>단가대비표!P12</f>
        <v>0</v>
      </c>
      <c r="H194" s="13">
        <f t="shared" si="33"/>
        <v>0</v>
      </c>
      <c r="I194" s="12">
        <f>단가대비표!V12</f>
        <v>0</v>
      </c>
      <c r="J194" s="13">
        <f t="shared" si="34"/>
        <v>0</v>
      </c>
      <c r="K194" s="12">
        <f t="shared" si="35"/>
        <v>260</v>
      </c>
      <c r="L194" s="13">
        <f t="shared" si="35"/>
        <v>-56</v>
      </c>
      <c r="M194" s="8" t="s">
        <v>614</v>
      </c>
      <c r="N194" s="2" t="s">
        <v>254</v>
      </c>
      <c r="O194" s="2" t="s">
        <v>618</v>
      </c>
      <c r="P194" s="2" t="s">
        <v>63</v>
      </c>
      <c r="Q194" s="2" t="s">
        <v>63</v>
      </c>
      <c r="R194" s="2" t="s">
        <v>62</v>
      </c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2" t="s">
        <v>51</v>
      </c>
      <c r="AW194" s="2" t="s">
        <v>758</v>
      </c>
      <c r="AX194" s="2" t="s">
        <v>51</v>
      </c>
      <c r="AY194" s="2" t="s">
        <v>51</v>
      </c>
    </row>
    <row r="195" spans="1:51" ht="30" customHeight="1">
      <c r="A195" s="8" t="s">
        <v>402</v>
      </c>
      <c r="B195" s="8" t="s">
        <v>51</v>
      </c>
      <c r="C195" s="8" t="s">
        <v>51</v>
      </c>
      <c r="D195" s="9"/>
      <c r="E195" s="12"/>
      <c r="F195" s="13">
        <f>TRUNC(SUMIF(N188:N194, N187, F188:F194),0)</f>
        <v>6385</v>
      </c>
      <c r="G195" s="12"/>
      <c r="H195" s="13">
        <f>TRUNC(SUMIF(N188:N194, N187, H188:H194),0)</f>
        <v>19861</v>
      </c>
      <c r="I195" s="12"/>
      <c r="J195" s="13">
        <f>TRUNC(SUMIF(N188:N194, N187, J188:J194),0)</f>
        <v>636</v>
      </c>
      <c r="K195" s="12"/>
      <c r="L195" s="13">
        <f>F195+H195+J195</f>
        <v>26882</v>
      </c>
      <c r="M195" s="8" t="s">
        <v>51</v>
      </c>
      <c r="N195" s="2" t="s">
        <v>76</v>
      </c>
      <c r="O195" s="2" t="s">
        <v>76</v>
      </c>
      <c r="P195" s="2" t="s">
        <v>51</v>
      </c>
      <c r="Q195" s="2" t="s">
        <v>51</v>
      </c>
      <c r="R195" s="2" t="s">
        <v>51</v>
      </c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2" t="s">
        <v>51</v>
      </c>
      <c r="AW195" s="2" t="s">
        <v>51</v>
      </c>
      <c r="AX195" s="2" t="s">
        <v>51</v>
      </c>
      <c r="AY195" s="2" t="s">
        <v>51</v>
      </c>
    </row>
    <row r="196" spans="1:51" ht="30" customHeight="1">
      <c r="A196" s="9"/>
      <c r="B196" s="9"/>
      <c r="C196" s="9"/>
      <c r="D196" s="9"/>
      <c r="E196" s="12"/>
      <c r="F196" s="13"/>
      <c r="G196" s="12"/>
      <c r="H196" s="13"/>
      <c r="I196" s="12"/>
      <c r="J196" s="13"/>
      <c r="K196" s="12"/>
      <c r="L196" s="13"/>
      <c r="M196" s="9"/>
    </row>
    <row r="197" spans="1:51" ht="30" customHeight="1">
      <c r="A197" s="202" t="s">
        <v>759</v>
      </c>
      <c r="B197" s="202"/>
      <c r="C197" s="202"/>
      <c r="D197" s="202"/>
      <c r="E197" s="203"/>
      <c r="F197" s="204"/>
      <c r="G197" s="203"/>
      <c r="H197" s="204"/>
      <c r="I197" s="203"/>
      <c r="J197" s="204"/>
      <c r="K197" s="203"/>
      <c r="L197" s="204"/>
      <c r="M197" s="202"/>
      <c r="N197" s="1" t="s">
        <v>259</v>
      </c>
    </row>
    <row r="198" spans="1:51" ht="30" customHeight="1">
      <c r="A198" s="8" t="s">
        <v>760</v>
      </c>
      <c r="B198" s="8" t="s">
        <v>761</v>
      </c>
      <c r="C198" s="8" t="s">
        <v>71</v>
      </c>
      <c r="D198" s="9">
        <v>2.2000000000000002</v>
      </c>
      <c r="E198" s="12">
        <f>일위대가목록!E101</f>
        <v>8290</v>
      </c>
      <c r="F198" s="13">
        <f>TRUNC(E198*D198,1)</f>
        <v>18238</v>
      </c>
      <c r="G198" s="12">
        <f>일위대가목록!F101</f>
        <v>60413</v>
      </c>
      <c r="H198" s="13">
        <f>TRUNC(G198*D198,1)</f>
        <v>132908.6</v>
      </c>
      <c r="I198" s="12">
        <f>일위대가목록!G101</f>
        <v>1923</v>
      </c>
      <c r="J198" s="13">
        <f>TRUNC(I198*D198,1)</f>
        <v>4230.6000000000004</v>
      </c>
      <c r="K198" s="12">
        <f t="shared" ref="K198:L202" si="36">TRUNC(E198+G198+I198,1)</f>
        <v>70626</v>
      </c>
      <c r="L198" s="13">
        <f t="shared" si="36"/>
        <v>155377.20000000001</v>
      </c>
      <c r="M198" s="8" t="s">
        <v>762</v>
      </c>
      <c r="N198" s="2" t="s">
        <v>259</v>
      </c>
      <c r="O198" s="2" t="s">
        <v>763</v>
      </c>
      <c r="P198" s="2" t="s">
        <v>62</v>
      </c>
      <c r="Q198" s="2" t="s">
        <v>63</v>
      </c>
      <c r="R198" s="2" t="s">
        <v>63</v>
      </c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2" t="s">
        <v>51</v>
      </c>
      <c r="AW198" s="2" t="s">
        <v>764</v>
      </c>
      <c r="AX198" s="2" t="s">
        <v>51</v>
      </c>
      <c r="AY198" s="2" t="s">
        <v>51</v>
      </c>
    </row>
    <row r="199" spans="1:51" ht="30" customHeight="1">
      <c r="A199" s="8" t="s">
        <v>765</v>
      </c>
      <c r="B199" s="8" t="s">
        <v>766</v>
      </c>
      <c r="C199" s="8" t="s">
        <v>322</v>
      </c>
      <c r="D199" s="9">
        <v>4</v>
      </c>
      <c r="E199" s="12">
        <f>단가대비표!O65</f>
        <v>424</v>
      </c>
      <c r="F199" s="13">
        <f>TRUNC(E199*D199,1)</f>
        <v>1696</v>
      </c>
      <c r="G199" s="12">
        <f>단가대비표!P65</f>
        <v>0</v>
      </c>
      <c r="H199" s="13">
        <f>TRUNC(G199*D199,1)</f>
        <v>0</v>
      </c>
      <c r="I199" s="12">
        <f>단가대비표!V65</f>
        <v>0</v>
      </c>
      <c r="J199" s="13">
        <f>TRUNC(I199*D199,1)</f>
        <v>0</v>
      </c>
      <c r="K199" s="12">
        <f t="shared" si="36"/>
        <v>424</v>
      </c>
      <c r="L199" s="13">
        <f t="shared" si="36"/>
        <v>1696</v>
      </c>
      <c r="M199" s="8" t="s">
        <v>51</v>
      </c>
      <c r="N199" s="2" t="s">
        <v>259</v>
      </c>
      <c r="O199" s="2" t="s">
        <v>767</v>
      </c>
      <c r="P199" s="2" t="s">
        <v>63</v>
      </c>
      <c r="Q199" s="2" t="s">
        <v>63</v>
      </c>
      <c r="R199" s="2" t="s">
        <v>62</v>
      </c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2" t="s">
        <v>51</v>
      </c>
      <c r="AW199" s="2" t="s">
        <v>768</v>
      </c>
      <c r="AX199" s="2" t="s">
        <v>51</v>
      </c>
      <c r="AY199" s="2" t="s">
        <v>51</v>
      </c>
    </row>
    <row r="200" spans="1:51" ht="30" customHeight="1">
      <c r="A200" s="8" t="s">
        <v>769</v>
      </c>
      <c r="B200" s="8" t="s">
        <v>770</v>
      </c>
      <c r="C200" s="8" t="s">
        <v>322</v>
      </c>
      <c r="D200" s="9">
        <v>4</v>
      </c>
      <c r="E200" s="12">
        <f>일위대가목록!E102</f>
        <v>0</v>
      </c>
      <c r="F200" s="13">
        <f>TRUNC(E200*D200,1)</f>
        <v>0</v>
      </c>
      <c r="G200" s="12">
        <f>일위대가목록!F102</f>
        <v>5896</v>
      </c>
      <c r="H200" s="13">
        <f>TRUNC(G200*D200,1)</f>
        <v>23584</v>
      </c>
      <c r="I200" s="12">
        <f>일위대가목록!G102</f>
        <v>117</v>
      </c>
      <c r="J200" s="13">
        <f>TRUNC(I200*D200,1)</f>
        <v>468</v>
      </c>
      <c r="K200" s="12">
        <f t="shared" si="36"/>
        <v>6013</v>
      </c>
      <c r="L200" s="13">
        <f t="shared" si="36"/>
        <v>24052</v>
      </c>
      <c r="M200" s="8" t="s">
        <v>771</v>
      </c>
      <c r="N200" s="2" t="s">
        <v>259</v>
      </c>
      <c r="O200" s="2" t="s">
        <v>772</v>
      </c>
      <c r="P200" s="2" t="s">
        <v>62</v>
      </c>
      <c r="Q200" s="2" t="s">
        <v>63</v>
      </c>
      <c r="R200" s="2" t="s">
        <v>63</v>
      </c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2" t="s">
        <v>51</v>
      </c>
      <c r="AW200" s="2" t="s">
        <v>773</v>
      </c>
      <c r="AX200" s="2" t="s">
        <v>51</v>
      </c>
      <c r="AY200" s="2" t="s">
        <v>51</v>
      </c>
    </row>
    <row r="201" spans="1:51" ht="30" customHeight="1">
      <c r="A201" s="8" t="s">
        <v>547</v>
      </c>
      <c r="B201" s="8" t="s">
        <v>548</v>
      </c>
      <c r="C201" s="8" t="s">
        <v>87</v>
      </c>
      <c r="D201" s="9">
        <v>0.88</v>
      </c>
      <c r="E201" s="12">
        <f>일위대가목록!E65</f>
        <v>3855</v>
      </c>
      <c r="F201" s="13">
        <f>TRUNC(E201*D201,1)</f>
        <v>3392.4</v>
      </c>
      <c r="G201" s="12">
        <f>일위대가목록!F65</f>
        <v>14513</v>
      </c>
      <c r="H201" s="13">
        <f>TRUNC(G201*D201,1)</f>
        <v>12771.4</v>
      </c>
      <c r="I201" s="12">
        <f>일위대가목록!G65</f>
        <v>0</v>
      </c>
      <c r="J201" s="13">
        <f>TRUNC(I201*D201,1)</f>
        <v>0</v>
      </c>
      <c r="K201" s="12">
        <f t="shared" si="36"/>
        <v>18368</v>
      </c>
      <c r="L201" s="13">
        <f t="shared" si="36"/>
        <v>16163.8</v>
      </c>
      <c r="M201" s="8" t="s">
        <v>549</v>
      </c>
      <c r="N201" s="2" t="s">
        <v>259</v>
      </c>
      <c r="O201" s="2" t="s">
        <v>550</v>
      </c>
      <c r="P201" s="2" t="s">
        <v>62</v>
      </c>
      <c r="Q201" s="2" t="s">
        <v>63</v>
      </c>
      <c r="R201" s="2" t="s">
        <v>63</v>
      </c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2" t="s">
        <v>51</v>
      </c>
      <c r="AW201" s="2" t="s">
        <v>774</v>
      </c>
      <c r="AX201" s="2" t="s">
        <v>51</v>
      </c>
      <c r="AY201" s="2" t="s">
        <v>51</v>
      </c>
    </row>
    <row r="202" spans="1:51" ht="30" customHeight="1">
      <c r="A202" s="8" t="s">
        <v>115</v>
      </c>
      <c r="B202" s="8" t="s">
        <v>116</v>
      </c>
      <c r="C202" s="8" t="s">
        <v>111</v>
      </c>
      <c r="D202" s="9">
        <v>2.1000000000000001E-2</v>
      </c>
      <c r="E202" s="12">
        <f>중기단가목록!E4</f>
        <v>0</v>
      </c>
      <c r="F202" s="13">
        <f>TRUNC(E202*D202,1)</f>
        <v>0</v>
      </c>
      <c r="G202" s="12">
        <f>중기단가목록!F4</f>
        <v>0</v>
      </c>
      <c r="H202" s="13">
        <f>TRUNC(G202*D202,1)</f>
        <v>0</v>
      </c>
      <c r="I202" s="12">
        <f>중기단가목록!G4</f>
        <v>12575</v>
      </c>
      <c r="J202" s="13">
        <f>TRUNC(I202*D202,1)</f>
        <v>264</v>
      </c>
      <c r="K202" s="12">
        <f t="shared" si="36"/>
        <v>12575</v>
      </c>
      <c r="L202" s="13">
        <f t="shared" si="36"/>
        <v>264</v>
      </c>
      <c r="M202" s="8" t="s">
        <v>117</v>
      </c>
      <c r="N202" s="2" t="s">
        <v>259</v>
      </c>
      <c r="O202" s="2" t="s">
        <v>118</v>
      </c>
      <c r="P202" s="2" t="s">
        <v>63</v>
      </c>
      <c r="Q202" s="2" t="s">
        <v>62</v>
      </c>
      <c r="R202" s="2" t="s">
        <v>63</v>
      </c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2" t="s">
        <v>51</v>
      </c>
      <c r="AW202" s="2" t="s">
        <v>775</v>
      </c>
      <c r="AX202" s="2" t="s">
        <v>51</v>
      </c>
      <c r="AY202" s="2" t="s">
        <v>51</v>
      </c>
    </row>
    <row r="203" spans="1:51" ht="30" customHeight="1">
      <c r="A203" s="8" t="s">
        <v>402</v>
      </c>
      <c r="B203" s="8" t="s">
        <v>51</v>
      </c>
      <c r="C203" s="8" t="s">
        <v>51</v>
      </c>
      <c r="D203" s="9"/>
      <c r="E203" s="12"/>
      <c r="F203" s="13">
        <f>TRUNC(SUMIF(N198:N202, N197, F198:F202),0)</f>
        <v>23326</v>
      </c>
      <c r="G203" s="12"/>
      <c r="H203" s="13">
        <f>TRUNC(SUMIF(N198:N202, N197, H198:H202),0)</f>
        <v>169264</v>
      </c>
      <c r="I203" s="12"/>
      <c r="J203" s="13">
        <f>TRUNC(SUMIF(N198:N202, N197, J198:J202),0)</f>
        <v>4962</v>
      </c>
      <c r="K203" s="12"/>
      <c r="L203" s="13">
        <f>F203+H203+J203</f>
        <v>197552</v>
      </c>
      <c r="M203" s="8" t="s">
        <v>51</v>
      </c>
      <c r="N203" s="2" t="s">
        <v>76</v>
      </c>
      <c r="O203" s="2" t="s">
        <v>76</v>
      </c>
      <c r="P203" s="2" t="s">
        <v>51</v>
      </c>
      <c r="Q203" s="2" t="s">
        <v>51</v>
      </c>
      <c r="R203" s="2" t="s">
        <v>51</v>
      </c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2" t="s">
        <v>51</v>
      </c>
      <c r="AW203" s="2" t="s">
        <v>51</v>
      </c>
      <c r="AX203" s="2" t="s">
        <v>51</v>
      </c>
      <c r="AY203" s="2" t="s">
        <v>51</v>
      </c>
    </row>
    <row r="204" spans="1:51" ht="30" customHeight="1">
      <c r="A204" s="9"/>
      <c r="B204" s="9"/>
      <c r="C204" s="9"/>
      <c r="D204" s="9"/>
      <c r="E204" s="12"/>
      <c r="F204" s="13"/>
      <c r="G204" s="12"/>
      <c r="H204" s="13"/>
      <c r="I204" s="12"/>
      <c r="J204" s="13"/>
      <c r="K204" s="12"/>
      <c r="L204" s="13"/>
      <c r="M204" s="9"/>
    </row>
    <row r="205" spans="1:51" ht="30" customHeight="1">
      <c r="A205" s="202" t="s">
        <v>776</v>
      </c>
      <c r="B205" s="202"/>
      <c r="C205" s="202"/>
      <c r="D205" s="202"/>
      <c r="E205" s="203"/>
      <c r="F205" s="204"/>
      <c r="G205" s="203"/>
      <c r="H205" s="204"/>
      <c r="I205" s="203"/>
      <c r="J205" s="204"/>
      <c r="K205" s="203"/>
      <c r="L205" s="204"/>
      <c r="M205" s="202"/>
      <c r="N205" s="1" t="s">
        <v>266</v>
      </c>
    </row>
    <row r="206" spans="1:51" ht="30" customHeight="1">
      <c r="A206" s="8" t="s">
        <v>777</v>
      </c>
      <c r="B206" s="8" t="s">
        <v>778</v>
      </c>
      <c r="C206" s="8" t="s">
        <v>356</v>
      </c>
      <c r="D206" s="9">
        <v>0.02</v>
      </c>
      <c r="E206" s="12">
        <f>일위대가목록!E103</f>
        <v>0</v>
      </c>
      <c r="F206" s="13">
        <f>TRUNC(E206*D206,1)</f>
        <v>0</v>
      </c>
      <c r="G206" s="12">
        <f>일위대가목록!F103</f>
        <v>93123</v>
      </c>
      <c r="H206" s="13">
        <f>TRUNC(G206*D206,1)</f>
        <v>1862.4</v>
      </c>
      <c r="I206" s="12">
        <f>일위대가목록!G103</f>
        <v>0</v>
      </c>
      <c r="J206" s="13">
        <f>TRUNC(I206*D206,1)</f>
        <v>0</v>
      </c>
      <c r="K206" s="12">
        <f>TRUNC(E206+G206+I206,1)</f>
        <v>93123</v>
      </c>
      <c r="L206" s="13">
        <f>TRUNC(F206+H206+J206,1)</f>
        <v>1862.4</v>
      </c>
      <c r="M206" s="8" t="s">
        <v>779</v>
      </c>
      <c r="N206" s="2" t="s">
        <v>266</v>
      </c>
      <c r="O206" s="2" t="s">
        <v>780</v>
      </c>
      <c r="P206" s="2" t="s">
        <v>62</v>
      </c>
      <c r="Q206" s="2" t="s">
        <v>63</v>
      </c>
      <c r="R206" s="2" t="s">
        <v>63</v>
      </c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2" t="s">
        <v>51</v>
      </c>
      <c r="AW206" s="2" t="s">
        <v>781</v>
      </c>
      <c r="AX206" s="2" t="s">
        <v>51</v>
      </c>
      <c r="AY206" s="2" t="s">
        <v>51</v>
      </c>
    </row>
    <row r="207" spans="1:51" ht="30" customHeight="1">
      <c r="A207" s="8" t="s">
        <v>782</v>
      </c>
      <c r="B207" s="8" t="s">
        <v>783</v>
      </c>
      <c r="C207" s="8" t="s">
        <v>87</v>
      </c>
      <c r="D207" s="9">
        <v>1</v>
      </c>
      <c r="E207" s="12">
        <f>일위대가목록!E104</f>
        <v>0</v>
      </c>
      <c r="F207" s="13">
        <f>TRUNC(E207*D207,1)</f>
        <v>0</v>
      </c>
      <c r="G207" s="12">
        <f>일위대가목록!F104</f>
        <v>9687</v>
      </c>
      <c r="H207" s="13">
        <f>TRUNC(G207*D207,1)</f>
        <v>9687</v>
      </c>
      <c r="I207" s="12">
        <f>일위대가목록!G104</f>
        <v>193</v>
      </c>
      <c r="J207" s="13">
        <f>TRUNC(I207*D207,1)</f>
        <v>193</v>
      </c>
      <c r="K207" s="12">
        <f>TRUNC(E207+G207+I207,1)</f>
        <v>9880</v>
      </c>
      <c r="L207" s="13">
        <f>TRUNC(F207+H207+J207,1)</f>
        <v>9880</v>
      </c>
      <c r="M207" s="8" t="s">
        <v>784</v>
      </c>
      <c r="N207" s="2" t="s">
        <v>266</v>
      </c>
      <c r="O207" s="2" t="s">
        <v>785</v>
      </c>
      <c r="P207" s="2" t="s">
        <v>62</v>
      </c>
      <c r="Q207" s="2" t="s">
        <v>63</v>
      </c>
      <c r="R207" s="2" t="s">
        <v>63</v>
      </c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2" t="s">
        <v>51</v>
      </c>
      <c r="AW207" s="2" t="s">
        <v>786</v>
      </c>
      <c r="AX207" s="2" t="s">
        <v>51</v>
      </c>
      <c r="AY207" s="2" t="s">
        <v>51</v>
      </c>
    </row>
    <row r="208" spans="1:51" ht="30" customHeight="1">
      <c r="A208" s="8" t="s">
        <v>402</v>
      </c>
      <c r="B208" s="8" t="s">
        <v>51</v>
      </c>
      <c r="C208" s="8" t="s">
        <v>51</v>
      </c>
      <c r="D208" s="9"/>
      <c r="E208" s="12"/>
      <c r="F208" s="13">
        <f>TRUNC(SUMIF(N206:N207, N205, F206:F207),0)</f>
        <v>0</v>
      </c>
      <c r="G208" s="12"/>
      <c r="H208" s="13">
        <f>TRUNC(SUMIF(N206:N207, N205, H206:H207),0)</f>
        <v>11549</v>
      </c>
      <c r="I208" s="12"/>
      <c r="J208" s="13">
        <f>TRUNC(SUMIF(N206:N207, N205, J206:J207),0)</f>
        <v>193</v>
      </c>
      <c r="K208" s="12"/>
      <c r="L208" s="13">
        <f>F208+H208+J208</f>
        <v>11742</v>
      </c>
      <c r="M208" s="8" t="s">
        <v>51</v>
      </c>
      <c r="N208" s="2" t="s">
        <v>76</v>
      </c>
      <c r="O208" s="2" t="s">
        <v>76</v>
      </c>
      <c r="P208" s="2" t="s">
        <v>51</v>
      </c>
      <c r="Q208" s="2" t="s">
        <v>51</v>
      </c>
      <c r="R208" s="2" t="s">
        <v>51</v>
      </c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2" t="s">
        <v>51</v>
      </c>
      <c r="AW208" s="2" t="s">
        <v>51</v>
      </c>
      <c r="AX208" s="2" t="s">
        <v>51</v>
      </c>
      <c r="AY208" s="2" t="s">
        <v>51</v>
      </c>
    </row>
    <row r="209" spans="1:51" ht="30" customHeight="1">
      <c r="A209" s="9"/>
      <c r="B209" s="9"/>
      <c r="C209" s="9"/>
      <c r="D209" s="9"/>
      <c r="E209" s="12"/>
      <c r="F209" s="13"/>
      <c r="G209" s="12"/>
      <c r="H209" s="13"/>
      <c r="I209" s="12"/>
      <c r="J209" s="13"/>
      <c r="K209" s="12"/>
      <c r="L209" s="13"/>
      <c r="M209" s="9"/>
    </row>
    <row r="210" spans="1:51" ht="30" customHeight="1">
      <c r="A210" s="202" t="s">
        <v>787</v>
      </c>
      <c r="B210" s="202"/>
      <c r="C210" s="202"/>
      <c r="D210" s="202"/>
      <c r="E210" s="203"/>
      <c r="F210" s="204"/>
      <c r="G210" s="203"/>
      <c r="H210" s="204"/>
      <c r="I210" s="203"/>
      <c r="J210" s="204"/>
      <c r="K210" s="203"/>
      <c r="L210" s="204"/>
      <c r="M210" s="202"/>
      <c r="N210" s="1" t="s">
        <v>271</v>
      </c>
    </row>
    <row r="211" spans="1:51" ht="30" customHeight="1">
      <c r="A211" s="8" t="s">
        <v>788</v>
      </c>
      <c r="B211" s="8" t="s">
        <v>483</v>
      </c>
      <c r="C211" s="8" t="s">
        <v>484</v>
      </c>
      <c r="D211" s="9">
        <v>1.4999999999999999E-2</v>
      </c>
      <c r="E211" s="12">
        <f>단가대비표!O102</f>
        <v>0</v>
      </c>
      <c r="F211" s="13">
        <f>TRUNC(E211*D211,1)</f>
        <v>0</v>
      </c>
      <c r="G211" s="12">
        <f>단가대비표!P102</f>
        <v>228423</v>
      </c>
      <c r="H211" s="13">
        <f>TRUNC(G211*D211,1)</f>
        <v>3426.3</v>
      </c>
      <c r="I211" s="12">
        <f>단가대비표!V102</f>
        <v>0</v>
      </c>
      <c r="J211" s="13">
        <f>TRUNC(I211*D211,1)</f>
        <v>0</v>
      </c>
      <c r="K211" s="12">
        <f>TRUNC(E211+G211+I211,1)</f>
        <v>228423</v>
      </c>
      <c r="L211" s="13">
        <f>TRUNC(F211+H211+J211,1)</f>
        <v>3426.3</v>
      </c>
      <c r="M211" s="8" t="s">
        <v>51</v>
      </c>
      <c r="N211" s="2" t="s">
        <v>271</v>
      </c>
      <c r="O211" s="2" t="s">
        <v>789</v>
      </c>
      <c r="P211" s="2" t="s">
        <v>63</v>
      </c>
      <c r="Q211" s="2" t="s">
        <v>63</v>
      </c>
      <c r="R211" s="2" t="s">
        <v>62</v>
      </c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2" t="s">
        <v>51</v>
      </c>
      <c r="AW211" s="2" t="s">
        <v>790</v>
      </c>
      <c r="AX211" s="2" t="s">
        <v>51</v>
      </c>
      <c r="AY211" s="2" t="s">
        <v>51</v>
      </c>
    </row>
    <row r="212" spans="1:51" ht="30" customHeight="1">
      <c r="A212" s="8" t="s">
        <v>482</v>
      </c>
      <c r="B212" s="8" t="s">
        <v>483</v>
      </c>
      <c r="C212" s="8" t="s">
        <v>484</v>
      </c>
      <c r="D212" s="9">
        <v>1.4999999999999999E-2</v>
      </c>
      <c r="E212" s="12">
        <f>단가대비표!O92</f>
        <v>0</v>
      </c>
      <c r="F212" s="13">
        <f>TRUNC(E212*D212,1)</f>
        <v>0</v>
      </c>
      <c r="G212" s="12">
        <f>단가대비표!P92</f>
        <v>141096</v>
      </c>
      <c r="H212" s="13">
        <f>TRUNC(G212*D212,1)</f>
        <v>2116.4</v>
      </c>
      <c r="I212" s="12">
        <f>단가대비표!V92</f>
        <v>0</v>
      </c>
      <c r="J212" s="13">
        <f>TRUNC(I212*D212,1)</f>
        <v>0</v>
      </c>
      <c r="K212" s="12">
        <f>TRUNC(E212+G212+I212,1)</f>
        <v>141096</v>
      </c>
      <c r="L212" s="13">
        <f>TRUNC(F212+H212+J212,1)</f>
        <v>2116.4</v>
      </c>
      <c r="M212" s="8" t="s">
        <v>51</v>
      </c>
      <c r="N212" s="2" t="s">
        <v>271</v>
      </c>
      <c r="O212" s="2" t="s">
        <v>485</v>
      </c>
      <c r="P212" s="2" t="s">
        <v>63</v>
      </c>
      <c r="Q212" s="2" t="s">
        <v>63</v>
      </c>
      <c r="R212" s="2" t="s">
        <v>62</v>
      </c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2" t="s">
        <v>51</v>
      </c>
      <c r="AW212" s="2" t="s">
        <v>791</v>
      </c>
      <c r="AX212" s="2" t="s">
        <v>51</v>
      </c>
      <c r="AY212" s="2" t="s">
        <v>51</v>
      </c>
    </row>
    <row r="213" spans="1:51" ht="30" customHeight="1">
      <c r="A213" s="8" t="s">
        <v>402</v>
      </c>
      <c r="B213" s="8" t="s">
        <v>51</v>
      </c>
      <c r="C213" s="8" t="s">
        <v>51</v>
      </c>
      <c r="D213" s="9"/>
      <c r="E213" s="12"/>
      <c r="F213" s="13">
        <f>TRUNC(SUMIF(N211:N212, N210, F211:F212),0)</f>
        <v>0</v>
      </c>
      <c r="G213" s="12"/>
      <c r="H213" s="13">
        <f>TRUNC(SUMIF(N211:N212, N210, H211:H212),0)</f>
        <v>5542</v>
      </c>
      <c r="I213" s="12"/>
      <c r="J213" s="13">
        <f>TRUNC(SUMIF(N211:N212, N210, J211:J212),0)</f>
        <v>0</v>
      </c>
      <c r="K213" s="12"/>
      <c r="L213" s="13">
        <f>F213+H213+J213</f>
        <v>5542</v>
      </c>
      <c r="M213" s="8" t="s">
        <v>51</v>
      </c>
      <c r="N213" s="2" t="s">
        <v>76</v>
      </c>
      <c r="O213" s="2" t="s">
        <v>76</v>
      </c>
      <c r="P213" s="2" t="s">
        <v>51</v>
      </c>
      <c r="Q213" s="2" t="s">
        <v>51</v>
      </c>
      <c r="R213" s="2" t="s">
        <v>51</v>
      </c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2" t="s">
        <v>51</v>
      </c>
      <c r="AW213" s="2" t="s">
        <v>51</v>
      </c>
      <c r="AX213" s="2" t="s">
        <v>51</v>
      </c>
      <c r="AY213" s="2" t="s">
        <v>51</v>
      </c>
    </row>
    <row r="214" spans="1:51" ht="30" customHeight="1">
      <c r="A214" s="9"/>
      <c r="B214" s="9"/>
      <c r="C214" s="9"/>
      <c r="D214" s="9"/>
      <c r="E214" s="12"/>
      <c r="F214" s="13"/>
      <c r="G214" s="12"/>
      <c r="H214" s="13"/>
      <c r="I214" s="12"/>
      <c r="J214" s="13"/>
      <c r="K214" s="12"/>
      <c r="L214" s="13"/>
      <c r="M214" s="9"/>
    </row>
    <row r="215" spans="1:51" ht="30" customHeight="1">
      <c r="A215" s="202" t="s">
        <v>792</v>
      </c>
      <c r="B215" s="202"/>
      <c r="C215" s="202"/>
      <c r="D215" s="202"/>
      <c r="E215" s="203"/>
      <c r="F215" s="204"/>
      <c r="G215" s="203"/>
      <c r="H215" s="204"/>
      <c r="I215" s="203"/>
      <c r="J215" s="204"/>
      <c r="K215" s="203"/>
      <c r="L215" s="204"/>
      <c r="M215" s="202"/>
      <c r="N215" s="1" t="s">
        <v>275</v>
      </c>
    </row>
    <row r="216" spans="1:51" ht="30" customHeight="1">
      <c r="A216" s="8" t="s">
        <v>788</v>
      </c>
      <c r="B216" s="8" t="s">
        <v>483</v>
      </c>
      <c r="C216" s="8" t="s">
        <v>484</v>
      </c>
      <c r="D216" s="9">
        <v>1.6500000000000001E-2</v>
      </c>
      <c r="E216" s="12">
        <f>단가대비표!O102</f>
        <v>0</v>
      </c>
      <c r="F216" s="13">
        <f>TRUNC(E216*D216,1)</f>
        <v>0</v>
      </c>
      <c r="G216" s="12">
        <f>단가대비표!P102</f>
        <v>228423</v>
      </c>
      <c r="H216" s="13">
        <f>TRUNC(G216*D216,1)</f>
        <v>3768.9</v>
      </c>
      <c r="I216" s="12">
        <f>단가대비표!V102</f>
        <v>0</v>
      </c>
      <c r="J216" s="13">
        <f>TRUNC(I216*D216,1)</f>
        <v>0</v>
      </c>
      <c r="K216" s="12">
        <f>TRUNC(E216+G216+I216,1)</f>
        <v>228423</v>
      </c>
      <c r="L216" s="13">
        <f>TRUNC(F216+H216+J216,1)</f>
        <v>3768.9</v>
      </c>
      <c r="M216" s="8" t="s">
        <v>51</v>
      </c>
      <c r="N216" s="2" t="s">
        <v>275</v>
      </c>
      <c r="O216" s="2" t="s">
        <v>789</v>
      </c>
      <c r="P216" s="2" t="s">
        <v>63</v>
      </c>
      <c r="Q216" s="2" t="s">
        <v>63</v>
      </c>
      <c r="R216" s="2" t="s">
        <v>62</v>
      </c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2" t="s">
        <v>51</v>
      </c>
      <c r="AW216" s="2" t="s">
        <v>793</v>
      </c>
      <c r="AX216" s="2" t="s">
        <v>51</v>
      </c>
      <c r="AY216" s="2" t="s">
        <v>51</v>
      </c>
    </row>
    <row r="217" spans="1:51" ht="30" customHeight="1">
      <c r="A217" s="8" t="s">
        <v>402</v>
      </c>
      <c r="B217" s="8" t="s">
        <v>51</v>
      </c>
      <c r="C217" s="8" t="s">
        <v>51</v>
      </c>
      <c r="D217" s="9"/>
      <c r="E217" s="12"/>
      <c r="F217" s="13">
        <f>TRUNC(SUMIF(N216:N216, N215, F216:F216),0)</f>
        <v>0</v>
      </c>
      <c r="G217" s="12"/>
      <c r="H217" s="13">
        <f>TRUNC(SUMIF(N216:N216, N215, H216:H216),0)</f>
        <v>3768</v>
      </c>
      <c r="I217" s="12"/>
      <c r="J217" s="13">
        <f>TRUNC(SUMIF(N216:N216, N215, J216:J216),0)</f>
        <v>0</v>
      </c>
      <c r="K217" s="12"/>
      <c r="L217" s="13">
        <f>F217+H217+J217</f>
        <v>3768</v>
      </c>
      <c r="M217" s="8" t="s">
        <v>51</v>
      </c>
      <c r="N217" s="2" t="s">
        <v>76</v>
      </c>
      <c r="O217" s="2" t="s">
        <v>76</v>
      </c>
      <c r="P217" s="2" t="s">
        <v>51</v>
      </c>
      <c r="Q217" s="2" t="s">
        <v>51</v>
      </c>
      <c r="R217" s="2" t="s">
        <v>51</v>
      </c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2" t="s">
        <v>51</v>
      </c>
      <c r="AW217" s="2" t="s">
        <v>51</v>
      </c>
      <c r="AX217" s="2" t="s">
        <v>51</v>
      </c>
      <c r="AY217" s="2" t="s">
        <v>51</v>
      </c>
    </row>
    <row r="218" spans="1:51" ht="30" customHeight="1">
      <c r="A218" s="9"/>
      <c r="B218" s="9"/>
      <c r="C218" s="9"/>
      <c r="D218" s="9"/>
      <c r="E218" s="12"/>
      <c r="F218" s="13"/>
      <c r="G218" s="12"/>
      <c r="H218" s="13"/>
      <c r="I218" s="12"/>
      <c r="J218" s="13"/>
      <c r="K218" s="12"/>
      <c r="L218" s="13"/>
      <c r="M218" s="9"/>
    </row>
    <row r="219" spans="1:51" ht="30" customHeight="1">
      <c r="A219" s="202" t="s">
        <v>794</v>
      </c>
      <c r="B219" s="202"/>
      <c r="C219" s="202"/>
      <c r="D219" s="202"/>
      <c r="E219" s="203"/>
      <c r="F219" s="204"/>
      <c r="G219" s="203"/>
      <c r="H219" s="204"/>
      <c r="I219" s="203"/>
      <c r="J219" s="204"/>
      <c r="K219" s="203"/>
      <c r="L219" s="204"/>
      <c r="M219" s="202"/>
      <c r="N219" s="1" t="s">
        <v>282</v>
      </c>
    </row>
    <row r="220" spans="1:51" ht="30" customHeight="1">
      <c r="A220" s="8" t="s">
        <v>795</v>
      </c>
      <c r="B220" s="8" t="s">
        <v>796</v>
      </c>
      <c r="C220" s="8" t="s">
        <v>87</v>
      </c>
      <c r="D220" s="9">
        <v>40.445999999999998</v>
      </c>
      <c r="E220" s="12">
        <f>단가대비표!O46</f>
        <v>231000</v>
      </c>
      <c r="F220" s="13">
        <f>TRUNC(E220*D220,1)</f>
        <v>9343026</v>
      </c>
      <c r="G220" s="12">
        <f>단가대비표!P46</f>
        <v>0</v>
      </c>
      <c r="H220" s="13">
        <f>TRUNC(G220*D220,1)</f>
        <v>0</v>
      </c>
      <c r="I220" s="12">
        <f>단가대비표!V46</f>
        <v>0</v>
      </c>
      <c r="J220" s="13">
        <f>TRUNC(I220*D220,1)</f>
        <v>0</v>
      </c>
      <c r="K220" s="12">
        <f>TRUNC(E220+G220+I220,1)</f>
        <v>231000</v>
      </c>
      <c r="L220" s="13">
        <f>TRUNC(F220+H220+J220,1)</f>
        <v>9343026</v>
      </c>
      <c r="M220" s="8" t="s">
        <v>51</v>
      </c>
      <c r="N220" s="2" t="s">
        <v>282</v>
      </c>
      <c r="O220" s="2" t="s">
        <v>797</v>
      </c>
      <c r="P220" s="2" t="s">
        <v>63</v>
      </c>
      <c r="Q220" s="2" t="s">
        <v>63</v>
      </c>
      <c r="R220" s="2" t="s">
        <v>62</v>
      </c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2" t="s">
        <v>51</v>
      </c>
      <c r="AW220" s="2" t="s">
        <v>798</v>
      </c>
      <c r="AX220" s="2" t="s">
        <v>51</v>
      </c>
      <c r="AY220" s="2" t="s">
        <v>51</v>
      </c>
    </row>
    <row r="221" spans="1:51" ht="30" customHeight="1">
      <c r="A221" s="8" t="s">
        <v>402</v>
      </c>
      <c r="B221" s="8" t="s">
        <v>51</v>
      </c>
      <c r="C221" s="8" t="s">
        <v>51</v>
      </c>
      <c r="D221" s="9"/>
      <c r="E221" s="12"/>
      <c r="F221" s="13">
        <f>TRUNC(SUMIF(N220:N220, N219, F220:F220),0)</f>
        <v>9343026</v>
      </c>
      <c r="G221" s="12"/>
      <c r="H221" s="13">
        <f>TRUNC(SUMIF(N220:N220, N219, H220:H220),0)</f>
        <v>0</v>
      </c>
      <c r="I221" s="12"/>
      <c r="J221" s="13">
        <f>TRUNC(SUMIF(N220:N220, N219, J220:J220),0)</f>
        <v>0</v>
      </c>
      <c r="K221" s="12"/>
      <c r="L221" s="13">
        <f>F221+H221+J221</f>
        <v>9343026</v>
      </c>
      <c r="M221" s="8" t="s">
        <v>51</v>
      </c>
      <c r="N221" s="2" t="s">
        <v>76</v>
      </c>
      <c r="O221" s="2" t="s">
        <v>76</v>
      </c>
      <c r="P221" s="2" t="s">
        <v>51</v>
      </c>
      <c r="Q221" s="2" t="s">
        <v>51</v>
      </c>
      <c r="R221" s="2" t="s">
        <v>51</v>
      </c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2" t="s">
        <v>51</v>
      </c>
      <c r="AW221" s="2" t="s">
        <v>51</v>
      </c>
      <c r="AX221" s="2" t="s">
        <v>51</v>
      </c>
      <c r="AY221" s="2" t="s">
        <v>51</v>
      </c>
    </row>
    <row r="222" spans="1:51" ht="30" customHeight="1">
      <c r="A222" s="9"/>
      <c r="B222" s="9"/>
      <c r="C222" s="9"/>
      <c r="D222" s="9"/>
      <c r="E222" s="12"/>
      <c r="F222" s="13"/>
      <c r="G222" s="12"/>
      <c r="H222" s="13"/>
      <c r="I222" s="12"/>
      <c r="J222" s="13"/>
      <c r="K222" s="12"/>
      <c r="L222" s="13"/>
      <c r="M222" s="9"/>
    </row>
    <row r="223" spans="1:51" ht="30" customHeight="1">
      <c r="A223" s="202" t="s">
        <v>799</v>
      </c>
      <c r="B223" s="202"/>
      <c r="C223" s="202"/>
      <c r="D223" s="202"/>
      <c r="E223" s="203"/>
      <c r="F223" s="204"/>
      <c r="G223" s="203"/>
      <c r="H223" s="204"/>
      <c r="I223" s="203"/>
      <c r="J223" s="204"/>
      <c r="K223" s="203"/>
      <c r="L223" s="204"/>
      <c r="M223" s="202"/>
      <c r="N223" s="1" t="s">
        <v>286</v>
      </c>
    </row>
    <row r="224" spans="1:51" ht="30" customHeight="1">
      <c r="A224" s="8" t="s">
        <v>795</v>
      </c>
      <c r="B224" s="8" t="s">
        <v>796</v>
      </c>
      <c r="C224" s="8" t="s">
        <v>87</v>
      </c>
      <c r="D224" s="9">
        <v>40.445999999999998</v>
      </c>
      <c r="E224" s="12">
        <f>단가대비표!O46</f>
        <v>231000</v>
      </c>
      <c r="F224" s="13">
        <f>TRUNC(E224*D224,1)</f>
        <v>9343026</v>
      </c>
      <c r="G224" s="12">
        <f>단가대비표!P46</f>
        <v>0</v>
      </c>
      <c r="H224" s="13">
        <f>TRUNC(G224*D224,1)</f>
        <v>0</v>
      </c>
      <c r="I224" s="12">
        <f>단가대비표!V46</f>
        <v>0</v>
      </c>
      <c r="J224" s="13">
        <f>TRUNC(I224*D224,1)</f>
        <v>0</v>
      </c>
      <c r="K224" s="12">
        <f>TRUNC(E224+G224+I224,1)</f>
        <v>231000</v>
      </c>
      <c r="L224" s="13">
        <f>TRUNC(F224+H224+J224,1)</f>
        <v>9343026</v>
      </c>
      <c r="M224" s="8" t="s">
        <v>51</v>
      </c>
      <c r="N224" s="2" t="s">
        <v>286</v>
      </c>
      <c r="O224" s="2" t="s">
        <v>797</v>
      </c>
      <c r="P224" s="2" t="s">
        <v>63</v>
      </c>
      <c r="Q224" s="2" t="s">
        <v>63</v>
      </c>
      <c r="R224" s="2" t="s">
        <v>62</v>
      </c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2" t="s">
        <v>51</v>
      </c>
      <c r="AW224" s="2" t="s">
        <v>800</v>
      </c>
      <c r="AX224" s="2" t="s">
        <v>51</v>
      </c>
      <c r="AY224" s="2" t="s">
        <v>51</v>
      </c>
    </row>
    <row r="225" spans="1:51" ht="30" customHeight="1">
      <c r="A225" s="8" t="s">
        <v>402</v>
      </c>
      <c r="B225" s="8" t="s">
        <v>51</v>
      </c>
      <c r="C225" s="8" t="s">
        <v>51</v>
      </c>
      <c r="D225" s="9"/>
      <c r="E225" s="12"/>
      <c r="F225" s="13">
        <f>TRUNC(SUMIF(N224:N224, N223, F224:F224),0)</f>
        <v>9343026</v>
      </c>
      <c r="G225" s="12"/>
      <c r="H225" s="13">
        <f>TRUNC(SUMIF(N224:N224, N223, H224:H224),0)</f>
        <v>0</v>
      </c>
      <c r="I225" s="12"/>
      <c r="J225" s="13">
        <f>TRUNC(SUMIF(N224:N224, N223, J224:J224),0)</f>
        <v>0</v>
      </c>
      <c r="K225" s="12"/>
      <c r="L225" s="13">
        <f>F225+H225+J225</f>
        <v>9343026</v>
      </c>
      <c r="M225" s="8" t="s">
        <v>51</v>
      </c>
      <c r="N225" s="2" t="s">
        <v>76</v>
      </c>
      <c r="O225" s="2" t="s">
        <v>76</v>
      </c>
      <c r="P225" s="2" t="s">
        <v>51</v>
      </c>
      <c r="Q225" s="2" t="s">
        <v>51</v>
      </c>
      <c r="R225" s="2" t="s">
        <v>51</v>
      </c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2" t="s">
        <v>51</v>
      </c>
      <c r="AW225" s="2" t="s">
        <v>51</v>
      </c>
      <c r="AX225" s="2" t="s">
        <v>51</v>
      </c>
      <c r="AY225" s="2" t="s">
        <v>51</v>
      </c>
    </row>
    <row r="226" spans="1:51" ht="30" customHeight="1">
      <c r="A226" s="9"/>
      <c r="B226" s="9"/>
      <c r="C226" s="9"/>
      <c r="D226" s="9"/>
      <c r="E226" s="12"/>
      <c r="F226" s="13"/>
      <c r="G226" s="12"/>
      <c r="H226" s="13"/>
      <c r="I226" s="12"/>
      <c r="J226" s="13"/>
      <c r="K226" s="12"/>
      <c r="L226" s="13"/>
      <c r="M226" s="9"/>
    </row>
    <row r="227" spans="1:51" ht="30" customHeight="1">
      <c r="A227" s="202" t="s">
        <v>801</v>
      </c>
      <c r="B227" s="202"/>
      <c r="C227" s="202"/>
      <c r="D227" s="202"/>
      <c r="E227" s="203"/>
      <c r="F227" s="204"/>
      <c r="G227" s="203"/>
      <c r="H227" s="204"/>
      <c r="I227" s="203"/>
      <c r="J227" s="204"/>
      <c r="K227" s="203"/>
      <c r="L227" s="204"/>
      <c r="M227" s="202"/>
      <c r="N227" s="1" t="s">
        <v>291</v>
      </c>
    </row>
    <row r="228" spans="1:51" ht="30" customHeight="1">
      <c r="A228" s="8" t="s">
        <v>802</v>
      </c>
      <c r="B228" s="8" t="s">
        <v>803</v>
      </c>
      <c r="C228" s="8" t="s">
        <v>87</v>
      </c>
      <c r="D228" s="9">
        <v>1.9119999999999999</v>
      </c>
      <c r="E228" s="12">
        <f>단가대비표!O47</f>
        <v>228000</v>
      </c>
      <c r="F228" s="13">
        <f>TRUNC(E228*D228,1)</f>
        <v>435936</v>
      </c>
      <c r="G228" s="12">
        <f>단가대비표!P47</f>
        <v>0</v>
      </c>
      <c r="H228" s="13">
        <f>TRUNC(G228*D228,1)</f>
        <v>0</v>
      </c>
      <c r="I228" s="12">
        <f>단가대비표!V47</f>
        <v>0</v>
      </c>
      <c r="J228" s="13">
        <f>TRUNC(I228*D228,1)</f>
        <v>0</v>
      </c>
      <c r="K228" s="12">
        <f>TRUNC(E228+G228+I228,1)</f>
        <v>228000</v>
      </c>
      <c r="L228" s="13">
        <f>TRUNC(F228+H228+J228,1)</f>
        <v>435936</v>
      </c>
      <c r="M228" s="8" t="s">
        <v>804</v>
      </c>
      <c r="N228" s="2" t="s">
        <v>291</v>
      </c>
      <c r="O228" s="2" t="s">
        <v>805</v>
      </c>
      <c r="P228" s="2" t="s">
        <v>63</v>
      </c>
      <c r="Q228" s="2" t="s">
        <v>63</v>
      </c>
      <c r="R228" s="2" t="s">
        <v>62</v>
      </c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2" t="s">
        <v>51</v>
      </c>
      <c r="AW228" s="2" t="s">
        <v>806</v>
      </c>
      <c r="AX228" s="2" t="s">
        <v>51</v>
      </c>
      <c r="AY228" s="2" t="s">
        <v>51</v>
      </c>
    </row>
    <row r="229" spans="1:51" ht="30" customHeight="1">
      <c r="A229" s="8" t="s">
        <v>402</v>
      </c>
      <c r="B229" s="8" t="s">
        <v>51</v>
      </c>
      <c r="C229" s="8" t="s">
        <v>51</v>
      </c>
      <c r="D229" s="9"/>
      <c r="E229" s="12"/>
      <c r="F229" s="13">
        <f>TRUNC(SUMIF(N228:N228, N227, F228:F228),0)</f>
        <v>435936</v>
      </c>
      <c r="G229" s="12"/>
      <c r="H229" s="13">
        <f>TRUNC(SUMIF(N228:N228, N227, H228:H228),0)</f>
        <v>0</v>
      </c>
      <c r="I229" s="12"/>
      <c r="J229" s="13">
        <f>TRUNC(SUMIF(N228:N228, N227, J228:J228),0)</f>
        <v>0</v>
      </c>
      <c r="K229" s="12"/>
      <c r="L229" s="13">
        <f>F229+H229+J229</f>
        <v>435936</v>
      </c>
      <c r="M229" s="8" t="s">
        <v>51</v>
      </c>
      <c r="N229" s="2" t="s">
        <v>76</v>
      </c>
      <c r="O229" s="2" t="s">
        <v>76</v>
      </c>
      <c r="P229" s="2" t="s">
        <v>51</v>
      </c>
      <c r="Q229" s="2" t="s">
        <v>51</v>
      </c>
      <c r="R229" s="2" t="s">
        <v>51</v>
      </c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2" t="s">
        <v>51</v>
      </c>
      <c r="AW229" s="2" t="s">
        <v>51</v>
      </c>
      <c r="AX229" s="2" t="s">
        <v>51</v>
      </c>
      <c r="AY229" s="2" t="s">
        <v>51</v>
      </c>
    </row>
    <row r="230" spans="1:51" ht="30" customHeight="1">
      <c r="A230" s="9"/>
      <c r="B230" s="9"/>
      <c r="C230" s="9"/>
      <c r="D230" s="9"/>
      <c r="E230" s="12"/>
      <c r="F230" s="13"/>
      <c r="G230" s="12"/>
      <c r="H230" s="13"/>
      <c r="I230" s="12"/>
      <c r="J230" s="13"/>
      <c r="K230" s="12"/>
      <c r="L230" s="13"/>
      <c r="M230" s="9"/>
    </row>
    <row r="231" spans="1:51" ht="30" customHeight="1">
      <c r="A231" s="202" t="s">
        <v>807</v>
      </c>
      <c r="B231" s="202"/>
      <c r="C231" s="202"/>
      <c r="D231" s="202"/>
      <c r="E231" s="203"/>
      <c r="F231" s="204"/>
      <c r="G231" s="203"/>
      <c r="H231" s="204"/>
      <c r="I231" s="203"/>
      <c r="J231" s="204"/>
      <c r="K231" s="203"/>
      <c r="L231" s="204"/>
      <c r="M231" s="202"/>
      <c r="N231" s="1" t="s">
        <v>300</v>
      </c>
    </row>
    <row r="232" spans="1:51" ht="30" customHeight="1">
      <c r="A232" s="8" t="s">
        <v>808</v>
      </c>
      <c r="B232" s="8" t="s">
        <v>483</v>
      </c>
      <c r="C232" s="8" t="s">
        <v>484</v>
      </c>
      <c r="D232" s="9">
        <v>0.13300000000000001</v>
      </c>
      <c r="E232" s="12">
        <f>단가대비표!O101</f>
        <v>0</v>
      </c>
      <c r="F232" s="13">
        <f>TRUNC(E232*D232,1)</f>
        <v>0</v>
      </c>
      <c r="G232" s="12">
        <f>단가대비표!P101</f>
        <v>205044</v>
      </c>
      <c r="H232" s="13">
        <f>TRUNC(G232*D232,1)</f>
        <v>27270.799999999999</v>
      </c>
      <c r="I232" s="12">
        <f>단가대비표!V101</f>
        <v>0</v>
      </c>
      <c r="J232" s="13">
        <f>TRUNC(I232*D232,1)</f>
        <v>0</v>
      </c>
      <c r="K232" s="12">
        <f>TRUNC(E232+G232+I232,1)</f>
        <v>205044</v>
      </c>
      <c r="L232" s="13">
        <f>TRUNC(F232+H232+J232,1)</f>
        <v>27270.799999999999</v>
      </c>
      <c r="M232" s="8" t="s">
        <v>51</v>
      </c>
      <c r="N232" s="2" t="s">
        <v>300</v>
      </c>
      <c r="O232" s="2" t="s">
        <v>809</v>
      </c>
      <c r="P232" s="2" t="s">
        <v>63</v>
      </c>
      <c r="Q232" s="2" t="s">
        <v>63</v>
      </c>
      <c r="R232" s="2" t="s">
        <v>62</v>
      </c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2" t="s">
        <v>51</v>
      </c>
      <c r="AW232" s="2" t="s">
        <v>810</v>
      </c>
      <c r="AX232" s="2" t="s">
        <v>51</v>
      </c>
      <c r="AY232" s="2" t="s">
        <v>51</v>
      </c>
    </row>
    <row r="233" spans="1:51" ht="30" customHeight="1">
      <c r="A233" s="8" t="s">
        <v>482</v>
      </c>
      <c r="B233" s="8" t="s">
        <v>483</v>
      </c>
      <c r="C233" s="8" t="s">
        <v>484</v>
      </c>
      <c r="D233" s="9">
        <v>2.1000000000000001E-2</v>
      </c>
      <c r="E233" s="12">
        <f>단가대비표!O92</f>
        <v>0</v>
      </c>
      <c r="F233" s="13">
        <f>TRUNC(E233*D233,1)</f>
        <v>0</v>
      </c>
      <c r="G233" s="12">
        <f>단가대비표!P92</f>
        <v>141096</v>
      </c>
      <c r="H233" s="13">
        <f>TRUNC(G233*D233,1)</f>
        <v>2963</v>
      </c>
      <c r="I233" s="12">
        <f>단가대비표!V92</f>
        <v>0</v>
      </c>
      <c r="J233" s="13">
        <f>TRUNC(I233*D233,1)</f>
        <v>0</v>
      </c>
      <c r="K233" s="12">
        <f>TRUNC(E233+G233+I233,1)</f>
        <v>141096</v>
      </c>
      <c r="L233" s="13">
        <f>TRUNC(F233+H233+J233,1)</f>
        <v>2963</v>
      </c>
      <c r="M233" s="8" t="s">
        <v>51</v>
      </c>
      <c r="N233" s="2" t="s">
        <v>300</v>
      </c>
      <c r="O233" s="2" t="s">
        <v>485</v>
      </c>
      <c r="P233" s="2" t="s">
        <v>63</v>
      </c>
      <c r="Q233" s="2" t="s">
        <v>63</v>
      </c>
      <c r="R233" s="2" t="s">
        <v>62</v>
      </c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2" t="s">
        <v>51</v>
      </c>
      <c r="AW233" s="2" t="s">
        <v>811</v>
      </c>
      <c r="AX233" s="2" t="s">
        <v>51</v>
      </c>
      <c r="AY233" s="2" t="s">
        <v>51</v>
      </c>
    </row>
    <row r="234" spans="1:51" ht="30" customHeight="1">
      <c r="A234" s="8" t="s">
        <v>402</v>
      </c>
      <c r="B234" s="8" t="s">
        <v>51</v>
      </c>
      <c r="C234" s="8" t="s">
        <v>51</v>
      </c>
      <c r="D234" s="9"/>
      <c r="E234" s="12"/>
      <c r="F234" s="13">
        <f>TRUNC(SUMIF(N232:N233, N231, F232:F233),0)</f>
        <v>0</v>
      </c>
      <c r="G234" s="12"/>
      <c r="H234" s="13">
        <f>TRUNC(SUMIF(N232:N233, N231, H232:H233),0)</f>
        <v>30233</v>
      </c>
      <c r="I234" s="12"/>
      <c r="J234" s="13">
        <f>TRUNC(SUMIF(N232:N233, N231, J232:J233),0)</f>
        <v>0</v>
      </c>
      <c r="K234" s="12"/>
      <c r="L234" s="13">
        <f>F234+H234+J234</f>
        <v>30233</v>
      </c>
      <c r="M234" s="8" t="s">
        <v>51</v>
      </c>
      <c r="N234" s="2" t="s">
        <v>76</v>
      </c>
      <c r="O234" s="2" t="s">
        <v>76</v>
      </c>
      <c r="P234" s="2" t="s">
        <v>51</v>
      </c>
      <c r="Q234" s="2" t="s">
        <v>51</v>
      </c>
      <c r="R234" s="2" t="s">
        <v>51</v>
      </c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2" t="s">
        <v>51</v>
      </c>
      <c r="AW234" s="2" t="s">
        <v>51</v>
      </c>
      <c r="AX234" s="2" t="s">
        <v>51</v>
      </c>
      <c r="AY234" s="2" t="s">
        <v>51</v>
      </c>
    </row>
    <row r="235" spans="1:51" ht="30" customHeight="1">
      <c r="A235" s="9"/>
      <c r="B235" s="9"/>
      <c r="C235" s="9"/>
      <c r="D235" s="9"/>
      <c r="E235" s="12"/>
      <c r="F235" s="13"/>
      <c r="G235" s="12"/>
      <c r="H235" s="13"/>
      <c r="I235" s="12"/>
      <c r="J235" s="13"/>
      <c r="K235" s="12"/>
      <c r="L235" s="13"/>
      <c r="M235" s="9"/>
    </row>
    <row r="236" spans="1:51" ht="30" customHeight="1">
      <c r="A236" s="202" t="s">
        <v>812</v>
      </c>
      <c r="B236" s="202"/>
      <c r="C236" s="202"/>
      <c r="D236" s="202"/>
      <c r="E236" s="203"/>
      <c r="F236" s="204"/>
      <c r="G236" s="203"/>
      <c r="H236" s="204"/>
      <c r="I236" s="203"/>
      <c r="J236" s="204"/>
      <c r="K236" s="203"/>
      <c r="L236" s="204"/>
      <c r="M236" s="202"/>
      <c r="N236" s="1" t="s">
        <v>310</v>
      </c>
    </row>
    <row r="237" spans="1:51" ht="30" customHeight="1">
      <c r="A237" s="8" t="s">
        <v>813</v>
      </c>
      <c r="B237" s="8" t="s">
        <v>483</v>
      </c>
      <c r="C237" s="8" t="s">
        <v>484</v>
      </c>
      <c r="D237" s="9">
        <v>9.6000000000000002E-2</v>
      </c>
      <c r="E237" s="12">
        <f>단가대비표!O100</f>
        <v>0</v>
      </c>
      <c r="F237" s="13">
        <f>TRUNC(E237*D237,1)</f>
        <v>0</v>
      </c>
      <c r="G237" s="12">
        <f>단가대비표!P100</f>
        <v>217409</v>
      </c>
      <c r="H237" s="13">
        <f>TRUNC(G237*D237,1)</f>
        <v>20871.2</v>
      </c>
      <c r="I237" s="12">
        <f>단가대비표!V100</f>
        <v>0</v>
      </c>
      <c r="J237" s="13">
        <f>TRUNC(I237*D237,1)</f>
        <v>0</v>
      </c>
      <c r="K237" s="12">
        <f t="shared" ref="K237:L239" si="37">TRUNC(E237+G237+I237,1)</f>
        <v>217409</v>
      </c>
      <c r="L237" s="13">
        <f t="shared" si="37"/>
        <v>20871.2</v>
      </c>
      <c r="M237" s="8" t="s">
        <v>51</v>
      </c>
      <c r="N237" s="2" t="s">
        <v>310</v>
      </c>
      <c r="O237" s="2" t="s">
        <v>814</v>
      </c>
      <c r="P237" s="2" t="s">
        <v>63</v>
      </c>
      <c r="Q237" s="2" t="s">
        <v>63</v>
      </c>
      <c r="R237" s="2" t="s">
        <v>62</v>
      </c>
      <c r="S237" s="3"/>
      <c r="T237" s="3"/>
      <c r="U237" s="3"/>
      <c r="V237" s="3">
        <v>1</v>
      </c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2" t="s">
        <v>51</v>
      </c>
      <c r="AW237" s="2" t="s">
        <v>815</v>
      </c>
      <c r="AX237" s="2" t="s">
        <v>51</v>
      </c>
      <c r="AY237" s="2" t="s">
        <v>51</v>
      </c>
    </row>
    <row r="238" spans="1:51" ht="30" customHeight="1">
      <c r="A238" s="8" t="s">
        <v>482</v>
      </c>
      <c r="B238" s="8" t="s">
        <v>483</v>
      </c>
      <c r="C238" s="8" t="s">
        <v>484</v>
      </c>
      <c r="D238" s="9">
        <v>4.8000000000000001E-2</v>
      </c>
      <c r="E238" s="12">
        <f>단가대비표!O92</f>
        <v>0</v>
      </c>
      <c r="F238" s="13">
        <f>TRUNC(E238*D238,1)</f>
        <v>0</v>
      </c>
      <c r="G238" s="12">
        <f>단가대비표!P92</f>
        <v>141096</v>
      </c>
      <c r="H238" s="13">
        <f>TRUNC(G238*D238,1)</f>
        <v>6772.6</v>
      </c>
      <c r="I238" s="12">
        <f>단가대비표!V92</f>
        <v>0</v>
      </c>
      <c r="J238" s="13">
        <f>TRUNC(I238*D238,1)</f>
        <v>0</v>
      </c>
      <c r="K238" s="12">
        <f t="shared" si="37"/>
        <v>141096</v>
      </c>
      <c r="L238" s="13">
        <f t="shared" si="37"/>
        <v>6772.6</v>
      </c>
      <c r="M238" s="8" t="s">
        <v>51</v>
      </c>
      <c r="N238" s="2" t="s">
        <v>310</v>
      </c>
      <c r="O238" s="2" t="s">
        <v>485</v>
      </c>
      <c r="P238" s="2" t="s">
        <v>63</v>
      </c>
      <c r="Q238" s="2" t="s">
        <v>63</v>
      </c>
      <c r="R238" s="2" t="s">
        <v>62</v>
      </c>
      <c r="S238" s="3"/>
      <c r="T238" s="3"/>
      <c r="U238" s="3"/>
      <c r="V238" s="3">
        <v>1</v>
      </c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2" t="s">
        <v>51</v>
      </c>
      <c r="AW238" s="2" t="s">
        <v>816</v>
      </c>
      <c r="AX238" s="2" t="s">
        <v>51</v>
      </c>
      <c r="AY238" s="2" t="s">
        <v>51</v>
      </c>
    </row>
    <row r="239" spans="1:51" ht="30" customHeight="1">
      <c r="A239" s="8" t="s">
        <v>817</v>
      </c>
      <c r="B239" s="8" t="s">
        <v>818</v>
      </c>
      <c r="C239" s="8" t="s">
        <v>399</v>
      </c>
      <c r="D239" s="9">
        <v>1</v>
      </c>
      <c r="E239" s="12">
        <v>0</v>
      </c>
      <c r="F239" s="13">
        <f>TRUNC(E239*D239,1)</f>
        <v>0</v>
      </c>
      <c r="G239" s="12">
        <v>0</v>
      </c>
      <c r="H239" s="13">
        <f>TRUNC(G239*D239,1)</f>
        <v>0</v>
      </c>
      <c r="I239" s="12">
        <f>TRUNC(SUMIF(V237:V239, RIGHTB(O239, 1), H237:H239)*U239, 2)</f>
        <v>552.87</v>
      </c>
      <c r="J239" s="13">
        <f>TRUNC(I239*D239,1)</f>
        <v>552.79999999999995</v>
      </c>
      <c r="K239" s="12">
        <f t="shared" si="37"/>
        <v>552.79999999999995</v>
      </c>
      <c r="L239" s="13">
        <f t="shared" si="37"/>
        <v>552.79999999999995</v>
      </c>
      <c r="M239" s="8" t="s">
        <v>51</v>
      </c>
      <c r="N239" s="2" t="s">
        <v>310</v>
      </c>
      <c r="O239" s="2" t="s">
        <v>400</v>
      </c>
      <c r="P239" s="2" t="s">
        <v>63</v>
      </c>
      <c r="Q239" s="2" t="s">
        <v>63</v>
      </c>
      <c r="R239" s="2" t="s">
        <v>63</v>
      </c>
      <c r="S239" s="3">
        <v>1</v>
      </c>
      <c r="T239" s="3">
        <v>2</v>
      </c>
      <c r="U239" s="3">
        <v>0.02</v>
      </c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2" t="s">
        <v>51</v>
      </c>
      <c r="AW239" s="2" t="s">
        <v>819</v>
      </c>
      <c r="AX239" s="2" t="s">
        <v>51</v>
      </c>
      <c r="AY239" s="2" t="s">
        <v>51</v>
      </c>
    </row>
    <row r="240" spans="1:51" ht="30" customHeight="1">
      <c r="A240" s="8" t="s">
        <v>402</v>
      </c>
      <c r="B240" s="8" t="s">
        <v>51</v>
      </c>
      <c r="C240" s="8" t="s">
        <v>51</v>
      </c>
      <c r="D240" s="9"/>
      <c r="E240" s="12"/>
      <c r="F240" s="13">
        <f>TRUNC(SUMIF(N237:N239, N236, F237:F239),0)</f>
        <v>0</v>
      </c>
      <c r="G240" s="12"/>
      <c r="H240" s="13">
        <f>TRUNC(SUMIF(N237:N239, N236, H237:H239),0)</f>
        <v>27643</v>
      </c>
      <c r="I240" s="12"/>
      <c r="J240" s="13">
        <f>TRUNC(SUMIF(N237:N239, N236, J237:J239),0)</f>
        <v>552</v>
      </c>
      <c r="K240" s="12"/>
      <c r="L240" s="13">
        <f>F240+H240+J240</f>
        <v>28195</v>
      </c>
      <c r="M240" s="8" t="s">
        <v>51</v>
      </c>
      <c r="N240" s="2" t="s">
        <v>76</v>
      </c>
      <c r="O240" s="2" t="s">
        <v>76</v>
      </c>
      <c r="P240" s="2" t="s">
        <v>51</v>
      </c>
      <c r="Q240" s="2" t="s">
        <v>51</v>
      </c>
      <c r="R240" s="2" t="s">
        <v>51</v>
      </c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2" t="s">
        <v>51</v>
      </c>
      <c r="AW240" s="2" t="s">
        <v>51</v>
      </c>
      <c r="AX240" s="2" t="s">
        <v>51</v>
      </c>
      <c r="AY240" s="2" t="s">
        <v>51</v>
      </c>
    </row>
    <row r="241" spans="1:51" ht="30" customHeight="1">
      <c r="A241" s="9"/>
      <c r="B241" s="9"/>
      <c r="C241" s="9"/>
      <c r="D241" s="9"/>
      <c r="E241" s="12"/>
      <c r="F241" s="13"/>
      <c r="G241" s="12"/>
      <c r="H241" s="13"/>
      <c r="I241" s="12"/>
      <c r="J241" s="13"/>
      <c r="K241" s="12"/>
      <c r="L241" s="13"/>
      <c r="M241" s="9"/>
    </row>
    <row r="242" spans="1:51" ht="30" customHeight="1">
      <c r="A242" s="202" t="s">
        <v>820</v>
      </c>
      <c r="B242" s="202"/>
      <c r="C242" s="202"/>
      <c r="D242" s="202"/>
      <c r="E242" s="203"/>
      <c r="F242" s="204"/>
      <c r="G242" s="203"/>
      <c r="H242" s="204"/>
      <c r="I242" s="203"/>
      <c r="J242" s="204"/>
      <c r="K242" s="203"/>
      <c r="L242" s="204"/>
      <c r="M242" s="202"/>
      <c r="N242" s="1" t="s">
        <v>318</v>
      </c>
    </row>
    <row r="243" spans="1:51" ht="30" customHeight="1">
      <c r="A243" s="8" t="s">
        <v>813</v>
      </c>
      <c r="B243" s="8" t="s">
        <v>483</v>
      </c>
      <c r="C243" s="8" t="s">
        <v>484</v>
      </c>
      <c r="D243" s="9">
        <v>3.1E-2</v>
      </c>
      <c r="E243" s="12">
        <f>단가대비표!O100</f>
        <v>0</v>
      </c>
      <c r="F243" s="13">
        <f>TRUNC(E243*D243,1)</f>
        <v>0</v>
      </c>
      <c r="G243" s="12">
        <f>단가대비표!P100</f>
        <v>217409</v>
      </c>
      <c r="H243" s="13">
        <f>TRUNC(G243*D243,1)</f>
        <v>6739.6</v>
      </c>
      <c r="I243" s="12">
        <f>단가대비표!V100</f>
        <v>0</v>
      </c>
      <c r="J243" s="13">
        <f>TRUNC(I243*D243,1)</f>
        <v>0</v>
      </c>
      <c r="K243" s="12">
        <f>TRUNC(E243+G243+I243,1)</f>
        <v>217409</v>
      </c>
      <c r="L243" s="13">
        <f>TRUNC(F243+H243+J243,1)</f>
        <v>6739.6</v>
      </c>
      <c r="M243" s="8" t="s">
        <v>51</v>
      </c>
      <c r="N243" s="2" t="s">
        <v>318</v>
      </c>
      <c r="O243" s="2" t="s">
        <v>814</v>
      </c>
      <c r="P243" s="2" t="s">
        <v>63</v>
      </c>
      <c r="Q243" s="2" t="s">
        <v>63</v>
      </c>
      <c r="R243" s="2" t="s">
        <v>62</v>
      </c>
      <c r="S243" s="3"/>
      <c r="T243" s="3"/>
      <c r="U243" s="3"/>
      <c r="V243" s="3">
        <v>1</v>
      </c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2" t="s">
        <v>51</v>
      </c>
      <c r="AW243" s="2" t="s">
        <v>821</v>
      </c>
      <c r="AX243" s="2" t="s">
        <v>51</v>
      </c>
      <c r="AY243" s="2" t="s">
        <v>51</v>
      </c>
    </row>
    <row r="244" spans="1:51" ht="30" customHeight="1">
      <c r="A244" s="8" t="s">
        <v>817</v>
      </c>
      <c r="B244" s="8" t="s">
        <v>822</v>
      </c>
      <c r="C244" s="8" t="s">
        <v>399</v>
      </c>
      <c r="D244" s="9">
        <v>1</v>
      </c>
      <c r="E244" s="12">
        <v>0</v>
      </c>
      <c r="F244" s="13">
        <f>TRUNC(E244*D244,1)</f>
        <v>0</v>
      </c>
      <c r="G244" s="12">
        <v>0</v>
      </c>
      <c r="H244" s="13">
        <f>TRUNC(G244*D244,1)</f>
        <v>0</v>
      </c>
      <c r="I244" s="12">
        <f>TRUNC(SUMIF(V243:V244, RIGHTB(O244, 1), H243:H244)*U244, 2)</f>
        <v>269.58</v>
      </c>
      <c r="J244" s="13">
        <f>TRUNC(I244*D244,1)</f>
        <v>269.5</v>
      </c>
      <c r="K244" s="12">
        <f>TRUNC(E244+G244+I244,1)</f>
        <v>269.5</v>
      </c>
      <c r="L244" s="13">
        <f>TRUNC(F244+H244+J244,1)</f>
        <v>269.5</v>
      </c>
      <c r="M244" s="8" t="s">
        <v>51</v>
      </c>
      <c r="N244" s="2" t="s">
        <v>318</v>
      </c>
      <c r="O244" s="2" t="s">
        <v>400</v>
      </c>
      <c r="P244" s="2" t="s">
        <v>63</v>
      </c>
      <c r="Q244" s="2" t="s">
        <v>63</v>
      </c>
      <c r="R244" s="2" t="s">
        <v>63</v>
      </c>
      <c r="S244" s="3">
        <v>1</v>
      </c>
      <c r="T244" s="3">
        <v>2</v>
      </c>
      <c r="U244" s="3">
        <v>0.04</v>
      </c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2" t="s">
        <v>51</v>
      </c>
      <c r="AW244" s="2" t="s">
        <v>823</v>
      </c>
      <c r="AX244" s="2" t="s">
        <v>51</v>
      </c>
      <c r="AY244" s="2" t="s">
        <v>51</v>
      </c>
    </row>
    <row r="245" spans="1:51" ht="30" customHeight="1">
      <c r="A245" s="8" t="s">
        <v>402</v>
      </c>
      <c r="B245" s="8" t="s">
        <v>51</v>
      </c>
      <c r="C245" s="8" t="s">
        <v>51</v>
      </c>
      <c r="D245" s="9"/>
      <c r="E245" s="12"/>
      <c r="F245" s="13">
        <f>TRUNC(SUMIF(N243:N244, N242, F243:F244),0)</f>
        <v>0</v>
      </c>
      <c r="G245" s="12"/>
      <c r="H245" s="13">
        <f>TRUNC(SUMIF(N243:N244, N242, H243:H244),0)</f>
        <v>6739</v>
      </c>
      <c r="I245" s="12"/>
      <c r="J245" s="13">
        <f>TRUNC(SUMIF(N243:N244, N242, J243:J244),0)</f>
        <v>269</v>
      </c>
      <c r="K245" s="12"/>
      <c r="L245" s="13">
        <f>F245+H245+J245</f>
        <v>7008</v>
      </c>
      <c r="M245" s="8" t="s">
        <v>51</v>
      </c>
      <c r="N245" s="2" t="s">
        <v>76</v>
      </c>
      <c r="O245" s="2" t="s">
        <v>76</v>
      </c>
      <c r="P245" s="2" t="s">
        <v>51</v>
      </c>
      <c r="Q245" s="2" t="s">
        <v>51</v>
      </c>
      <c r="R245" s="2" t="s">
        <v>51</v>
      </c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2" t="s">
        <v>51</v>
      </c>
      <c r="AW245" s="2" t="s">
        <v>51</v>
      </c>
      <c r="AX245" s="2" t="s">
        <v>51</v>
      </c>
      <c r="AY245" s="2" t="s">
        <v>51</v>
      </c>
    </row>
    <row r="246" spans="1:51" ht="30" customHeight="1">
      <c r="A246" s="9"/>
      <c r="B246" s="9"/>
      <c r="C246" s="9"/>
      <c r="D246" s="9"/>
      <c r="E246" s="12"/>
      <c r="F246" s="13"/>
      <c r="G246" s="12"/>
      <c r="H246" s="13"/>
      <c r="I246" s="12"/>
      <c r="J246" s="13"/>
      <c r="K246" s="12"/>
      <c r="L246" s="13"/>
      <c r="M246" s="9"/>
    </row>
    <row r="247" spans="1:51" ht="30" customHeight="1">
      <c r="A247" s="202" t="s">
        <v>824</v>
      </c>
      <c r="B247" s="202"/>
      <c r="C247" s="202"/>
      <c r="D247" s="202"/>
      <c r="E247" s="203"/>
      <c r="F247" s="204"/>
      <c r="G247" s="203"/>
      <c r="H247" s="204"/>
      <c r="I247" s="203"/>
      <c r="J247" s="204"/>
      <c r="K247" s="203"/>
      <c r="L247" s="204"/>
      <c r="M247" s="202"/>
      <c r="N247" s="1" t="s">
        <v>328</v>
      </c>
    </row>
    <row r="248" spans="1:51" ht="30" customHeight="1">
      <c r="A248" s="8" t="s">
        <v>825</v>
      </c>
      <c r="B248" s="8" t="s">
        <v>826</v>
      </c>
      <c r="C248" s="8" t="s">
        <v>827</v>
      </c>
      <c r="D248" s="9">
        <v>9.6000000000000002E-2</v>
      </c>
      <c r="E248" s="12">
        <f>단가대비표!O80</f>
        <v>17596</v>
      </c>
      <c r="F248" s="13">
        <f>TRUNC(E248*D248,1)</f>
        <v>1689.2</v>
      </c>
      <c r="G248" s="12">
        <f>단가대비표!P80</f>
        <v>0</v>
      </c>
      <c r="H248" s="13">
        <f>TRUNC(G248*D248,1)</f>
        <v>0</v>
      </c>
      <c r="I248" s="12">
        <f>단가대비표!V80</f>
        <v>0</v>
      </c>
      <c r="J248" s="13">
        <f>TRUNC(I248*D248,1)</f>
        <v>0</v>
      </c>
      <c r="K248" s="12">
        <f>TRUNC(E248+G248+I248,1)</f>
        <v>17596</v>
      </c>
      <c r="L248" s="13">
        <f>TRUNC(F248+H248+J248,1)</f>
        <v>1689.2</v>
      </c>
      <c r="M248" s="8" t="s">
        <v>51</v>
      </c>
      <c r="N248" s="2" t="s">
        <v>328</v>
      </c>
      <c r="O248" s="2" t="s">
        <v>828</v>
      </c>
      <c r="P248" s="2" t="s">
        <v>63</v>
      </c>
      <c r="Q248" s="2" t="s">
        <v>63</v>
      </c>
      <c r="R248" s="2" t="s">
        <v>62</v>
      </c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2" t="s">
        <v>51</v>
      </c>
      <c r="AW248" s="2" t="s">
        <v>829</v>
      </c>
      <c r="AX248" s="2" t="s">
        <v>51</v>
      </c>
      <c r="AY248" s="2" t="s">
        <v>51</v>
      </c>
    </row>
    <row r="249" spans="1:51" ht="30" customHeight="1">
      <c r="A249" s="8" t="s">
        <v>402</v>
      </c>
      <c r="B249" s="8" t="s">
        <v>51</v>
      </c>
      <c r="C249" s="8" t="s">
        <v>51</v>
      </c>
      <c r="D249" s="9"/>
      <c r="E249" s="12"/>
      <c r="F249" s="13">
        <f>TRUNC(SUMIF(N248:N248, N247, F248:F248),0)</f>
        <v>1689</v>
      </c>
      <c r="G249" s="12"/>
      <c r="H249" s="13">
        <f>TRUNC(SUMIF(N248:N248, N247, H248:H248),0)</f>
        <v>0</v>
      </c>
      <c r="I249" s="12"/>
      <c r="J249" s="13">
        <f>TRUNC(SUMIF(N248:N248, N247, J248:J248),0)</f>
        <v>0</v>
      </c>
      <c r="K249" s="12"/>
      <c r="L249" s="13">
        <f>F249+H249+J249</f>
        <v>1689</v>
      </c>
      <c r="M249" s="8" t="s">
        <v>51</v>
      </c>
      <c r="N249" s="2" t="s">
        <v>76</v>
      </c>
      <c r="O249" s="2" t="s">
        <v>76</v>
      </c>
      <c r="P249" s="2" t="s">
        <v>51</v>
      </c>
      <c r="Q249" s="2" t="s">
        <v>51</v>
      </c>
      <c r="R249" s="2" t="s">
        <v>51</v>
      </c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2" t="s">
        <v>51</v>
      </c>
      <c r="AW249" s="2" t="s">
        <v>51</v>
      </c>
      <c r="AX249" s="2" t="s">
        <v>51</v>
      </c>
      <c r="AY249" s="2" t="s">
        <v>51</v>
      </c>
    </row>
    <row r="250" spans="1:51" ht="30" customHeight="1">
      <c r="A250" s="9"/>
      <c r="B250" s="9"/>
      <c r="C250" s="9"/>
      <c r="D250" s="9"/>
      <c r="E250" s="12"/>
      <c r="F250" s="13"/>
      <c r="G250" s="12"/>
      <c r="H250" s="13"/>
      <c r="I250" s="12"/>
      <c r="J250" s="13"/>
      <c r="K250" s="12"/>
      <c r="L250" s="13"/>
      <c r="M250" s="9"/>
    </row>
    <row r="251" spans="1:51" ht="30" customHeight="1">
      <c r="A251" s="202" t="s">
        <v>830</v>
      </c>
      <c r="B251" s="202"/>
      <c r="C251" s="202"/>
      <c r="D251" s="202"/>
      <c r="E251" s="203"/>
      <c r="F251" s="204"/>
      <c r="G251" s="203"/>
      <c r="H251" s="204"/>
      <c r="I251" s="203"/>
      <c r="J251" s="204"/>
      <c r="K251" s="203"/>
      <c r="L251" s="204"/>
      <c r="M251" s="202"/>
      <c r="N251" s="1" t="s">
        <v>333</v>
      </c>
    </row>
    <row r="252" spans="1:51" ht="30" customHeight="1">
      <c r="A252" s="8" t="s">
        <v>825</v>
      </c>
      <c r="B252" s="8" t="s">
        <v>831</v>
      </c>
      <c r="C252" s="8" t="s">
        <v>827</v>
      </c>
      <c r="D252" s="9">
        <v>0.03</v>
      </c>
      <c r="E252" s="12">
        <f>단가대비표!O79</f>
        <v>9415</v>
      </c>
      <c r="F252" s="13">
        <f>TRUNC(E252*D252,1)</f>
        <v>282.39999999999998</v>
      </c>
      <c r="G252" s="12">
        <f>단가대비표!P79</f>
        <v>0</v>
      </c>
      <c r="H252" s="13">
        <f>TRUNC(G252*D252,1)</f>
        <v>0</v>
      </c>
      <c r="I252" s="12">
        <f>단가대비표!V79</f>
        <v>0</v>
      </c>
      <c r="J252" s="13">
        <f>TRUNC(I252*D252,1)</f>
        <v>0</v>
      </c>
      <c r="K252" s="12">
        <f>TRUNC(E252+G252+I252,1)</f>
        <v>9415</v>
      </c>
      <c r="L252" s="13">
        <f>TRUNC(F252+H252+J252,1)</f>
        <v>282.39999999999998</v>
      </c>
      <c r="M252" s="8" t="s">
        <v>51</v>
      </c>
      <c r="N252" s="2" t="s">
        <v>333</v>
      </c>
      <c r="O252" s="2" t="s">
        <v>832</v>
      </c>
      <c r="P252" s="2" t="s">
        <v>63</v>
      </c>
      <c r="Q252" s="2" t="s">
        <v>63</v>
      </c>
      <c r="R252" s="2" t="s">
        <v>62</v>
      </c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2" t="s">
        <v>51</v>
      </c>
      <c r="AW252" s="2" t="s">
        <v>833</v>
      </c>
      <c r="AX252" s="2" t="s">
        <v>51</v>
      </c>
      <c r="AY252" s="2" t="s">
        <v>51</v>
      </c>
    </row>
    <row r="253" spans="1:51" ht="30" customHeight="1">
      <c r="A253" s="8" t="s">
        <v>402</v>
      </c>
      <c r="B253" s="8" t="s">
        <v>51</v>
      </c>
      <c r="C253" s="8" t="s">
        <v>51</v>
      </c>
      <c r="D253" s="9"/>
      <c r="E253" s="12"/>
      <c r="F253" s="13">
        <f>TRUNC(SUMIF(N252:N252, N251, F252:F252),0)</f>
        <v>282</v>
      </c>
      <c r="G253" s="12"/>
      <c r="H253" s="13">
        <f>TRUNC(SUMIF(N252:N252, N251, H252:H252),0)</f>
        <v>0</v>
      </c>
      <c r="I253" s="12"/>
      <c r="J253" s="13">
        <f>TRUNC(SUMIF(N252:N252, N251, J252:J252),0)</f>
        <v>0</v>
      </c>
      <c r="K253" s="12"/>
      <c r="L253" s="13">
        <f>F253+H253+J253</f>
        <v>282</v>
      </c>
      <c r="M253" s="8" t="s">
        <v>51</v>
      </c>
      <c r="N253" s="2" t="s">
        <v>76</v>
      </c>
      <c r="O253" s="2" t="s">
        <v>76</v>
      </c>
      <c r="P253" s="2" t="s">
        <v>51</v>
      </c>
      <c r="Q253" s="2" t="s">
        <v>51</v>
      </c>
      <c r="R253" s="2" t="s">
        <v>51</v>
      </c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2" t="s">
        <v>51</v>
      </c>
      <c r="AW253" s="2" t="s">
        <v>51</v>
      </c>
      <c r="AX253" s="2" t="s">
        <v>51</v>
      </c>
      <c r="AY253" s="2" t="s">
        <v>51</v>
      </c>
    </row>
    <row r="254" spans="1:51" ht="30" customHeight="1">
      <c r="A254" s="9"/>
      <c r="B254" s="9"/>
      <c r="C254" s="9"/>
      <c r="D254" s="9"/>
      <c r="E254" s="12"/>
      <c r="F254" s="13"/>
      <c r="G254" s="12"/>
      <c r="H254" s="13"/>
      <c r="I254" s="12"/>
      <c r="J254" s="13"/>
      <c r="K254" s="12"/>
      <c r="L254" s="13"/>
      <c r="M254" s="9"/>
    </row>
    <row r="255" spans="1:51" ht="30" customHeight="1">
      <c r="A255" s="202" t="s">
        <v>834</v>
      </c>
      <c r="B255" s="202"/>
      <c r="C255" s="202"/>
      <c r="D255" s="202"/>
      <c r="E255" s="203"/>
      <c r="F255" s="204"/>
      <c r="G255" s="203"/>
      <c r="H255" s="204"/>
      <c r="I255" s="203"/>
      <c r="J255" s="204"/>
      <c r="K255" s="203"/>
      <c r="L255" s="204"/>
      <c r="M255" s="202"/>
      <c r="N255" s="1" t="s">
        <v>340</v>
      </c>
    </row>
    <row r="256" spans="1:51" ht="30" customHeight="1">
      <c r="A256" s="8" t="s">
        <v>835</v>
      </c>
      <c r="B256" s="8" t="s">
        <v>836</v>
      </c>
      <c r="C256" s="8" t="s">
        <v>87</v>
      </c>
      <c r="D256" s="9">
        <v>1</v>
      </c>
      <c r="E256" s="12">
        <f>일위대가목록!E105</f>
        <v>355</v>
      </c>
      <c r="F256" s="13">
        <f>TRUNC(E256*D256,1)</f>
        <v>355</v>
      </c>
      <c r="G256" s="12">
        <f>일위대가목록!F105</f>
        <v>8889</v>
      </c>
      <c r="H256" s="13">
        <f>TRUNC(G256*D256,1)</f>
        <v>8889</v>
      </c>
      <c r="I256" s="12">
        <f>일위대가목록!G105</f>
        <v>0</v>
      </c>
      <c r="J256" s="13">
        <f>TRUNC(I256*D256,1)</f>
        <v>0</v>
      </c>
      <c r="K256" s="12">
        <f>TRUNC(E256+G256+I256,1)</f>
        <v>9244</v>
      </c>
      <c r="L256" s="13">
        <f>TRUNC(F256+H256+J256,1)</f>
        <v>9244</v>
      </c>
      <c r="M256" s="8" t="s">
        <v>837</v>
      </c>
      <c r="N256" s="2" t="s">
        <v>340</v>
      </c>
      <c r="O256" s="2" t="s">
        <v>838</v>
      </c>
      <c r="P256" s="2" t="s">
        <v>62</v>
      </c>
      <c r="Q256" s="2" t="s">
        <v>63</v>
      </c>
      <c r="R256" s="2" t="s">
        <v>63</v>
      </c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2" t="s">
        <v>51</v>
      </c>
      <c r="AW256" s="2" t="s">
        <v>839</v>
      </c>
      <c r="AX256" s="2" t="s">
        <v>51</v>
      </c>
      <c r="AY256" s="2" t="s">
        <v>51</v>
      </c>
    </row>
    <row r="257" spans="1:51" ht="30" customHeight="1">
      <c r="A257" s="8" t="s">
        <v>840</v>
      </c>
      <c r="B257" s="8" t="s">
        <v>841</v>
      </c>
      <c r="C257" s="8" t="s">
        <v>87</v>
      </c>
      <c r="D257" s="9">
        <v>1</v>
      </c>
      <c r="E257" s="12">
        <f>일위대가목록!E106</f>
        <v>317</v>
      </c>
      <c r="F257" s="13">
        <f>TRUNC(E257*D257,1)</f>
        <v>317</v>
      </c>
      <c r="G257" s="12">
        <f>일위대가목록!F106</f>
        <v>15868</v>
      </c>
      <c r="H257" s="13">
        <f>TRUNC(G257*D257,1)</f>
        <v>15868</v>
      </c>
      <c r="I257" s="12">
        <f>일위대가목록!G106</f>
        <v>0</v>
      </c>
      <c r="J257" s="13">
        <f>TRUNC(I257*D257,1)</f>
        <v>0</v>
      </c>
      <c r="K257" s="12">
        <f>TRUNC(E257+G257+I257,1)</f>
        <v>16185</v>
      </c>
      <c r="L257" s="13">
        <f>TRUNC(F257+H257+J257,1)</f>
        <v>16185</v>
      </c>
      <c r="M257" s="8" t="s">
        <v>842</v>
      </c>
      <c r="N257" s="2" t="s">
        <v>340</v>
      </c>
      <c r="O257" s="2" t="s">
        <v>843</v>
      </c>
      <c r="P257" s="2" t="s">
        <v>62</v>
      </c>
      <c r="Q257" s="2" t="s">
        <v>63</v>
      </c>
      <c r="R257" s="2" t="s">
        <v>63</v>
      </c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2" t="s">
        <v>51</v>
      </c>
      <c r="AW257" s="2" t="s">
        <v>844</v>
      </c>
      <c r="AX257" s="2" t="s">
        <v>51</v>
      </c>
      <c r="AY257" s="2" t="s">
        <v>51</v>
      </c>
    </row>
    <row r="258" spans="1:51" ht="30" customHeight="1">
      <c r="A258" s="8" t="s">
        <v>402</v>
      </c>
      <c r="B258" s="8" t="s">
        <v>51</v>
      </c>
      <c r="C258" s="8" t="s">
        <v>51</v>
      </c>
      <c r="D258" s="9"/>
      <c r="E258" s="12"/>
      <c r="F258" s="13">
        <f>TRUNC(SUMIF(N256:N257, N255, F256:F257),0)</f>
        <v>672</v>
      </c>
      <c r="G258" s="12"/>
      <c r="H258" s="13">
        <f>TRUNC(SUMIF(N256:N257, N255, H256:H257),0)</f>
        <v>24757</v>
      </c>
      <c r="I258" s="12"/>
      <c r="J258" s="13">
        <f>TRUNC(SUMIF(N256:N257, N255, J256:J257),0)</f>
        <v>0</v>
      </c>
      <c r="K258" s="12"/>
      <c r="L258" s="13">
        <f>F258+H258+J258</f>
        <v>25429</v>
      </c>
      <c r="M258" s="8" t="s">
        <v>51</v>
      </c>
      <c r="N258" s="2" t="s">
        <v>76</v>
      </c>
      <c r="O258" s="2" t="s">
        <v>76</v>
      </c>
      <c r="P258" s="2" t="s">
        <v>51</v>
      </c>
      <c r="Q258" s="2" t="s">
        <v>51</v>
      </c>
      <c r="R258" s="2" t="s">
        <v>51</v>
      </c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2" t="s">
        <v>51</v>
      </c>
      <c r="AW258" s="2" t="s">
        <v>51</v>
      </c>
      <c r="AX258" s="2" t="s">
        <v>51</v>
      </c>
      <c r="AY258" s="2" t="s">
        <v>51</v>
      </c>
    </row>
    <row r="259" spans="1:51" ht="30" customHeight="1">
      <c r="A259" s="9"/>
      <c r="B259" s="9"/>
      <c r="C259" s="9"/>
      <c r="D259" s="9"/>
      <c r="E259" s="12"/>
      <c r="F259" s="13"/>
      <c r="G259" s="12"/>
      <c r="H259" s="13"/>
      <c r="I259" s="12"/>
      <c r="J259" s="13"/>
      <c r="K259" s="12"/>
      <c r="L259" s="13"/>
      <c r="M259" s="9"/>
    </row>
    <row r="260" spans="1:51" ht="30" customHeight="1">
      <c r="A260" s="202" t="s">
        <v>845</v>
      </c>
      <c r="B260" s="202"/>
      <c r="C260" s="202"/>
      <c r="D260" s="202"/>
      <c r="E260" s="203"/>
      <c r="F260" s="204"/>
      <c r="G260" s="203"/>
      <c r="H260" s="204"/>
      <c r="I260" s="203"/>
      <c r="J260" s="204"/>
      <c r="K260" s="203"/>
      <c r="L260" s="204"/>
      <c r="M260" s="202"/>
      <c r="N260" s="1" t="s">
        <v>345</v>
      </c>
    </row>
    <row r="261" spans="1:51" ht="30" customHeight="1">
      <c r="A261" s="8" t="s">
        <v>835</v>
      </c>
      <c r="B261" s="8" t="s">
        <v>836</v>
      </c>
      <c r="C261" s="8" t="s">
        <v>87</v>
      </c>
      <c r="D261" s="9">
        <v>1</v>
      </c>
      <c r="E261" s="12">
        <f>일위대가목록!E105</f>
        <v>355</v>
      </c>
      <c r="F261" s="13">
        <f>TRUNC(E261*D261,1)</f>
        <v>355</v>
      </c>
      <c r="G261" s="12">
        <f>일위대가목록!F105</f>
        <v>8889</v>
      </c>
      <c r="H261" s="13">
        <f>TRUNC(G261*D261,1)</f>
        <v>8889</v>
      </c>
      <c r="I261" s="12">
        <f>일위대가목록!G105</f>
        <v>0</v>
      </c>
      <c r="J261" s="13">
        <f>TRUNC(I261*D261,1)</f>
        <v>0</v>
      </c>
      <c r="K261" s="12">
        <f>TRUNC(E261+G261+I261,1)</f>
        <v>9244</v>
      </c>
      <c r="L261" s="13">
        <f>TRUNC(F261+H261+J261,1)</f>
        <v>9244</v>
      </c>
      <c r="M261" s="8" t="s">
        <v>837</v>
      </c>
      <c r="N261" s="2" t="s">
        <v>345</v>
      </c>
      <c r="O261" s="2" t="s">
        <v>838</v>
      </c>
      <c r="P261" s="2" t="s">
        <v>62</v>
      </c>
      <c r="Q261" s="2" t="s">
        <v>63</v>
      </c>
      <c r="R261" s="2" t="s">
        <v>63</v>
      </c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2" t="s">
        <v>51</v>
      </c>
      <c r="AW261" s="2" t="s">
        <v>846</v>
      </c>
      <c r="AX261" s="2" t="s">
        <v>51</v>
      </c>
      <c r="AY261" s="2" t="s">
        <v>51</v>
      </c>
    </row>
    <row r="262" spans="1:51" ht="30" customHeight="1">
      <c r="A262" s="8" t="s">
        <v>847</v>
      </c>
      <c r="B262" s="8" t="s">
        <v>848</v>
      </c>
      <c r="C262" s="8" t="s">
        <v>87</v>
      </c>
      <c r="D262" s="9">
        <v>1</v>
      </c>
      <c r="E262" s="12">
        <f>일위대가목록!E107</f>
        <v>170</v>
      </c>
      <c r="F262" s="13">
        <f>TRUNC(E262*D262,1)</f>
        <v>170</v>
      </c>
      <c r="G262" s="12">
        <f>일위대가목록!F107</f>
        <v>8538</v>
      </c>
      <c r="H262" s="13">
        <f>TRUNC(G262*D262,1)</f>
        <v>8538</v>
      </c>
      <c r="I262" s="12">
        <f>일위대가목록!G107</f>
        <v>0</v>
      </c>
      <c r="J262" s="13">
        <f>TRUNC(I262*D262,1)</f>
        <v>0</v>
      </c>
      <c r="K262" s="12">
        <f>TRUNC(E262+G262+I262,1)</f>
        <v>8708</v>
      </c>
      <c r="L262" s="13">
        <f>TRUNC(F262+H262+J262,1)</f>
        <v>8708</v>
      </c>
      <c r="M262" s="8" t="s">
        <v>849</v>
      </c>
      <c r="N262" s="2" t="s">
        <v>345</v>
      </c>
      <c r="O262" s="2" t="s">
        <v>850</v>
      </c>
      <c r="P262" s="2" t="s">
        <v>62</v>
      </c>
      <c r="Q262" s="2" t="s">
        <v>63</v>
      </c>
      <c r="R262" s="2" t="s">
        <v>63</v>
      </c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2" t="s">
        <v>51</v>
      </c>
      <c r="AW262" s="2" t="s">
        <v>851</v>
      </c>
      <c r="AX262" s="2" t="s">
        <v>51</v>
      </c>
      <c r="AY262" s="2" t="s">
        <v>51</v>
      </c>
    </row>
    <row r="263" spans="1:51" ht="30" customHeight="1">
      <c r="A263" s="8" t="s">
        <v>402</v>
      </c>
      <c r="B263" s="8" t="s">
        <v>51</v>
      </c>
      <c r="C263" s="8" t="s">
        <v>51</v>
      </c>
      <c r="D263" s="9"/>
      <c r="E263" s="12"/>
      <c r="F263" s="13">
        <f>TRUNC(SUMIF(N261:N262, N260, F261:F262),0)</f>
        <v>525</v>
      </c>
      <c r="G263" s="12"/>
      <c r="H263" s="13">
        <f>TRUNC(SUMIF(N261:N262, N260, H261:H262),0)</f>
        <v>17427</v>
      </c>
      <c r="I263" s="12"/>
      <c r="J263" s="13">
        <f>TRUNC(SUMIF(N261:N262, N260, J261:J262),0)</f>
        <v>0</v>
      </c>
      <c r="K263" s="12"/>
      <c r="L263" s="13">
        <f>F263+H263+J263</f>
        <v>17952</v>
      </c>
      <c r="M263" s="8" t="s">
        <v>51</v>
      </c>
      <c r="N263" s="2" t="s">
        <v>76</v>
      </c>
      <c r="O263" s="2" t="s">
        <v>76</v>
      </c>
      <c r="P263" s="2" t="s">
        <v>51</v>
      </c>
      <c r="Q263" s="2" t="s">
        <v>51</v>
      </c>
      <c r="R263" s="2" t="s">
        <v>51</v>
      </c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2" t="s">
        <v>51</v>
      </c>
      <c r="AW263" s="2" t="s">
        <v>51</v>
      </c>
      <c r="AX263" s="2" t="s">
        <v>51</v>
      </c>
      <c r="AY263" s="2" t="s">
        <v>51</v>
      </c>
    </row>
    <row r="264" spans="1:51" ht="30" customHeight="1">
      <c r="A264" s="9"/>
      <c r="B264" s="9"/>
      <c r="C264" s="9"/>
      <c r="D264" s="9"/>
      <c r="E264" s="12"/>
      <c r="F264" s="13"/>
      <c r="G264" s="12"/>
      <c r="H264" s="13"/>
      <c r="I264" s="12"/>
      <c r="J264" s="13"/>
      <c r="K264" s="12"/>
      <c r="L264" s="13"/>
      <c r="M264" s="9"/>
    </row>
    <row r="265" spans="1:51" ht="30" customHeight="1">
      <c r="A265" s="202" t="s">
        <v>852</v>
      </c>
      <c r="B265" s="202"/>
      <c r="C265" s="202"/>
      <c r="D265" s="202"/>
      <c r="E265" s="203"/>
      <c r="F265" s="204"/>
      <c r="G265" s="203"/>
      <c r="H265" s="204"/>
      <c r="I265" s="203"/>
      <c r="J265" s="204"/>
      <c r="K265" s="203"/>
      <c r="L265" s="204"/>
      <c r="M265" s="202"/>
      <c r="N265" s="1" t="s">
        <v>392</v>
      </c>
    </row>
    <row r="266" spans="1:51" ht="30" customHeight="1">
      <c r="A266" s="8" t="s">
        <v>854</v>
      </c>
      <c r="B266" s="8" t="s">
        <v>483</v>
      </c>
      <c r="C266" s="8" t="s">
        <v>484</v>
      </c>
      <c r="D266" s="9">
        <v>0.35</v>
      </c>
      <c r="E266" s="12">
        <f>단가대비표!O94</f>
        <v>0</v>
      </c>
      <c r="F266" s="13">
        <f>TRUNC(E266*D266,1)</f>
        <v>0</v>
      </c>
      <c r="G266" s="12">
        <f>단가대비표!P94</f>
        <v>247977</v>
      </c>
      <c r="H266" s="13">
        <f>TRUNC(G266*D266,1)</f>
        <v>86791.9</v>
      </c>
      <c r="I266" s="12">
        <f>단가대비표!V94</f>
        <v>0</v>
      </c>
      <c r="J266" s="13">
        <f>TRUNC(I266*D266,1)</f>
        <v>0</v>
      </c>
      <c r="K266" s="12">
        <f t="shared" ref="K266:L269" si="38">TRUNC(E266+G266+I266,1)</f>
        <v>247977</v>
      </c>
      <c r="L266" s="13">
        <f t="shared" si="38"/>
        <v>86791.9</v>
      </c>
      <c r="M266" s="8" t="s">
        <v>386</v>
      </c>
      <c r="N266" s="2" t="s">
        <v>51</v>
      </c>
      <c r="O266" s="2" t="s">
        <v>855</v>
      </c>
      <c r="P266" s="2" t="s">
        <v>63</v>
      </c>
      <c r="Q266" s="2" t="s">
        <v>63</v>
      </c>
      <c r="R266" s="2" t="s">
        <v>62</v>
      </c>
      <c r="S266" s="3"/>
      <c r="T266" s="3"/>
      <c r="U266" s="3"/>
      <c r="V266" s="3">
        <v>1</v>
      </c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2" t="s">
        <v>51</v>
      </c>
      <c r="AW266" s="2" t="s">
        <v>856</v>
      </c>
      <c r="AX266" s="2" t="s">
        <v>51</v>
      </c>
      <c r="AY266" s="2" t="s">
        <v>389</v>
      </c>
    </row>
    <row r="267" spans="1:51" ht="30" customHeight="1">
      <c r="A267" s="8" t="s">
        <v>497</v>
      </c>
      <c r="B267" s="8" t="s">
        <v>483</v>
      </c>
      <c r="C267" s="8" t="s">
        <v>484</v>
      </c>
      <c r="D267" s="9">
        <v>0.17</v>
      </c>
      <c r="E267" s="12">
        <f>단가대비표!O93</f>
        <v>0</v>
      </c>
      <c r="F267" s="13">
        <f>TRUNC(E267*D267,1)</f>
        <v>0</v>
      </c>
      <c r="G267" s="12">
        <f>단가대비표!P93</f>
        <v>179203</v>
      </c>
      <c r="H267" s="13">
        <f>TRUNC(G267*D267,1)</f>
        <v>30464.5</v>
      </c>
      <c r="I267" s="12">
        <f>단가대비표!V93</f>
        <v>0</v>
      </c>
      <c r="J267" s="13">
        <f>TRUNC(I267*D267,1)</f>
        <v>0</v>
      </c>
      <c r="K267" s="12">
        <f t="shared" si="38"/>
        <v>179203</v>
      </c>
      <c r="L267" s="13">
        <f t="shared" si="38"/>
        <v>30464.5</v>
      </c>
      <c r="M267" s="8" t="s">
        <v>386</v>
      </c>
      <c r="N267" s="2" t="s">
        <v>51</v>
      </c>
      <c r="O267" s="2" t="s">
        <v>498</v>
      </c>
      <c r="P267" s="2" t="s">
        <v>63</v>
      </c>
      <c r="Q267" s="2" t="s">
        <v>63</v>
      </c>
      <c r="R267" s="2" t="s">
        <v>62</v>
      </c>
      <c r="S267" s="3"/>
      <c r="T267" s="3"/>
      <c r="U267" s="3"/>
      <c r="V267" s="3">
        <v>1</v>
      </c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2" t="s">
        <v>51</v>
      </c>
      <c r="AW267" s="2" t="s">
        <v>857</v>
      </c>
      <c r="AX267" s="2" t="s">
        <v>51</v>
      </c>
      <c r="AY267" s="2" t="s">
        <v>389</v>
      </c>
    </row>
    <row r="268" spans="1:51" ht="30" customHeight="1">
      <c r="A268" s="8" t="s">
        <v>500</v>
      </c>
      <c r="B268" s="8" t="s">
        <v>858</v>
      </c>
      <c r="C268" s="8" t="s">
        <v>502</v>
      </c>
      <c r="D268" s="9">
        <v>1</v>
      </c>
      <c r="E268" s="12">
        <f>일위대가목록!E49</f>
        <v>6576</v>
      </c>
      <c r="F268" s="13">
        <f>TRUNC(E268*D268,1)</f>
        <v>6576</v>
      </c>
      <c r="G268" s="12">
        <f>일위대가목록!F49</f>
        <v>44299</v>
      </c>
      <c r="H268" s="13">
        <f>TRUNC(G268*D268,1)</f>
        <v>44299</v>
      </c>
      <c r="I268" s="12">
        <f>일위대가목록!G49</f>
        <v>28219</v>
      </c>
      <c r="J268" s="13">
        <f>TRUNC(I268*D268,1)</f>
        <v>28219</v>
      </c>
      <c r="K268" s="12">
        <f t="shared" si="38"/>
        <v>79094</v>
      </c>
      <c r="L268" s="13">
        <f t="shared" si="38"/>
        <v>79094</v>
      </c>
      <c r="M268" s="8" t="s">
        <v>386</v>
      </c>
      <c r="N268" s="2" t="s">
        <v>51</v>
      </c>
      <c r="O268" s="2" t="s">
        <v>859</v>
      </c>
      <c r="P268" s="2" t="s">
        <v>62</v>
      </c>
      <c r="Q268" s="2" t="s">
        <v>63</v>
      </c>
      <c r="R268" s="2" t="s">
        <v>63</v>
      </c>
      <c r="S268" s="3"/>
      <c r="T268" s="3"/>
      <c r="U268" s="3"/>
      <c r="V268" s="3">
        <v>1</v>
      </c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2" t="s">
        <v>51</v>
      </c>
      <c r="AW268" s="2" t="s">
        <v>860</v>
      </c>
      <c r="AX268" s="2" t="s">
        <v>51</v>
      </c>
      <c r="AY268" s="2" t="s">
        <v>389</v>
      </c>
    </row>
    <row r="269" spans="1:51" ht="30" customHeight="1">
      <c r="A269" s="8" t="s">
        <v>397</v>
      </c>
      <c r="B269" s="8" t="s">
        <v>398</v>
      </c>
      <c r="C269" s="8" t="s">
        <v>399</v>
      </c>
      <c r="D269" s="9">
        <v>1</v>
      </c>
      <c r="E269" s="12">
        <v>0</v>
      </c>
      <c r="F269" s="13">
        <f>TRUNC(E269*D269,1)</f>
        <v>0</v>
      </c>
      <c r="G269" s="12">
        <v>0</v>
      </c>
      <c r="H269" s="13">
        <f>TRUNC(G269*D269,1)</f>
        <v>0</v>
      </c>
      <c r="I269" s="12">
        <f>TRUNC(SUMIF(V266:V269, RIGHTB(O269, 1), L266:L269)*U269, 2)</f>
        <v>196350.4</v>
      </c>
      <c r="J269" s="13">
        <f>TRUNC(I269*D269,1)</f>
        <v>196350.4</v>
      </c>
      <c r="K269" s="12">
        <f t="shared" si="38"/>
        <v>196350.4</v>
      </c>
      <c r="L269" s="13">
        <f t="shared" si="38"/>
        <v>196350.4</v>
      </c>
      <c r="M269" s="8" t="s">
        <v>51</v>
      </c>
      <c r="N269" s="2" t="s">
        <v>392</v>
      </c>
      <c r="O269" s="2" t="s">
        <v>400</v>
      </c>
      <c r="P269" s="2" t="s">
        <v>63</v>
      </c>
      <c r="Q269" s="2" t="s">
        <v>63</v>
      </c>
      <c r="R269" s="2" t="s">
        <v>63</v>
      </c>
      <c r="S269" s="3">
        <v>3</v>
      </c>
      <c r="T269" s="3">
        <v>2</v>
      </c>
      <c r="U269" s="3">
        <v>1</v>
      </c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2" t="s">
        <v>51</v>
      </c>
      <c r="AW269" s="2" t="s">
        <v>861</v>
      </c>
      <c r="AX269" s="2" t="s">
        <v>51</v>
      </c>
      <c r="AY269" s="2" t="s">
        <v>51</v>
      </c>
    </row>
    <row r="270" spans="1:51" ht="30" customHeight="1">
      <c r="A270" s="8" t="s">
        <v>402</v>
      </c>
      <c r="B270" s="8" t="s">
        <v>51</v>
      </c>
      <c r="C270" s="8" t="s">
        <v>51</v>
      </c>
      <c r="D270" s="9"/>
      <c r="E270" s="12"/>
      <c r="F270" s="13">
        <f>TRUNC(SUMIF(N266:N269, N265, F266:F269),0)</f>
        <v>0</v>
      </c>
      <c r="G270" s="12"/>
      <c r="H270" s="13">
        <f>TRUNC(SUMIF(N266:N269, N265, H266:H269),0)</f>
        <v>0</v>
      </c>
      <c r="I270" s="12"/>
      <c r="J270" s="13">
        <f>TRUNC(SUMIF(N266:N269, N265, J266:J269),0)</f>
        <v>196350</v>
      </c>
      <c r="K270" s="12"/>
      <c r="L270" s="13">
        <f>F270+H270+J270</f>
        <v>196350</v>
      </c>
      <c r="M270" s="8" t="s">
        <v>51</v>
      </c>
      <c r="N270" s="2" t="s">
        <v>76</v>
      </c>
      <c r="O270" s="2" t="s">
        <v>76</v>
      </c>
      <c r="P270" s="2" t="s">
        <v>51</v>
      </c>
      <c r="Q270" s="2" t="s">
        <v>51</v>
      </c>
      <c r="R270" s="2" t="s">
        <v>51</v>
      </c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2" t="s">
        <v>51</v>
      </c>
      <c r="AW270" s="2" t="s">
        <v>51</v>
      </c>
      <c r="AX270" s="2" t="s">
        <v>51</v>
      </c>
      <c r="AY270" s="2" t="s">
        <v>51</v>
      </c>
    </row>
    <row r="271" spans="1:51" ht="30" customHeight="1">
      <c r="A271" s="9"/>
      <c r="B271" s="9"/>
      <c r="C271" s="9"/>
      <c r="D271" s="9"/>
      <c r="E271" s="12"/>
      <c r="F271" s="13"/>
      <c r="G271" s="12"/>
      <c r="H271" s="13"/>
      <c r="I271" s="12"/>
      <c r="J271" s="13"/>
      <c r="K271" s="12"/>
      <c r="L271" s="13"/>
      <c r="M271" s="9"/>
    </row>
    <row r="272" spans="1:51" ht="30" customHeight="1">
      <c r="A272" s="202" t="s">
        <v>862</v>
      </c>
      <c r="B272" s="202"/>
      <c r="C272" s="202"/>
      <c r="D272" s="202"/>
      <c r="E272" s="203"/>
      <c r="F272" s="204"/>
      <c r="G272" s="203"/>
      <c r="H272" s="204"/>
      <c r="I272" s="203"/>
      <c r="J272" s="204"/>
      <c r="K272" s="203"/>
      <c r="L272" s="204"/>
      <c r="M272" s="202"/>
      <c r="N272" s="1" t="s">
        <v>395</v>
      </c>
    </row>
    <row r="273" spans="1:51" ht="30" customHeight="1">
      <c r="A273" s="8" t="s">
        <v>854</v>
      </c>
      <c r="B273" s="8" t="s">
        <v>483</v>
      </c>
      <c r="C273" s="8" t="s">
        <v>484</v>
      </c>
      <c r="D273" s="9">
        <v>0.35</v>
      </c>
      <c r="E273" s="12">
        <f>단가대비표!O94</f>
        <v>0</v>
      </c>
      <c r="F273" s="13">
        <f>TRUNC(E273*D273,1)</f>
        <v>0</v>
      </c>
      <c r="G273" s="12">
        <f>단가대비표!P94</f>
        <v>247977</v>
      </c>
      <c r="H273" s="13">
        <f>TRUNC(G273*D273,1)</f>
        <v>86791.9</v>
      </c>
      <c r="I273" s="12">
        <f>단가대비표!V94</f>
        <v>0</v>
      </c>
      <c r="J273" s="13">
        <f>TRUNC(I273*D273,1)</f>
        <v>0</v>
      </c>
      <c r="K273" s="12">
        <f t="shared" ref="K273:L276" si="39">TRUNC(E273+G273+I273,1)</f>
        <v>247977</v>
      </c>
      <c r="L273" s="13">
        <f t="shared" si="39"/>
        <v>86791.9</v>
      </c>
      <c r="M273" s="8" t="s">
        <v>386</v>
      </c>
      <c r="N273" s="2" t="s">
        <v>51</v>
      </c>
      <c r="O273" s="2" t="s">
        <v>855</v>
      </c>
      <c r="P273" s="2" t="s">
        <v>63</v>
      </c>
      <c r="Q273" s="2" t="s">
        <v>63</v>
      </c>
      <c r="R273" s="2" t="s">
        <v>62</v>
      </c>
      <c r="S273" s="3"/>
      <c r="T273" s="3"/>
      <c r="U273" s="3"/>
      <c r="V273" s="3">
        <v>1</v>
      </c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2" t="s">
        <v>51</v>
      </c>
      <c r="AW273" s="2" t="s">
        <v>864</v>
      </c>
      <c r="AX273" s="2" t="s">
        <v>51</v>
      </c>
      <c r="AY273" s="2" t="s">
        <v>389</v>
      </c>
    </row>
    <row r="274" spans="1:51" ht="30" customHeight="1">
      <c r="A274" s="8" t="s">
        <v>497</v>
      </c>
      <c r="B274" s="8" t="s">
        <v>483</v>
      </c>
      <c r="C274" s="8" t="s">
        <v>484</v>
      </c>
      <c r="D274" s="9">
        <v>0.17</v>
      </c>
      <c r="E274" s="12">
        <f>단가대비표!O93</f>
        <v>0</v>
      </c>
      <c r="F274" s="13">
        <f>TRUNC(E274*D274,1)</f>
        <v>0</v>
      </c>
      <c r="G274" s="12">
        <f>단가대비표!P93</f>
        <v>179203</v>
      </c>
      <c r="H274" s="13">
        <f>TRUNC(G274*D274,1)</f>
        <v>30464.5</v>
      </c>
      <c r="I274" s="12">
        <f>단가대비표!V93</f>
        <v>0</v>
      </c>
      <c r="J274" s="13">
        <f>TRUNC(I274*D274,1)</f>
        <v>0</v>
      </c>
      <c r="K274" s="12">
        <f t="shared" si="39"/>
        <v>179203</v>
      </c>
      <c r="L274" s="13">
        <f t="shared" si="39"/>
        <v>30464.5</v>
      </c>
      <c r="M274" s="8" t="s">
        <v>386</v>
      </c>
      <c r="N274" s="2" t="s">
        <v>51</v>
      </c>
      <c r="O274" s="2" t="s">
        <v>498</v>
      </c>
      <c r="P274" s="2" t="s">
        <v>63</v>
      </c>
      <c r="Q274" s="2" t="s">
        <v>63</v>
      </c>
      <c r="R274" s="2" t="s">
        <v>62</v>
      </c>
      <c r="S274" s="3"/>
      <c r="T274" s="3"/>
      <c r="U274" s="3"/>
      <c r="V274" s="3">
        <v>1</v>
      </c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2" t="s">
        <v>51</v>
      </c>
      <c r="AW274" s="2" t="s">
        <v>865</v>
      </c>
      <c r="AX274" s="2" t="s">
        <v>51</v>
      </c>
      <c r="AY274" s="2" t="s">
        <v>389</v>
      </c>
    </row>
    <row r="275" spans="1:51" ht="30" customHeight="1">
      <c r="A275" s="8" t="s">
        <v>500</v>
      </c>
      <c r="B275" s="8" t="s">
        <v>858</v>
      </c>
      <c r="C275" s="8" t="s">
        <v>502</v>
      </c>
      <c r="D275" s="9">
        <v>1</v>
      </c>
      <c r="E275" s="12">
        <f>일위대가목록!E49</f>
        <v>6576</v>
      </c>
      <c r="F275" s="13">
        <f>TRUNC(E275*D275,1)</f>
        <v>6576</v>
      </c>
      <c r="G275" s="12">
        <f>일위대가목록!F49</f>
        <v>44299</v>
      </c>
      <c r="H275" s="13">
        <f>TRUNC(G275*D275,1)</f>
        <v>44299</v>
      </c>
      <c r="I275" s="12">
        <f>일위대가목록!G49</f>
        <v>28219</v>
      </c>
      <c r="J275" s="13">
        <f>TRUNC(I275*D275,1)</f>
        <v>28219</v>
      </c>
      <c r="K275" s="12">
        <f t="shared" si="39"/>
        <v>79094</v>
      </c>
      <c r="L275" s="13">
        <f t="shared" si="39"/>
        <v>79094</v>
      </c>
      <c r="M275" s="8" t="s">
        <v>386</v>
      </c>
      <c r="N275" s="2" t="s">
        <v>51</v>
      </c>
      <c r="O275" s="2" t="s">
        <v>859</v>
      </c>
      <c r="P275" s="2" t="s">
        <v>62</v>
      </c>
      <c r="Q275" s="2" t="s">
        <v>63</v>
      </c>
      <c r="R275" s="2" t="s">
        <v>63</v>
      </c>
      <c r="S275" s="3"/>
      <c r="T275" s="3"/>
      <c r="U275" s="3"/>
      <c r="V275" s="3">
        <v>1</v>
      </c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2" t="s">
        <v>51</v>
      </c>
      <c r="AW275" s="2" t="s">
        <v>866</v>
      </c>
      <c r="AX275" s="2" t="s">
        <v>51</v>
      </c>
      <c r="AY275" s="2" t="s">
        <v>389</v>
      </c>
    </row>
    <row r="276" spans="1:51" ht="30" customHeight="1">
      <c r="A276" s="8" t="s">
        <v>397</v>
      </c>
      <c r="B276" s="8" t="s">
        <v>398</v>
      </c>
      <c r="C276" s="8" t="s">
        <v>399</v>
      </c>
      <c r="D276" s="9">
        <v>1</v>
      </c>
      <c r="E276" s="12">
        <v>0</v>
      </c>
      <c r="F276" s="13">
        <f>TRUNC(E276*D276,1)</f>
        <v>0</v>
      </c>
      <c r="G276" s="12">
        <v>0</v>
      </c>
      <c r="H276" s="13">
        <f>TRUNC(G276*D276,1)</f>
        <v>0</v>
      </c>
      <c r="I276" s="12">
        <f>TRUNC(SUMIF(V273:V276, RIGHTB(O276, 1), L273:L276)*U276, 2)</f>
        <v>196350.4</v>
      </c>
      <c r="J276" s="13">
        <f>TRUNC(I276*D276,1)</f>
        <v>196350.4</v>
      </c>
      <c r="K276" s="12">
        <f t="shared" si="39"/>
        <v>196350.4</v>
      </c>
      <c r="L276" s="13">
        <f t="shared" si="39"/>
        <v>196350.4</v>
      </c>
      <c r="M276" s="8" t="s">
        <v>51</v>
      </c>
      <c r="N276" s="2" t="s">
        <v>395</v>
      </c>
      <c r="O276" s="2" t="s">
        <v>400</v>
      </c>
      <c r="P276" s="2" t="s">
        <v>63</v>
      </c>
      <c r="Q276" s="2" t="s">
        <v>63</v>
      </c>
      <c r="R276" s="2" t="s">
        <v>63</v>
      </c>
      <c r="S276" s="3">
        <v>3</v>
      </c>
      <c r="T276" s="3">
        <v>2</v>
      </c>
      <c r="U276" s="3">
        <v>1</v>
      </c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2" t="s">
        <v>51</v>
      </c>
      <c r="AW276" s="2" t="s">
        <v>867</v>
      </c>
      <c r="AX276" s="2" t="s">
        <v>51</v>
      </c>
      <c r="AY276" s="2" t="s">
        <v>51</v>
      </c>
    </row>
    <row r="277" spans="1:51" ht="30" customHeight="1">
      <c r="A277" s="8" t="s">
        <v>402</v>
      </c>
      <c r="B277" s="8" t="s">
        <v>51</v>
      </c>
      <c r="C277" s="8" t="s">
        <v>51</v>
      </c>
      <c r="D277" s="9"/>
      <c r="E277" s="12"/>
      <c r="F277" s="13">
        <f>TRUNC(SUMIF(N273:N276, N272, F273:F276),0)</f>
        <v>0</v>
      </c>
      <c r="G277" s="12"/>
      <c r="H277" s="13">
        <f>TRUNC(SUMIF(N273:N276, N272, H273:H276),0)</f>
        <v>0</v>
      </c>
      <c r="I277" s="12"/>
      <c r="J277" s="13">
        <f>TRUNC(SUMIF(N273:N276, N272, J273:J276),0)</f>
        <v>196350</v>
      </c>
      <c r="K277" s="12"/>
      <c r="L277" s="13">
        <f>F277+H277+J277</f>
        <v>196350</v>
      </c>
      <c r="M277" s="8" t="s">
        <v>51</v>
      </c>
      <c r="N277" s="2" t="s">
        <v>76</v>
      </c>
      <c r="O277" s="2" t="s">
        <v>76</v>
      </c>
      <c r="P277" s="2" t="s">
        <v>51</v>
      </c>
      <c r="Q277" s="2" t="s">
        <v>51</v>
      </c>
      <c r="R277" s="2" t="s">
        <v>51</v>
      </c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2" t="s">
        <v>51</v>
      </c>
      <c r="AW277" s="2" t="s">
        <v>51</v>
      </c>
      <c r="AX277" s="2" t="s">
        <v>51</v>
      </c>
      <c r="AY277" s="2" t="s">
        <v>51</v>
      </c>
    </row>
    <row r="278" spans="1:51" ht="30" customHeight="1">
      <c r="A278" s="9"/>
      <c r="B278" s="9"/>
      <c r="C278" s="9"/>
      <c r="D278" s="9"/>
      <c r="E278" s="12"/>
      <c r="F278" s="13"/>
      <c r="G278" s="12"/>
      <c r="H278" s="13"/>
      <c r="I278" s="12"/>
      <c r="J278" s="13"/>
      <c r="K278" s="12"/>
      <c r="L278" s="13"/>
      <c r="M278" s="9"/>
    </row>
    <row r="279" spans="1:51" ht="30" customHeight="1">
      <c r="A279" s="202" t="s">
        <v>868</v>
      </c>
      <c r="B279" s="202"/>
      <c r="C279" s="202"/>
      <c r="D279" s="202"/>
      <c r="E279" s="203"/>
      <c r="F279" s="204"/>
      <c r="G279" s="203"/>
      <c r="H279" s="204"/>
      <c r="I279" s="203"/>
      <c r="J279" s="204"/>
      <c r="K279" s="203"/>
      <c r="L279" s="204"/>
      <c r="M279" s="202"/>
      <c r="N279" s="1" t="s">
        <v>859</v>
      </c>
    </row>
    <row r="280" spans="1:51" ht="30" customHeight="1">
      <c r="A280" s="8" t="s">
        <v>500</v>
      </c>
      <c r="B280" s="8" t="s">
        <v>858</v>
      </c>
      <c r="C280" s="8" t="s">
        <v>81</v>
      </c>
      <c r="D280" s="9">
        <v>0.2298</v>
      </c>
      <c r="E280" s="12">
        <f>단가대비표!O5</f>
        <v>0</v>
      </c>
      <c r="F280" s="13">
        <f>TRUNC(E280*D280,1)</f>
        <v>0</v>
      </c>
      <c r="G280" s="12">
        <f>단가대비표!P5</f>
        <v>0</v>
      </c>
      <c r="H280" s="13">
        <f>TRUNC(G280*D280,1)</f>
        <v>0</v>
      </c>
      <c r="I280" s="12">
        <f>단가대비표!V5</f>
        <v>122800</v>
      </c>
      <c r="J280" s="13">
        <f>TRUNC(I280*D280,1)</f>
        <v>28219.4</v>
      </c>
      <c r="K280" s="12">
        <f t="shared" ref="K280:L283" si="40">TRUNC(E280+G280+I280,1)</f>
        <v>122800</v>
      </c>
      <c r="L280" s="13">
        <f t="shared" si="40"/>
        <v>28219.4</v>
      </c>
      <c r="M280" s="8" t="s">
        <v>871</v>
      </c>
      <c r="N280" s="2" t="s">
        <v>859</v>
      </c>
      <c r="O280" s="2" t="s">
        <v>872</v>
      </c>
      <c r="P280" s="2" t="s">
        <v>63</v>
      </c>
      <c r="Q280" s="2" t="s">
        <v>63</v>
      </c>
      <c r="R280" s="2" t="s">
        <v>62</v>
      </c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2" t="s">
        <v>51</v>
      </c>
      <c r="AW280" s="2" t="s">
        <v>873</v>
      </c>
      <c r="AX280" s="2" t="s">
        <v>51</v>
      </c>
      <c r="AY280" s="2" t="s">
        <v>51</v>
      </c>
    </row>
    <row r="281" spans="1:51" ht="30" customHeight="1">
      <c r="A281" s="8" t="s">
        <v>874</v>
      </c>
      <c r="B281" s="8" t="s">
        <v>875</v>
      </c>
      <c r="C281" s="8" t="s">
        <v>827</v>
      </c>
      <c r="D281" s="9">
        <v>3.8</v>
      </c>
      <c r="E281" s="12">
        <f>단가대비표!O15</f>
        <v>1245</v>
      </c>
      <c r="F281" s="13">
        <f>TRUNC(E281*D281,1)</f>
        <v>4731</v>
      </c>
      <c r="G281" s="12">
        <f>단가대비표!P15</f>
        <v>0</v>
      </c>
      <c r="H281" s="13">
        <f>TRUNC(G281*D281,1)</f>
        <v>0</v>
      </c>
      <c r="I281" s="12">
        <f>단가대비표!V15</f>
        <v>0</v>
      </c>
      <c r="J281" s="13">
        <f>TRUNC(I281*D281,1)</f>
        <v>0</v>
      </c>
      <c r="K281" s="12">
        <f t="shared" si="40"/>
        <v>1245</v>
      </c>
      <c r="L281" s="13">
        <f t="shared" si="40"/>
        <v>4731</v>
      </c>
      <c r="M281" s="8" t="s">
        <v>51</v>
      </c>
      <c r="N281" s="2" t="s">
        <v>859</v>
      </c>
      <c r="O281" s="2" t="s">
        <v>876</v>
      </c>
      <c r="P281" s="2" t="s">
        <v>63</v>
      </c>
      <c r="Q281" s="2" t="s">
        <v>63</v>
      </c>
      <c r="R281" s="2" t="s">
        <v>62</v>
      </c>
      <c r="S281" s="3"/>
      <c r="T281" s="3"/>
      <c r="U281" s="3"/>
      <c r="V281" s="3">
        <v>1</v>
      </c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2" t="s">
        <v>51</v>
      </c>
      <c r="AW281" s="2" t="s">
        <v>877</v>
      </c>
      <c r="AX281" s="2" t="s">
        <v>51</v>
      </c>
      <c r="AY281" s="2" t="s">
        <v>51</v>
      </c>
    </row>
    <row r="282" spans="1:51" ht="30" customHeight="1">
      <c r="A282" s="8" t="s">
        <v>646</v>
      </c>
      <c r="B282" s="8" t="s">
        <v>878</v>
      </c>
      <c r="C282" s="8" t="s">
        <v>399</v>
      </c>
      <c r="D282" s="9">
        <v>1</v>
      </c>
      <c r="E282" s="12">
        <f>TRUNC(SUMIF(V280:V283, RIGHTB(O282, 1), F280:F283)*U282, 2)</f>
        <v>1845.09</v>
      </c>
      <c r="F282" s="13">
        <f>TRUNC(E282*D282,1)</f>
        <v>1845</v>
      </c>
      <c r="G282" s="12">
        <v>0</v>
      </c>
      <c r="H282" s="13">
        <f>TRUNC(G282*D282,1)</f>
        <v>0</v>
      </c>
      <c r="I282" s="12">
        <v>0</v>
      </c>
      <c r="J282" s="13">
        <f>TRUNC(I282*D282,1)</f>
        <v>0</v>
      </c>
      <c r="K282" s="12">
        <f t="shared" si="40"/>
        <v>1845</v>
      </c>
      <c r="L282" s="13">
        <f t="shared" si="40"/>
        <v>1845</v>
      </c>
      <c r="M282" s="8" t="s">
        <v>51</v>
      </c>
      <c r="N282" s="2" t="s">
        <v>859</v>
      </c>
      <c r="O282" s="2" t="s">
        <v>400</v>
      </c>
      <c r="P282" s="2" t="s">
        <v>63</v>
      </c>
      <c r="Q282" s="2" t="s">
        <v>63</v>
      </c>
      <c r="R282" s="2" t="s">
        <v>63</v>
      </c>
      <c r="S282" s="3">
        <v>0</v>
      </c>
      <c r="T282" s="3">
        <v>0</v>
      </c>
      <c r="U282" s="3">
        <v>0.39</v>
      </c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2" t="s">
        <v>51</v>
      </c>
      <c r="AW282" s="2" t="s">
        <v>879</v>
      </c>
      <c r="AX282" s="2" t="s">
        <v>51</v>
      </c>
      <c r="AY282" s="2" t="s">
        <v>51</v>
      </c>
    </row>
    <row r="283" spans="1:51" ht="30" customHeight="1">
      <c r="A283" s="8" t="s">
        <v>880</v>
      </c>
      <c r="B283" s="8" t="s">
        <v>483</v>
      </c>
      <c r="C283" s="8" t="s">
        <v>484</v>
      </c>
      <c r="D283" s="9">
        <v>1</v>
      </c>
      <c r="E283" s="12">
        <f>TRUNC(단가대비표!O106*1/8*16/12*25/20, 1)</f>
        <v>0</v>
      </c>
      <c r="F283" s="13">
        <f>TRUNC(E283*D283,1)</f>
        <v>0</v>
      </c>
      <c r="G283" s="12">
        <f>TRUNC(단가대비표!P106*1/8*16/12*25/20, 1)</f>
        <v>44299.3</v>
      </c>
      <c r="H283" s="13">
        <f>TRUNC(G283*D283,1)</f>
        <v>44299.3</v>
      </c>
      <c r="I283" s="12">
        <f>TRUNC(단가대비표!V106*1/8*16/12*25/20, 1)</f>
        <v>0</v>
      </c>
      <c r="J283" s="13">
        <f>TRUNC(I283*D283,1)</f>
        <v>0</v>
      </c>
      <c r="K283" s="12">
        <f t="shared" si="40"/>
        <v>44299.3</v>
      </c>
      <c r="L283" s="13">
        <f t="shared" si="40"/>
        <v>44299.3</v>
      </c>
      <c r="M283" s="8" t="s">
        <v>51</v>
      </c>
      <c r="N283" s="2" t="s">
        <v>859</v>
      </c>
      <c r="O283" s="2" t="s">
        <v>881</v>
      </c>
      <c r="P283" s="2" t="s">
        <v>63</v>
      </c>
      <c r="Q283" s="2" t="s">
        <v>63</v>
      </c>
      <c r="R283" s="2" t="s">
        <v>62</v>
      </c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2" t="s">
        <v>51</v>
      </c>
      <c r="AW283" s="2" t="s">
        <v>882</v>
      </c>
      <c r="AX283" s="2" t="s">
        <v>62</v>
      </c>
      <c r="AY283" s="2" t="s">
        <v>51</v>
      </c>
    </row>
    <row r="284" spans="1:51" ht="30" customHeight="1">
      <c r="A284" s="8" t="s">
        <v>402</v>
      </c>
      <c r="B284" s="8" t="s">
        <v>51</v>
      </c>
      <c r="C284" s="8" t="s">
        <v>51</v>
      </c>
      <c r="D284" s="9"/>
      <c r="E284" s="12"/>
      <c r="F284" s="13">
        <f>TRUNC(SUMIF(N280:N283, N279, F280:F283),0)</f>
        <v>6576</v>
      </c>
      <c r="G284" s="12"/>
      <c r="H284" s="13">
        <f>TRUNC(SUMIF(N280:N283, N279, H280:H283),0)</f>
        <v>44299</v>
      </c>
      <c r="I284" s="12"/>
      <c r="J284" s="13">
        <f>TRUNC(SUMIF(N280:N283, N279, J280:J283),0)</f>
        <v>28219</v>
      </c>
      <c r="K284" s="12"/>
      <c r="L284" s="13">
        <f>F284+H284+J284</f>
        <v>79094</v>
      </c>
      <c r="M284" s="8" t="s">
        <v>51</v>
      </c>
      <c r="N284" s="2" t="s">
        <v>76</v>
      </c>
      <c r="O284" s="2" t="s">
        <v>76</v>
      </c>
      <c r="P284" s="2" t="s">
        <v>51</v>
      </c>
      <c r="Q284" s="2" t="s">
        <v>51</v>
      </c>
      <c r="R284" s="2" t="s">
        <v>51</v>
      </c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2" t="s">
        <v>51</v>
      </c>
      <c r="AW284" s="2" t="s">
        <v>51</v>
      </c>
      <c r="AX284" s="2" t="s">
        <v>51</v>
      </c>
      <c r="AY284" s="2" t="s">
        <v>51</v>
      </c>
    </row>
    <row r="285" spans="1:51" ht="30" customHeight="1">
      <c r="A285" s="9"/>
      <c r="B285" s="9"/>
      <c r="C285" s="9"/>
      <c r="D285" s="9"/>
      <c r="E285" s="12"/>
      <c r="F285" s="13"/>
      <c r="G285" s="12"/>
      <c r="H285" s="13"/>
      <c r="I285" s="12"/>
      <c r="J285" s="13"/>
      <c r="K285" s="12"/>
      <c r="L285" s="13"/>
      <c r="M285" s="9"/>
    </row>
    <row r="286" spans="1:51" ht="30" customHeight="1">
      <c r="A286" s="202" t="s">
        <v>883</v>
      </c>
      <c r="B286" s="202"/>
      <c r="C286" s="202"/>
      <c r="D286" s="202"/>
      <c r="E286" s="203"/>
      <c r="F286" s="204"/>
      <c r="G286" s="203"/>
      <c r="H286" s="204"/>
      <c r="I286" s="203"/>
      <c r="J286" s="204"/>
      <c r="K286" s="203"/>
      <c r="L286" s="204"/>
      <c r="M286" s="202"/>
      <c r="N286" s="1" t="s">
        <v>432</v>
      </c>
    </row>
    <row r="287" spans="1:51" ht="30" customHeight="1">
      <c r="A287" s="8" t="s">
        <v>854</v>
      </c>
      <c r="B287" s="8" t="s">
        <v>483</v>
      </c>
      <c r="C287" s="8" t="s">
        <v>484</v>
      </c>
      <c r="D287" s="9">
        <v>4.2000000000000003E-2</v>
      </c>
      <c r="E287" s="12">
        <f>단가대비표!O94</f>
        <v>0</v>
      </c>
      <c r="F287" s="13">
        <f>TRUNC(E287*D287,1)</f>
        <v>0</v>
      </c>
      <c r="G287" s="12">
        <f>단가대비표!P94</f>
        <v>247977</v>
      </c>
      <c r="H287" s="13">
        <f>TRUNC(G287*D287,1)</f>
        <v>10415</v>
      </c>
      <c r="I287" s="12">
        <f>단가대비표!V94</f>
        <v>0</v>
      </c>
      <c r="J287" s="13">
        <f>TRUNC(I287*D287,1)</f>
        <v>0</v>
      </c>
      <c r="K287" s="12">
        <f t="shared" ref="K287:L290" si="41">TRUNC(E287+G287+I287,1)</f>
        <v>247977</v>
      </c>
      <c r="L287" s="13">
        <f t="shared" si="41"/>
        <v>10415</v>
      </c>
      <c r="M287" s="8" t="s">
        <v>386</v>
      </c>
      <c r="N287" s="2" t="s">
        <v>51</v>
      </c>
      <c r="O287" s="2" t="s">
        <v>855</v>
      </c>
      <c r="P287" s="2" t="s">
        <v>63</v>
      </c>
      <c r="Q287" s="2" t="s">
        <v>63</v>
      </c>
      <c r="R287" s="2" t="s">
        <v>62</v>
      </c>
      <c r="S287" s="3"/>
      <c r="T287" s="3"/>
      <c r="U287" s="3"/>
      <c r="V287" s="3">
        <v>1</v>
      </c>
      <c r="W287" s="3">
        <v>2</v>
      </c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2" t="s">
        <v>51</v>
      </c>
      <c r="AW287" s="2" t="s">
        <v>885</v>
      </c>
      <c r="AX287" s="2" t="s">
        <v>51</v>
      </c>
      <c r="AY287" s="2" t="s">
        <v>389</v>
      </c>
    </row>
    <row r="288" spans="1:51" ht="30" customHeight="1">
      <c r="A288" s="8" t="s">
        <v>482</v>
      </c>
      <c r="B288" s="8" t="s">
        <v>483</v>
      </c>
      <c r="C288" s="8" t="s">
        <v>484</v>
      </c>
      <c r="D288" s="9">
        <v>1.4999999999999999E-2</v>
      </c>
      <c r="E288" s="12">
        <f>단가대비표!O92</f>
        <v>0</v>
      </c>
      <c r="F288" s="13">
        <f>TRUNC(E288*D288,1)</f>
        <v>0</v>
      </c>
      <c r="G288" s="12">
        <f>단가대비표!P92</f>
        <v>141096</v>
      </c>
      <c r="H288" s="13">
        <f>TRUNC(G288*D288,1)</f>
        <v>2116.4</v>
      </c>
      <c r="I288" s="12">
        <f>단가대비표!V92</f>
        <v>0</v>
      </c>
      <c r="J288" s="13">
        <f>TRUNC(I288*D288,1)</f>
        <v>0</v>
      </c>
      <c r="K288" s="12">
        <f t="shared" si="41"/>
        <v>141096</v>
      </c>
      <c r="L288" s="13">
        <f t="shared" si="41"/>
        <v>2116.4</v>
      </c>
      <c r="M288" s="8" t="s">
        <v>386</v>
      </c>
      <c r="N288" s="2" t="s">
        <v>51</v>
      </c>
      <c r="O288" s="2" t="s">
        <v>485</v>
      </c>
      <c r="P288" s="2" t="s">
        <v>63</v>
      </c>
      <c r="Q288" s="2" t="s">
        <v>63</v>
      </c>
      <c r="R288" s="2" t="s">
        <v>62</v>
      </c>
      <c r="S288" s="3"/>
      <c r="T288" s="3"/>
      <c r="U288" s="3"/>
      <c r="V288" s="3">
        <v>1</v>
      </c>
      <c r="W288" s="3">
        <v>2</v>
      </c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2" t="s">
        <v>51</v>
      </c>
      <c r="AW288" s="2" t="s">
        <v>886</v>
      </c>
      <c r="AX288" s="2" t="s">
        <v>51</v>
      </c>
      <c r="AY288" s="2" t="s">
        <v>389</v>
      </c>
    </row>
    <row r="289" spans="1:51" ht="30" customHeight="1">
      <c r="A289" s="8" t="s">
        <v>817</v>
      </c>
      <c r="B289" s="8" t="s">
        <v>887</v>
      </c>
      <c r="C289" s="8" t="s">
        <v>399</v>
      </c>
      <c r="D289" s="9">
        <v>1</v>
      </c>
      <c r="E289" s="12">
        <v>0</v>
      </c>
      <c r="F289" s="13">
        <f>TRUNC(E289*D289,1)</f>
        <v>0</v>
      </c>
      <c r="G289" s="12">
        <v>0</v>
      </c>
      <c r="H289" s="13">
        <f>TRUNC(G289*D289,1)</f>
        <v>0</v>
      </c>
      <c r="I289" s="12">
        <f>TRUNC(SUMIF(V287:V290, RIGHTB(O289, 1), H287:H290)*U289, 2)</f>
        <v>375.94</v>
      </c>
      <c r="J289" s="13">
        <f>TRUNC(I289*D289,1)</f>
        <v>375.9</v>
      </c>
      <c r="K289" s="12">
        <f t="shared" si="41"/>
        <v>375.9</v>
      </c>
      <c r="L289" s="13">
        <f t="shared" si="41"/>
        <v>375.9</v>
      </c>
      <c r="M289" s="8" t="s">
        <v>386</v>
      </c>
      <c r="N289" s="2" t="s">
        <v>51</v>
      </c>
      <c r="O289" s="2" t="s">
        <v>400</v>
      </c>
      <c r="P289" s="2" t="s">
        <v>63</v>
      </c>
      <c r="Q289" s="2" t="s">
        <v>63</v>
      </c>
      <c r="R289" s="2" t="s">
        <v>63</v>
      </c>
      <c r="S289" s="3">
        <v>1</v>
      </c>
      <c r="T289" s="3">
        <v>2</v>
      </c>
      <c r="U289" s="3">
        <v>0.03</v>
      </c>
      <c r="V289" s="3"/>
      <c r="W289" s="3">
        <v>2</v>
      </c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2" t="s">
        <v>51</v>
      </c>
      <c r="AW289" s="2" t="s">
        <v>888</v>
      </c>
      <c r="AX289" s="2" t="s">
        <v>51</v>
      </c>
      <c r="AY289" s="2" t="s">
        <v>389</v>
      </c>
    </row>
    <row r="290" spans="1:51" ht="30" customHeight="1">
      <c r="A290" s="8" t="s">
        <v>397</v>
      </c>
      <c r="B290" s="8" t="s">
        <v>398</v>
      </c>
      <c r="C290" s="8" t="s">
        <v>399</v>
      </c>
      <c r="D290" s="9">
        <v>1</v>
      </c>
      <c r="E290" s="12">
        <v>0</v>
      </c>
      <c r="F290" s="13">
        <f>TRUNC(E290*D290,1)</f>
        <v>0</v>
      </c>
      <c r="G290" s="12">
        <v>0</v>
      </c>
      <c r="H290" s="13">
        <f>TRUNC(G290*D290,1)</f>
        <v>0</v>
      </c>
      <c r="I290" s="12">
        <f>TRUNC(SUMIF(W287:W290, RIGHTB(O290, 1), L287:L290)*U290, 2)</f>
        <v>12907.3</v>
      </c>
      <c r="J290" s="13">
        <f>TRUNC(I290*D290,1)</f>
        <v>12907.3</v>
      </c>
      <c r="K290" s="12">
        <f t="shared" si="41"/>
        <v>12907.3</v>
      </c>
      <c r="L290" s="13">
        <f t="shared" si="41"/>
        <v>12907.3</v>
      </c>
      <c r="M290" s="8" t="s">
        <v>51</v>
      </c>
      <c r="N290" s="2" t="s">
        <v>432</v>
      </c>
      <c r="O290" s="2" t="s">
        <v>889</v>
      </c>
      <c r="P290" s="2" t="s">
        <v>63</v>
      </c>
      <c r="Q290" s="2" t="s">
        <v>63</v>
      </c>
      <c r="R290" s="2" t="s">
        <v>63</v>
      </c>
      <c r="S290" s="3">
        <v>3</v>
      </c>
      <c r="T290" s="3">
        <v>2</v>
      </c>
      <c r="U290" s="3">
        <v>1</v>
      </c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2" t="s">
        <v>51</v>
      </c>
      <c r="AW290" s="2" t="s">
        <v>890</v>
      </c>
      <c r="AX290" s="2" t="s">
        <v>51</v>
      </c>
      <c r="AY290" s="2" t="s">
        <v>51</v>
      </c>
    </row>
    <row r="291" spans="1:51" ht="30" customHeight="1">
      <c r="A291" s="8" t="s">
        <v>402</v>
      </c>
      <c r="B291" s="8" t="s">
        <v>51</v>
      </c>
      <c r="C291" s="8" t="s">
        <v>51</v>
      </c>
      <c r="D291" s="9"/>
      <c r="E291" s="12"/>
      <c r="F291" s="13">
        <f>TRUNC(SUMIF(N287:N290, N286, F287:F290),0)</f>
        <v>0</v>
      </c>
      <c r="G291" s="12"/>
      <c r="H291" s="13">
        <f>TRUNC(SUMIF(N287:N290, N286, H287:H290),0)</f>
        <v>0</v>
      </c>
      <c r="I291" s="12"/>
      <c r="J291" s="13">
        <f>TRUNC(SUMIF(N287:N290, N286, J287:J290),0)</f>
        <v>12907</v>
      </c>
      <c r="K291" s="12"/>
      <c r="L291" s="13">
        <f>F291+H291+J291</f>
        <v>12907</v>
      </c>
      <c r="M291" s="8" t="s">
        <v>51</v>
      </c>
      <c r="N291" s="2" t="s">
        <v>76</v>
      </c>
      <c r="O291" s="2" t="s">
        <v>76</v>
      </c>
      <c r="P291" s="2" t="s">
        <v>51</v>
      </c>
      <c r="Q291" s="2" t="s">
        <v>51</v>
      </c>
      <c r="R291" s="2" t="s">
        <v>51</v>
      </c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2" t="s">
        <v>51</v>
      </c>
      <c r="AW291" s="2" t="s">
        <v>51</v>
      </c>
      <c r="AX291" s="2" t="s">
        <v>51</v>
      </c>
      <c r="AY291" s="2" t="s">
        <v>51</v>
      </c>
    </row>
    <row r="292" spans="1:51" ht="30" customHeight="1">
      <c r="A292" s="9"/>
      <c r="B292" s="9"/>
      <c r="C292" s="9"/>
      <c r="D292" s="9"/>
      <c r="E292" s="12"/>
      <c r="F292" s="13"/>
      <c r="G292" s="12"/>
      <c r="H292" s="13"/>
      <c r="I292" s="12"/>
      <c r="J292" s="13"/>
      <c r="K292" s="12"/>
      <c r="L292" s="13"/>
      <c r="M292" s="9"/>
    </row>
    <row r="293" spans="1:51" ht="30" customHeight="1">
      <c r="A293" s="202" t="s">
        <v>891</v>
      </c>
      <c r="B293" s="202"/>
      <c r="C293" s="202"/>
      <c r="D293" s="202"/>
      <c r="E293" s="203"/>
      <c r="F293" s="204"/>
      <c r="G293" s="203"/>
      <c r="H293" s="204"/>
      <c r="I293" s="203"/>
      <c r="J293" s="204"/>
      <c r="K293" s="203"/>
      <c r="L293" s="204"/>
      <c r="M293" s="202"/>
      <c r="N293" s="1" t="s">
        <v>436</v>
      </c>
    </row>
    <row r="294" spans="1:51" ht="30" customHeight="1">
      <c r="A294" s="8" t="s">
        <v>854</v>
      </c>
      <c r="B294" s="8" t="s">
        <v>483</v>
      </c>
      <c r="C294" s="8" t="s">
        <v>484</v>
      </c>
      <c r="D294" s="9">
        <v>3.5999999999999997E-2</v>
      </c>
      <c r="E294" s="12">
        <f>단가대비표!O94</f>
        <v>0</v>
      </c>
      <c r="F294" s="13">
        <f>TRUNC(E294*D294,1)</f>
        <v>0</v>
      </c>
      <c r="G294" s="12">
        <f>단가대비표!P94</f>
        <v>247977</v>
      </c>
      <c r="H294" s="13">
        <f>TRUNC(G294*D294,1)</f>
        <v>8927.1</v>
      </c>
      <c r="I294" s="12">
        <f>단가대비표!V94</f>
        <v>0</v>
      </c>
      <c r="J294" s="13">
        <f>TRUNC(I294*D294,1)</f>
        <v>0</v>
      </c>
      <c r="K294" s="12">
        <f t="shared" ref="K294:L297" si="42">TRUNC(E294+G294+I294,1)</f>
        <v>247977</v>
      </c>
      <c r="L294" s="13">
        <f t="shared" si="42"/>
        <v>8927.1</v>
      </c>
      <c r="M294" s="8" t="s">
        <v>386</v>
      </c>
      <c r="N294" s="2" t="s">
        <v>51</v>
      </c>
      <c r="O294" s="2" t="s">
        <v>855</v>
      </c>
      <c r="P294" s="2" t="s">
        <v>63</v>
      </c>
      <c r="Q294" s="2" t="s">
        <v>63</v>
      </c>
      <c r="R294" s="2" t="s">
        <v>62</v>
      </c>
      <c r="S294" s="3"/>
      <c r="T294" s="3"/>
      <c r="U294" s="3"/>
      <c r="V294" s="3">
        <v>1</v>
      </c>
      <c r="W294" s="3">
        <v>2</v>
      </c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2" t="s">
        <v>51</v>
      </c>
      <c r="AW294" s="2" t="s">
        <v>893</v>
      </c>
      <c r="AX294" s="2" t="s">
        <v>51</v>
      </c>
      <c r="AY294" s="2" t="s">
        <v>389</v>
      </c>
    </row>
    <row r="295" spans="1:51" ht="30" customHeight="1">
      <c r="A295" s="8" t="s">
        <v>482</v>
      </c>
      <c r="B295" s="8" t="s">
        <v>483</v>
      </c>
      <c r="C295" s="8" t="s">
        <v>484</v>
      </c>
      <c r="D295" s="9">
        <v>1.2999999999999999E-2</v>
      </c>
      <c r="E295" s="12">
        <f>단가대비표!O92</f>
        <v>0</v>
      </c>
      <c r="F295" s="13">
        <f>TRUNC(E295*D295,1)</f>
        <v>0</v>
      </c>
      <c r="G295" s="12">
        <f>단가대비표!P92</f>
        <v>141096</v>
      </c>
      <c r="H295" s="13">
        <f>TRUNC(G295*D295,1)</f>
        <v>1834.2</v>
      </c>
      <c r="I295" s="12">
        <f>단가대비표!V92</f>
        <v>0</v>
      </c>
      <c r="J295" s="13">
        <f>TRUNC(I295*D295,1)</f>
        <v>0</v>
      </c>
      <c r="K295" s="12">
        <f t="shared" si="42"/>
        <v>141096</v>
      </c>
      <c r="L295" s="13">
        <f t="shared" si="42"/>
        <v>1834.2</v>
      </c>
      <c r="M295" s="8" t="s">
        <v>386</v>
      </c>
      <c r="N295" s="2" t="s">
        <v>51</v>
      </c>
      <c r="O295" s="2" t="s">
        <v>485</v>
      </c>
      <c r="P295" s="2" t="s">
        <v>63</v>
      </c>
      <c r="Q295" s="2" t="s">
        <v>63</v>
      </c>
      <c r="R295" s="2" t="s">
        <v>62</v>
      </c>
      <c r="S295" s="3"/>
      <c r="T295" s="3"/>
      <c r="U295" s="3"/>
      <c r="V295" s="3">
        <v>1</v>
      </c>
      <c r="W295" s="3">
        <v>2</v>
      </c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2" t="s">
        <v>51</v>
      </c>
      <c r="AW295" s="2" t="s">
        <v>894</v>
      </c>
      <c r="AX295" s="2" t="s">
        <v>51</v>
      </c>
      <c r="AY295" s="2" t="s">
        <v>389</v>
      </c>
    </row>
    <row r="296" spans="1:51" ht="30" customHeight="1">
      <c r="A296" s="8" t="s">
        <v>817</v>
      </c>
      <c r="B296" s="8" t="s">
        <v>887</v>
      </c>
      <c r="C296" s="8" t="s">
        <v>399</v>
      </c>
      <c r="D296" s="9">
        <v>1</v>
      </c>
      <c r="E296" s="12">
        <v>0</v>
      </c>
      <c r="F296" s="13">
        <f>TRUNC(E296*D296,1)</f>
        <v>0</v>
      </c>
      <c r="G296" s="12">
        <v>0</v>
      </c>
      <c r="H296" s="13">
        <f>TRUNC(G296*D296,1)</f>
        <v>0</v>
      </c>
      <c r="I296" s="12">
        <f>TRUNC(SUMIF(V294:V297, RIGHTB(O296, 1), H294:H297)*U296, 2)</f>
        <v>322.83</v>
      </c>
      <c r="J296" s="13">
        <f>TRUNC(I296*D296,1)</f>
        <v>322.8</v>
      </c>
      <c r="K296" s="12">
        <f t="shared" si="42"/>
        <v>322.8</v>
      </c>
      <c r="L296" s="13">
        <f t="shared" si="42"/>
        <v>322.8</v>
      </c>
      <c r="M296" s="8" t="s">
        <v>386</v>
      </c>
      <c r="N296" s="2" t="s">
        <v>51</v>
      </c>
      <c r="O296" s="2" t="s">
        <v>400</v>
      </c>
      <c r="P296" s="2" t="s">
        <v>63</v>
      </c>
      <c r="Q296" s="2" t="s">
        <v>63</v>
      </c>
      <c r="R296" s="2" t="s">
        <v>63</v>
      </c>
      <c r="S296" s="3">
        <v>1</v>
      </c>
      <c r="T296" s="3">
        <v>2</v>
      </c>
      <c r="U296" s="3">
        <v>0.03</v>
      </c>
      <c r="V296" s="3"/>
      <c r="W296" s="3">
        <v>2</v>
      </c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2" t="s">
        <v>51</v>
      </c>
      <c r="AW296" s="2" t="s">
        <v>895</v>
      </c>
      <c r="AX296" s="2" t="s">
        <v>51</v>
      </c>
      <c r="AY296" s="2" t="s">
        <v>389</v>
      </c>
    </row>
    <row r="297" spans="1:51" ht="30" customHeight="1">
      <c r="A297" s="8" t="s">
        <v>397</v>
      </c>
      <c r="B297" s="8" t="s">
        <v>398</v>
      </c>
      <c r="C297" s="8" t="s">
        <v>399</v>
      </c>
      <c r="D297" s="9">
        <v>1</v>
      </c>
      <c r="E297" s="12">
        <v>0</v>
      </c>
      <c r="F297" s="13">
        <f>TRUNC(E297*D297,1)</f>
        <v>0</v>
      </c>
      <c r="G297" s="12">
        <v>0</v>
      </c>
      <c r="H297" s="13">
        <f>TRUNC(G297*D297,1)</f>
        <v>0</v>
      </c>
      <c r="I297" s="12">
        <f>TRUNC(SUMIF(W294:W297, RIGHTB(O297, 1), L294:L297)*U297, 2)</f>
        <v>11084.1</v>
      </c>
      <c r="J297" s="13">
        <f>TRUNC(I297*D297,1)</f>
        <v>11084.1</v>
      </c>
      <c r="K297" s="12">
        <f t="shared" si="42"/>
        <v>11084.1</v>
      </c>
      <c r="L297" s="13">
        <f t="shared" si="42"/>
        <v>11084.1</v>
      </c>
      <c r="M297" s="8" t="s">
        <v>51</v>
      </c>
      <c r="N297" s="2" t="s">
        <v>436</v>
      </c>
      <c r="O297" s="2" t="s">
        <v>889</v>
      </c>
      <c r="P297" s="2" t="s">
        <v>63</v>
      </c>
      <c r="Q297" s="2" t="s">
        <v>63</v>
      </c>
      <c r="R297" s="2" t="s">
        <v>63</v>
      </c>
      <c r="S297" s="3">
        <v>3</v>
      </c>
      <c r="T297" s="3">
        <v>2</v>
      </c>
      <c r="U297" s="3">
        <v>1</v>
      </c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2" t="s">
        <v>51</v>
      </c>
      <c r="AW297" s="2" t="s">
        <v>896</v>
      </c>
      <c r="AX297" s="2" t="s">
        <v>51</v>
      </c>
      <c r="AY297" s="2" t="s">
        <v>51</v>
      </c>
    </row>
    <row r="298" spans="1:51" ht="30" customHeight="1">
      <c r="A298" s="8" t="s">
        <v>402</v>
      </c>
      <c r="B298" s="8" t="s">
        <v>51</v>
      </c>
      <c r="C298" s="8" t="s">
        <v>51</v>
      </c>
      <c r="D298" s="9"/>
      <c r="E298" s="12"/>
      <c r="F298" s="13">
        <f>TRUNC(SUMIF(N294:N297, N293, F294:F297),0)</f>
        <v>0</v>
      </c>
      <c r="G298" s="12"/>
      <c r="H298" s="13">
        <f>TRUNC(SUMIF(N294:N297, N293, H294:H297),0)</f>
        <v>0</v>
      </c>
      <c r="I298" s="12"/>
      <c r="J298" s="13">
        <f>TRUNC(SUMIF(N294:N297, N293, J294:J297),0)</f>
        <v>11084</v>
      </c>
      <c r="K298" s="12"/>
      <c r="L298" s="13">
        <f>F298+H298+J298</f>
        <v>11084</v>
      </c>
      <c r="M298" s="8" t="s">
        <v>51</v>
      </c>
      <c r="N298" s="2" t="s">
        <v>76</v>
      </c>
      <c r="O298" s="2" t="s">
        <v>76</v>
      </c>
      <c r="P298" s="2" t="s">
        <v>51</v>
      </c>
      <c r="Q298" s="2" t="s">
        <v>51</v>
      </c>
      <c r="R298" s="2" t="s">
        <v>51</v>
      </c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2" t="s">
        <v>51</v>
      </c>
      <c r="AW298" s="2" t="s">
        <v>51</v>
      </c>
      <c r="AX298" s="2" t="s">
        <v>51</v>
      </c>
      <c r="AY298" s="2" t="s">
        <v>51</v>
      </c>
    </row>
    <row r="299" spans="1:51" ht="30" customHeight="1">
      <c r="A299" s="9"/>
      <c r="B299" s="9"/>
      <c r="C299" s="9"/>
      <c r="D299" s="9"/>
      <c r="E299" s="12"/>
      <c r="F299" s="13"/>
      <c r="G299" s="12"/>
      <c r="H299" s="13"/>
      <c r="I299" s="12"/>
      <c r="J299" s="13"/>
      <c r="K299" s="12"/>
      <c r="L299" s="13"/>
      <c r="M299" s="9"/>
    </row>
    <row r="300" spans="1:51" ht="30" customHeight="1">
      <c r="A300" s="202" t="s">
        <v>897</v>
      </c>
      <c r="B300" s="202"/>
      <c r="C300" s="202"/>
      <c r="D300" s="202"/>
      <c r="E300" s="203"/>
      <c r="F300" s="204"/>
      <c r="G300" s="203"/>
      <c r="H300" s="204"/>
      <c r="I300" s="203"/>
      <c r="J300" s="204"/>
      <c r="K300" s="203"/>
      <c r="L300" s="204"/>
      <c r="M300" s="202"/>
      <c r="N300" s="1" t="s">
        <v>471</v>
      </c>
    </row>
    <row r="301" spans="1:51" ht="30" customHeight="1">
      <c r="A301" s="8" t="s">
        <v>854</v>
      </c>
      <c r="B301" s="8" t="s">
        <v>483</v>
      </c>
      <c r="C301" s="8" t="s">
        <v>484</v>
      </c>
      <c r="D301" s="9">
        <v>0.25</v>
      </c>
      <c r="E301" s="12">
        <f>단가대비표!O94</f>
        <v>0</v>
      </c>
      <c r="F301" s="13">
        <f>TRUNC(E301*D301,1)</f>
        <v>0</v>
      </c>
      <c r="G301" s="12">
        <f>단가대비표!P94</f>
        <v>247977</v>
      </c>
      <c r="H301" s="13">
        <f>TRUNC(G301*D301,1)</f>
        <v>61994.2</v>
      </c>
      <c r="I301" s="12">
        <f>단가대비표!V94</f>
        <v>0</v>
      </c>
      <c r="J301" s="13">
        <f>TRUNC(I301*D301,1)</f>
        <v>0</v>
      </c>
      <c r="K301" s="12">
        <f>TRUNC(E301+G301+I301,1)</f>
        <v>247977</v>
      </c>
      <c r="L301" s="13">
        <f>TRUNC(F301+H301+J301,1)</f>
        <v>61994.2</v>
      </c>
      <c r="M301" s="8" t="s">
        <v>51</v>
      </c>
      <c r="N301" s="2" t="s">
        <v>471</v>
      </c>
      <c r="O301" s="2" t="s">
        <v>855</v>
      </c>
      <c r="P301" s="2" t="s">
        <v>63</v>
      </c>
      <c r="Q301" s="2" t="s">
        <v>63</v>
      </c>
      <c r="R301" s="2" t="s">
        <v>62</v>
      </c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2" t="s">
        <v>51</v>
      </c>
      <c r="AW301" s="2" t="s">
        <v>898</v>
      </c>
      <c r="AX301" s="2" t="s">
        <v>51</v>
      </c>
      <c r="AY301" s="2" t="s">
        <v>51</v>
      </c>
    </row>
    <row r="302" spans="1:51" ht="30" customHeight="1">
      <c r="A302" s="8" t="s">
        <v>482</v>
      </c>
      <c r="B302" s="8" t="s">
        <v>483</v>
      </c>
      <c r="C302" s="8" t="s">
        <v>484</v>
      </c>
      <c r="D302" s="9">
        <v>0.14000000000000001</v>
      </c>
      <c r="E302" s="12">
        <f>단가대비표!O92</f>
        <v>0</v>
      </c>
      <c r="F302" s="13">
        <f>TRUNC(E302*D302,1)</f>
        <v>0</v>
      </c>
      <c r="G302" s="12">
        <f>단가대비표!P92</f>
        <v>141096</v>
      </c>
      <c r="H302" s="13">
        <f>TRUNC(G302*D302,1)</f>
        <v>19753.400000000001</v>
      </c>
      <c r="I302" s="12">
        <f>단가대비표!V92</f>
        <v>0</v>
      </c>
      <c r="J302" s="13">
        <f>TRUNC(I302*D302,1)</f>
        <v>0</v>
      </c>
      <c r="K302" s="12">
        <f>TRUNC(E302+G302+I302,1)</f>
        <v>141096</v>
      </c>
      <c r="L302" s="13">
        <f>TRUNC(F302+H302+J302,1)</f>
        <v>19753.400000000001</v>
      </c>
      <c r="M302" s="8" t="s">
        <v>51</v>
      </c>
      <c r="N302" s="2" t="s">
        <v>471</v>
      </c>
      <c r="O302" s="2" t="s">
        <v>485</v>
      </c>
      <c r="P302" s="2" t="s">
        <v>63</v>
      </c>
      <c r="Q302" s="2" t="s">
        <v>63</v>
      </c>
      <c r="R302" s="2" t="s">
        <v>62</v>
      </c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2" t="s">
        <v>51</v>
      </c>
      <c r="AW302" s="2" t="s">
        <v>899</v>
      </c>
      <c r="AX302" s="2" t="s">
        <v>51</v>
      </c>
      <c r="AY302" s="2" t="s">
        <v>51</v>
      </c>
    </row>
    <row r="303" spans="1:51" ht="30" customHeight="1">
      <c r="A303" s="8" t="s">
        <v>402</v>
      </c>
      <c r="B303" s="8" t="s">
        <v>51</v>
      </c>
      <c r="C303" s="8" t="s">
        <v>51</v>
      </c>
      <c r="D303" s="9"/>
      <c r="E303" s="12"/>
      <c r="F303" s="13">
        <f>TRUNC(SUMIF(N301:N302, N300, F301:F302),0)</f>
        <v>0</v>
      </c>
      <c r="G303" s="12"/>
      <c r="H303" s="13">
        <f>TRUNC(SUMIF(N301:N302, N300, H301:H302),0)</f>
        <v>81747</v>
      </c>
      <c r="I303" s="12"/>
      <c r="J303" s="13">
        <f>TRUNC(SUMIF(N301:N302, N300, J301:J302),0)</f>
        <v>0</v>
      </c>
      <c r="K303" s="12"/>
      <c r="L303" s="13">
        <f>F303+H303+J303</f>
        <v>81747</v>
      </c>
      <c r="M303" s="8" t="s">
        <v>51</v>
      </c>
      <c r="N303" s="2" t="s">
        <v>76</v>
      </c>
      <c r="O303" s="2" t="s">
        <v>76</v>
      </c>
      <c r="P303" s="2" t="s">
        <v>51</v>
      </c>
      <c r="Q303" s="2" t="s">
        <v>51</v>
      </c>
      <c r="R303" s="2" t="s">
        <v>51</v>
      </c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2" t="s">
        <v>51</v>
      </c>
      <c r="AW303" s="2" t="s">
        <v>51</v>
      </c>
      <c r="AX303" s="2" t="s">
        <v>51</v>
      </c>
      <c r="AY303" s="2" t="s">
        <v>51</v>
      </c>
    </row>
    <row r="304" spans="1:51" ht="30" customHeight="1">
      <c r="A304" s="9"/>
      <c r="B304" s="9"/>
      <c r="C304" s="9"/>
      <c r="D304" s="9"/>
      <c r="E304" s="12"/>
      <c r="F304" s="13"/>
      <c r="G304" s="12"/>
      <c r="H304" s="13"/>
      <c r="I304" s="12"/>
      <c r="J304" s="13"/>
      <c r="K304" s="12"/>
      <c r="L304" s="13"/>
      <c r="M304" s="9"/>
    </row>
    <row r="305" spans="1:51" ht="30" customHeight="1">
      <c r="A305" s="202" t="s">
        <v>900</v>
      </c>
      <c r="B305" s="202"/>
      <c r="C305" s="202"/>
      <c r="D305" s="202"/>
      <c r="E305" s="203"/>
      <c r="F305" s="204"/>
      <c r="G305" s="203"/>
      <c r="H305" s="204"/>
      <c r="I305" s="203"/>
      <c r="J305" s="204"/>
      <c r="K305" s="203"/>
      <c r="L305" s="204"/>
      <c r="M305" s="202"/>
      <c r="N305" s="1" t="s">
        <v>504</v>
      </c>
    </row>
    <row r="306" spans="1:51" ht="30" customHeight="1">
      <c r="A306" s="8" t="s">
        <v>500</v>
      </c>
      <c r="B306" s="8" t="s">
        <v>501</v>
      </c>
      <c r="C306" s="8" t="s">
        <v>81</v>
      </c>
      <c r="D306" s="9">
        <v>0.17369999999999999</v>
      </c>
      <c r="E306" s="12">
        <f>단가대비표!O6</f>
        <v>0</v>
      </c>
      <c r="F306" s="13">
        <f>TRUNC(E306*D306,1)</f>
        <v>0</v>
      </c>
      <c r="G306" s="12">
        <f>단가대비표!P6</f>
        <v>0</v>
      </c>
      <c r="H306" s="13">
        <f>TRUNC(G306*D306,1)</f>
        <v>0</v>
      </c>
      <c r="I306" s="12">
        <f>단가대비표!V6</f>
        <v>480118</v>
      </c>
      <c r="J306" s="13">
        <f>TRUNC(I306*D306,1)</f>
        <v>83396.399999999994</v>
      </c>
      <c r="K306" s="12">
        <f t="shared" ref="K306:L309" si="43">TRUNC(E306+G306+I306,1)</f>
        <v>480118</v>
      </c>
      <c r="L306" s="13">
        <f t="shared" si="43"/>
        <v>83396.399999999994</v>
      </c>
      <c r="M306" s="8" t="s">
        <v>871</v>
      </c>
      <c r="N306" s="2" t="s">
        <v>504</v>
      </c>
      <c r="O306" s="2" t="s">
        <v>901</v>
      </c>
      <c r="P306" s="2" t="s">
        <v>63</v>
      </c>
      <c r="Q306" s="2" t="s">
        <v>63</v>
      </c>
      <c r="R306" s="2" t="s">
        <v>62</v>
      </c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2" t="s">
        <v>51</v>
      </c>
      <c r="AW306" s="2" t="s">
        <v>902</v>
      </c>
      <c r="AX306" s="2" t="s">
        <v>51</v>
      </c>
      <c r="AY306" s="2" t="s">
        <v>51</v>
      </c>
    </row>
    <row r="307" spans="1:51" ht="30" customHeight="1">
      <c r="A307" s="8" t="s">
        <v>874</v>
      </c>
      <c r="B307" s="8" t="s">
        <v>875</v>
      </c>
      <c r="C307" s="8" t="s">
        <v>827</v>
      </c>
      <c r="D307" s="9">
        <v>10</v>
      </c>
      <c r="E307" s="12">
        <f>단가대비표!O15</f>
        <v>1245</v>
      </c>
      <c r="F307" s="13">
        <f>TRUNC(E307*D307,1)</f>
        <v>12450</v>
      </c>
      <c r="G307" s="12">
        <f>단가대비표!P15</f>
        <v>0</v>
      </c>
      <c r="H307" s="13">
        <f>TRUNC(G307*D307,1)</f>
        <v>0</v>
      </c>
      <c r="I307" s="12">
        <f>단가대비표!V15</f>
        <v>0</v>
      </c>
      <c r="J307" s="13">
        <f>TRUNC(I307*D307,1)</f>
        <v>0</v>
      </c>
      <c r="K307" s="12">
        <f t="shared" si="43"/>
        <v>1245</v>
      </c>
      <c r="L307" s="13">
        <f t="shared" si="43"/>
        <v>12450</v>
      </c>
      <c r="M307" s="8" t="s">
        <v>51</v>
      </c>
      <c r="N307" s="2" t="s">
        <v>504</v>
      </c>
      <c r="O307" s="2" t="s">
        <v>876</v>
      </c>
      <c r="P307" s="2" t="s">
        <v>63</v>
      </c>
      <c r="Q307" s="2" t="s">
        <v>63</v>
      </c>
      <c r="R307" s="2" t="s">
        <v>62</v>
      </c>
      <c r="S307" s="3"/>
      <c r="T307" s="3"/>
      <c r="U307" s="3"/>
      <c r="V307" s="3">
        <v>1</v>
      </c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2" t="s">
        <v>51</v>
      </c>
      <c r="AW307" s="2" t="s">
        <v>903</v>
      </c>
      <c r="AX307" s="2" t="s">
        <v>51</v>
      </c>
      <c r="AY307" s="2" t="s">
        <v>51</v>
      </c>
    </row>
    <row r="308" spans="1:51" ht="30" customHeight="1">
      <c r="A308" s="8" t="s">
        <v>646</v>
      </c>
      <c r="B308" s="8" t="s">
        <v>904</v>
      </c>
      <c r="C308" s="8" t="s">
        <v>399</v>
      </c>
      <c r="D308" s="9">
        <v>1</v>
      </c>
      <c r="E308" s="12">
        <f>TRUNC(SUMIF(V306:V309, RIGHTB(O308, 1), F306:F309)*U308, 2)</f>
        <v>7096.5</v>
      </c>
      <c r="F308" s="13">
        <f>TRUNC(E308*D308,1)</f>
        <v>7096.5</v>
      </c>
      <c r="G308" s="12">
        <v>0</v>
      </c>
      <c r="H308" s="13">
        <f>TRUNC(G308*D308,1)</f>
        <v>0</v>
      </c>
      <c r="I308" s="12">
        <v>0</v>
      </c>
      <c r="J308" s="13">
        <f>TRUNC(I308*D308,1)</f>
        <v>0</v>
      </c>
      <c r="K308" s="12">
        <f t="shared" si="43"/>
        <v>7096.5</v>
      </c>
      <c r="L308" s="13">
        <f t="shared" si="43"/>
        <v>7096.5</v>
      </c>
      <c r="M308" s="8" t="s">
        <v>51</v>
      </c>
      <c r="N308" s="2" t="s">
        <v>504</v>
      </c>
      <c r="O308" s="2" t="s">
        <v>400</v>
      </c>
      <c r="P308" s="2" t="s">
        <v>63</v>
      </c>
      <c r="Q308" s="2" t="s">
        <v>63</v>
      </c>
      <c r="R308" s="2" t="s">
        <v>63</v>
      </c>
      <c r="S308" s="3">
        <v>0</v>
      </c>
      <c r="T308" s="3">
        <v>0</v>
      </c>
      <c r="U308" s="3">
        <v>0.56999999999999995</v>
      </c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2" t="s">
        <v>51</v>
      </c>
      <c r="AW308" s="2" t="s">
        <v>905</v>
      </c>
      <c r="AX308" s="2" t="s">
        <v>51</v>
      </c>
      <c r="AY308" s="2" t="s">
        <v>51</v>
      </c>
    </row>
    <row r="309" spans="1:51" ht="30" customHeight="1">
      <c r="A309" s="8" t="s">
        <v>880</v>
      </c>
      <c r="B309" s="8" t="s">
        <v>483</v>
      </c>
      <c r="C309" s="8" t="s">
        <v>484</v>
      </c>
      <c r="D309" s="9">
        <v>1</v>
      </c>
      <c r="E309" s="12">
        <f>TRUNC(단가대비표!O106*1/8*16/12*25/20, 1)</f>
        <v>0</v>
      </c>
      <c r="F309" s="13">
        <f>TRUNC(E309*D309,1)</f>
        <v>0</v>
      </c>
      <c r="G309" s="12">
        <f>TRUNC(단가대비표!P106*1/8*16/12*25/20, 1)</f>
        <v>44299.3</v>
      </c>
      <c r="H309" s="13">
        <f>TRUNC(G309*D309,1)</f>
        <v>44299.3</v>
      </c>
      <c r="I309" s="12">
        <f>TRUNC(단가대비표!V106*1/8*16/12*25/20, 1)</f>
        <v>0</v>
      </c>
      <c r="J309" s="13">
        <f>TRUNC(I309*D309,1)</f>
        <v>0</v>
      </c>
      <c r="K309" s="12">
        <f t="shared" si="43"/>
        <v>44299.3</v>
      </c>
      <c r="L309" s="13">
        <f t="shared" si="43"/>
        <v>44299.3</v>
      </c>
      <c r="M309" s="8" t="s">
        <v>51</v>
      </c>
      <c r="N309" s="2" t="s">
        <v>504</v>
      </c>
      <c r="O309" s="2" t="s">
        <v>881</v>
      </c>
      <c r="P309" s="2" t="s">
        <v>63</v>
      </c>
      <c r="Q309" s="2" t="s">
        <v>63</v>
      </c>
      <c r="R309" s="2" t="s">
        <v>62</v>
      </c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2" t="s">
        <v>51</v>
      </c>
      <c r="AW309" s="2" t="s">
        <v>906</v>
      </c>
      <c r="AX309" s="2" t="s">
        <v>62</v>
      </c>
      <c r="AY309" s="2" t="s">
        <v>51</v>
      </c>
    </row>
    <row r="310" spans="1:51" ht="30" customHeight="1">
      <c r="A310" s="8" t="s">
        <v>402</v>
      </c>
      <c r="B310" s="8" t="s">
        <v>51</v>
      </c>
      <c r="C310" s="8" t="s">
        <v>51</v>
      </c>
      <c r="D310" s="9"/>
      <c r="E310" s="12"/>
      <c r="F310" s="13">
        <f>TRUNC(SUMIF(N306:N309, N305, F306:F309),0)</f>
        <v>19546</v>
      </c>
      <c r="G310" s="12"/>
      <c r="H310" s="13">
        <f>TRUNC(SUMIF(N306:N309, N305, H306:H309),0)</f>
        <v>44299</v>
      </c>
      <c r="I310" s="12"/>
      <c r="J310" s="13">
        <f>TRUNC(SUMIF(N306:N309, N305, J306:J309),0)</f>
        <v>83396</v>
      </c>
      <c r="K310" s="12"/>
      <c r="L310" s="13">
        <f>F310+H310+J310</f>
        <v>147241</v>
      </c>
      <c r="M310" s="8" t="s">
        <v>51</v>
      </c>
      <c r="N310" s="2" t="s">
        <v>76</v>
      </c>
      <c r="O310" s="2" t="s">
        <v>76</v>
      </c>
      <c r="P310" s="2" t="s">
        <v>51</v>
      </c>
      <c r="Q310" s="2" t="s">
        <v>51</v>
      </c>
      <c r="R310" s="2" t="s">
        <v>51</v>
      </c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2" t="s">
        <v>51</v>
      </c>
      <c r="AW310" s="2" t="s">
        <v>51</v>
      </c>
      <c r="AX310" s="2" t="s">
        <v>51</v>
      </c>
      <c r="AY310" s="2" t="s">
        <v>51</v>
      </c>
    </row>
    <row r="311" spans="1:51" ht="30" customHeight="1">
      <c r="A311" s="9"/>
      <c r="B311" s="9"/>
      <c r="C311" s="9"/>
      <c r="D311" s="9"/>
      <c r="E311" s="12"/>
      <c r="F311" s="13"/>
      <c r="G311" s="12"/>
      <c r="H311" s="13"/>
      <c r="I311" s="12"/>
      <c r="J311" s="13"/>
      <c r="K311" s="12"/>
      <c r="L311" s="13"/>
      <c r="M311" s="9"/>
    </row>
    <row r="312" spans="1:51" ht="30" customHeight="1">
      <c r="A312" s="202" t="s">
        <v>907</v>
      </c>
      <c r="B312" s="202"/>
      <c r="C312" s="202"/>
      <c r="D312" s="202"/>
      <c r="E312" s="203"/>
      <c r="F312" s="204"/>
      <c r="G312" s="203"/>
      <c r="H312" s="204"/>
      <c r="I312" s="203"/>
      <c r="J312" s="204"/>
      <c r="K312" s="203"/>
      <c r="L312" s="204"/>
      <c r="M312" s="202"/>
      <c r="N312" s="1" t="s">
        <v>908</v>
      </c>
    </row>
    <row r="313" spans="1:51" ht="30" customHeight="1">
      <c r="A313" s="8" t="s">
        <v>909</v>
      </c>
      <c r="B313" s="8" t="s">
        <v>910</v>
      </c>
      <c r="C313" s="8" t="s">
        <v>81</v>
      </c>
      <c r="D313" s="9">
        <v>0.2576</v>
      </c>
      <c r="E313" s="12">
        <f>단가대비표!O8</f>
        <v>0</v>
      </c>
      <c r="F313" s="13">
        <f>TRUNC(E313*D313,1)</f>
        <v>0</v>
      </c>
      <c r="G313" s="12">
        <f>단가대비표!P8</f>
        <v>0</v>
      </c>
      <c r="H313" s="13">
        <f>TRUNC(G313*D313,1)</f>
        <v>0</v>
      </c>
      <c r="I313" s="12">
        <f>단가대비표!V8</f>
        <v>59609</v>
      </c>
      <c r="J313" s="13">
        <f>TRUNC(I313*D313,1)</f>
        <v>15355.2</v>
      </c>
      <c r="K313" s="12">
        <f t="shared" ref="K313:L316" si="44">TRUNC(E313+G313+I313,1)</f>
        <v>59609</v>
      </c>
      <c r="L313" s="13">
        <f t="shared" si="44"/>
        <v>15355.2</v>
      </c>
      <c r="M313" s="8" t="s">
        <v>871</v>
      </c>
      <c r="N313" s="2" t="s">
        <v>908</v>
      </c>
      <c r="O313" s="2" t="s">
        <v>912</v>
      </c>
      <c r="P313" s="2" t="s">
        <v>63</v>
      </c>
      <c r="Q313" s="2" t="s">
        <v>63</v>
      </c>
      <c r="R313" s="2" t="s">
        <v>62</v>
      </c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2" t="s">
        <v>51</v>
      </c>
      <c r="AW313" s="2" t="s">
        <v>913</v>
      </c>
      <c r="AX313" s="2" t="s">
        <v>51</v>
      </c>
      <c r="AY313" s="2" t="s">
        <v>51</v>
      </c>
    </row>
    <row r="314" spans="1:51" ht="30" customHeight="1">
      <c r="A314" s="8" t="s">
        <v>874</v>
      </c>
      <c r="B314" s="8" t="s">
        <v>875</v>
      </c>
      <c r="C314" s="8" t="s">
        <v>827</v>
      </c>
      <c r="D314" s="9">
        <v>16.5</v>
      </c>
      <c r="E314" s="12">
        <f>단가대비표!O15</f>
        <v>1245</v>
      </c>
      <c r="F314" s="13">
        <f>TRUNC(E314*D314,1)</f>
        <v>20542.5</v>
      </c>
      <c r="G314" s="12">
        <f>단가대비표!P15</f>
        <v>0</v>
      </c>
      <c r="H314" s="13">
        <f>TRUNC(G314*D314,1)</f>
        <v>0</v>
      </c>
      <c r="I314" s="12">
        <f>단가대비표!V15</f>
        <v>0</v>
      </c>
      <c r="J314" s="13">
        <f>TRUNC(I314*D314,1)</f>
        <v>0</v>
      </c>
      <c r="K314" s="12">
        <f t="shared" si="44"/>
        <v>1245</v>
      </c>
      <c r="L314" s="13">
        <f t="shared" si="44"/>
        <v>20542.5</v>
      </c>
      <c r="M314" s="8" t="s">
        <v>51</v>
      </c>
      <c r="N314" s="2" t="s">
        <v>908</v>
      </c>
      <c r="O314" s="2" t="s">
        <v>876</v>
      </c>
      <c r="P314" s="2" t="s">
        <v>63</v>
      </c>
      <c r="Q314" s="2" t="s">
        <v>63</v>
      </c>
      <c r="R314" s="2" t="s">
        <v>62</v>
      </c>
      <c r="S314" s="3"/>
      <c r="T314" s="3"/>
      <c r="U314" s="3"/>
      <c r="V314" s="3">
        <v>1</v>
      </c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2" t="s">
        <v>51</v>
      </c>
      <c r="AW314" s="2" t="s">
        <v>914</v>
      </c>
      <c r="AX314" s="2" t="s">
        <v>51</v>
      </c>
      <c r="AY314" s="2" t="s">
        <v>51</v>
      </c>
    </row>
    <row r="315" spans="1:51" ht="30" customHeight="1">
      <c r="A315" s="8" t="s">
        <v>646</v>
      </c>
      <c r="B315" s="8" t="s">
        <v>878</v>
      </c>
      <c r="C315" s="8" t="s">
        <v>399</v>
      </c>
      <c r="D315" s="9">
        <v>1</v>
      </c>
      <c r="E315" s="12">
        <f>TRUNC(SUMIF(V313:V316, RIGHTB(O315, 1), F313:F316)*U315, 2)</f>
        <v>8011.57</v>
      </c>
      <c r="F315" s="13">
        <f>TRUNC(E315*D315,1)</f>
        <v>8011.5</v>
      </c>
      <c r="G315" s="12">
        <v>0</v>
      </c>
      <c r="H315" s="13">
        <f>TRUNC(G315*D315,1)</f>
        <v>0</v>
      </c>
      <c r="I315" s="12">
        <v>0</v>
      </c>
      <c r="J315" s="13">
        <f>TRUNC(I315*D315,1)</f>
        <v>0</v>
      </c>
      <c r="K315" s="12">
        <f t="shared" si="44"/>
        <v>8011.5</v>
      </c>
      <c r="L315" s="13">
        <f t="shared" si="44"/>
        <v>8011.5</v>
      </c>
      <c r="M315" s="8" t="s">
        <v>51</v>
      </c>
      <c r="N315" s="2" t="s">
        <v>908</v>
      </c>
      <c r="O315" s="2" t="s">
        <v>400</v>
      </c>
      <c r="P315" s="2" t="s">
        <v>63</v>
      </c>
      <c r="Q315" s="2" t="s">
        <v>63</v>
      </c>
      <c r="R315" s="2" t="s">
        <v>63</v>
      </c>
      <c r="S315" s="3">
        <v>0</v>
      </c>
      <c r="T315" s="3">
        <v>0</v>
      </c>
      <c r="U315" s="3">
        <v>0.39</v>
      </c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2" t="s">
        <v>51</v>
      </c>
      <c r="AW315" s="2" t="s">
        <v>915</v>
      </c>
      <c r="AX315" s="2" t="s">
        <v>51</v>
      </c>
      <c r="AY315" s="2" t="s">
        <v>51</v>
      </c>
    </row>
    <row r="316" spans="1:51" ht="30" customHeight="1">
      <c r="A316" s="8" t="s">
        <v>880</v>
      </c>
      <c r="B316" s="8" t="s">
        <v>483</v>
      </c>
      <c r="C316" s="8" t="s">
        <v>484</v>
      </c>
      <c r="D316" s="9">
        <v>1</v>
      </c>
      <c r="E316" s="12">
        <f>TRUNC(단가대비표!O106*1/8*16/12*25/20, 1)</f>
        <v>0</v>
      </c>
      <c r="F316" s="13">
        <f>TRUNC(E316*D316,1)</f>
        <v>0</v>
      </c>
      <c r="G316" s="12">
        <f>TRUNC(단가대비표!P106*1/8*16/12*25/20, 1)</f>
        <v>44299.3</v>
      </c>
      <c r="H316" s="13">
        <f>TRUNC(G316*D316,1)</f>
        <v>44299.3</v>
      </c>
      <c r="I316" s="12">
        <f>TRUNC(단가대비표!V106*1/8*16/12*25/20, 1)</f>
        <v>0</v>
      </c>
      <c r="J316" s="13">
        <f>TRUNC(I316*D316,1)</f>
        <v>0</v>
      </c>
      <c r="K316" s="12">
        <f t="shared" si="44"/>
        <v>44299.3</v>
      </c>
      <c r="L316" s="13">
        <f t="shared" si="44"/>
        <v>44299.3</v>
      </c>
      <c r="M316" s="8" t="s">
        <v>51</v>
      </c>
      <c r="N316" s="2" t="s">
        <v>908</v>
      </c>
      <c r="O316" s="2" t="s">
        <v>881</v>
      </c>
      <c r="P316" s="2" t="s">
        <v>63</v>
      </c>
      <c r="Q316" s="2" t="s">
        <v>63</v>
      </c>
      <c r="R316" s="2" t="s">
        <v>62</v>
      </c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2" t="s">
        <v>51</v>
      </c>
      <c r="AW316" s="2" t="s">
        <v>916</v>
      </c>
      <c r="AX316" s="2" t="s">
        <v>62</v>
      </c>
      <c r="AY316" s="2" t="s">
        <v>51</v>
      </c>
    </row>
    <row r="317" spans="1:51" ht="30" customHeight="1">
      <c r="A317" s="8" t="s">
        <v>402</v>
      </c>
      <c r="B317" s="8" t="s">
        <v>51</v>
      </c>
      <c r="C317" s="8" t="s">
        <v>51</v>
      </c>
      <c r="D317" s="9"/>
      <c r="E317" s="12"/>
      <c r="F317" s="13">
        <f>TRUNC(SUMIF(N313:N316, N312, F313:F316),0)</f>
        <v>28554</v>
      </c>
      <c r="G317" s="12"/>
      <c r="H317" s="13">
        <f>TRUNC(SUMIF(N313:N316, N312, H313:H316),0)</f>
        <v>44299</v>
      </c>
      <c r="I317" s="12"/>
      <c r="J317" s="13">
        <f>TRUNC(SUMIF(N313:N316, N312, J313:J316),0)</f>
        <v>15355</v>
      </c>
      <c r="K317" s="12"/>
      <c r="L317" s="13">
        <f>F317+H317+J317</f>
        <v>88208</v>
      </c>
      <c r="M317" s="8" t="s">
        <v>51</v>
      </c>
      <c r="N317" s="2" t="s">
        <v>76</v>
      </c>
      <c r="O317" s="2" t="s">
        <v>76</v>
      </c>
      <c r="P317" s="2" t="s">
        <v>51</v>
      </c>
      <c r="Q317" s="2" t="s">
        <v>51</v>
      </c>
      <c r="R317" s="2" t="s">
        <v>51</v>
      </c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2" t="s">
        <v>51</v>
      </c>
      <c r="AW317" s="2" t="s">
        <v>51</v>
      </c>
      <c r="AX317" s="2" t="s">
        <v>51</v>
      </c>
      <c r="AY317" s="2" t="s">
        <v>51</v>
      </c>
    </row>
    <row r="318" spans="1:51" ht="30" customHeight="1">
      <c r="A318" s="9"/>
      <c r="B318" s="9"/>
      <c r="C318" s="9"/>
      <c r="D318" s="9"/>
      <c r="E318" s="12"/>
      <c r="F318" s="13"/>
      <c r="G318" s="12"/>
      <c r="H318" s="13"/>
      <c r="I318" s="12"/>
      <c r="J318" s="13"/>
      <c r="K318" s="12"/>
      <c r="L318" s="13"/>
      <c r="M318" s="9"/>
    </row>
    <row r="319" spans="1:51" ht="30" customHeight="1">
      <c r="A319" s="202" t="s">
        <v>917</v>
      </c>
      <c r="B319" s="202"/>
      <c r="C319" s="202"/>
      <c r="D319" s="202"/>
      <c r="E319" s="203"/>
      <c r="F319" s="204"/>
      <c r="G319" s="203"/>
      <c r="H319" s="204"/>
      <c r="I319" s="203"/>
      <c r="J319" s="204"/>
      <c r="K319" s="203"/>
      <c r="L319" s="204"/>
      <c r="M319" s="202"/>
      <c r="N319" s="1" t="s">
        <v>918</v>
      </c>
    </row>
    <row r="320" spans="1:51" ht="30" customHeight="1">
      <c r="A320" s="8" t="s">
        <v>919</v>
      </c>
      <c r="B320" s="8" t="s">
        <v>858</v>
      </c>
      <c r="C320" s="8" t="s">
        <v>81</v>
      </c>
      <c r="D320" s="9">
        <v>0.25979999999999998</v>
      </c>
      <c r="E320" s="12">
        <f>단가대비표!O7</f>
        <v>0</v>
      </c>
      <c r="F320" s="13">
        <f>TRUNC(E320*D320,1)</f>
        <v>0</v>
      </c>
      <c r="G320" s="12">
        <f>단가대비표!P7</f>
        <v>0</v>
      </c>
      <c r="H320" s="13">
        <f>TRUNC(G320*D320,1)</f>
        <v>0</v>
      </c>
      <c r="I320" s="12">
        <f>단가대비표!V7</f>
        <v>78871</v>
      </c>
      <c r="J320" s="13">
        <f>TRUNC(I320*D320,1)</f>
        <v>20490.599999999999</v>
      </c>
      <c r="K320" s="12">
        <f t="shared" ref="K320:L323" si="45">TRUNC(E320+G320+I320,1)</f>
        <v>78871</v>
      </c>
      <c r="L320" s="13">
        <f t="shared" si="45"/>
        <v>20490.599999999999</v>
      </c>
      <c r="M320" s="8" t="s">
        <v>871</v>
      </c>
      <c r="N320" s="2" t="s">
        <v>918</v>
      </c>
      <c r="O320" s="2" t="s">
        <v>921</v>
      </c>
      <c r="P320" s="2" t="s">
        <v>63</v>
      </c>
      <c r="Q320" s="2" t="s">
        <v>63</v>
      </c>
      <c r="R320" s="2" t="s">
        <v>62</v>
      </c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2" t="s">
        <v>51</v>
      </c>
      <c r="AW320" s="2" t="s">
        <v>922</v>
      </c>
      <c r="AX320" s="2" t="s">
        <v>51</v>
      </c>
      <c r="AY320" s="2" t="s">
        <v>51</v>
      </c>
    </row>
    <row r="321" spans="1:51" ht="30" customHeight="1">
      <c r="A321" s="8" t="s">
        <v>874</v>
      </c>
      <c r="B321" s="8" t="s">
        <v>875</v>
      </c>
      <c r="C321" s="8" t="s">
        <v>827</v>
      </c>
      <c r="D321" s="9">
        <v>10.3</v>
      </c>
      <c r="E321" s="12">
        <f>단가대비표!O15</f>
        <v>1245</v>
      </c>
      <c r="F321" s="13">
        <f>TRUNC(E321*D321,1)</f>
        <v>12823.5</v>
      </c>
      <c r="G321" s="12">
        <f>단가대비표!P15</f>
        <v>0</v>
      </c>
      <c r="H321" s="13">
        <f>TRUNC(G321*D321,1)</f>
        <v>0</v>
      </c>
      <c r="I321" s="12">
        <f>단가대비표!V15</f>
        <v>0</v>
      </c>
      <c r="J321" s="13">
        <f>TRUNC(I321*D321,1)</f>
        <v>0</v>
      </c>
      <c r="K321" s="12">
        <f t="shared" si="45"/>
        <v>1245</v>
      </c>
      <c r="L321" s="13">
        <f t="shared" si="45"/>
        <v>12823.5</v>
      </c>
      <c r="M321" s="8" t="s">
        <v>51</v>
      </c>
      <c r="N321" s="2" t="s">
        <v>918</v>
      </c>
      <c r="O321" s="2" t="s">
        <v>876</v>
      </c>
      <c r="P321" s="2" t="s">
        <v>63</v>
      </c>
      <c r="Q321" s="2" t="s">
        <v>63</v>
      </c>
      <c r="R321" s="2" t="s">
        <v>62</v>
      </c>
      <c r="S321" s="3"/>
      <c r="T321" s="3"/>
      <c r="U321" s="3"/>
      <c r="V321" s="3">
        <v>1</v>
      </c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2" t="s">
        <v>51</v>
      </c>
      <c r="AW321" s="2" t="s">
        <v>923</v>
      </c>
      <c r="AX321" s="2" t="s">
        <v>51</v>
      </c>
      <c r="AY321" s="2" t="s">
        <v>51</v>
      </c>
    </row>
    <row r="322" spans="1:51" ht="30" customHeight="1">
      <c r="A322" s="8" t="s">
        <v>646</v>
      </c>
      <c r="B322" s="8" t="s">
        <v>924</v>
      </c>
      <c r="C322" s="8" t="s">
        <v>399</v>
      </c>
      <c r="D322" s="9">
        <v>1</v>
      </c>
      <c r="E322" s="12">
        <f>TRUNC(SUMIF(V320:V323, RIGHTB(O322, 1), F320:F323)*U322, 2)</f>
        <v>2564.6999999999998</v>
      </c>
      <c r="F322" s="13">
        <f>TRUNC(E322*D322,1)</f>
        <v>2564.6999999999998</v>
      </c>
      <c r="G322" s="12">
        <v>0</v>
      </c>
      <c r="H322" s="13">
        <f>TRUNC(G322*D322,1)</f>
        <v>0</v>
      </c>
      <c r="I322" s="12">
        <v>0</v>
      </c>
      <c r="J322" s="13">
        <f>TRUNC(I322*D322,1)</f>
        <v>0</v>
      </c>
      <c r="K322" s="12">
        <f t="shared" si="45"/>
        <v>2564.6999999999998</v>
      </c>
      <c r="L322" s="13">
        <f t="shared" si="45"/>
        <v>2564.6999999999998</v>
      </c>
      <c r="M322" s="8" t="s">
        <v>51</v>
      </c>
      <c r="N322" s="2" t="s">
        <v>918</v>
      </c>
      <c r="O322" s="2" t="s">
        <v>400</v>
      </c>
      <c r="P322" s="2" t="s">
        <v>63</v>
      </c>
      <c r="Q322" s="2" t="s">
        <v>63</v>
      </c>
      <c r="R322" s="2" t="s">
        <v>63</v>
      </c>
      <c r="S322" s="3">
        <v>0</v>
      </c>
      <c r="T322" s="3">
        <v>0</v>
      </c>
      <c r="U322" s="3">
        <v>0.2</v>
      </c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2" t="s">
        <v>51</v>
      </c>
      <c r="AW322" s="2" t="s">
        <v>925</v>
      </c>
      <c r="AX322" s="2" t="s">
        <v>51</v>
      </c>
      <c r="AY322" s="2" t="s">
        <v>51</v>
      </c>
    </row>
    <row r="323" spans="1:51" ht="30" customHeight="1">
      <c r="A323" s="8" t="s">
        <v>926</v>
      </c>
      <c r="B323" s="8" t="s">
        <v>483</v>
      </c>
      <c r="C323" s="8" t="s">
        <v>484</v>
      </c>
      <c r="D323" s="9">
        <v>1</v>
      </c>
      <c r="E323" s="12">
        <f>TRUNC(단가대비표!O107*1/8*16/12*25/20, 1)</f>
        <v>0</v>
      </c>
      <c r="F323" s="13">
        <f>TRUNC(E323*D323,1)</f>
        <v>0</v>
      </c>
      <c r="G323" s="12">
        <f>TRUNC(단가대비표!P107*1/8*16/12*25/20, 1)</f>
        <v>36224.699999999997</v>
      </c>
      <c r="H323" s="13">
        <f>TRUNC(G323*D323,1)</f>
        <v>36224.699999999997</v>
      </c>
      <c r="I323" s="12">
        <f>TRUNC(단가대비표!V107*1/8*16/12*25/20, 1)</f>
        <v>0</v>
      </c>
      <c r="J323" s="13">
        <f>TRUNC(I323*D323,1)</f>
        <v>0</v>
      </c>
      <c r="K323" s="12">
        <f t="shared" si="45"/>
        <v>36224.699999999997</v>
      </c>
      <c r="L323" s="13">
        <f t="shared" si="45"/>
        <v>36224.699999999997</v>
      </c>
      <c r="M323" s="8" t="s">
        <v>51</v>
      </c>
      <c r="N323" s="2" t="s">
        <v>918</v>
      </c>
      <c r="O323" s="2" t="s">
        <v>927</v>
      </c>
      <c r="P323" s="2" t="s">
        <v>63</v>
      </c>
      <c r="Q323" s="2" t="s">
        <v>63</v>
      </c>
      <c r="R323" s="2" t="s">
        <v>62</v>
      </c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2" t="s">
        <v>51</v>
      </c>
      <c r="AW323" s="2" t="s">
        <v>928</v>
      </c>
      <c r="AX323" s="2" t="s">
        <v>62</v>
      </c>
      <c r="AY323" s="2" t="s">
        <v>51</v>
      </c>
    </row>
    <row r="324" spans="1:51" ht="30" customHeight="1">
      <c r="A324" s="8" t="s">
        <v>402</v>
      </c>
      <c r="B324" s="8" t="s">
        <v>51</v>
      </c>
      <c r="C324" s="8" t="s">
        <v>51</v>
      </c>
      <c r="D324" s="9"/>
      <c r="E324" s="12"/>
      <c r="F324" s="13">
        <f>TRUNC(SUMIF(N320:N323, N319, F320:F323),0)</f>
        <v>15388</v>
      </c>
      <c r="G324" s="12"/>
      <c r="H324" s="13">
        <f>TRUNC(SUMIF(N320:N323, N319, H320:H323),0)</f>
        <v>36224</v>
      </c>
      <c r="I324" s="12"/>
      <c r="J324" s="13">
        <f>TRUNC(SUMIF(N320:N323, N319, J320:J323),0)</f>
        <v>20490</v>
      </c>
      <c r="K324" s="12"/>
      <c r="L324" s="13">
        <f>F324+H324+J324</f>
        <v>72102</v>
      </c>
      <c r="M324" s="8" t="s">
        <v>51</v>
      </c>
      <c r="N324" s="2" t="s">
        <v>76</v>
      </c>
      <c r="O324" s="2" t="s">
        <v>76</v>
      </c>
      <c r="P324" s="2" t="s">
        <v>51</v>
      </c>
      <c r="Q324" s="2" t="s">
        <v>51</v>
      </c>
      <c r="R324" s="2" t="s">
        <v>51</v>
      </c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2" t="s">
        <v>51</v>
      </c>
      <c r="AW324" s="2" t="s">
        <v>51</v>
      </c>
      <c r="AX324" s="2" t="s">
        <v>51</v>
      </c>
      <c r="AY324" s="2" t="s">
        <v>51</v>
      </c>
    </row>
    <row r="325" spans="1:51" ht="30" customHeight="1">
      <c r="A325" s="9"/>
      <c r="B325" s="9"/>
      <c r="C325" s="9"/>
      <c r="D325" s="9"/>
      <c r="E325" s="12"/>
      <c r="F325" s="13"/>
      <c r="G325" s="12"/>
      <c r="H325" s="13"/>
      <c r="I325" s="12"/>
      <c r="J325" s="13"/>
      <c r="K325" s="12"/>
      <c r="L325" s="13"/>
      <c r="M325" s="9"/>
    </row>
    <row r="326" spans="1:51" ht="30" customHeight="1">
      <c r="A326" s="202" t="s">
        <v>929</v>
      </c>
      <c r="B326" s="202"/>
      <c r="C326" s="202"/>
      <c r="D326" s="202"/>
      <c r="E326" s="203"/>
      <c r="F326" s="204"/>
      <c r="G326" s="203"/>
      <c r="H326" s="204"/>
      <c r="I326" s="203"/>
      <c r="J326" s="204"/>
      <c r="K326" s="203"/>
      <c r="L326" s="204"/>
      <c r="M326" s="202"/>
      <c r="N326" s="1" t="s">
        <v>510</v>
      </c>
    </row>
    <row r="327" spans="1:51" ht="30" customHeight="1">
      <c r="A327" s="8" t="s">
        <v>103</v>
      </c>
      <c r="B327" s="8" t="s">
        <v>104</v>
      </c>
      <c r="C327" s="8" t="s">
        <v>71</v>
      </c>
      <c r="D327" s="9">
        <v>1.05</v>
      </c>
      <c r="E327" s="12">
        <f>단가대비표!O84</f>
        <v>4200</v>
      </c>
      <c r="F327" s="13">
        <f>TRUNC(E327*D327,1)</f>
        <v>4410</v>
      </c>
      <c r="G327" s="12">
        <f>단가대비표!P84</f>
        <v>0</v>
      </c>
      <c r="H327" s="13">
        <f>TRUNC(G327*D327,1)</f>
        <v>0</v>
      </c>
      <c r="I327" s="12">
        <f>단가대비표!V84</f>
        <v>0</v>
      </c>
      <c r="J327" s="13">
        <f>TRUNC(I327*D327,1)</f>
        <v>0</v>
      </c>
      <c r="K327" s="12">
        <f t="shared" ref="K327:L329" si="46">TRUNC(E327+G327+I327,1)</f>
        <v>4200</v>
      </c>
      <c r="L327" s="13">
        <f t="shared" si="46"/>
        <v>4410</v>
      </c>
      <c r="M327" s="8" t="s">
        <v>51</v>
      </c>
      <c r="N327" s="2" t="s">
        <v>510</v>
      </c>
      <c r="O327" s="2" t="s">
        <v>105</v>
      </c>
      <c r="P327" s="2" t="s">
        <v>63</v>
      </c>
      <c r="Q327" s="2" t="s">
        <v>63</v>
      </c>
      <c r="R327" s="2" t="s">
        <v>62</v>
      </c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2" t="s">
        <v>51</v>
      </c>
      <c r="AW327" s="2" t="s">
        <v>930</v>
      </c>
      <c r="AX327" s="2" t="s">
        <v>51</v>
      </c>
      <c r="AY327" s="2" t="s">
        <v>51</v>
      </c>
    </row>
    <row r="328" spans="1:51" ht="30" customHeight="1">
      <c r="A328" s="8" t="s">
        <v>536</v>
      </c>
      <c r="B328" s="8" t="s">
        <v>931</v>
      </c>
      <c r="C328" s="8" t="s">
        <v>479</v>
      </c>
      <c r="D328" s="9">
        <v>3.3380000000000001</v>
      </c>
      <c r="E328" s="12">
        <f>일위대가목록!E58</f>
        <v>13</v>
      </c>
      <c r="F328" s="13">
        <f>TRUNC(E328*D328,1)</f>
        <v>43.3</v>
      </c>
      <c r="G328" s="12">
        <f>일위대가목록!F58</f>
        <v>1292</v>
      </c>
      <c r="H328" s="13">
        <f>TRUNC(G328*D328,1)</f>
        <v>4312.6000000000004</v>
      </c>
      <c r="I328" s="12">
        <f>일위대가목록!G58</f>
        <v>40</v>
      </c>
      <c r="J328" s="13">
        <f>TRUNC(I328*D328,1)</f>
        <v>133.5</v>
      </c>
      <c r="K328" s="12">
        <f t="shared" si="46"/>
        <v>1345</v>
      </c>
      <c r="L328" s="13">
        <f t="shared" si="46"/>
        <v>4489.3999999999996</v>
      </c>
      <c r="M328" s="8" t="s">
        <v>932</v>
      </c>
      <c r="N328" s="2" t="s">
        <v>510</v>
      </c>
      <c r="O328" s="2" t="s">
        <v>933</v>
      </c>
      <c r="P328" s="2" t="s">
        <v>62</v>
      </c>
      <c r="Q328" s="2" t="s">
        <v>63</v>
      </c>
      <c r="R328" s="2" t="s">
        <v>63</v>
      </c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2" t="s">
        <v>51</v>
      </c>
      <c r="AW328" s="2" t="s">
        <v>934</v>
      </c>
      <c r="AX328" s="2" t="s">
        <v>51</v>
      </c>
      <c r="AY328" s="2" t="s">
        <v>51</v>
      </c>
    </row>
    <row r="329" spans="1:51" ht="30" customHeight="1">
      <c r="A329" s="8" t="s">
        <v>612</v>
      </c>
      <c r="B329" s="8" t="s">
        <v>617</v>
      </c>
      <c r="C329" s="8" t="s">
        <v>479</v>
      </c>
      <c r="D329" s="9">
        <v>-0.1502</v>
      </c>
      <c r="E329" s="12">
        <f>단가대비표!O12</f>
        <v>260</v>
      </c>
      <c r="F329" s="13">
        <f>TRUNC(E329*D329,1)</f>
        <v>-39</v>
      </c>
      <c r="G329" s="12">
        <f>단가대비표!P12</f>
        <v>0</v>
      </c>
      <c r="H329" s="13">
        <f>TRUNC(G329*D329,1)</f>
        <v>0</v>
      </c>
      <c r="I329" s="12">
        <f>단가대비표!V12</f>
        <v>0</v>
      </c>
      <c r="J329" s="13">
        <f>TRUNC(I329*D329,1)</f>
        <v>0</v>
      </c>
      <c r="K329" s="12">
        <f t="shared" si="46"/>
        <v>260</v>
      </c>
      <c r="L329" s="13">
        <f t="shared" si="46"/>
        <v>-39</v>
      </c>
      <c r="M329" s="8" t="s">
        <v>614</v>
      </c>
      <c r="N329" s="2" t="s">
        <v>510</v>
      </c>
      <c r="O329" s="2" t="s">
        <v>618</v>
      </c>
      <c r="P329" s="2" t="s">
        <v>63</v>
      </c>
      <c r="Q329" s="2" t="s">
        <v>63</v>
      </c>
      <c r="R329" s="2" t="s">
        <v>62</v>
      </c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2" t="s">
        <v>51</v>
      </c>
      <c r="AW329" s="2" t="s">
        <v>935</v>
      </c>
      <c r="AX329" s="2" t="s">
        <v>51</v>
      </c>
      <c r="AY329" s="2" t="s">
        <v>51</v>
      </c>
    </row>
    <row r="330" spans="1:51" ht="30" customHeight="1">
      <c r="A330" s="8" t="s">
        <v>402</v>
      </c>
      <c r="B330" s="8" t="s">
        <v>51</v>
      </c>
      <c r="C330" s="8" t="s">
        <v>51</v>
      </c>
      <c r="D330" s="9"/>
      <c r="E330" s="12"/>
      <c r="F330" s="13">
        <f>TRUNC(SUMIF(N327:N329, N326, F327:F329),0)</f>
        <v>4414</v>
      </c>
      <c r="G330" s="12"/>
      <c r="H330" s="13">
        <f>TRUNC(SUMIF(N327:N329, N326, H327:H329),0)</f>
        <v>4312</v>
      </c>
      <c r="I330" s="12"/>
      <c r="J330" s="13">
        <f>TRUNC(SUMIF(N327:N329, N326, J327:J329),0)</f>
        <v>133</v>
      </c>
      <c r="K330" s="12"/>
      <c r="L330" s="13">
        <f>F330+H330+J330</f>
        <v>8859</v>
      </c>
      <c r="M330" s="8" t="s">
        <v>51</v>
      </c>
      <c r="N330" s="2" t="s">
        <v>76</v>
      </c>
      <c r="O330" s="2" t="s">
        <v>76</v>
      </c>
      <c r="P330" s="2" t="s">
        <v>51</v>
      </c>
      <c r="Q330" s="2" t="s">
        <v>51</v>
      </c>
      <c r="R330" s="2" t="s">
        <v>51</v>
      </c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2" t="s">
        <v>51</v>
      </c>
      <c r="AW330" s="2" t="s">
        <v>51</v>
      </c>
      <c r="AX330" s="2" t="s">
        <v>51</v>
      </c>
      <c r="AY330" s="2" t="s">
        <v>51</v>
      </c>
    </row>
    <row r="331" spans="1:51" ht="30" customHeight="1">
      <c r="A331" s="9"/>
      <c r="B331" s="9"/>
      <c r="C331" s="9"/>
      <c r="D331" s="9"/>
      <c r="E331" s="12"/>
      <c r="F331" s="13"/>
      <c r="G331" s="12"/>
      <c r="H331" s="13"/>
      <c r="I331" s="12"/>
      <c r="J331" s="13"/>
      <c r="K331" s="12"/>
      <c r="L331" s="13"/>
      <c r="M331" s="9"/>
    </row>
    <row r="332" spans="1:51" ht="30" customHeight="1">
      <c r="A332" s="202" t="s">
        <v>936</v>
      </c>
      <c r="B332" s="202"/>
      <c r="C332" s="202"/>
      <c r="D332" s="202"/>
      <c r="E332" s="203"/>
      <c r="F332" s="204"/>
      <c r="G332" s="203"/>
      <c r="H332" s="204"/>
      <c r="I332" s="203"/>
      <c r="J332" s="204"/>
      <c r="K332" s="203"/>
      <c r="L332" s="204"/>
      <c r="M332" s="202"/>
      <c r="N332" s="1" t="s">
        <v>515</v>
      </c>
    </row>
    <row r="333" spans="1:51" ht="30" customHeight="1">
      <c r="A333" s="8" t="s">
        <v>702</v>
      </c>
      <c r="B333" s="8" t="s">
        <v>703</v>
      </c>
      <c r="C333" s="8" t="s">
        <v>87</v>
      </c>
      <c r="D333" s="9">
        <v>1.03</v>
      </c>
      <c r="E333" s="12">
        <f>단가대비표!O41</f>
        <v>110000</v>
      </c>
      <c r="F333" s="13">
        <f>TRUNC(E333*D333,1)</f>
        <v>113300</v>
      </c>
      <c r="G333" s="12">
        <f>단가대비표!P41</f>
        <v>0</v>
      </c>
      <c r="H333" s="13">
        <f>TRUNC(G333*D333,1)</f>
        <v>0</v>
      </c>
      <c r="I333" s="12">
        <f>단가대비표!V41</f>
        <v>0</v>
      </c>
      <c r="J333" s="13">
        <f>TRUNC(I333*D333,1)</f>
        <v>0</v>
      </c>
      <c r="K333" s="12">
        <f t="shared" ref="K333:L336" si="47">TRUNC(E333+G333+I333,1)</f>
        <v>110000</v>
      </c>
      <c r="L333" s="13">
        <f t="shared" si="47"/>
        <v>113300</v>
      </c>
      <c r="M333" s="8" t="s">
        <v>51</v>
      </c>
      <c r="N333" s="2" t="s">
        <v>515</v>
      </c>
      <c r="O333" s="2" t="s">
        <v>704</v>
      </c>
      <c r="P333" s="2" t="s">
        <v>63</v>
      </c>
      <c r="Q333" s="2" t="s">
        <v>63</v>
      </c>
      <c r="R333" s="2" t="s">
        <v>62</v>
      </c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2" t="s">
        <v>51</v>
      </c>
      <c r="AW333" s="2" t="s">
        <v>937</v>
      </c>
      <c r="AX333" s="2" t="s">
        <v>51</v>
      </c>
      <c r="AY333" s="2" t="s">
        <v>51</v>
      </c>
    </row>
    <row r="334" spans="1:51" ht="30" customHeight="1">
      <c r="A334" s="8" t="s">
        <v>706</v>
      </c>
      <c r="B334" s="8" t="s">
        <v>51</v>
      </c>
      <c r="C334" s="8" t="s">
        <v>87</v>
      </c>
      <c r="D334" s="9">
        <v>1</v>
      </c>
      <c r="E334" s="12">
        <f>단가대비표!O42</f>
        <v>0</v>
      </c>
      <c r="F334" s="13">
        <f>TRUNC(E334*D334,1)</f>
        <v>0</v>
      </c>
      <c r="G334" s="12">
        <f>단가대비표!P42</f>
        <v>53000</v>
      </c>
      <c r="H334" s="13">
        <f>TRUNC(G334*D334,1)</f>
        <v>53000</v>
      </c>
      <c r="I334" s="12">
        <f>단가대비표!V42</f>
        <v>0</v>
      </c>
      <c r="J334" s="13">
        <f>TRUNC(I334*D334,1)</f>
        <v>0</v>
      </c>
      <c r="K334" s="12">
        <f t="shared" si="47"/>
        <v>53000</v>
      </c>
      <c r="L334" s="13">
        <f t="shared" si="47"/>
        <v>53000</v>
      </c>
      <c r="M334" s="8" t="s">
        <v>51</v>
      </c>
      <c r="N334" s="2" t="s">
        <v>515</v>
      </c>
      <c r="O334" s="2" t="s">
        <v>707</v>
      </c>
      <c r="P334" s="2" t="s">
        <v>63</v>
      </c>
      <c r="Q334" s="2" t="s">
        <v>63</v>
      </c>
      <c r="R334" s="2" t="s">
        <v>62</v>
      </c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2" t="s">
        <v>51</v>
      </c>
      <c r="AW334" s="2" t="s">
        <v>938</v>
      </c>
      <c r="AX334" s="2" t="s">
        <v>51</v>
      </c>
      <c r="AY334" s="2" t="s">
        <v>51</v>
      </c>
    </row>
    <row r="335" spans="1:51" ht="30" customHeight="1">
      <c r="A335" s="8" t="s">
        <v>709</v>
      </c>
      <c r="B335" s="8" t="s">
        <v>51</v>
      </c>
      <c r="C335" s="8" t="s">
        <v>186</v>
      </c>
      <c r="D335" s="9">
        <v>16</v>
      </c>
      <c r="E335" s="12">
        <f>단가대비표!O43</f>
        <v>1000</v>
      </c>
      <c r="F335" s="13">
        <f>TRUNC(E335*D335,1)</f>
        <v>16000</v>
      </c>
      <c r="G335" s="12">
        <f>단가대비표!P43</f>
        <v>0</v>
      </c>
      <c r="H335" s="13">
        <f>TRUNC(G335*D335,1)</f>
        <v>0</v>
      </c>
      <c r="I335" s="12">
        <f>단가대비표!V43</f>
        <v>0</v>
      </c>
      <c r="J335" s="13">
        <f>TRUNC(I335*D335,1)</f>
        <v>0</v>
      </c>
      <c r="K335" s="12">
        <f t="shared" si="47"/>
        <v>1000</v>
      </c>
      <c r="L335" s="13">
        <f t="shared" si="47"/>
        <v>16000</v>
      </c>
      <c r="M335" s="8" t="s">
        <v>51</v>
      </c>
      <c r="N335" s="2" t="s">
        <v>515</v>
      </c>
      <c r="O335" s="2" t="s">
        <v>710</v>
      </c>
      <c r="P335" s="2" t="s">
        <v>63</v>
      </c>
      <c r="Q335" s="2" t="s">
        <v>63</v>
      </c>
      <c r="R335" s="2" t="s">
        <v>62</v>
      </c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2" t="s">
        <v>51</v>
      </c>
      <c r="AW335" s="2" t="s">
        <v>939</v>
      </c>
      <c r="AX335" s="2" t="s">
        <v>51</v>
      </c>
      <c r="AY335" s="2" t="s">
        <v>51</v>
      </c>
    </row>
    <row r="336" spans="1:51" ht="30" customHeight="1">
      <c r="A336" s="8" t="s">
        <v>712</v>
      </c>
      <c r="B336" s="8" t="s">
        <v>51</v>
      </c>
      <c r="C336" s="8" t="s">
        <v>186</v>
      </c>
      <c r="D336" s="9">
        <v>8</v>
      </c>
      <c r="E336" s="12">
        <f>단가대비표!O44</f>
        <v>150</v>
      </c>
      <c r="F336" s="13">
        <f>TRUNC(E336*D336,1)</f>
        <v>1200</v>
      </c>
      <c r="G336" s="12">
        <f>단가대비표!P44</f>
        <v>0</v>
      </c>
      <c r="H336" s="13">
        <f>TRUNC(G336*D336,1)</f>
        <v>0</v>
      </c>
      <c r="I336" s="12">
        <f>단가대비표!V44</f>
        <v>0</v>
      </c>
      <c r="J336" s="13">
        <f>TRUNC(I336*D336,1)</f>
        <v>0</v>
      </c>
      <c r="K336" s="12">
        <f t="shared" si="47"/>
        <v>150</v>
      </c>
      <c r="L336" s="13">
        <f t="shared" si="47"/>
        <v>1200</v>
      </c>
      <c r="M336" s="8" t="s">
        <v>51</v>
      </c>
      <c r="N336" s="2" t="s">
        <v>515</v>
      </c>
      <c r="O336" s="2" t="s">
        <v>713</v>
      </c>
      <c r="P336" s="2" t="s">
        <v>63</v>
      </c>
      <c r="Q336" s="2" t="s">
        <v>63</v>
      </c>
      <c r="R336" s="2" t="s">
        <v>62</v>
      </c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2" t="s">
        <v>51</v>
      </c>
      <c r="AW336" s="2" t="s">
        <v>940</v>
      </c>
      <c r="AX336" s="2" t="s">
        <v>51</v>
      </c>
      <c r="AY336" s="2" t="s">
        <v>51</v>
      </c>
    </row>
    <row r="337" spans="1:51" ht="30" customHeight="1">
      <c r="A337" s="8" t="s">
        <v>402</v>
      </c>
      <c r="B337" s="8" t="s">
        <v>51</v>
      </c>
      <c r="C337" s="8" t="s">
        <v>51</v>
      </c>
      <c r="D337" s="9"/>
      <c r="E337" s="12"/>
      <c r="F337" s="13">
        <f>TRUNC(SUMIF(N333:N336, N332, F333:F336),0)</f>
        <v>130500</v>
      </c>
      <c r="G337" s="12"/>
      <c r="H337" s="13">
        <f>TRUNC(SUMIF(N333:N336, N332, H333:H336),0)</f>
        <v>53000</v>
      </c>
      <c r="I337" s="12"/>
      <c r="J337" s="13">
        <f>TRUNC(SUMIF(N333:N336, N332, J333:J336),0)</f>
        <v>0</v>
      </c>
      <c r="K337" s="12"/>
      <c r="L337" s="13">
        <f>F337+H337+J337</f>
        <v>183500</v>
      </c>
      <c r="M337" s="8" t="s">
        <v>51</v>
      </c>
      <c r="N337" s="2" t="s">
        <v>76</v>
      </c>
      <c r="O337" s="2" t="s">
        <v>76</v>
      </c>
      <c r="P337" s="2" t="s">
        <v>51</v>
      </c>
      <c r="Q337" s="2" t="s">
        <v>51</v>
      </c>
      <c r="R337" s="2" t="s">
        <v>51</v>
      </c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2" t="s">
        <v>51</v>
      </c>
      <c r="AW337" s="2" t="s">
        <v>51</v>
      </c>
      <c r="AX337" s="2" t="s">
        <v>51</v>
      </c>
      <c r="AY337" s="2" t="s">
        <v>51</v>
      </c>
    </row>
    <row r="338" spans="1:51" ht="30" customHeight="1">
      <c r="A338" s="9"/>
      <c r="B338" s="9"/>
      <c r="C338" s="9"/>
      <c r="D338" s="9"/>
      <c r="E338" s="12"/>
      <c r="F338" s="13"/>
      <c r="G338" s="12"/>
      <c r="H338" s="13"/>
      <c r="I338" s="12"/>
      <c r="J338" s="13"/>
      <c r="K338" s="12"/>
      <c r="L338" s="13"/>
      <c r="M338" s="9"/>
    </row>
    <row r="339" spans="1:51" ht="30" customHeight="1">
      <c r="A339" s="202" t="s">
        <v>941</v>
      </c>
      <c r="B339" s="202"/>
      <c r="C339" s="202"/>
      <c r="D339" s="202"/>
      <c r="E339" s="203"/>
      <c r="F339" s="204"/>
      <c r="G339" s="203"/>
      <c r="H339" s="204"/>
      <c r="I339" s="203"/>
      <c r="J339" s="204"/>
      <c r="K339" s="203"/>
      <c r="L339" s="204"/>
      <c r="M339" s="202"/>
      <c r="N339" s="1" t="s">
        <v>933</v>
      </c>
    </row>
    <row r="340" spans="1:51" ht="30" customHeight="1">
      <c r="A340" s="8" t="s">
        <v>942</v>
      </c>
      <c r="B340" s="8" t="s">
        <v>943</v>
      </c>
      <c r="C340" s="8" t="s">
        <v>479</v>
      </c>
      <c r="D340" s="9">
        <v>2.7699999999999999E-3</v>
      </c>
      <c r="E340" s="12">
        <f>단가대비표!O17</f>
        <v>2290</v>
      </c>
      <c r="F340" s="13">
        <f t="shared" ref="F340:F349" si="48">TRUNC(E340*D340,1)</f>
        <v>6.3</v>
      </c>
      <c r="G340" s="12">
        <f>단가대비표!P17</f>
        <v>0</v>
      </c>
      <c r="H340" s="13">
        <f t="shared" ref="H340:H349" si="49">TRUNC(G340*D340,1)</f>
        <v>0</v>
      </c>
      <c r="I340" s="12">
        <f>단가대비표!V17</f>
        <v>0</v>
      </c>
      <c r="J340" s="13">
        <f t="shared" ref="J340:J349" si="50">TRUNC(I340*D340,1)</f>
        <v>0</v>
      </c>
      <c r="K340" s="12">
        <f t="shared" ref="K340:K349" si="51">TRUNC(E340+G340+I340,1)</f>
        <v>2290</v>
      </c>
      <c r="L340" s="13">
        <f t="shared" ref="L340:L349" si="52">TRUNC(F340+H340+J340,1)</f>
        <v>6.3</v>
      </c>
      <c r="M340" s="8" t="s">
        <v>51</v>
      </c>
      <c r="N340" s="2" t="s">
        <v>933</v>
      </c>
      <c r="O340" s="2" t="s">
        <v>944</v>
      </c>
      <c r="P340" s="2" t="s">
        <v>63</v>
      </c>
      <c r="Q340" s="2" t="s">
        <v>63</v>
      </c>
      <c r="R340" s="2" t="s">
        <v>62</v>
      </c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2" t="s">
        <v>51</v>
      </c>
      <c r="AW340" s="2" t="s">
        <v>945</v>
      </c>
      <c r="AX340" s="2" t="s">
        <v>51</v>
      </c>
      <c r="AY340" s="2" t="s">
        <v>51</v>
      </c>
    </row>
    <row r="341" spans="1:51" ht="30" customHeight="1">
      <c r="A341" s="8" t="s">
        <v>946</v>
      </c>
      <c r="B341" s="8" t="s">
        <v>947</v>
      </c>
      <c r="C341" s="8" t="s">
        <v>827</v>
      </c>
      <c r="D341" s="9">
        <v>0.94499999999999995</v>
      </c>
      <c r="E341" s="12">
        <f>단가대비표!O14</f>
        <v>2.2200000000000002</v>
      </c>
      <c r="F341" s="13">
        <f t="shared" si="48"/>
        <v>2</v>
      </c>
      <c r="G341" s="12">
        <f>단가대비표!P14</f>
        <v>0</v>
      </c>
      <c r="H341" s="13">
        <f t="shared" si="49"/>
        <v>0</v>
      </c>
      <c r="I341" s="12">
        <f>단가대비표!V14</f>
        <v>0</v>
      </c>
      <c r="J341" s="13">
        <f t="shared" si="50"/>
        <v>0</v>
      </c>
      <c r="K341" s="12">
        <f t="shared" si="51"/>
        <v>2.2000000000000002</v>
      </c>
      <c r="L341" s="13">
        <f t="shared" si="52"/>
        <v>2</v>
      </c>
      <c r="M341" s="8" t="s">
        <v>948</v>
      </c>
      <c r="N341" s="2" t="s">
        <v>933</v>
      </c>
      <c r="O341" s="2" t="s">
        <v>949</v>
      </c>
      <c r="P341" s="2" t="s">
        <v>63</v>
      </c>
      <c r="Q341" s="2" t="s">
        <v>63</v>
      </c>
      <c r="R341" s="2" t="s">
        <v>62</v>
      </c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2" t="s">
        <v>51</v>
      </c>
      <c r="AW341" s="2" t="s">
        <v>950</v>
      </c>
      <c r="AX341" s="2" t="s">
        <v>51</v>
      </c>
      <c r="AY341" s="2" t="s">
        <v>51</v>
      </c>
    </row>
    <row r="342" spans="1:51" ht="30" customHeight="1">
      <c r="A342" s="8" t="s">
        <v>951</v>
      </c>
      <c r="B342" s="8" t="s">
        <v>952</v>
      </c>
      <c r="C342" s="8" t="s">
        <v>479</v>
      </c>
      <c r="D342" s="9">
        <v>4.0000000000000002E-4</v>
      </c>
      <c r="E342" s="12">
        <f>단가대비표!O16</f>
        <v>12041</v>
      </c>
      <c r="F342" s="13">
        <f t="shared" si="48"/>
        <v>4.8</v>
      </c>
      <c r="G342" s="12">
        <f>단가대비표!P16</f>
        <v>0</v>
      </c>
      <c r="H342" s="13">
        <f t="shared" si="49"/>
        <v>0</v>
      </c>
      <c r="I342" s="12">
        <f>단가대비표!V16</f>
        <v>0</v>
      </c>
      <c r="J342" s="13">
        <f t="shared" si="50"/>
        <v>0</v>
      </c>
      <c r="K342" s="12">
        <f t="shared" si="51"/>
        <v>12041</v>
      </c>
      <c r="L342" s="13">
        <f t="shared" si="52"/>
        <v>4.8</v>
      </c>
      <c r="M342" s="8" t="s">
        <v>51</v>
      </c>
      <c r="N342" s="2" t="s">
        <v>933</v>
      </c>
      <c r="O342" s="2" t="s">
        <v>953</v>
      </c>
      <c r="P342" s="2" t="s">
        <v>63</v>
      </c>
      <c r="Q342" s="2" t="s">
        <v>63</v>
      </c>
      <c r="R342" s="2" t="s">
        <v>62</v>
      </c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2" t="s">
        <v>51</v>
      </c>
      <c r="AW342" s="2" t="s">
        <v>954</v>
      </c>
      <c r="AX342" s="2" t="s">
        <v>51</v>
      </c>
      <c r="AY342" s="2" t="s">
        <v>51</v>
      </c>
    </row>
    <row r="343" spans="1:51" ht="30" customHeight="1">
      <c r="A343" s="8" t="s">
        <v>955</v>
      </c>
      <c r="B343" s="8" t="s">
        <v>956</v>
      </c>
      <c r="C343" s="8" t="s">
        <v>502</v>
      </c>
      <c r="D343" s="9">
        <v>3.1199999999999999E-3</v>
      </c>
      <c r="E343" s="12">
        <f>일위대가목록!E59</f>
        <v>0</v>
      </c>
      <c r="F343" s="13">
        <f t="shared" si="48"/>
        <v>0</v>
      </c>
      <c r="G343" s="12">
        <f>일위대가목록!F59</f>
        <v>0</v>
      </c>
      <c r="H343" s="13">
        <f t="shared" si="49"/>
        <v>0</v>
      </c>
      <c r="I343" s="12">
        <f>일위대가목록!G59</f>
        <v>140</v>
      </c>
      <c r="J343" s="13">
        <f t="shared" si="50"/>
        <v>0.4</v>
      </c>
      <c r="K343" s="12">
        <f t="shared" si="51"/>
        <v>140</v>
      </c>
      <c r="L343" s="13">
        <f t="shared" si="52"/>
        <v>0.4</v>
      </c>
      <c r="M343" s="8" t="s">
        <v>957</v>
      </c>
      <c r="N343" s="2" t="s">
        <v>933</v>
      </c>
      <c r="O343" s="2" t="s">
        <v>958</v>
      </c>
      <c r="P343" s="2" t="s">
        <v>62</v>
      </c>
      <c r="Q343" s="2" t="s">
        <v>63</v>
      </c>
      <c r="R343" s="2" t="s">
        <v>63</v>
      </c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2" t="s">
        <v>51</v>
      </c>
      <c r="AW343" s="2" t="s">
        <v>959</v>
      </c>
      <c r="AX343" s="2" t="s">
        <v>51</v>
      </c>
      <c r="AY343" s="2" t="s">
        <v>51</v>
      </c>
    </row>
    <row r="344" spans="1:51" ht="30" customHeight="1">
      <c r="A344" s="8" t="s">
        <v>960</v>
      </c>
      <c r="B344" s="8" t="s">
        <v>961</v>
      </c>
      <c r="C344" s="8" t="s">
        <v>962</v>
      </c>
      <c r="D344" s="9">
        <v>1.89E-2</v>
      </c>
      <c r="E344" s="12">
        <f>단가대비표!O91</f>
        <v>0</v>
      </c>
      <c r="F344" s="13">
        <f t="shared" si="48"/>
        <v>0</v>
      </c>
      <c r="G344" s="12">
        <f>단가대비표!P91</f>
        <v>0</v>
      </c>
      <c r="H344" s="13">
        <f t="shared" si="49"/>
        <v>0</v>
      </c>
      <c r="I344" s="12">
        <f>단가대비표!V91</f>
        <v>79</v>
      </c>
      <c r="J344" s="13">
        <f t="shared" si="50"/>
        <v>1.4</v>
      </c>
      <c r="K344" s="12">
        <f t="shared" si="51"/>
        <v>79</v>
      </c>
      <c r="L344" s="13">
        <f t="shared" si="52"/>
        <v>1.4</v>
      </c>
      <c r="M344" s="8" t="s">
        <v>51</v>
      </c>
      <c r="N344" s="2" t="s">
        <v>933</v>
      </c>
      <c r="O344" s="2" t="s">
        <v>963</v>
      </c>
      <c r="P344" s="2" t="s">
        <v>63</v>
      </c>
      <c r="Q344" s="2" t="s">
        <v>63</v>
      </c>
      <c r="R344" s="2" t="s">
        <v>62</v>
      </c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2" t="s">
        <v>51</v>
      </c>
      <c r="AW344" s="2" t="s">
        <v>964</v>
      </c>
      <c r="AX344" s="2" t="s">
        <v>51</v>
      </c>
      <c r="AY344" s="2" t="s">
        <v>51</v>
      </c>
    </row>
    <row r="345" spans="1:51" ht="30" customHeight="1">
      <c r="A345" s="8" t="s">
        <v>965</v>
      </c>
      <c r="B345" s="8" t="s">
        <v>483</v>
      </c>
      <c r="C345" s="8" t="s">
        <v>484</v>
      </c>
      <c r="D345" s="9">
        <v>5.8500000000000002E-3</v>
      </c>
      <c r="E345" s="12">
        <f>단가대비표!O95</f>
        <v>0</v>
      </c>
      <c r="F345" s="13">
        <f t="shared" si="48"/>
        <v>0</v>
      </c>
      <c r="G345" s="12">
        <f>단가대비표!P95</f>
        <v>200155</v>
      </c>
      <c r="H345" s="13">
        <f t="shared" si="49"/>
        <v>1170.9000000000001</v>
      </c>
      <c r="I345" s="12">
        <f>단가대비표!V95</f>
        <v>0</v>
      </c>
      <c r="J345" s="13">
        <f t="shared" si="50"/>
        <v>0</v>
      </c>
      <c r="K345" s="12">
        <f t="shared" si="51"/>
        <v>200155</v>
      </c>
      <c r="L345" s="13">
        <f t="shared" si="52"/>
        <v>1170.9000000000001</v>
      </c>
      <c r="M345" s="8" t="s">
        <v>51</v>
      </c>
      <c r="N345" s="2" t="s">
        <v>933</v>
      </c>
      <c r="O345" s="2" t="s">
        <v>966</v>
      </c>
      <c r="P345" s="2" t="s">
        <v>63</v>
      </c>
      <c r="Q345" s="2" t="s">
        <v>63</v>
      </c>
      <c r="R345" s="2" t="s">
        <v>62</v>
      </c>
      <c r="S345" s="3"/>
      <c r="T345" s="3"/>
      <c r="U345" s="3"/>
      <c r="V345" s="3">
        <v>1</v>
      </c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2" t="s">
        <v>51</v>
      </c>
      <c r="AW345" s="2" t="s">
        <v>967</v>
      </c>
      <c r="AX345" s="2" t="s">
        <v>51</v>
      </c>
      <c r="AY345" s="2" t="s">
        <v>51</v>
      </c>
    </row>
    <row r="346" spans="1:51" ht="30" customHeight="1">
      <c r="A346" s="8" t="s">
        <v>482</v>
      </c>
      <c r="B346" s="8" t="s">
        <v>483</v>
      </c>
      <c r="C346" s="8" t="s">
        <v>484</v>
      </c>
      <c r="D346" s="9">
        <v>1E-4</v>
      </c>
      <c r="E346" s="12">
        <f>단가대비표!O92</f>
        <v>0</v>
      </c>
      <c r="F346" s="13">
        <f t="shared" si="48"/>
        <v>0</v>
      </c>
      <c r="G346" s="12">
        <f>단가대비표!P92</f>
        <v>141096</v>
      </c>
      <c r="H346" s="13">
        <f t="shared" si="49"/>
        <v>14.1</v>
      </c>
      <c r="I346" s="12">
        <f>단가대비표!V92</f>
        <v>0</v>
      </c>
      <c r="J346" s="13">
        <f t="shared" si="50"/>
        <v>0</v>
      </c>
      <c r="K346" s="12">
        <f t="shared" si="51"/>
        <v>141096</v>
      </c>
      <c r="L346" s="13">
        <f t="shared" si="52"/>
        <v>14.1</v>
      </c>
      <c r="M346" s="8" t="s">
        <v>51</v>
      </c>
      <c r="N346" s="2" t="s">
        <v>933</v>
      </c>
      <c r="O346" s="2" t="s">
        <v>485</v>
      </c>
      <c r="P346" s="2" t="s">
        <v>63</v>
      </c>
      <c r="Q346" s="2" t="s">
        <v>63</v>
      </c>
      <c r="R346" s="2" t="s">
        <v>62</v>
      </c>
      <c r="S346" s="3"/>
      <c r="T346" s="3"/>
      <c r="U346" s="3"/>
      <c r="V346" s="3">
        <v>1</v>
      </c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2" t="s">
        <v>51</v>
      </c>
      <c r="AW346" s="2" t="s">
        <v>968</v>
      </c>
      <c r="AX346" s="2" t="s">
        <v>51</v>
      </c>
      <c r="AY346" s="2" t="s">
        <v>51</v>
      </c>
    </row>
    <row r="347" spans="1:51" ht="30" customHeight="1">
      <c r="A347" s="8" t="s">
        <v>969</v>
      </c>
      <c r="B347" s="8" t="s">
        <v>483</v>
      </c>
      <c r="C347" s="8" t="s">
        <v>484</v>
      </c>
      <c r="D347" s="9">
        <v>3.8999999999999999E-4</v>
      </c>
      <c r="E347" s="12">
        <f>단가대비표!O98</f>
        <v>0</v>
      </c>
      <c r="F347" s="13">
        <f t="shared" si="48"/>
        <v>0</v>
      </c>
      <c r="G347" s="12">
        <f>단가대비표!P98</f>
        <v>225966</v>
      </c>
      <c r="H347" s="13">
        <f t="shared" si="49"/>
        <v>88.1</v>
      </c>
      <c r="I347" s="12">
        <f>단가대비표!V98</f>
        <v>0</v>
      </c>
      <c r="J347" s="13">
        <f t="shared" si="50"/>
        <v>0</v>
      </c>
      <c r="K347" s="12">
        <f t="shared" si="51"/>
        <v>225966</v>
      </c>
      <c r="L347" s="13">
        <f t="shared" si="52"/>
        <v>88.1</v>
      </c>
      <c r="M347" s="8" t="s">
        <v>51</v>
      </c>
      <c r="N347" s="2" t="s">
        <v>933</v>
      </c>
      <c r="O347" s="2" t="s">
        <v>970</v>
      </c>
      <c r="P347" s="2" t="s">
        <v>63</v>
      </c>
      <c r="Q347" s="2" t="s">
        <v>63</v>
      </c>
      <c r="R347" s="2" t="s">
        <v>62</v>
      </c>
      <c r="S347" s="3"/>
      <c r="T347" s="3"/>
      <c r="U347" s="3"/>
      <c r="V347" s="3">
        <v>1</v>
      </c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2" t="s">
        <v>51</v>
      </c>
      <c r="AW347" s="2" t="s">
        <v>971</v>
      </c>
      <c r="AX347" s="2" t="s">
        <v>51</v>
      </c>
      <c r="AY347" s="2" t="s">
        <v>51</v>
      </c>
    </row>
    <row r="348" spans="1:51" ht="30" customHeight="1">
      <c r="A348" s="8" t="s">
        <v>497</v>
      </c>
      <c r="B348" s="8" t="s">
        <v>483</v>
      </c>
      <c r="C348" s="8" t="s">
        <v>484</v>
      </c>
      <c r="D348" s="9">
        <v>1.1E-4</v>
      </c>
      <c r="E348" s="12">
        <f>단가대비표!O93</f>
        <v>0</v>
      </c>
      <c r="F348" s="13">
        <f t="shared" si="48"/>
        <v>0</v>
      </c>
      <c r="G348" s="12">
        <f>단가대비표!P93</f>
        <v>179203</v>
      </c>
      <c r="H348" s="13">
        <f t="shared" si="49"/>
        <v>19.7</v>
      </c>
      <c r="I348" s="12">
        <f>단가대비표!V93</f>
        <v>0</v>
      </c>
      <c r="J348" s="13">
        <f t="shared" si="50"/>
        <v>0</v>
      </c>
      <c r="K348" s="12">
        <f t="shared" si="51"/>
        <v>179203</v>
      </c>
      <c r="L348" s="13">
        <f t="shared" si="52"/>
        <v>19.7</v>
      </c>
      <c r="M348" s="8" t="s">
        <v>51</v>
      </c>
      <c r="N348" s="2" t="s">
        <v>933</v>
      </c>
      <c r="O348" s="2" t="s">
        <v>498</v>
      </c>
      <c r="P348" s="2" t="s">
        <v>63</v>
      </c>
      <c r="Q348" s="2" t="s">
        <v>63</v>
      </c>
      <c r="R348" s="2" t="s">
        <v>62</v>
      </c>
      <c r="S348" s="3"/>
      <c r="T348" s="3"/>
      <c r="U348" s="3"/>
      <c r="V348" s="3">
        <v>1</v>
      </c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2" t="s">
        <v>51</v>
      </c>
      <c r="AW348" s="2" t="s">
        <v>972</v>
      </c>
      <c r="AX348" s="2" t="s">
        <v>51</v>
      </c>
      <c r="AY348" s="2" t="s">
        <v>51</v>
      </c>
    </row>
    <row r="349" spans="1:51" ht="30" customHeight="1">
      <c r="A349" s="8" t="s">
        <v>817</v>
      </c>
      <c r="B349" s="8" t="s">
        <v>887</v>
      </c>
      <c r="C349" s="8" t="s">
        <v>399</v>
      </c>
      <c r="D349" s="9">
        <v>1</v>
      </c>
      <c r="E349" s="12">
        <v>0</v>
      </c>
      <c r="F349" s="13">
        <f t="shared" si="48"/>
        <v>0</v>
      </c>
      <c r="G349" s="12">
        <v>0</v>
      </c>
      <c r="H349" s="13">
        <f t="shared" si="49"/>
        <v>0</v>
      </c>
      <c r="I349" s="12">
        <f>TRUNC(SUMIF(V340:V349, RIGHTB(O349, 1), H340:H349)*U349, 2)</f>
        <v>38.78</v>
      </c>
      <c r="J349" s="13">
        <f t="shared" si="50"/>
        <v>38.700000000000003</v>
      </c>
      <c r="K349" s="12">
        <f t="shared" si="51"/>
        <v>38.700000000000003</v>
      </c>
      <c r="L349" s="13">
        <f t="shared" si="52"/>
        <v>38.700000000000003</v>
      </c>
      <c r="M349" s="8" t="s">
        <v>51</v>
      </c>
      <c r="N349" s="2" t="s">
        <v>933</v>
      </c>
      <c r="O349" s="2" t="s">
        <v>400</v>
      </c>
      <c r="P349" s="2" t="s">
        <v>63</v>
      </c>
      <c r="Q349" s="2" t="s">
        <v>63</v>
      </c>
      <c r="R349" s="2" t="s">
        <v>63</v>
      </c>
      <c r="S349" s="3">
        <v>1</v>
      </c>
      <c r="T349" s="3">
        <v>2</v>
      </c>
      <c r="U349" s="3">
        <v>0.03</v>
      </c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2" t="s">
        <v>51</v>
      </c>
      <c r="AW349" s="2" t="s">
        <v>973</v>
      </c>
      <c r="AX349" s="2" t="s">
        <v>51</v>
      </c>
      <c r="AY349" s="2" t="s">
        <v>51</v>
      </c>
    </row>
    <row r="350" spans="1:51" ht="30" customHeight="1">
      <c r="A350" s="8" t="s">
        <v>402</v>
      </c>
      <c r="B350" s="8" t="s">
        <v>51</v>
      </c>
      <c r="C350" s="8" t="s">
        <v>51</v>
      </c>
      <c r="D350" s="9"/>
      <c r="E350" s="12"/>
      <c r="F350" s="13">
        <f>TRUNC(SUMIF(N340:N349, N339, F340:F349),0)</f>
        <v>13</v>
      </c>
      <c r="G350" s="12"/>
      <c r="H350" s="13">
        <f>TRUNC(SUMIF(N340:N349, N339, H340:H349),0)</f>
        <v>1292</v>
      </c>
      <c r="I350" s="12"/>
      <c r="J350" s="13">
        <f>TRUNC(SUMIF(N340:N349, N339, J340:J349),0)</f>
        <v>40</v>
      </c>
      <c r="K350" s="12"/>
      <c r="L350" s="13">
        <f>F350+H350+J350</f>
        <v>1345</v>
      </c>
      <c r="M350" s="8" t="s">
        <v>51</v>
      </c>
      <c r="N350" s="2" t="s">
        <v>76</v>
      </c>
      <c r="O350" s="2" t="s">
        <v>76</v>
      </c>
      <c r="P350" s="2" t="s">
        <v>51</v>
      </c>
      <c r="Q350" s="2" t="s">
        <v>51</v>
      </c>
      <c r="R350" s="2" t="s">
        <v>51</v>
      </c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2" t="s">
        <v>51</v>
      </c>
      <c r="AW350" s="2" t="s">
        <v>51</v>
      </c>
      <c r="AX350" s="2" t="s">
        <v>51</v>
      </c>
      <c r="AY350" s="2" t="s">
        <v>51</v>
      </c>
    </row>
    <row r="351" spans="1:51" ht="30" customHeight="1">
      <c r="A351" s="9"/>
      <c r="B351" s="9"/>
      <c r="C351" s="9"/>
      <c r="D351" s="9"/>
      <c r="E351" s="12"/>
      <c r="F351" s="13"/>
      <c r="G351" s="12"/>
      <c r="H351" s="13"/>
      <c r="I351" s="12"/>
      <c r="J351" s="13"/>
      <c r="K351" s="12"/>
      <c r="L351" s="13"/>
      <c r="M351" s="9"/>
    </row>
    <row r="352" spans="1:51" ht="30" customHeight="1">
      <c r="A352" s="202" t="s">
        <v>974</v>
      </c>
      <c r="B352" s="202"/>
      <c r="C352" s="202"/>
      <c r="D352" s="202"/>
      <c r="E352" s="203"/>
      <c r="F352" s="204"/>
      <c r="G352" s="203"/>
      <c r="H352" s="204"/>
      <c r="I352" s="203"/>
      <c r="J352" s="204"/>
      <c r="K352" s="203"/>
      <c r="L352" s="204"/>
      <c r="M352" s="202"/>
      <c r="N352" s="1" t="s">
        <v>958</v>
      </c>
    </row>
    <row r="353" spans="1:51" ht="30" customHeight="1">
      <c r="A353" s="8" t="s">
        <v>955</v>
      </c>
      <c r="B353" s="8" t="s">
        <v>956</v>
      </c>
      <c r="C353" s="8" t="s">
        <v>81</v>
      </c>
      <c r="D353" s="9">
        <v>0.23619999999999999</v>
      </c>
      <c r="E353" s="12">
        <f>단가대비표!O9</f>
        <v>0</v>
      </c>
      <c r="F353" s="13">
        <f>TRUNC(E353*D353,1)</f>
        <v>0</v>
      </c>
      <c r="G353" s="12">
        <f>단가대비표!P9</f>
        <v>0</v>
      </c>
      <c r="H353" s="13">
        <f>TRUNC(G353*D353,1)</f>
        <v>0</v>
      </c>
      <c r="I353" s="12">
        <f>단가대비표!V9</f>
        <v>594</v>
      </c>
      <c r="J353" s="13">
        <f>TRUNC(I353*D353,1)</f>
        <v>140.30000000000001</v>
      </c>
      <c r="K353" s="12">
        <f>TRUNC(E353+G353+I353,1)</f>
        <v>594</v>
      </c>
      <c r="L353" s="13">
        <f>TRUNC(F353+H353+J353,1)</f>
        <v>140.30000000000001</v>
      </c>
      <c r="M353" s="8" t="s">
        <v>871</v>
      </c>
      <c r="N353" s="2" t="s">
        <v>958</v>
      </c>
      <c r="O353" s="2" t="s">
        <v>975</v>
      </c>
      <c r="P353" s="2" t="s">
        <v>63</v>
      </c>
      <c r="Q353" s="2" t="s">
        <v>63</v>
      </c>
      <c r="R353" s="2" t="s">
        <v>62</v>
      </c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2" t="s">
        <v>51</v>
      </c>
      <c r="AW353" s="2" t="s">
        <v>976</v>
      </c>
      <c r="AX353" s="2" t="s">
        <v>51</v>
      </c>
      <c r="AY353" s="2" t="s">
        <v>51</v>
      </c>
    </row>
    <row r="354" spans="1:51" ht="30" customHeight="1">
      <c r="A354" s="8" t="s">
        <v>402</v>
      </c>
      <c r="B354" s="8" t="s">
        <v>51</v>
      </c>
      <c r="C354" s="8" t="s">
        <v>51</v>
      </c>
      <c r="D354" s="9"/>
      <c r="E354" s="12"/>
      <c r="F354" s="13">
        <f>TRUNC(SUMIF(N353:N353, N352, F353:F353),0)</f>
        <v>0</v>
      </c>
      <c r="G354" s="12"/>
      <c r="H354" s="13">
        <f>TRUNC(SUMIF(N353:N353, N352, H353:H353),0)</f>
        <v>0</v>
      </c>
      <c r="I354" s="12"/>
      <c r="J354" s="13">
        <f>TRUNC(SUMIF(N353:N353, N352, J353:J353),0)</f>
        <v>140</v>
      </c>
      <c r="K354" s="12"/>
      <c r="L354" s="13">
        <f>F354+H354+J354</f>
        <v>140</v>
      </c>
      <c r="M354" s="8" t="s">
        <v>51</v>
      </c>
      <c r="N354" s="2" t="s">
        <v>76</v>
      </c>
      <c r="O354" s="2" t="s">
        <v>76</v>
      </c>
      <c r="P354" s="2" t="s">
        <v>51</v>
      </c>
      <c r="Q354" s="2" t="s">
        <v>51</v>
      </c>
      <c r="R354" s="2" t="s">
        <v>51</v>
      </c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2" t="s">
        <v>51</v>
      </c>
      <c r="AW354" s="2" t="s">
        <v>51</v>
      </c>
      <c r="AX354" s="2" t="s">
        <v>62</v>
      </c>
      <c r="AY354" s="2" t="s">
        <v>51</v>
      </c>
    </row>
    <row r="355" spans="1:51" ht="30" customHeight="1">
      <c r="A355" s="9"/>
      <c r="B355" s="9"/>
      <c r="C355" s="9"/>
      <c r="D355" s="9"/>
      <c r="E355" s="12"/>
      <c r="F355" s="13"/>
      <c r="G355" s="12"/>
      <c r="H355" s="13"/>
      <c r="I355" s="12"/>
      <c r="J355" s="13"/>
      <c r="K355" s="12"/>
      <c r="L355" s="13"/>
      <c r="M355" s="9"/>
    </row>
    <row r="356" spans="1:51" ht="30" customHeight="1">
      <c r="A356" s="202" t="s">
        <v>977</v>
      </c>
      <c r="B356" s="202"/>
      <c r="C356" s="202"/>
      <c r="D356" s="202"/>
      <c r="E356" s="203"/>
      <c r="F356" s="204"/>
      <c r="G356" s="203"/>
      <c r="H356" s="204"/>
      <c r="I356" s="203"/>
      <c r="J356" s="204"/>
      <c r="K356" s="203"/>
      <c r="L356" s="204"/>
      <c r="M356" s="202"/>
      <c r="N356" s="1" t="s">
        <v>521</v>
      </c>
    </row>
    <row r="357" spans="1:51" ht="30" customHeight="1">
      <c r="A357" s="8" t="s">
        <v>103</v>
      </c>
      <c r="B357" s="8" t="s">
        <v>107</v>
      </c>
      <c r="C357" s="8" t="s">
        <v>71</v>
      </c>
      <c r="D357" s="9">
        <v>1.05</v>
      </c>
      <c r="E357" s="12">
        <f>단가대비표!O85</f>
        <v>13160</v>
      </c>
      <c r="F357" s="13">
        <f>TRUNC(E357*D357,1)</f>
        <v>13818</v>
      </c>
      <c r="G357" s="12">
        <f>단가대비표!P85</f>
        <v>0</v>
      </c>
      <c r="H357" s="13">
        <f>TRUNC(G357*D357,1)</f>
        <v>0</v>
      </c>
      <c r="I357" s="12">
        <f>단가대비표!V85</f>
        <v>0</v>
      </c>
      <c r="J357" s="13">
        <f>TRUNC(I357*D357,1)</f>
        <v>0</v>
      </c>
      <c r="K357" s="12">
        <f t="shared" ref="K357:L359" si="53">TRUNC(E357+G357+I357,1)</f>
        <v>13160</v>
      </c>
      <c r="L357" s="13">
        <f t="shared" si="53"/>
        <v>13818</v>
      </c>
      <c r="M357" s="8" t="s">
        <v>51</v>
      </c>
      <c r="N357" s="2" t="s">
        <v>521</v>
      </c>
      <c r="O357" s="2" t="s">
        <v>108</v>
      </c>
      <c r="P357" s="2" t="s">
        <v>63</v>
      </c>
      <c r="Q357" s="2" t="s">
        <v>63</v>
      </c>
      <c r="R357" s="2" t="s">
        <v>62</v>
      </c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2" t="s">
        <v>51</v>
      </c>
      <c r="AW357" s="2" t="s">
        <v>978</v>
      </c>
      <c r="AX357" s="2" t="s">
        <v>51</v>
      </c>
      <c r="AY357" s="2" t="s">
        <v>51</v>
      </c>
    </row>
    <row r="358" spans="1:51" ht="30" customHeight="1">
      <c r="A358" s="8" t="s">
        <v>589</v>
      </c>
      <c r="B358" s="8" t="s">
        <v>931</v>
      </c>
      <c r="C358" s="8" t="s">
        <v>479</v>
      </c>
      <c r="D358" s="9">
        <v>9.52</v>
      </c>
      <c r="E358" s="12">
        <f>일위대가목록!E61</f>
        <v>89</v>
      </c>
      <c r="F358" s="13">
        <f>TRUNC(E358*D358,1)</f>
        <v>847.2</v>
      </c>
      <c r="G358" s="12">
        <f>일위대가목록!F61</f>
        <v>6346</v>
      </c>
      <c r="H358" s="13">
        <f>TRUNC(G358*D358,1)</f>
        <v>60413.9</v>
      </c>
      <c r="I358" s="12">
        <f>일위대가목록!G61</f>
        <v>202</v>
      </c>
      <c r="J358" s="13">
        <f>TRUNC(I358*D358,1)</f>
        <v>1923</v>
      </c>
      <c r="K358" s="12">
        <f t="shared" si="53"/>
        <v>6637</v>
      </c>
      <c r="L358" s="13">
        <f t="shared" si="53"/>
        <v>63184.1</v>
      </c>
      <c r="M358" s="8" t="s">
        <v>979</v>
      </c>
      <c r="N358" s="2" t="s">
        <v>521</v>
      </c>
      <c r="O358" s="2" t="s">
        <v>980</v>
      </c>
      <c r="P358" s="2" t="s">
        <v>62</v>
      </c>
      <c r="Q358" s="2" t="s">
        <v>63</v>
      </c>
      <c r="R358" s="2" t="s">
        <v>63</v>
      </c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2" t="s">
        <v>51</v>
      </c>
      <c r="AW358" s="2" t="s">
        <v>981</v>
      </c>
      <c r="AX358" s="2" t="s">
        <v>51</v>
      </c>
      <c r="AY358" s="2" t="s">
        <v>51</v>
      </c>
    </row>
    <row r="359" spans="1:51" ht="30" customHeight="1">
      <c r="A359" s="8" t="s">
        <v>612</v>
      </c>
      <c r="B359" s="8" t="s">
        <v>617</v>
      </c>
      <c r="C359" s="8" t="s">
        <v>479</v>
      </c>
      <c r="D359" s="9">
        <v>-0.42799999999999999</v>
      </c>
      <c r="E359" s="12">
        <f>단가대비표!O12</f>
        <v>260</v>
      </c>
      <c r="F359" s="13">
        <f>TRUNC(E359*D359,1)</f>
        <v>-111.2</v>
      </c>
      <c r="G359" s="12">
        <f>단가대비표!P12</f>
        <v>0</v>
      </c>
      <c r="H359" s="13">
        <f>TRUNC(G359*D359,1)</f>
        <v>0</v>
      </c>
      <c r="I359" s="12">
        <f>단가대비표!V12</f>
        <v>0</v>
      </c>
      <c r="J359" s="13">
        <f>TRUNC(I359*D359,1)</f>
        <v>0</v>
      </c>
      <c r="K359" s="12">
        <f t="shared" si="53"/>
        <v>260</v>
      </c>
      <c r="L359" s="13">
        <f t="shared" si="53"/>
        <v>-111.2</v>
      </c>
      <c r="M359" s="8" t="s">
        <v>614</v>
      </c>
      <c r="N359" s="2" t="s">
        <v>521</v>
      </c>
      <c r="O359" s="2" t="s">
        <v>618</v>
      </c>
      <c r="P359" s="2" t="s">
        <v>63</v>
      </c>
      <c r="Q359" s="2" t="s">
        <v>63</v>
      </c>
      <c r="R359" s="2" t="s">
        <v>62</v>
      </c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2" t="s">
        <v>51</v>
      </c>
      <c r="AW359" s="2" t="s">
        <v>982</v>
      </c>
      <c r="AX359" s="2" t="s">
        <v>51</v>
      </c>
      <c r="AY359" s="2" t="s">
        <v>51</v>
      </c>
    </row>
    <row r="360" spans="1:51" ht="30" customHeight="1">
      <c r="A360" s="8" t="s">
        <v>402</v>
      </c>
      <c r="B360" s="8" t="s">
        <v>51</v>
      </c>
      <c r="C360" s="8" t="s">
        <v>51</v>
      </c>
      <c r="D360" s="9"/>
      <c r="E360" s="12"/>
      <c r="F360" s="13">
        <f>TRUNC(SUMIF(N357:N359, N356, F357:F359),0)</f>
        <v>14554</v>
      </c>
      <c r="G360" s="12"/>
      <c r="H360" s="13">
        <f>TRUNC(SUMIF(N357:N359, N356, H357:H359),0)</f>
        <v>60413</v>
      </c>
      <c r="I360" s="12"/>
      <c r="J360" s="13">
        <f>TRUNC(SUMIF(N357:N359, N356, J357:J359),0)</f>
        <v>1923</v>
      </c>
      <c r="K360" s="12"/>
      <c r="L360" s="13">
        <f>F360+H360+J360</f>
        <v>76890</v>
      </c>
      <c r="M360" s="8" t="s">
        <v>51</v>
      </c>
      <c r="N360" s="2" t="s">
        <v>76</v>
      </c>
      <c r="O360" s="2" t="s">
        <v>76</v>
      </c>
      <c r="P360" s="2" t="s">
        <v>51</v>
      </c>
      <c r="Q360" s="2" t="s">
        <v>51</v>
      </c>
      <c r="R360" s="2" t="s">
        <v>51</v>
      </c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2" t="s">
        <v>51</v>
      </c>
      <c r="AW360" s="2" t="s">
        <v>51</v>
      </c>
      <c r="AX360" s="2" t="s">
        <v>51</v>
      </c>
      <c r="AY360" s="2" t="s">
        <v>51</v>
      </c>
    </row>
    <row r="361" spans="1:51" ht="30" customHeight="1">
      <c r="A361" s="9"/>
      <c r="B361" s="9"/>
      <c r="C361" s="9"/>
      <c r="D361" s="9"/>
      <c r="E361" s="12"/>
      <c r="F361" s="13"/>
      <c r="G361" s="12"/>
      <c r="H361" s="13"/>
      <c r="I361" s="12"/>
      <c r="J361" s="13"/>
      <c r="K361" s="12"/>
      <c r="L361" s="13"/>
      <c r="M361" s="9"/>
    </row>
    <row r="362" spans="1:51" ht="30" customHeight="1">
      <c r="A362" s="202" t="s">
        <v>983</v>
      </c>
      <c r="B362" s="202"/>
      <c r="C362" s="202"/>
      <c r="D362" s="202"/>
      <c r="E362" s="203"/>
      <c r="F362" s="204"/>
      <c r="G362" s="203"/>
      <c r="H362" s="204"/>
      <c r="I362" s="203"/>
      <c r="J362" s="204"/>
      <c r="K362" s="203"/>
      <c r="L362" s="204"/>
      <c r="M362" s="202"/>
      <c r="N362" s="1" t="s">
        <v>980</v>
      </c>
    </row>
    <row r="363" spans="1:51" ht="30" customHeight="1">
      <c r="A363" s="8" t="s">
        <v>984</v>
      </c>
      <c r="B363" s="8" t="s">
        <v>931</v>
      </c>
      <c r="C363" s="8" t="s">
        <v>479</v>
      </c>
      <c r="D363" s="9">
        <v>1</v>
      </c>
      <c r="E363" s="12">
        <f>일위대가목록!E62</f>
        <v>76</v>
      </c>
      <c r="F363" s="13">
        <f>TRUNC(E363*D363,1)</f>
        <v>76</v>
      </c>
      <c r="G363" s="12">
        <f>일위대가목록!F62</f>
        <v>5054</v>
      </c>
      <c r="H363" s="13">
        <f>TRUNC(G363*D363,1)</f>
        <v>5054</v>
      </c>
      <c r="I363" s="12">
        <f>일위대가목록!G62</f>
        <v>162</v>
      </c>
      <c r="J363" s="13">
        <f>TRUNC(I363*D363,1)</f>
        <v>162</v>
      </c>
      <c r="K363" s="12">
        <f>TRUNC(E363+G363+I363,1)</f>
        <v>5292</v>
      </c>
      <c r="L363" s="13">
        <f>TRUNC(F363+H363+J363,1)</f>
        <v>5292</v>
      </c>
      <c r="M363" s="8" t="s">
        <v>985</v>
      </c>
      <c r="N363" s="2" t="s">
        <v>980</v>
      </c>
      <c r="O363" s="2" t="s">
        <v>986</v>
      </c>
      <c r="P363" s="2" t="s">
        <v>62</v>
      </c>
      <c r="Q363" s="2" t="s">
        <v>63</v>
      </c>
      <c r="R363" s="2" t="s">
        <v>63</v>
      </c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2" t="s">
        <v>51</v>
      </c>
      <c r="AW363" s="2" t="s">
        <v>987</v>
      </c>
      <c r="AX363" s="2" t="s">
        <v>51</v>
      </c>
      <c r="AY363" s="2" t="s">
        <v>51</v>
      </c>
    </row>
    <row r="364" spans="1:51" ht="30" customHeight="1">
      <c r="A364" s="8" t="s">
        <v>536</v>
      </c>
      <c r="B364" s="8" t="s">
        <v>931</v>
      </c>
      <c r="C364" s="8" t="s">
        <v>479</v>
      </c>
      <c r="D364" s="9">
        <v>1</v>
      </c>
      <c r="E364" s="12">
        <f>일위대가목록!E58</f>
        <v>13</v>
      </c>
      <c r="F364" s="13">
        <f>TRUNC(E364*D364,1)</f>
        <v>13</v>
      </c>
      <c r="G364" s="12">
        <f>일위대가목록!F58</f>
        <v>1292</v>
      </c>
      <c r="H364" s="13">
        <f>TRUNC(G364*D364,1)</f>
        <v>1292</v>
      </c>
      <c r="I364" s="12">
        <f>일위대가목록!G58</f>
        <v>40</v>
      </c>
      <c r="J364" s="13">
        <f>TRUNC(I364*D364,1)</f>
        <v>40</v>
      </c>
      <c r="K364" s="12">
        <f>TRUNC(E364+G364+I364,1)</f>
        <v>1345</v>
      </c>
      <c r="L364" s="13">
        <f>TRUNC(F364+H364+J364,1)</f>
        <v>1345</v>
      </c>
      <c r="M364" s="8" t="s">
        <v>932</v>
      </c>
      <c r="N364" s="2" t="s">
        <v>980</v>
      </c>
      <c r="O364" s="2" t="s">
        <v>933</v>
      </c>
      <c r="P364" s="2" t="s">
        <v>62</v>
      </c>
      <c r="Q364" s="2" t="s">
        <v>63</v>
      </c>
      <c r="R364" s="2" t="s">
        <v>63</v>
      </c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2" t="s">
        <v>51</v>
      </c>
      <c r="AW364" s="2" t="s">
        <v>988</v>
      </c>
      <c r="AX364" s="2" t="s">
        <v>51</v>
      </c>
      <c r="AY364" s="2" t="s">
        <v>51</v>
      </c>
    </row>
    <row r="365" spans="1:51" ht="30" customHeight="1">
      <c r="A365" s="8" t="s">
        <v>402</v>
      </c>
      <c r="B365" s="8" t="s">
        <v>51</v>
      </c>
      <c r="C365" s="8" t="s">
        <v>51</v>
      </c>
      <c r="D365" s="9"/>
      <c r="E365" s="12"/>
      <c r="F365" s="13">
        <f>TRUNC(SUMIF(N363:N364, N362, F363:F364),0)</f>
        <v>89</v>
      </c>
      <c r="G365" s="12"/>
      <c r="H365" s="13">
        <f>TRUNC(SUMIF(N363:N364, N362, H363:H364),0)</f>
        <v>6346</v>
      </c>
      <c r="I365" s="12"/>
      <c r="J365" s="13">
        <f>TRUNC(SUMIF(N363:N364, N362, J363:J364),0)</f>
        <v>202</v>
      </c>
      <c r="K365" s="12"/>
      <c r="L365" s="13">
        <f>F365+H365+J365</f>
        <v>6637</v>
      </c>
      <c r="M365" s="8" t="s">
        <v>51</v>
      </c>
      <c r="N365" s="2" t="s">
        <v>76</v>
      </c>
      <c r="O365" s="2" t="s">
        <v>76</v>
      </c>
      <c r="P365" s="2" t="s">
        <v>51</v>
      </c>
      <c r="Q365" s="2" t="s">
        <v>51</v>
      </c>
      <c r="R365" s="2" t="s">
        <v>51</v>
      </c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2" t="s">
        <v>51</v>
      </c>
      <c r="AW365" s="2" t="s">
        <v>51</v>
      </c>
      <c r="AX365" s="2" t="s">
        <v>51</v>
      </c>
      <c r="AY365" s="2" t="s">
        <v>51</v>
      </c>
    </row>
    <row r="366" spans="1:51" ht="30" customHeight="1">
      <c r="A366" s="9"/>
      <c r="B366" s="9"/>
      <c r="C366" s="9"/>
      <c r="D366" s="9"/>
      <c r="E366" s="12"/>
      <c r="F366" s="13"/>
      <c r="G366" s="12"/>
      <c r="H366" s="13"/>
      <c r="I366" s="12"/>
      <c r="J366" s="13"/>
      <c r="K366" s="12"/>
      <c r="L366" s="13"/>
      <c r="M366" s="9"/>
    </row>
    <row r="367" spans="1:51" ht="30" customHeight="1">
      <c r="A367" s="202" t="s">
        <v>989</v>
      </c>
      <c r="B367" s="202"/>
      <c r="C367" s="202"/>
      <c r="D367" s="202"/>
      <c r="E367" s="203"/>
      <c r="F367" s="204"/>
      <c r="G367" s="203"/>
      <c r="H367" s="204"/>
      <c r="I367" s="203"/>
      <c r="J367" s="204"/>
      <c r="K367" s="203"/>
      <c r="L367" s="204"/>
      <c r="M367" s="202"/>
      <c r="N367" s="1" t="s">
        <v>986</v>
      </c>
    </row>
    <row r="368" spans="1:51" ht="30" customHeight="1">
      <c r="A368" s="8" t="s">
        <v>942</v>
      </c>
      <c r="B368" s="8" t="s">
        <v>943</v>
      </c>
      <c r="C368" s="8" t="s">
        <v>479</v>
      </c>
      <c r="D368" s="9">
        <v>1.5709999999999998E-2</v>
      </c>
      <c r="E368" s="12">
        <f>단가대비표!O17</f>
        <v>2290</v>
      </c>
      <c r="F368" s="13">
        <f t="shared" ref="F368:F377" si="54">TRUNC(E368*D368,1)</f>
        <v>35.9</v>
      </c>
      <c r="G368" s="12">
        <f>단가대비표!P17</f>
        <v>0</v>
      </c>
      <c r="H368" s="13">
        <f t="shared" ref="H368:H377" si="55">TRUNC(G368*D368,1)</f>
        <v>0</v>
      </c>
      <c r="I368" s="12">
        <f>단가대비표!V17</f>
        <v>0</v>
      </c>
      <c r="J368" s="13">
        <f t="shared" ref="J368:J377" si="56">TRUNC(I368*D368,1)</f>
        <v>0</v>
      </c>
      <c r="K368" s="12">
        <f t="shared" ref="K368:K377" si="57">TRUNC(E368+G368+I368,1)</f>
        <v>2290</v>
      </c>
      <c r="L368" s="13">
        <f t="shared" ref="L368:L377" si="58">TRUNC(F368+H368+J368,1)</f>
        <v>35.9</v>
      </c>
      <c r="M368" s="8" t="s">
        <v>51</v>
      </c>
      <c r="N368" s="2" t="s">
        <v>986</v>
      </c>
      <c r="O368" s="2" t="s">
        <v>944</v>
      </c>
      <c r="P368" s="2" t="s">
        <v>63</v>
      </c>
      <c r="Q368" s="2" t="s">
        <v>63</v>
      </c>
      <c r="R368" s="2" t="s">
        <v>62</v>
      </c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2" t="s">
        <v>51</v>
      </c>
      <c r="AW368" s="2" t="s">
        <v>990</v>
      </c>
      <c r="AX368" s="2" t="s">
        <v>51</v>
      </c>
      <c r="AY368" s="2" t="s">
        <v>51</v>
      </c>
    </row>
    <row r="369" spans="1:51" ht="30" customHeight="1">
      <c r="A369" s="8" t="s">
        <v>946</v>
      </c>
      <c r="B369" s="8" t="s">
        <v>947</v>
      </c>
      <c r="C369" s="8" t="s">
        <v>827</v>
      </c>
      <c r="D369" s="9">
        <v>5.3550000000000004</v>
      </c>
      <c r="E369" s="12">
        <f>단가대비표!O14</f>
        <v>2.2200000000000002</v>
      </c>
      <c r="F369" s="13">
        <f t="shared" si="54"/>
        <v>11.8</v>
      </c>
      <c r="G369" s="12">
        <f>단가대비표!P14</f>
        <v>0</v>
      </c>
      <c r="H369" s="13">
        <f t="shared" si="55"/>
        <v>0</v>
      </c>
      <c r="I369" s="12">
        <f>단가대비표!V14</f>
        <v>0</v>
      </c>
      <c r="J369" s="13">
        <f t="shared" si="56"/>
        <v>0</v>
      </c>
      <c r="K369" s="12">
        <f t="shared" si="57"/>
        <v>2.2000000000000002</v>
      </c>
      <c r="L369" s="13">
        <f t="shared" si="58"/>
        <v>11.8</v>
      </c>
      <c r="M369" s="8" t="s">
        <v>948</v>
      </c>
      <c r="N369" s="2" t="s">
        <v>986</v>
      </c>
      <c r="O369" s="2" t="s">
        <v>949</v>
      </c>
      <c r="P369" s="2" t="s">
        <v>63</v>
      </c>
      <c r="Q369" s="2" t="s">
        <v>63</v>
      </c>
      <c r="R369" s="2" t="s">
        <v>62</v>
      </c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2" t="s">
        <v>51</v>
      </c>
      <c r="AW369" s="2" t="s">
        <v>991</v>
      </c>
      <c r="AX369" s="2" t="s">
        <v>51</v>
      </c>
      <c r="AY369" s="2" t="s">
        <v>51</v>
      </c>
    </row>
    <row r="370" spans="1:51" ht="30" customHeight="1">
      <c r="A370" s="8" t="s">
        <v>951</v>
      </c>
      <c r="B370" s="8" t="s">
        <v>952</v>
      </c>
      <c r="C370" s="8" t="s">
        <v>479</v>
      </c>
      <c r="D370" s="9">
        <v>2.3999999999999998E-3</v>
      </c>
      <c r="E370" s="12">
        <f>단가대비표!O16</f>
        <v>12041</v>
      </c>
      <c r="F370" s="13">
        <f t="shared" si="54"/>
        <v>28.8</v>
      </c>
      <c r="G370" s="12">
        <f>단가대비표!P16</f>
        <v>0</v>
      </c>
      <c r="H370" s="13">
        <f t="shared" si="55"/>
        <v>0</v>
      </c>
      <c r="I370" s="12">
        <f>단가대비표!V16</f>
        <v>0</v>
      </c>
      <c r="J370" s="13">
        <f t="shared" si="56"/>
        <v>0</v>
      </c>
      <c r="K370" s="12">
        <f t="shared" si="57"/>
        <v>12041</v>
      </c>
      <c r="L370" s="13">
        <f t="shared" si="58"/>
        <v>28.8</v>
      </c>
      <c r="M370" s="8" t="s">
        <v>51</v>
      </c>
      <c r="N370" s="2" t="s">
        <v>986</v>
      </c>
      <c r="O370" s="2" t="s">
        <v>953</v>
      </c>
      <c r="P370" s="2" t="s">
        <v>63</v>
      </c>
      <c r="Q370" s="2" t="s">
        <v>63</v>
      </c>
      <c r="R370" s="2" t="s">
        <v>62</v>
      </c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2" t="s">
        <v>51</v>
      </c>
      <c r="AW370" s="2" t="s">
        <v>992</v>
      </c>
      <c r="AX370" s="2" t="s">
        <v>51</v>
      </c>
      <c r="AY370" s="2" t="s">
        <v>51</v>
      </c>
    </row>
    <row r="371" spans="1:51" ht="30" customHeight="1">
      <c r="A371" s="8" t="s">
        <v>955</v>
      </c>
      <c r="B371" s="8" t="s">
        <v>956</v>
      </c>
      <c r="C371" s="8" t="s">
        <v>502</v>
      </c>
      <c r="D371" s="9">
        <v>1.771E-2</v>
      </c>
      <c r="E371" s="12">
        <f>일위대가목록!E59</f>
        <v>0</v>
      </c>
      <c r="F371" s="13">
        <f t="shared" si="54"/>
        <v>0</v>
      </c>
      <c r="G371" s="12">
        <f>일위대가목록!F59</f>
        <v>0</v>
      </c>
      <c r="H371" s="13">
        <f t="shared" si="55"/>
        <v>0</v>
      </c>
      <c r="I371" s="12">
        <f>일위대가목록!G59</f>
        <v>140</v>
      </c>
      <c r="J371" s="13">
        <f t="shared" si="56"/>
        <v>2.4</v>
      </c>
      <c r="K371" s="12">
        <f t="shared" si="57"/>
        <v>140</v>
      </c>
      <c r="L371" s="13">
        <f t="shared" si="58"/>
        <v>2.4</v>
      </c>
      <c r="M371" s="8" t="s">
        <v>957</v>
      </c>
      <c r="N371" s="2" t="s">
        <v>986</v>
      </c>
      <c r="O371" s="2" t="s">
        <v>958</v>
      </c>
      <c r="P371" s="2" t="s">
        <v>62</v>
      </c>
      <c r="Q371" s="2" t="s">
        <v>63</v>
      </c>
      <c r="R371" s="2" t="s">
        <v>63</v>
      </c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2" t="s">
        <v>51</v>
      </c>
      <c r="AW371" s="2" t="s">
        <v>993</v>
      </c>
      <c r="AX371" s="2" t="s">
        <v>51</v>
      </c>
      <c r="AY371" s="2" t="s">
        <v>51</v>
      </c>
    </row>
    <row r="372" spans="1:51" ht="30" customHeight="1">
      <c r="A372" s="8" t="s">
        <v>960</v>
      </c>
      <c r="B372" s="8" t="s">
        <v>961</v>
      </c>
      <c r="C372" s="8" t="s">
        <v>962</v>
      </c>
      <c r="D372" s="9">
        <v>0.1071</v>
      </c>
      <c r="E372" s="12">
        <f>단가대비표!O91</f>
        <v>0</v>
      </c>
      <c r="F372" s="13">
        <f t="shared" si="54"/>
        <v>0</v>
      </c>
      <c r="G372" s="12">
        <f>단가대비표!P91</f>
        <v>0</v>
      </c>
      <c r="H372" s="13">
        <f t="shared" si="55"/>
        <v>0</v>
      </c>
      <c r="I372" s="12">
        <f>단가대비표!V91</f>
        <v>79</v>
      </c>
      <c r="J372" s="13">
        <f t="shared" si="56"/>
        <v>8.4</v>
      </c>
      <c r="K372" s="12">
        <f t="shared" si="57"/>
        <v>79</v>
      </c>
      <c r="L372" s="13">
        <f t="shared" si="58"/>
        <v>8.4</v>
      </c>
      <c r="M372" s="8" t="s">
        <v>51</v>
      </c>
      <c r="N372" s="2" t="s">
        <v>986</v>
      </c>
      <c r="O372" s="2" t="s">
        <v>963</v>
      </c>
      <c r="P372" s="2" t="s">
        <v>63</v>
      </c>
      <c r="Q372" s="2" t="s">
        <v>63</v>
      </c>
      <c r="R372" s="2" t="s">
        <v>62</v>
      </c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2" t="s">
        <v>51</v>
      </c>
      <c r="AW372" s="2" t="s">
        <v>994</v>
      </c>
      <c r="AX372" s="2" t="s">
        <v>51</v>
      </c>
      <c r="AY372" s="2" t="s">
        <v>51</v>
      </c>
    </row>
    <row r="373" spans="1:51" ht="30" customHeight="1">
      <c r="A373" s="8" t="s">
        <v>965</v>
      </c>
      <c r="B373" s="8" t="s">
        <v>483</v>
      </c>
      <c r="C373" s="8" t="s">
        <v>484</v>
      </c>
      <c r="D373" s="9">
        <v>2.18E-2</v>
      </c>
      <c r="E373" s="12">
        <f>단가대비표!O95</f>
        <v>0</v>
      </c>
      <c r="F373" s="13">
        <f t="shared" si="54"/>
        <v>0</v>
      </c>
      <c r="G373" s="12">
        <f>단가대비표!P95</f>
        <v>200155</v>
      </c>
      <c r="H373" s="13">
        <f t="shared" si="55"/>
        <v>4363.3</v>
      </c>
      <c r="I373" s="12">
        <f>단가대비표!V95</f>
        <v>0</v>
      </c>
      <c r="J373" s="13">
        <f t="shared" si="56"/>
        <v>0</v>
      </c>
      <c r="K373" s="12">
        <f t="shared" si="57"/>
        <v>200155</v>
      </c>
      <c r="L373" s="13">
        <f t="shared" si="58"/>
        <v>4363.3</v>
      </c>
      <c r="M373" s="8" t="s">
        <v>51</v>
      </c>
      <c r="N373" s="2" t="s">
        <v>986</v>
      </c>
      <c r="O373" s="2" t="s">
        <v>966</v>
      </c>
      <c r="P373" s="2" t="s">
        <v>63</v>
      </c>
      <c r="Q373" s="2" t="s">
        <v>63</v>
      </c>
      <c r="R373" s="2" t="s">
        <v>62</v>
      </c>
      <c r="S373" s="3"/>
      <c r="T373" s="3"/>
      <c r="U373" s="3"/>
      <c r="V373" s="3">
        <v>1</v>
      </c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2" t="s">
        <v>51</v>
      </c>
      <c r="AW373" s="2" t="s">
        <v>995</v>
      </c>
      <c r="AX373" s="2" t="s">
        <v>51</v>
      </c>
      <c r="AY373" s="2" t="s">
        <v>51</v>
      </c>
    </row>
    <row r="374" spans="1:51" ht="30" customHeight="1">
      <c r="A374" s="8" t="s">
        <v>482</v>
      </c>
      <c r="B374" s="8" t="s">
        <v>483</v>
      </c>
      <c r="C374" s="8" t="s">
        <v>484</v>
      </c>
      <c r="D374" s="9">
        <v>5.5999999999999995E-4</v>
      </c>
      <c r="E374" s="12">
        <f>단가대비표!O92</f>
        <v>0</v>
      </c>
      <c r="F374" s="13">
        <f t="shared" si="54"/>
        <v>0</v>
      </c>
      <c r="G374" s="12">
        <f>단가대비표!P92</f>
        <v>141096</v>
      </c>
      <c r="H374" s="13">
        <f t="shared" si="55"/>
        <v>79</v>
      </c>
      <c r="I374" s="12">
        <f>단가대비표!V92</f>
        <v>0</v>
      </c>
      <c r="J374" s="13">
        <f t="shared" si="56"/>
        <v>0</v>
      </c>
      <c r="K374" s="12">
        <f t="shared" si="57"/>
        <v>141096</v>
      </c>
      <c r="L374" s="13">
        <f t="shared" si="58"/>
        <v>79</v>
      </c>
      <c r="M374" s="8" t="s">
        <v>51</v>
      </c>
      <c r="N374" s="2" t="s">
        <v>986</v>
      </c>
      <c r="O374" s="2" t="s">
        <v>485</v>
      </c>
      <c r="P374" s="2" t="s">
        <v>63</v>
      </c>
      <c r="Q374" s="2" t="s">
        <v>63</v>
      </c>
      <c r="R374" s="2" t="s">
        <v>62</v>
      </c>
      <c r="S374" s="3"/>
      <c r="T374" s="3"/>
      <c r="U374" s="3"/>
      <c r="V374" s="3">
        <v>1</v>
      </c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2" t="s">
        <v>51</v>
      </c>
      <c r="AW374" s="2" t="s">
        <v>996</v>
      </c>
      <c r="AX374" s="2" t="s">
        <v>51</v>
      </c>
      <c r="AY374" s="2" t="s">
        <v>51</v>
      </c>
    </row>
    <row r="375" spans="1:51" ht="30" customHeight="1">
      <c r="A375" s="8" t="s">
        <v>969</v>
      </c>
      <c r="B375" s="8" t="s">
        <v>483</v>
      </c>
      <c r="C375" s="8" t="s">
        <v>484</v>
      </c>
      <c r="D375" s="9">
        <v>2.2100000000000002E-3</v>
      </c>
      <c r="E375" s="12">
        <f>단가대비표!O98</f>
        <v>0</v>
      </c>
      <c r="F375" s="13">
        <f t="shared" si="54"/>
        <v>0</v>
      </c>
      <c r="G375" s="12">
        <f>단가대비표!P98</f>
        <v>225966</v>
      </c>
      <c r="H375" s="13">
        <f t="shared" si="55"/>
        <v>499.3</v>
      </c>
      <c r="I375" s="12">
        <f>단가대비표!V98</f>
        <v>0</v>
      </c>
      <c r="J375" s="13">
        <f t="shared" si="56"/>
        <v>0</v>
      </c>
      <c r="K375" s="12">
        <f t="shared" si="57"/>
        <v>225966</v>
      </c>
      <c r="L375" s="13">
        <f t="shared" si="58"/>
        <v>499.3</v>
      </c>
      <c r="M375" s="8" t="s">
        <v>51</v>
      </c>
      <c r="N375" s="2" t="s">
        <v>986</v>
      </c>
      <c r="O375" s="2" t="s">
        <v>970</v>
      </c>
      <c r="P375" s="2" t="s">
        <v>63</v>
      </c>
      <c r="Q375" s="2" t="s">
        <v>63</v>
      </c>
      <c r="R375" s="2" t="s">
        <v>62</v>
      </c>
      <c r="S375" s="3"/>
      <c r="T375" s="3"/>
      <c r="U375" s="3"/>
      <c r="V375" s="3">
        <v>1</v>
      </c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2" t="s">
        <v>51</v>
      </c>
      <c r="AW375" s="2" t="s">
        <v>997</v>
      </c>
      <c r="AX375" s="2" t="s">
        <v>51</v>
      </c>
      <c r="AY375" s="2" t="s">
        <v>51</v>
      </c>
    </row>
    <row r="376" spans="1:51" ht="30" customHeight="1">
      <c r="A376" s="8" t="s">
        <v>497</v>
      </c>
      <c r="B376" s="8" t="s">
        <v>483</v>
      </c>
      <c r="C376" s="8" t="s">
        <v>484</v>
      </c>
      <c r="D376" s="9">
        <v>6.3000000000000003E-4</v>
      </c>
      <c r="E376" s="12">
        <f>단가대비표!O93</f>
        <v>0</v>
      </c>
      <c r="F376" s="13">
        <f t="shared" si="54"/>
        <v>0</v>
      </c>
      <c r="G376" s="12">
        <f>단가대비표!P93</f>
        <v>179203</v>
      </c>
      <c r="H376" s="13">
        <f t="shared" si="55"/>
        <v>112.8</v>
      </c>
      <c r="I376" s="12">
        <f>단가대비표!V93</f>
        <v>0</v>
      </c>
      <c r="J376" s="13">
        <f t="shared" si="56"/>
        <v>0</v>
      </c>
      <c r="K376" s="12">
        <f t="shared" si="57"/>
        <v>179203</v>
      </c>
      <c r="L376" s="13">
        <f t="shared" si="58"/>
        <v>112.8</v>
      </c>
      <c r="M376" s="8" t="s">
        <v>51</v>
      </c>
      <c r="N376" s="2" t="s">
        <v>986</v>
      </c>
      <c r="O376" s="2" t="s">
        <v>498</v>
      </c>
      <c r="P376" s="2" t="s">
        <v>63</v>
      </c>
      <c r="Q376" s="2" t="s">
        <v>63</v>
      </c>
      <c r="R376" s="2" t="s">
        <v>62</v>
      </c>
      <c r="S376" s="3"/>
      <c r="T376" s="3"/>
      <c r="U376" s="3"/>
      <c r="V376" s="3">
        <v>1</v>
      </c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2" t="s">
        <v>51</v>
      </c>
      <c r="AW376" s="2" t="s">
        <v>998</v>
      </c>
      <c r="AX376" s="2" t="s">
        <v>51</v>
      </c>
      <c r="AY376" s="2" t="s">
        <v>51</v>
      </c>
    </row>
    <row r="377" spans="1:51" ht="30" customHeight="1">
      <c r="A377" s="8" t="s">
        <v>817</v>
      </c>
      <c r="B377" s="8" t="s">
        <v>887</v>
      </c>
      <c r="C377" s="8" t="s">
        <v>399</v>
      </c>
      <c r="D377" s="9">
        <v>1</v>
      </c>
      <c r="E377" s="12">
        <v>0</v>
      </c>
      <c r="F377" s="13">
        <f t="shared" si="54"/>
        <v>0</v>
      </c>
      <c r="G377" s="12">
        <v>0</v>
      </c>
      <c r="H377" s="13">
        <f t="shared" si="55"/>
        <v>0</v>
      </c>
      <c r="I377" s="12">
        <f>TRUNC(SUMIF(V368:V377, RIGHTB(O377, 1), H368:H377)*U377, 2)</f>
        <v>151.63</v>
      </c>
      <c r="J377" s="13">
        <f t="shared" si="56"/>
        <v>151.6</v>
      </c>
      <c r="K377" s="12">
        <f t="shared" si="57"/>
        <v>151.6</v>
      </c>
      <c r="L377" s="13">
        <f t="shared" si="58"/>
        <v>151.6</v>
      </c>
      <c r="M377" s="8" t="s">
        <v>51</v>
      </c>
      <c r="N377" s="2" t="s">
        <v>986</v>
      </c>
      <c r="O377" s="2" t="s">
        <v>400</v>
      </c>
      <c r="P377" s="2" t="s">
        <v>63</v>
      </c>
      <c r="Q377" s="2" t="s">
        <v>63</v>
      </c>
      <c r="R377" s="2" t="s">
        <v>63</v>
      </c>
      <c r="S377" s="3">
        <v>1</v>
      </c>
      <c r="T377" s="3">
        <v>2</v>
      </c>
      <c r="U377" s="3">
        <v>0.03</v>
      </c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2" t="s">
        <v>51</v>
      </c>
      <c r="AW377" s="2" t="s">
        <v>999</v>
      </c>
      <c r="AX377" s="2" t="s">
        <v>51</v>
      </c>
      <c r="AY377" s="2" t="s">
        <v>51</v>
      </c>
    </row>
    <row r="378" spans="1:51" ht="30" customHeight="1">
      <c r="A378" s="8" t="s">
        <v>402</v>
      </c>
      <c r="B378" s="8" t="s">
        <v>51</v>
      </c>
      <c r="C378" s="8" t="s">
        <v>51</v>
      </c>
      <c r="D378" s="9"/>
      <c r="E378" s="12"/>
      <c r="F378" s="13">
        <f>TRUNC(SUMIF(N368:N377, N367, F368:F377),0)</f>
        <v>76</v>
      </c>
      <c r="G378" s="12"/>
      <c r="H378" s="13">
        <f>TRUNC(SUMIF(N368:N377, N367, H368:H377),0)</f>
        <v>5054</v>
      </c>
      <c r="I378" s="12"/>
      <c r="J378" s="13">
        <f>TRUNC(SUMIF(N368:N377, N367, J368:J377),0)</f>
        <v>162</v>
      </c>
      <c r="K378" s="12"/>
      <c r="L378" s="13">
        <f>F378+H378+J378</f>
        <v>5292</v>
      </c>
      <c r="M378" s="8" t="s">
        <v>51</v>
      </c>
      <c r="N378" s="2" t="s">
        <v>76</v>
      </c>
      <c r="O378" s="2" t="s">
        <v>76</v>
      </c>
      <c r="P378" s="2" t="s">
        <v>51</v>
      </c>
      <c r="Q378" s="2" t="s">
        <v>51</v>
      </c>
      <c r="R378" s="2" t="s">
        <v>51</v>
      </c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2" t="s">
        <v>51</v>
      </c>
      <c r="AW378" s="2" t="s">
        <v>51</v>
      </c>
      <c r="AX378" s="2" t="s">
        <v>51</v>
      </c>
      <c r="AY378" s="2" t="s">
        <v>51</v>
      </c>
    </row>
    <row r="379" spans="1:51" ht="30" customHeight="1">
      <c r="A379" s="9"/>
      <c r="B379" s="9"/>
      <c r="C379" s="9"/>
      <c r="D379" s="9"/>
      <c r="E379" s="12"/>
      <c r="F379" s="13"/>
      <c r="G379" s="12"/>
      <c r="H379" s="13"/>
      <c r="I379" s="12"/>
      <c r="J379" s="13"/>
      <c r="K379" s="12"/>
      <c r="L379" s="13"/>
      <c r="M379" s="9"/>
    </row>
    <row r="380" spans="1:51" ht="30" customHeight="1">
      <c r="A380" s="202" t="s">
        <v>1000</v>
      </c>
      <c r="B380" s="202"/>
      <c r="C380" s="202"/>
      <c r="D380" s="202"/>
      <c r="E380" s="203"/>
      <c r="F380" s="204"/>
      <c r="G380" s="203"/>
      <c r="H380" s="204"/>
      <c r="I380" s="203"/>
      <c r="J380" s="204"/>
      <c r="K380" s="203"/>
      <c r="L380" s="204"/>
      <c r="M380" s="202"/>
      <c r="N380" s="1" t="s">
        <v>539</v>
      </c>
    </row>
    <row r="381" spans="1:51" ht="30" customHeight="1">
      <c r="A381" s="8" t="s">
        <v>1001</v>
      </c>
      <c r="B381" s="8" t="s">
        <v>1002</v>
      </c>
      <c r="C381" s="8" t="s">
        <v>479</v>
      </c>
      <c r="D381" s="9">
        <v>2.7699999999999999E-3</v>
      </c>
      <c r="E381" s="12">
        <f>단가대비표!O18</f>
        <v>11270</v>
      </c>
      <c r="F381" s="13">
        <f t="shared" ref="F381:F390" si="59">TRUNC(E381*D381,1)</f>
        <v>31.2</v>
      </c>
      <c r="G381" s="12">
        <f>단가대비표!P18</f>
        <v>0</v>
      </c>
      <c r="H381" s="13">
        <f t="shared" ref="H381:H390" si="60">TRUNC(G381*D381,1)</f>
        <v>0</v>
      </c>
      <c r="I381" s="12">
        <f>단가대비표!V18</f>
        <v>0</v>
      </c>
      <c r="J381" s="13">
        <f t="shared" ref="J381:J390" si="61">TRUNC(I381*D381,1)</f>
        <v>0</v>
      </c>
      <c r="K381" s="12">
        <f t="shared" ref="K381:K390" si="62">TRUNC(E381+G381+I381,1)</f>
        <v>11270</v>
      </c>
      <c r="L381" s="13">
        <f t="shared" ref="L381:L390" si="63">TRUNC(F381+H381+J381,1)</f>
        <v>31.2</v>
      </c>
      <c r="M381" s="8" t="s">
        <v>51</v>
      </c>
      <c r="N381" s="2" t="s">
        <v>539</v>
      </c>
      <c r="O381" s="2" t="s">
        <v>1003</v>
      </c>
      <c r="P381" s="2" t="s">
        <v>63</v>
      </c>
      <c r="Q381" s="2" t="s">
        <v>63</v>
      </c>
      <c r="R381" s="2" t="s">
        <v>62</v>
      </c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2" t="s">
        <v>51</v>
      </c>
      <c r="AW381" s="2" t="s">
        <v>1004</v>
      </c>
      <c r="AX381" s="2" t="s">
        <v>51</v>
      </c>
      <c r="AY381" s="2" t="s">
        <v>51</v>
      </c>
    </row>
    <row r="382" spans="1:51" ht="30" customHeight="1">
      <c r="A382" s="8" t="s">
        <v>946</v>
      </c>
      <c r="B382" s="8" t="s">
        <v>947</v>
      </c>
      <c r="C382" s="8" t="s">
        <v>827</v>
      </c>
      <c r="D382" s="9">
        <v>0.94499999999999995</v>
      </c>
      <c r="E382" s="12">
        <f>단가대비표!O14</f>
        <v>2.2200000000000002</v>
      </c>
      <c r="F382" s="13">
        <f t="shared" si="59"/>
        <v>2</v>
      </c>
      <c r="G382" s="12">
        <f>단가대비표!P14</f>
        <v>0</v>
      </c>
      <c r="H382" s="13">
        <f t="shared" si="60"/>
        <v>0</v>
      </c>
      <c r="I382" s="12">
        <f>단가대비표!V14</f>
        <v>0</v>
      </c>
      <c r="J382" s="13">
        <f t="shared" si="61"/>
        <v>0</v>
      </c>
      <c r="K382" s="12">
        <f t="shared" si="62"/>
        <v>2.2000000000000002</v>
      </c>
      <c r="L382" s="13">
        <f t="shared" si="63"/>
        <v>2</v>
      </c>
      <c r="M382" s="8" t="s">
        <v>948</v>
      </c>
      <c r="N382" s="2" t="s">
        <v>539</v>
      </c>
      <c r="O382" s="2" t="s">
        <v>949</v>
      </c>
      <c r="P382" s="2" t="s">
        <v>63</v>
      </c>
      <c r="Q382" s="2" t="s">
        <v>63</v>
      </c>
      <c r="R382" s="2" t="s">
        <v>62</v>
      </c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2" t="s">
        <v>51</v>
      </c>
      <c r="AW382" s="2" t="s">
        <v>1005</v>
      </c>
      <c r="AX382" s="2" t="s">
        <v>51</v>
      </c>
      <c r="AY382" s="2" t="s">
        <v>51</v>
      </c>
    </row>
    <row r="383" spans="1:51" ht="30" customHeight="1">
      <c r="A383" s="8" t="s">
        <v>951</v>
      </c>
      <c r="B383" s="8" t="s">
        <v>952</v>
      </c>
      <c r="C383" s="8" t="s">
        <v>479</v>
      </c>
      <c r="D383" s="9">
        <v>4.0000000000000002E-4</v>
      </c>
      <c r="E383" s="12">
        <f>단가대비표!O16</f>
        <v>12041</v>
      </c>
      <c r="F383" s="13">
        <f t="shared" si="59"/>
        <v>4.8</v>
      </c>
      <c r="G383" s="12">
        <f>단가대비표!P16</f>
        <v>0</v>
      </c>
      <c r="H383" s="13">
        <f t="shared" si="60"/>
        <v>0</v>
      </c>
      <c r="I383" s="12">
        <f>단가대비표!V16</f>
        <v>0</v>
      </c>
      <c r="J383" s="13">
        <f t="shared" si="61"/>
        <v>0</v>
      </c>
      <c r="K383" s="12">
        <f t="shared" si="62"/>
        <v>12041</v>
      </c>
      <c r="L383" s="13">
        <f t="shared" si="63"/>
        <v>4.8</v>
      </c>
      <c r="M383" s="8" t="s">
        <v>51</v>
      </c>
      <c r="N383" s="2" t="s">
        <v>539</v>
      </c>
      <c r="O383" s="2" t="s">
        <v>953</v>
      </c>
      <c r="P383" s="2" t="s">
        <v>63</v>
      </c>
      <c r="Q383" s="2" t="s">
        <v>63</v>
      </c>
      <c r="R383" s="2" t="s">
        <v>62</v>
      </c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2" t="s">
        <v>51</v>
      </c>
      <c r="AW383" s="2" t="s">
        <v>1006</v>
      </c>
      <c r="AX383" s="2" t="s">
        <v>51</v>
      </c>
      <c r="AY383" s="2" t="s">
        <v>51</v>
      </c>
    </row>
    <row r="384" spans="1:51" ht="30" customHeight="1">
      <c r="A384" s="8" t="s">
        <v>955</v>
      </c>
      <c r="B384" s="8" t="s">
        <v>956</v>
      </c>
      <c r="C384" s="8" t="s">
        <v>502</v>
      </c>
      <c r="D384" s="9">
        <v>3.1199999999999999E-3</v>
      </c>
      <c r="E384" s="12">
        <f>일위대가목록!E59</f>
        <v>0</v>
      </c>
      <c r="F384" s="13">
        <f t="shared" si="59"/>
        <v>0</v>
      </c>
      <c r="G384" s="12">
        <f>일위대가목록!F59</f>
        <v>0</v>
      </c>
      <c r="H384" s="13">
        <f t="shared" si="60"/>
        <v>0</v>
      </c>
      <c r="I384" s="12">
        <f>일위대가목록!G59</f>
        <v>140</v>
      </c>
      <c r="J384" s="13">
        <f t="shared" si="61"/>
        <v>0.4</v>
      </c>
      <c r="K384" s="12">
        <f t="shared" si="62"/>
        <v>140</v>
      </c>
      <c r="L384" s="13">
        <f t="shared" si="63"/>
        <v>0.4</v>
      </c>
      <c r="M384" s="8" t="s">
        <v>957</v>
      </c>
      <c r="N384" s="2" t="s">
        <v>539</v>
      </c>
      <c r="O384" s="2" t="s">
        <v>958</v>
      </c>
      <c r="P384" s="2" t="s">
        <v>62</v>
      </c>
      <c r="Q384" s="2" t="s">
        <v>63</v>
      </c>
      <c r="R384" s="2" t="s">
        <v>63</v>
      </c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2" t="s">
        <v>51</v>
      </c>
      <c r="AW384" s="2" t="s">
        <v>1007</v>
      </c>
      <c r="AX384" s="2" t="s">
        <v>51</v>
      </c>
      <c r="AY384" s="2" t="s">
        <v>51</v>
      </c>
    </row>
    <row r="385" spans="1:51" ht="30" customHeight="1">
      <c r="A385" s="8" t="s">
        <v>960</v>
      </c>
      <c r="B385" s="8" t="s">
        <v>961</v>
      </c>
      <c r="C385" s="8" t="s">
        <v>962</v>
      </c>
      <c r="D385" s="9">
        <v>1.89E-2</v>
      </c>
      <c r="E385" s="12">
        <f>단가대비표!O91</f>
        <v>0</v>
      </c>
      <c r="F385" s="13">
        <f t="shared" si="59"/>
        <v>0</v>
      </c>
      <c r="G385" s="12">
        <f>단가대비표!P91</f>
        <v>0</v>
      </c>
      <c r="H385" s="13">
        <f t="shared" si="60"/>
        <v>0</v>
      </c>
      <c r="I385" s="12">
        <f>단가대비표!V91</f>
        <v>79</v>
      </c>
      <c r="J385" s="13">
        <f t="shared" si="61"/>
        <v>1.4</v>
      </c>
      <c r="K385" s="12">
        <f t="shared" si="62"/>
        <v>79</v>
      </c>
      <c r="L385" s="13">
        <f t="shared" si="63"/>
        <v>1.4</v>
      </c>
      <c r="M385" s="8" t="s">
        <v>51</v>
      </c>
      <c r="N385" s="2" t="s">
        <v>539</v>
      </c>
      <c r="O385" s="2" t="s">
        <v>963</v>
      </c>
      <c r="P385" s="2" t="s">
        <v>63</v>
      </c>
      <c r="Q385" s="2" t="s">
        <v>63</v>
      </c>
      <c r="R385" s="2" t="s">
        <v>62</v>
      </c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2" t="s">
        <v>51</v>
      </c>
      <c r="AW385" s="2" t="s">
        <v>1008</v>
      </c>
      <c r="AX385" s="2" t="s">
        <v>51</v>
      </c>
      <c r="AY385" s="2" t="s">
        <v>51</v>
      </c>
    </row>
    <row r="386" spans="1:51" ht="30" customHeight="1">
      <c r="A386" s="8" t="s">
        <v>965</v>
      </c>
      <c r="B386" s="8" t="s">
        <v>483</v>
      </c>
      <c r="C386" s="8" t="s">
        <v>484</v>
      </c>
      <c r="D386" s="9">
        <v>5.8500000000000002E-3</v>
      </c>
      <c r="E386" s="12">
        <f>단가대비표!O95</f>
        <v>0</v>
      </c>
      <c r="F386" s="13">
        <f t="shared" si="59"/>
        <v>0</v>
      </c>
      <c r="G386" s="12">
        <f>단가대비표!P95</f>
        <v>200155</v>
      </c>
      <c r="H386" s="13">
        <f t="shared" si="60"/>
        <v>1170.9000000000001</v>
      </c>
      <c r="I386" s="12">
        <f>단가대비표!V95</f>
        <v>0</v>
      </c>
      <c r="J386" s="13">
        <f t="shared" si="61"/>
        <v>0</v>
      </c>
      <c r="K386" s="12">
        <f t="shared" si="62"/>
        <v>200155</v>
      </c>
      <c r="L386" s="13">
        <f t="shared" si="63"/>
        <v>1170.9000000000001</v>
      </c>
      <c r="M386" s="8" t="s">
        <v>51</v>
      </c>
      <c r="N386" s="2" t="s">
        <v>539</v>
      </c>
      <c r="O386" s="2" t="s">
        <v>966</v>
      </c>
      <c r="P386" s="2" t="s">
        <v>63</v>
      </c>
      <c r="Q386" s="2" t="s">
        <v>63</v>
      </c>
      <c r="R386" s="2" t="s">
        <v>62</v>
      </c>
      <c r="S386" s="3"/>
      <c r="T386" s="3"/>
      <c r="U386" s="3"/>
      <c r="V386" s="3">
        <v>1</v>
      </c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2" t="s">
        <v>51</v>
      </c>
      <c r="AW386" s="2" t="s">
        <v>1009</v>
      </c>
      <c r="AX386" s="2" t="s">
        <v>51</v>
      </c>
      <c r="AY386" s="2" t="s">
        <v>51</v>
      </c>
    </row>
    <row r="387" spans="1:51" ht="30" customHeight="1">
      <c r="A387" s="8" t="s">
        <v>482</v>
      </c>
      <c r="B387" s="8" t="s">
        <v>483</v>
      </c>
      <c r="C387" s="8" t="s">
        <v>484</v>
      </c>
      <c r="D387" s="9">
        <v>1E-4</v>
      </c>
      <c r="E387" s="12">
        <f>단가대비표!O92</f>
        <v>0</v>
      </c>
      <c r="F387" s="13">
        <f t="shared" si="59"/>
        <v>0</v>
      </c>
      <c r="G387" s="12">
        <f>단가대비표!P92</f>
        <v>141096</v>
      </c>
      <c r="H387" s="13">
        <f t="shared" si="60"/>
        <v>14.1</v>
      </c>
      <c r="I387" s="12">
        <f>단가대비표!V92</f>
        <v>0</v>
      </c>
      <c r="J387" s="13">
        <f t="shared" si="61"/>
        <v>0</v>
      </c>
      <c r="K387" s="12">
        <f t="shared" si="62"/>
        <v>141096</v>
      </c>
      <c r="L387" s="13">
        <f t="shared" si="63"/>
        <v>14.1</v>
      </c>
      <c r="M387" s="8" t="s">
        <v>51</v>
      </c>
      <c r="N387" s="2" t="s">
        <v>539</v>
      </c>
      <c r="O387" s="2" t="s">
        <v>485</v>
      </c>
      <c r="P387" s="2" t="s">
        <v>63</v>
      </c>
      <c r="Q387" s="2" t="s">
        <v>63</v>
      </c>
      <c r="R387" s="2" t="s">
        <v>62</v>
      </c>
      <c r="S387" s="3"/>
      <c r="T387" s="3"/>
      <c r="U387" s="3"/>
      <c r="V387" s="3">
        <v>1</v>
      </c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2" t="s">
        <v>51</v>
      </c>
      <c r="AW387" s="2" t="s">
        <v>1010</v>
      </c>
      <c r="AX387" s="2" t="s">
        <v>51</v>
      </c>
      <c r="AY387" s="2" t="s">
        <v>51</v>
      </c>
    </row>
    <row r="388" spans="1:51" ht="30" customHeight="1">
      <c r="A388" s="8" t="s">
        <v>969</v>
      </c>
      <c r="B388" s="8" t="s">
        <v>483</v>
      </c>
      <c r="C388" s="8" t="s">
        <v>484</v>
      </c>
      <c r="D388" s="9">
        <v>3.8999999999999999E-4</v>
      </c>
      <c r="E388" s="12">
        <f>단가대비표!O98</f>
        <v>0</v>
      </c>
      <c r="F388" s="13">
        <f t="shared" si="59"/>
        <v>0</v>
      </c>
      <c r="G388" s="12">
        <f>단가대비표!P98</f>
        <v>225966</v>
      </c>
      <c r="H388" s="13">
        <f t="shared" si="60"/>
        <v>88.1</v>
      </c>
      <c r="I388" s="12">
        <f>단가대비표!V98</f>
        <v>0</v>
      </c>
      <c r="J388" s="13">
        <f t="shared" si="61"/>
        <v>0</v>
      </c>
      <c r="K388" s="12">
        <f t="shared" si="62"/>
        <v>225966</v>
      </c>
      <c r="L388" s="13">
        <f t="shared" si="63"/>
        <v>88.1</v>
      </c>
      <c r="M388" s="8" t="s">
        <v>51</v>
      </c>
      <c r="N388" s="2" t="s">
        <v>539</v>
      </c>
      <c r="O388" s="2" t="s">
        <v>970</v>
      </c>
      <c r="P388" s="2" t="s">
        <v>63</v>
      </c>
      <c r="Q388" s="2" t="s">
        <v>63</v>
      </c>
      <c r="R388" s="2" t="s">
        <v>62</v>
      </c>
      <c r="S388" s="3"/>
      <c r="T388" s="3"/>
      <c r="U388" s="3"/>
      <c r="V388" s="3">
        <v>1</v>
      </c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2" t="s">
        <v>51</v>
      </c>
      <c r="AW388" s="2" t="s">
        <v>1011</v>
      </c>
      <c r="AX388" s="2" t="s">
        <v>51</v>
      </c>
      <c r="AY388" s="2" t="s">
        <v>51</v>
      </c>
    </row>
    <row r="389" spans="1:51" ht="30" customHeight="1">
      <c r="A389" s="8" t="s">
        <v>497</v>
      </c>
      <c r="B389" s="8" t="s">
        <v>483</v>
      </c>
      <c r="C389" s="8" t="s">
        <v>484</v>
      </c>
      <c r="D389" s="9">
        <v>1.1E-4</v>
      </c>
      <c r="E389" s="12">
        <f>단가대비표!O93</f>
        <v>0</v>
      </c>
      <c r="F389" s="13">
        <f t="shared" si="59"/>
        <v>0</v>
      </c>
      <c r="G389" s="12">
        <f>단가대비표!P93</f>
        <v>179203</v>
      </c>
      <c r="H389" s="13">
        <f t="shared" si="60"/>
        <v>19.7</v>
      </c>
      <c r="I389" s="12">
        <f>단가대비표!V93</f>
        <v>0</v>
      </c>
      <c r="J389" s="13">
        <f t="shared" si="61"/>
        <v>0</v>
      </c>
      <c r="K389" s="12">
        <f t="shared" si="62"/>
        <v>179203</v>
      </c>
      <c r="L389" s="13">
        <f t="shared" si="63"/>
        <v>19.7</v>
      </c>
      <c r="M389" s="8" t="s">
        <v>51</v>
      </c>
      <c r="N389" s="2" t="s">
        <v>539</v>
      </c>
      <c r="O389" s="2" t="s">
        <v>498</v>
      </c>
      <c r="P389" s="2" t="s">
        <v>63</v>
      </c>
      <c r="Q389" s="2" t="s">
        <v>63</v>
      </c>
      <c r="R389" s="2" t="s">
        <v>62</v>
      </c>
      <c r="S389" s="3"/>
      <c r="T389" s="3"/>
      <c r="U389" s="3"/>
      <c r="V389" s="3">
        <v>1</v>
      </c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2" t="s">
        <v>51</v>
      </c>
      <c r="AW389" s="2" t="s">
        <v>1012</v>
      </c>
      <c r="AX389" s="2" t="s">
        <v>51</v>
      </c>
      <c r="AY389" s="2" t="s">
        <v>51</v>
      </c>
    </row>
    <row r="390" spans="1:51" ht="30" customHeight="1">
      <c r="A390" s="8" t="s">
        <v>817</v>
      </c>
      <c r="B390" s="8" t="s">
        <v>887</v>
      </c>
      <c r="C390" s="8" t="s">
        <v>399</v>
      </c>
      <c r="D390" s="9">
        <v>1</v>
      </c>
      <c r="E390" s="12">
        <v>0</v>
      </c>
      <c r="F390" s="13">
        <f t="shared" si="59"/>
        <v>0</v>
      </c>
      <c r="G390" s="12">
        <v>0</v>
      </c>
      <c r="H390" s="13">
        <f t="shared" si="60"/>
        <v>0</v>
      </c>
      <c r="I390" s="12">
        <f>TRUNC(SUMIF(V381:V390, RIGHTB(O390, 1), H381:H390)*U390, 2)</f>
        <v>38.78</v>
      </c>
      <c r="J390" s="13">
        <f t="shared" si="61"/>
        <v>38.700000000000003</v>
      </c>
      <c r="K390" s="12">
        <f t="shared" si="62"/>
        <v>38.700000000000003</v>
      </c>
      <c r="L390" s="13">
        <f t="shared" si="63"/>
        <v>38.700000000000003</v>
      </c>
      <c r="M390" s="8" t="s">
        <v>51</v>
      </c>
      <c r="N390" s="2" t="s">
        <v>539</v>
      </c>
      <c r="O390" s="2" t="s">
        <v>400</v>
      </c>
      <c r="P390" s="2" t="s">
        <v>63</v>
      </c>
      <c r="Q390" s="2" t="s">
        <v>63</v>
      </c>
      <c r="R390" s="2" t="s">
        <v>63</v>
      </c>
      <c r="S390" s="3">
        <v>1</v>
      </c>
      <c r="T390" s="3">
        <v>2</v>
      </c>
      <c r="U390" s="3">
        <v>0.03</v>
      </c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2" t="s">
        <v>51</v>
      </c>
      <c r="AW390" s="2" t="s">
        <v>1013</v>
      </c>
      <c r="AX390" s="2" t="s">
        <v>51</v>
      </c>
      <c r="AY390" s="2" t="s">
        <v>51</v>
      </c>
    </row>
    <row r="391" spans="1:51" ht="30" customHeight="1">
      <c r="A391" s="8" t="s">
        <v>402</v>
      </c>
      <c r="B391" s="8" t="s">
        <v>51</v>
      </c>
      <c r="C391" s="8" t="s">
        <v>51</v>
      </c>
      <c r="D391" s="9"/>
      <c r="E391" s="12"/>
      <c r="F391" s="13">
        <f>TRUNC(SUMIF(N381:N390, N380, F381:F390),0)</f>
        <v>38</v>
      </c>
      <c r="G391" s="12"/>
      <c r="H391" s="13">
        <f>TRUNC(SUMIF(N381:N390, N380, H381:H390),0)</f>
        <v>1292</v>
      </c>
      <c r="I391" s="12"/>
      <c r="J391" s="13">
        <f>TRUNC(SUMIF(N381:N390, N380, J381:J390),0)</f>
        <v>40</v>
      </c>
      <c r="K391" s="12"/>
      <c r="L391" s="13">
        <f>F391+H391+J391</f>
        <v>1370</v>
      </c>
      <c r="M391" s="8" t="s">
        <v>51</v>
      </c>
      <c r="N391" s="2" t="s">
        <v>76</v>
      </c>
      <c r="O391" s="2" t="s">
        <v>76</v>
      </c>
      <c r="P391" s="2" t="s">
        <v>51</v>
      </c>
      <c r="Q391" s="2" t="s">
        <v>51</v>
      </c>
      <c r="R391" s="2" t="s">
        <v>51</v>
      </c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2" t="s">
        <v>51</v>
      </c>
      <c r="AW391" s="2" t="s">
        <v>51</v>
      </c>
      <c r="AX391" s="2" t="s">
        <v>51</v>
      </c>
      <c r="AY391" s="2" t="s">
        <v>51</v>
      </c>
    </row>
    <row r="392" spans="1:51" ht="30" customHeight="1">
      <c r="A392" s="9"/>
      <c r="B392" s="9"/>
      <c r="C392" s="9"/>
      <c r="D392" s="9"/>
      <c r="E392" s="12"/>
      <c r="F392" s="13"/>
      <c r="G392" s="12"/>
      <c r="H392" s="13"/>
      <c r="I392" s="12"/>
      <c r="J392" s="13"/>
      <c r="K392" s="12"/>
      <c r="L392" s="13"/>
      <c r="M392" s="9"/>
    </row>
    <row r="393" spans="1:51" ht="30" customHeight="1">
      <c r="A393" s="202" t="s">
        <v>1014</v>
      </c>
      <c r="B393" s="202"/>
      <c r="C393" s="202"/>
      <c r="D393" s="202"/>
      <c r="E393" s="203"/>
      <c r="F393" s="204"/>
      <c r="G393" s="203"/>
      <c r="H393" s="204"/>
      <c r="I393" s="203"/>
      <c r="J393" s="204"/>
      <c r="K393" s="203"/>
      <c r="L393" s="204"/>
      <c r="M393" s="202"/>
      <c r="N393" s="1" t="s">
        <v>545</v>
      </c>
    </row>
    <row r="394" spans="1:51" ht="30" customHeight="1">
      <c r="A394" s="8" t="s">
        <v>668</v>
      </c>
      <c r="B394" s="8" t="s">
        <v>1015</v>
      </c>
      <c r="C394" s="8" t="s">
        <v>479</v>
      </c>
      <c r="D394" s="9">
        <v>25.905000000000001</v>
      </c>
      <c r="E394" s="12">
        <f>단가대비표!O28</f>
        <v>786</v>
      </c>
      <c r="F394" s="13">
        <f>TRUNC(E394*D394,1)</f>
        <v>20361.3</v>
      </c>
      <c r="G394" s="12">
        <f>단가대비표!P28</f>
        <v>0</v>
      </c>
      <c r="H394" s="13">
        <f>TRUNC(G394*D394,1)</f>
        <v>0</v>
      </c>
      <c r="I394" s="12">
        <f>단가대비표!V28</f>
        <v>0</v>
      </c>
      <c r="J394" s="13">
        <f>TRUNC(I394*D394,1)</f>
        <v>0</v>
      </c>
      <c r="K394" s="12">
        <f t="shared" ref="K394:L396" si="64">TRUNC(E394+G394+I394,1)</f>
        <v>786</v>
      </c>
      <c r="L394" s="13">
        <f t="shared" si="64"/>
        <v>20361.3</v>
      </c>
      <c r="M394" s="8" t="s">
        <v>51</v>
      </c>
      <c r="N394" s="2" t="s">
        <v>545</v>
      </c>
      <c r="O394" s="2" t="s">
        <v>1016</v>
      </c>
      <c r="P394" s="2" t="s">
        <v>63</v>
      </c>
      <c r="Q394" s="2" t="s">
        <v>63</v>
      </c>
      <c r="R394" s="2" t="s">
        <v>62</v>
      </c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2" t="s">
        <v>51</v>
      </c>
      <c r="AW394" s="2" t="s">
        <v>1017</v>
      </c>
      <c r="AX394" s="2" t="s">
        <v>51</v>
      </c>
      <c r="AY394" s="2" t="s">
        <v>51</v>
      </c>
    </row>
    <row r="395" spans="1:51" ht="30" customHeight="1">
      <c r="A395" s="8" t="s">
        <v>589</v>
      </c>
      <c r="B395" s="8" t="s">
        <v>753</v>
      </c>
      <c r="C395" s="8" t="s">
        <v>479</v>
      </c>
      <c r="D395" s="9">
        <v>23.55</v>
      </c>
      <c r="E395" s="12">
        <f>일위대가목록!E66</f>
        <v>89</v>
      </c>
      <c r="F395" s="13">
        <f>TRUNC(E395*D395,1)</f>
        <v>2095.9</v>
      </c>
      <c r="G395" s="12">
        <f>일위대가목록!F66</f>
        <v>5834</v>
      </c>
      <c r="H395" s="13">
        <f>TRUNC(G395*D395,1)</f>
        <v>137390.70000000001</v>
      </c>
      <c r="I395" s="12">
        <f>일위대가목록!G66</f>
        <v>187</v>
      </c>
      <c r="J395" s="13">
        <f>TRUNC(I395*D395,1)</f>
        <v>4403.8</v>
      </c>
      <c r="K395" s="12">
        <f t="shared" si="64"/>
        <v>6110</v>
      </c>
      <c r="L395" s="13">
        <f t="shared" si="64"/>
        <v>143890.4</v>
      </c>
      <c r="M395" s="8" t="s">
        <v>754</v>
      </c>
      <c r="N395" s="2" t="s">
        <v>545</v>
      </c>
      <c r="O395" s="2" t="s">
        <v>755</v>
      </c>
      <c r="P395" s="2" t="s">
        <v>62</v>
      </c>
      <c r="Q395" s="2" t="s">
        <v>63</v>
      </c>
      <c r="R395" s="2" t="s">
        <v>63</v>
      </c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2" t="s">
        <v>51</v>
      </c>
      <c r="AW395" s="2" t="s">
        <v>1018</v>
      </c>
      <c r="AX395" s="2" t="s">
        <v>51</v>
      </c>
      <c r="AY395" s="2" t="s">
        <v>51</v>
      </c>
    </row>
    <row r="396" spans="1:51" ht="30" customHeight="1">
      <c r="A396" s="8" t="s">
        <v>612</v>
      </c>
      <c r="B396" s="8" t="s">
        <v>617</v>
      </c>
      <c r="C396" s="8" t="s">
        <v>479</v>
      </c>
      <c r="D396" s="9">
        <v>-2.1190000000000002</v>
      </c>
      <c r="E396" s="12">
        <f>단가대비표!O12</f>
        <v>260</v>
      </c>
      <c r="F396" s="13">
        <f>TRUNC(E396*D396,1)</f>
        <v>-550.9</v>
      </c>
      <c r="G396" s="12">
        <f>단가대비표!P12</f>
        <v>0</v>
      </c>
      <c r="H396" s="13">
        <f>TRUNC(G396*D396,1)</f>
        <v>0</v>
      </c>
      <c r="I396" s="12">
        <f>단가대비표!V12</f>
        <v>0</v>
      </c>
      <c r="J396" s="13">
        <f>TRUNC(I396*D396,1)</f>
        <v>0</v>
      </c>
      <c r="K396" s="12">
        <f t="shared" si="64"/>
        <v>260</v>
      </c>
      <c r="L396" s="13">
        <f t="shared" si="64"/>
        <v>-550.9</v>
      </c>
      <c r="M396" s="8" t="s">
        <v>614</v>
      </c>
      <c r="N396" s="2" t="s">
        <v>545</v>
      </c>
      <c r="O396" s="2" t="s">
        <v>618</v>
      </c>
      <c r="P396" s="2" t="s">
        <v>63</v>
      </c>
      <c r="Q396" s="2" t="s">
        <v>63</v>
      </c>
      <c r="R396" s="2" t="s">
        <v>62</v>
      </c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2" t="s">
        <v>51</v>
      </c>
      <c r="AW396" s="2" t="s">
        <v>1019</v>
      </c>
      <c r="AX396" s="2" t="s">
        <v>51</v>
      </c>
      <c r="AY396" s="2" t="s">
        <v>51</v>
      </c>
    </row>
    <row r="397" spans="1:51" ht="30" customHeight="1">
      <c r="A397" s="8" t="s">
        <v>402</v>
      </c>
      <c r="B397" s="8" t="s">
        <v>51</v>
      </c>
      <c r="C397" s="8" t="s">
        <v>51</v>
      </c>
      <c r="D397" s="9"/>
      <c r="E397" s="12"/>
      <c r="F397" s="13">
        <f>TRUNC(SUMIF(N394:N396, N393, F394:F396),0)</f>
        <v>21906</v>
      </c>
      <c r="G397" s="12"/>
      <c r="H397" s="13">
        <f>TRUNC(SUMIF(N394:N396, N393, H394:H396),0)</f>
        <v>137390</v>
      </c>
      <c r="I397" s="12"/>
      <c r="J397" s="13">
        <f>TRUNC(SUMIF(N394:N396, N393, J394:J396),0)</f>
        <v>4403</v>
      </c>
      <c r="K397" s="12"/>
      <c r="L397" s="13">
        <f>F397+H397+J397</f>
        <v>163699</v>
      </c>
      <c r="M397" s="8" t="s">
        <v>51</v>
      </c>
      <c r="N397" s="2" t="s">
        <v>76</v>
      </c>
      <c r="O397" s="2" t="s">
        <v>76</v>
      </c>
      <c r="P397" s="2" t="s">
        <v>51</v>
      </c>
      <c r="Q397" s="2" t="s">
        <v>51</v>
      </c>
      <c r="R397" s="2" t="s">
        <v>51</v>
      </c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2" t="s">
        <v>51</v>
      </c>
      <c r="AW397" s="2" t="s">
        <v>51</v>
      </c>
      <c r="AX397" s="2" t="s">
        <v>51</v>
      </c>
      <c r="AY397" s="2" t="s">
        <v>51</v>
      </c>
    </row>
    <row r="398" spans="1:51" ht="30" customHeight="1">
      <c r="A398" s="9"/>
      <c r="B398" s="9"/>
      <c r="C398" s="9"/>
      <c r="D398" s="9"/>
      <c r="E398" s="12"/>
      <c r="F398" s="13"/>
      <c r="G398" s="12"/>
      <c r="H398" s="13"/>
      <c r="I398" s="12"/>
      <c r="J398" s="13"/>
      <c r="K398" s="12"/>
      <c r="L398" s="13"/>
      <c r="M398" s="9"/>
    </row>
    <row r="399" spans="1:51" ht="30" customHeight="1">
      <c r="A399" s="202" t="s">
        <v>1020</v>
      </c>
      <c r="B399" s="202"/>
      <c r="C399" s="202"/>
      <c r="D399" s="202"/>
      <c r="E399" s="203"/>
      <c r="F399" s="204"/>
      <c r="G399" s="203"/>
      <c r="H399" s="204"/>
      <c r="I399" s="203"/>
      <c r="J399" s="204"/>
      <c r="K399" s="203"/>
      <c r="L399" s="204"/>
      <c r="M399" s="202"/>
      <c r="N399" s="1" t="s">
        <v>550</v>
      </c>
    </row>
    <row r="400" spans="1:51" ht="30" customHeight="1">
      <c r="A400" s="8" t="s">
        <v>1021</v>
      </c>
      <c r="B400" s="8" t="s">
        <v>1022</v>
      </c>
      <c r="C400" s="8" t="s">
        <v>827</v>
      </c>
      <c r="D400" s="9">
        <v>0.44</v>
      </c>
      <c r="E400" s="12">
        <f>단가대비표!O77</f>
        <v>4344</v>
      </c>
      <c r="F400" s="13">
        <f t="shared" ref="F400:F405" si="65">TRUNC(E400*D400,1)</f>
        <v>1911.3</v>
      </c>
      <c r="G400" s="12">
        <f>단가대비표!P77</f>
        <v>0</v>
      </c>
      <c r="H400" s="13">
        <f t="shared" ref="H400:H405" si="66">TRUNC(G400*D400,1)</f>
        <v>0</v>
      </c>
      <c r="I400" s="12">
        <f>단가대비표!V77</f>
        <v>0</v>
      </c>
      <c r="J400" s="13">
        <f t="shared" ref="J400:J405" si="67">TRUNC(I400*D400,1)</f>
        <v>0</v>
      </c>
      <c r="K400" s="12">
        <f t="shared" ref="K400:L405" si="68">TRUNC(E400+G400+I400,1)</f>
        <v>4344</v>
      </c>
      <c r="L400" s="13">
        <f t="shared" si="68"/>
        <v>1911.3</v>
      </c>
      <c r="M400" s="8" t="s">
        <v>51</v>
      </c>
      <c r="N400" s="2" t="s">
        <v>550</v>
      </c>
      <c r="O400" s="2" t="s">
        <v>1023</v>
      </c>
      <c r="P400" s="2" t="s">
        <v>63</v>
      </c>
      <c r="Q400" s="2" t="s">
        <v>63</v>
      </c>
      <c r="R400" s="2" t="s">
        <v>62</v>
      </c>
      <c r="S400" s="3"/>
      <c r="T400" s="3"/>
      <c r="U400" s="3"/>
      <c r="V400" s="3">
        <v>1</v>
      </c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2" t="s">
        <v>51</v>
      </c>
      <c r="AW400" s="2" t="s">
        <v>1024</v>
      </c>
      <c r="AX400" s="2" t="s">
        <v>51</v>
      </c>
      <c r="AY400" s="2" t="s">
        <v>51</v>
      </c>
    </row>
    <row r="401" spans="1:51" ht="30" customHeight="1">
      <c r="A401" s="8" t="s">
        <v>1025</v>
      </c>
      <c r="B401" s="8" t="s">
        <v>1026</v>
      </c>
      <c r="C401" s="8" t="s">
        <v>827</v>
      </c>
      <c r="D401" s="9">
        <v>0.22600000000000001</v>
      </c>
      <c r="E401" s="12">
        <f>단가대비표!O75</f>
        <v>6987</v>
      </c>
      <c r="F401" s="13">
        <f t="shared" si="65"/>
        <v>1579</v>
      </c>
      <c r="G401" s="12">
        <f>단가대비표!P75</f>
        <v>0</v>
      </c>
      <c r="H401" s="13">
        <f t="shared" si="66"/>
        <v>0</v>
      </c>
      <c r="I401" s="12">
        <f>단가대비표!V75</f>
        <v>0</v>
      </c>
      <c r="J401" s="13">
        <f t="shared" si="67"/>
        <v>0</v>
      </c>
      <c r="K401" s="12">
        <f t="shared" si="68"/>
        <v>6987</v>
      </c>
      <c r="L401" s="13">
        <f t="shared" si="68"/>
        <v>1579</v>
      </c>
      <c r="M401" s="8" t="s">
        <v>51</v>
      </c>
      <c r="N401" s="2" t="s">
        <v>550</v>
      </c>
      <c r="O401" s="2" t="s">
        <v>1027</v>
      </c>
      <c r="P401" s="2" t="s">
        <v>63</v>
      </c>
      <c r="Q401" s="2" t="s">
        <v>63</v>
      </c>
      <c r="R401" s="2" t="s">
        <v>62</v>
      </c>
      <c r="S401" s="3"/>
      <c r="T401" s="3"/>
      <c r="U401" s="3"/>
      <c r="V401" s="3">
        <v>1</v>
      </c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2" t="s">
        <v>51</v>
      </c>
      <c r="AW401" s="2" t="s">
        <v>1028</v>
      </c>
      <c r="AX401" s="2" t="s">
        <v>51</v>
      </c>
      <c r="AY401" s="2" t="s">
        <v>51</v>
      </c>
    </row>
    <row r="402" spans="1:51" ht="30" customHeight="1">
      <c r="A402" s="8" t="s">
        <v>1029</v>
      </c>
      <c r="B402" s="8" t="s">
        <v>1030</v>
      </c>
      <c r="C402" s="8" t="s">
        <v>827</v>
      </c>
      <c r="D402" s="9">
        <v>6.8000000000000005E-2</v>
      </c>
      <c r="E402" s="12">
        <f>단가대비표!O82</f>
        <v>3194.44</v>
      </c>
      <c r="F402" s="13">
        <f t="shared" si="65"/>
        <v>217.2</v>
      </c>
      <c r="G402" s="12">
        <f>단가대비표!P82</f>
        <v>0</v>
      </c>
      <c r="H402" s="13">
        <f t="shared" si="66"/>
        <v>0</v>
      </c>
      <c r="I402" s="12">
        <f>단가대비표!V82</f>
        <v>0</v>
      </c>
      <c r="J402" s="13">
        <f t="shared" si="67"/>
        <v>0</v>
      </c>
      <c r="K402" s="12">
        <f t="shared" si="68"/>
        <v>3194.4</v>
      </c>
      <c r="L402" s="13">
        <f t="shared" si="68"/>
        <v>217.2</v>
      </c>
      <c r="M402" s="8" t="s">
        <v>51</v>
      </c>
      <c r="N402" s="2" t="s">
        <v>550</v>
      </c>
      <c r="O402" s="2" t="s">
        <v>1031</v>
      </c>
      <c r="P402" s="2" t="s">
        <v>63</v>
      </c>
      <c r="Q402" s="2" t="s">
        <v>63</v>
      </c>
      <c r="R402" s="2" t="s">
        <v>62</v>
      </c>
      <c r="S402" s="3"/>
      <c r="T402" s="3"/>
      <c r="U402" s="3"/>
      <c r="V402" s="3">
        <v>1</v>
      </c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2" t="s">
        <v>51</v>
      </c>
      <c r="AW402" s="2" t="s">
        <v>1032</v>
      </c>
      <c r="AX402" s="2" t="s">
        <v>51</v>
      </c>
      <c r="AY402" s="2" t="s">
        <v>51</v>
      </c>
    </row>
    <row r="403" spans="1:51" ht="30" customHeight="1">
      <c r="A403" s="8" t="s">
        <v>646</v>
      </c>
      <c r="B403" s="8" t="s">
        <v>1033</v>
      </c>
      <c r="C403" s="8" t="s">
        <v>399</v>
      </c>
      <c r="D403" s="9">
        <v>1</v>
      </c>
      <c r="E403" s="12">
        <f>TRUNC(SUMIF(V400:V405, RIGHTB(O403, 1), F400:F405)*U403, 2)</f>
        <v>148.30000000000001</v>
      </c>
      <c r="F403" s="13">
        <f t="shared" si="65"/>
        <v>148.30000000000001</v>
      </c>
      <c r="G403" s="12">
        <v>0</v>
      </c>
      <c r="H403" s="13">
        <f t="shared" si="66"/>
        <v>0</v>
      </c>
      <c r="I403" s="12">
        <v>0</v>
      </c>
      <c r="J403" s="13">
        <f t="shared" si="67"/>
        <v>0</v>
      </c>
      <c r="K403" s="12">
        <f t="shared" si="68"/>
        <v>148.30000000000001</v>
      </c>
      <c r="L403" s="13">
        <f t="shared" si="68"/>
        <v>148.30000000000001</v>
      </c>
      <c r="M403" s="8" t="s">
        <v>51</v>
      </c>
      <c r="N403" s="2" t="s">
        <v>550</v>
      </c>
      <c r="O403" s="2" t="s">
        <v>400</v>
      </c>
      <c r="P403" s="2" t="s">
        <v>63</v>
      </c>
      <c r="Q403" s="2" t="s">
        <v>63</v>
      </c>
      <c r="R403" s="2" t="s">
        <v>63</v>
      </c>
      <c r="S403" s="3">
        <v>0</v>
      </c>
      <c r="T403" s="3">
        <v>0</v>
      </c>
      <c r="U403" s="3">
        <v>0.04</v>
      </c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2" t="s">
        <v>51</v>
      </c>
      <c r="AW403" s="2" t="s">
        <v>1034</v>
      </c>
      <c r="AX403" s="2" t="s">
        <v>51</v>
      </c>
      <c r="AY403" s="2" t="s">
        <v>51</v>
      </c>
    </row>
    <row r="404" spans="1:51" ht="30" customHeight="1">
      <c r="A404" s="8" t="s">
        <v>1035</v>
      </c>
      <c r="B404" s="8" t="s">
        <v>483</v>
      </c>
      <c r="C404" s="8" t="s">
        <v>484</v>
      </c>
      <c r="D404" s="9">
        <v>0.06</v>
      </c>
      <c r="E404" s="12">
        <f>단가대비표!O103</f>
        <v>0</v>
      </c>
      <c r="F404" s="13">
        <f t="shared" si="65"/>
        <v>0</v>
      </c>
      <c r="G404" s="12">
        <f>단가대비표!P103</f>
        <v>213676</v>
      </c>
      <c r="H404" s="13">
        <f t="shared" si="66"/>
        <v>12820.5</v>
      </c>
      <c r="I404" s="12">
        <f>단가대비표!V103</f>
        <v>0</v>
      </c>
      <c r="J404" s="13">
        <f t="shared" si="67"/>
        <v>0</v>
      </c>
      <c r="K404" s="12">
        <f t="shared" si="68"/>
        <v>213676</v>
      </c>
      <c r="L404" s="13">
        <f t="shared" si="68"/>
        <v>12820.5</v>
      </c>
      <c r="M404" s="8" t="s">
        <v>51</v>
      </c>
      <c r="N404" s="2" t="s">
        <v>550</v>
      </c>
      <c r="O404" s="2" t="s">
        <v>1036</v>
      </c>
      <c r="P404" s="2" t="s">
        <v>63</v>
      </c>
      <c r="Q404" s="2" t="s">
        <v>63</v>
      </c>
      <c r="R404" s="2" t="s">
        <v>62</v>
      </c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2" t="s">
        <v>51</v>
      </c>
      <c r="AW404" s="2" t="s">
        <v>1037</v>
      </c>
      <c r="AX404" s="2" t="s">
        <v>51</v>
      </c>
      <c r="AY404" s="2" t="s">
        <v>51</v>
      </c>
    </row>
    <row r="405" spans="1:51" ht="30" customHeight="1">
      <c r="A405" s="8" t="s">
        <v>482</v>
      </c>
      <c r="B405" s="8" t="s">
        <v>483</v>
      </c>
      <c r="C405" s="8" t="s">
        <v>484</v>
      </c>
      <c r="D405" s="9">
        <v>1.2E-2</v>
      </c>
      <c r="E405" s="12">
        <f>단가대비표!O92</f>
        <v>0</v>
      </c>
      <c r="F405" s="13">
        <f t="shared" si="65"/>
        <v>0</v>
      </c>
      <c r="G405" s="12">
        <f>단가대비표!P92</f>
        <v>141096</v>
      </c>
      <c r="H405" s="13">
        <f t="shared" si="66"/>
        <v>1693.1</v>
      </c>
      <c r="I405" s="12">
        <f>단가대비표!V92</f>
        <v>0</v>
      </c>
      <c r="J405" s="13">
        <f t="shared" si="67"/>
        <v>0</v>
      </c>
      <c r="K405" s="12">
        <f t="shared" si="68"/>
        <v>141096</v>
      </c>
      <c r="L405" s="13">
        <f t="shared" si="68"/>
        <v>1693.1</v>
      </c>
      <c r="M405" s="8" t="s">
        <v>51</v>
      </c>
      <c r="N405" s="2" t="s">
        <v>550</v>
      </c>
      <c r="O405" s="2" t="s">
        <v>485</v>
      </c>
      <c r="P405" s="2" t="s">
        <v>63</v>
      </c>
      <c r="Q405" s="2" t="s">
        <v>63</v>
      </c>
      <c r="R405" s="2" t="s">
        <v>62</v>
      </c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2" t="s">
        <v>51</v>
      </c>
      <c r="AW405" s="2" t="s">
        <v>1038</v>
      </c>
      <c r="AX405" s="2" t="s">
        <v>51</v>
      </c>
      <c r="AY405" s="2" t="s">
        <v>51</v>
      </c>
    </row>
    <row r="406" spans="1:51" ht="30" customHeight="1">
      <c r="A406" s="8" t="s">
        <v>402</v>
      </c>
      <c r="B406" s="8" t="s">
        <v>51</v>
      </c>
      <c r="C406" s="8" t="s">
        <v>51</v>
      </c>
      <c r="D406" s="9"/>
      <c r="E406" s="12"/>
      <c r="F406" s="13">
        <f>TRUNC(SUMIF(N400:N405, N399, F400:F405),0)</f>
        <v>3855</v>
      </c>
      <c r="G406" s="12"/>
      <c r="H406" s="13">
        <f>TRUNC(SUMIF(N400:N405, N399, H400:H405),0)</f>
        <v>14513</v>
      </c>
      <c r="I406" s="12"/>
      <c r="J406" s="13">
        <f>TRUNC(SUMIF(N400:N405, N399, J400:J405),0)</f>
        <v>0</v>
      </c>
      <c r="K406" s="12"/>
      <c r="L406" s="13">
        <f>F406+H406+J406</f>
        <v>18368</v>
      </c>
      <c r="M406" s="8" t="s">
        <v>51</v>
      </c>
      <c r="N406" s="2" t="s">
        <v>76</v>
      </c>
      <c r="O406" s="2" t="s">
        <v>76</v>
      </c>
      <c r="P406" s="2" t="s">
        <v>51</v>
      </c>
      <c r="Q406" s="2" t="s">
        <v>51</v>
      </c>
      <c r="R406" s="2" t="s">
        <v>51</v>
      </c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2" t="s">
        <v>51</v>
      </c>
      <c r="AW406" s="2" t="s">
        <v>51</v>
      </c>
      <c r="AX406" s="2" t="s">
        <v>51</v>
      </c>
      <c r="AY406" s="2" t="s">
        <v>51</v>
      </c>
    </row>
    <row r="407" spans="1:51" ht="30" customHeight="1">
      <c r="A407" s="9"/>
      <c r="B407" s="9"/>
      <c r="C407" s="9"/>
      <c r="D407" s="9"/>
      <c r="E407" s="12"/>
      <c r="F407" s="13"/>
      <c r="G407" s="12"/>
      <c r="H407" s="13"/>
      <c r="I407" s="12"/>
      <c r="J407" s="13"/>
      <c r="K407" s="12"/>
      <c r="L407" s="13"/>
      <c r="M407" s="9"/>
    </row>
    <row r="408" spans="1:51" ht="30" customHeight="1">
      <c r="A408" s="202" t="s">
        <v>1039</v>
      </c>
      <c r="B408" s="202"/>
      <c r="C408" s="202"/>
      <c r="D408" s="202"/>
      <c r="E408" s="203"/>
      <c r="F408" s="204"/>
      <c r="G408" s="203"/>
      <c r="H408" s="204"/>
      <c r="I408" s="203"/>
      <c r="J408" s="204"/>
      <c r="K408" s="203"/>
      <c r="L408" s="204"/>
      <c r="M408" s="202"/>
      <c r="N408" s="1" t="s">
        <v>755</v>
      </c>
    </row>
    <row r="409" spans="1:51" ht="30" customHeight="1">
      <c r="A409" s="8" t="s">
        <v>984</v>
      </c>
      <c r="B409" s="8" t="s">
        <v>753</v>
      </c>
      <c r="C409" s="8" t="s">
        <v>479</v>
      </c>
      <c r="D409" s="9">
        <v>1</v>
      </c>
      <c r="E409" s="12">
        <f>일위대가목록!E67</f>
        <v>76</v>
      </c>
      <c r="F409" s="13">
        <f>TRUNC(E409*D409,1)</f>
        <v>76</v>
      </c>
      <c r="G409" s="12">
        <f>일위대가목록!F67</f>
        <v>4650</v>
      </c>
      <c r="H409" s="13">
        <f>TRUNC(G409*D409,1)</f>
        <v>4650</v>
      </c>
      <c r="I409" s="12">
        <f>일위대가목록!G67</f>
        <v>150</v>
      </c>
      <c r="J409" s="13">
        <f>TRUNC(I409*D409,1)</f>
        <v>150</v>
      </c>
      <c r="K409" s="12">
        <f>TRUNC(E409+G409+I409,1)</f>
        <v>4876</v>
      </c>
      <c r="L409" s="13">
        <f>TRUNC(F409+H409+J409,1)</f>
        <v>4876</v>
      </c>
      <c r="M409" s="8" t="s">
        <v>1040</v>
      </c>
      <c r="N409" s="2" t="s">
        <v>755</v>
      </c>
      <c r="O409" s="2" t="s">
        <v>1041</v>
      </c>
      <c r="P409" s="2" t="s">
        <v>62</v>
      </c>
      <c r="Q409" s="2" t="s">
        <v>63</v>
      </c>
      <c r="R409" s="2" t="s">
        <v>63</v>
      </c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2" t="s">
        <v>51</v>
      </c>
      <c r="AW409" s="2" t="s">
        <v>1042</v>
      </c>
      <c r="AX409" s="2" t="s">
        <v>51</v>
      </c>
      <c r="AY409" s="2" t="s">
        <v>51</v>
      </c>
    </row>
    <row r="410" spans="1:51" ht="30" customHeight="1">
      <c r="A410" s="8" t="s">
        <v>536</v>
      </c>
      <c r="B410" s="8" t="s">
        <v>753</v>
      </c>
      <c r="C410" s="8" t="s">
        <v>479</v>
      </c>
      <c r="D410" s="9">
        <v>1</v>
      </c>
      <c r="E410" s="12">
        <f>일위대가목록!E68</f>
        <v>13</v>
      </c>
      <c r="F410" s="13">
        <f>TRUNC(E410*D410,1)</f>
        <v>13</v>
      </c>
      <c r="G410" s="12">
        <f>일위대가목록!F68</f>
        <v>1184</v>
      </c>
      <c r="H410" s="13">
        <f>TRUNC(G410*D410,1)</f>
        <v>1184</v>
      </c>
      <c r="I410" s="12">
        <f>일위대가목록!G68</f>
        <v>37</v>
      </c>
      <c r="J410" s="13">
        <f>TRUNC(I410*D410,1)</f>
        <v>37</v>
      </c>
      <c r="K410" s="12">
        <f>TRUNC(E410+G410+I410,1)</f>
        <v>1234</v>
      </c>
      <c r="L410" s="13">
        <f>TRUNC(F410+H410+J410,1)</f>
        <v>1234</v>
      </c>
      <c r="M410" s="8" t="s">
        <v>1043</v>
      </c>
      <c r="N410" s="2" t="s">
        <v>755</v>
      </c>
      <c r="O410" s="2" t="s">
        <v>1044</v>
      </c>
      <c r="P410" s="2" t="s">
        <v>62</v>
      </c>
      <c r="Q410" s="2" t="s">
        <v>63</v>
      </c>
      <c r="R410" s="2" t="s">
        <v>63</v>
      </c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2" t="s">
        <v>51</v>
      </c>
      <c r="AW410" s="2" t="s">
        <v>1045</v>
      </c>
      <c r="AX410" s="2" t="s">
        <v>51</v>
      </c>
      <c r="AY410" s="2" t="s">
        <v>51</v>
      </c>
    </row>
    <row r="411" spans="1:51" ht="30" customHeight="1">
      <c r="A411" s="8" t="s">
        <v>402</v>
      </c>
      <c r="B411" s="8" t="s">
        <v>51</v>
      </c>
      <c r="C411" s="8" t="s">
        <v>51</v>
      </c>
      <c r="D411" s="9"/>
      <c r="E411" s="12"/>
      <c r="F411" s="13">
        <f>TRUNC(SUMIF(N409:N410, N408, F409:F410),0)</f>
        <v>89</v>
      </c>
      <c r="G411" s="12"/>
      <c r="H411" s="13">
        <f>TRUNC(SUMIF(N409:N410, N408, H409:H410),0)</f>
        <v>5834</v>
      </c>
      <c r="I411" s="12"/>
      <c r="J411" s="13">
        <f>TRUNC(SUMIF(N409:N410, N408, J409:J410),0)</f>
        <v>187</v>
      </c>
      <c r="K411" s="12"/>
      <c r="L411" s="13">
        <f>F411+H411+J411</f>
        <v>6110</v>
      </c>
      <c r="M411" s="8" t="s">
        <v>51</v>
      </c>
      <c r="N411" s="2" t="s">
        <v>76</v>
      </c>
      <c r="O411" s="2" t="s">
        <v>76</v>
      </c>
      <c r="P411" s="2" t="s">
        <v>51</v>
      </c>
      <c r="Q411" s="2" t="s">
        <v>51</v>
      </c>
      <c r="R411" s="2" t="s">
        <v>51</v>
      </c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2" t="s">
        <v>51</v>
      </c>
      <c r="AW411" s="2" t="s">
        <v>51</v>
      </c>
      <c r="AX411" s="2" t="s">
        <v>51</v>
      </c>
      <c r="AY411" s="2" t="s">
        <v>51</v>
      </c>
    </row>
    <row r="412" spans="1:51" ht="30" customHeight="1">
      <c r="A412" s="9"/>
      <c r="B412" s="9"/>
      <c r="C412" s="9"/>
      <c r="D412" s="9"/>
      <c r="E412" s="12"/>
      <c r="F412" s="13"/>
      <c r="G412" s="12"/>
      <c r="H412" s="13"/>
      <c r="I412" s="12"/>
      <c r="J412" s="13"/>
      <c r="K412" s="12"/>
      <c r="L412" s="13"/>
      <c r="M412" s="9"/>
    </row>
    <row r="413" spans="1:51" ht="30" customHeight="1">
      <c r="A413" s="202" t="s">
        <v>1046</v>
      </c>
      <c r="B413" s="202"/>
      <c r="C413" s="202"/>
      <c r="D413" s="202"/>
      <c r="E413" s="203"/>
      <c r="F413" s="204"/>
      <c r="G413" s="203"/>
      <c r="H413" s="204"/>
      <c r="I413" s="203"/>
      <c r="J413" s="204"/>
      <c r="K413" s="203"/>
      <c r="L413" s="204"/>
      <c r="M413" s="202"/>
      <c r="N413" s="1" t="s">
        <v>1041</v>
      </c>
    </row>
    <row r="414" spans="1:51" ht="30" customHeight="1">
      <c r="A414" s="8" t="s">
        <v>942</v>
      </c>
      <c r="B414" s="8" t="s">
        <v>943</v>
      </c>
      <c r="C414" s="8" t="s">
        <v>479</v>
      </c>
      <c r="D414" s="9">
        <v>1.5709999999999998E-2</v>
      </c>
      <c r="E414" s="12">
        <f>단가대비표!O17</f>
        <v>2290</v>
      </c>
      <c r="F414" s="13">
        <f t="shared" ref="F414:F423" si="69">TRUNC(E414*D414,1)</f>
        <v>35.9</v>
      </c>
      <c r="G414" s="12">
        <f>단가대비표!P17</f>
        <v>0</v>
      </c>
      <c r="H414" s="13">
        <f t="shared" ref="H414:H423" si="70">TRUNC(G414*D414,1)</f>
        <v>0</v>
      </c>
      <c r="I414" s="12">
        <f>단가대비표!V17</f>
        <v>0</v>
      </c>
      <c r="J414" s="13">
        <f t="shared" ref="J414:J423" si="71">TRUNC(I414*D414,1)</f>
        <v>0</v>
      </c>
      <c r="K414" s="12">
        <f t="shared" ref="K414:K423" si="72">TRUNC(E414+G414+I414,1)</f>
        <v>2290</v>
      </c>
      <c r="L414" s="13">
        <f t="shared" ref="L414:L423" si="73">TRUNC(F414+H414+J414,1)</f>
        <v>35.9</v>
      </c>
      <c r="M414" s="8" t="s">
        <v>51</v>
      </c>
      <c r="N414" s="2" t="s">
        <v>1041</v>
      </c>
      <c r="O414" s="2" t="s">
        <v>944</v>
      </c>
      <c r="P414" s="2" t="s">
        <v>63</v>
      </c>
      <c r="Q414" s="2" t="s">
        <v>63</v>
      </c>
      <c r="R414" s="2" t="s">
        <v>62</v>
      </c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2" t="s">
        <v>51</v>
      </c>
      <c r="AW414" s="2" t="s">
        <v>1047</v>
      </c>
      <c r="AX414" s="2" t="s">
        <v>51</v>
      </c>
      <c r="AY414" s="2" t="s">
        <v>51</v>
      </c>
    </row>
    <row r="415" spans="1:51" ht="30" customHeight="1">
      <c r="A415" s="8" t="s">
        <v>946</v>
      </c>
      <c r="B415" s="8" t="s">
        <v>947</v>
      </c>
      <c r="C415" s="8" t="s">
        <v>827</v>
      </c>
      <c r="D415" s="9">
        <v>5.3550000000000004</v>
      </c>
      <c r="E415" s="12">
        <f>단가대비표!O14</f>
        <v>2.2200000000000002</v>
      </c>
      <c r="F415" s="13">
        <f t="shared" si="69"/>
        <v>11.8</v>
      </c>
      <c r="G415" s="12">
        <f>단가대비표!P14</f>
        <v>0</v>
      </c>
      <c r="H415" s="13">
        <f t="shared" si="70"/>
        <v>0</v>
      </c>
      <c r="I415" s="12">
        <f>단가대비표!V14</f>
        <v>0</v>
      </c>
      <c r="J415" s="13">
        <f t="shared" si="71"/>
        <v>0</v>
      </c>
      <c r="K415" s="12">
        <f t="shared" si="72"/>
        <v>2.2000000000000002</v>
      </c>
      <c r="L415" s="13">
        <f t="shared" si="73"/>
        <v>11.8</v>
      </c>
      <c r="M415" s="8" t="s">
        <v>948</v>
      </c>
      <c r="N415" s="2" t="s">
        <v>1041</v>
      </c>
      <c r="O415" s="2" t="s">
        <v>949</v>
      </c>
      <c r="P415" s="2" t="s">
        <v>63</v>
      </c>
      <c r="Q415" s="2" t="s">
        <v>63</v>
      </c>
      <c r="R415" s="2" t="s">
        <v>62</v>
      </c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2" t="s">
        <v>51</v>
      </c>
      <c r="AW415" s="2" t="s">
        <v>1048</v>
      </c>
      <c r="AX415" s="2" t="s">
        <v>51</v>
      </c>
      <c r="AY415" s="2" t="s">
        <v>51</v>
      </c>
    </row>
    <row r="416" spans="1:51" ht="30" customHeight="1">
      <c r="A416" s="8" t="s">
        <v>951</v>
      </c>
      <c r="B416" s="8" t="s">
        <v>952</v>
      </c>
      <c r="C416" s="8" t="s">
        <v>479</v>
      </c>
      <c r="D416" s="9">
        <v>2.3999999999999998E-3</v>
      </c>
      <c r="E416" s="12">
        <f>단가대비표!O16</f>
        <v>12041</v>
      </c>
      <c r="F416" s="13">
        <f t="shared" si="69"/>
        <v>28.8</v>
      </c>
      <c r="G416" s="12">
        <f>단가대비표!P16</f>
        <v>0</v>
      </c>
      <c r="H416" s="13">
        <f t="shared" si="70"/>
        <v>0</v>
      </c>
      <c r="I416" s="12">
        <f>단가대비표!V16</f>
        <v>0</v>
      </c>
      <c r="J416" s="13">
        <f t="shared" si="71"/>
        <v>0</v>
      </c>
      <c r="K416" s="12">
        <f t="shared" si="72"/>
        <v>12041</v>
      </c>
      <c r="L416" s="13">
        <f t="shared" si="73"/>
        <v>28.8</v>
      </c>
      <c r="M416" s="8" t="s">
        <v>51</v>
      </c>
      <c r="N416" s="2" t="s">
        <v>1041</v>
      </c>
      <c r="O416" s="2" t="s">
        <v>953</v>
      </c>
      <c r="P416" s="2" t="s">
        <v>63</v>
      </c>
      <c r="Q416" s="2" t="s">
        <v>63</v>
      </c>
      <c r="R416" s="2" t="s">
        <v>62</v>
      </c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2" t="s">
        <v>51</v>
      </c>
      <c r="AW416" s="2" t="s">
        <v>1049</v>
      </c>
      <c r="AX416" s="2" t="s">
        <v>51</v>
      </c>
      <c r="AY416" s="2" t="s">
        <v>51</v>
      </c>
    </row>
    <row r="417" spans="1:51" ht="30" customHeight="1">
      <c r="A417" s="8" t="s">
        <v>955</v>
      </c>
      <c r="B417" s="8" t="s">
        <v>956</v>
      </c>
      <c r="C417" s="8" t="s">
        <v>502</v>
      </c>
      <c r="D417" s="9">
        <v>1.771E-2</v>
      </c>
      <c r="E417" s="12">
        <f>일위대가목록!E59</f>
        <v>0</v>
      </c>
      <c r="F417" s="13">
        <f t="shared" si="69"/>
        <v>0</v>
      </c>
      <c r="G417" s="12">
        <f>일위대가목록!F59</f>
        <v>0</v>
      </c>
      <c r="H417" s="13">
        <f t="shared" si="70"/>
        <v>0</v>
      </c>
      <c r="I417" s="12">
        <f>일위대가목록!G59</f>
        <v>140</v>
      </c>
      <c r="J417" s="13">
        <f t="shared" si="71"/>
        <v>2.4</v>
      </c>
      <c r="K417" s="12">
        <f t="shared" si="72"/>
        <v>140</v>
      </c>
      <c r="L417" s="13">
        <f t="shared" si="73"/>
        <v>2.4</v>
      </c>
      <c r="M417" s="8" t="s">
        <v>957</v>
      </c>
      <c r="N417" s="2" t="s">
        <v>1041</v>
      </c>
      <c r="O417" s="2" t="s">
        <v>958</v>
      </c>
      <c r="P417" s="2" t="s">
        <v>62</v>
      </c>
      <c r="Q417" s="2" t="s">
        <v>63</v>
      </c>
      <c r="R417" s="2" t="s">
        <v>63</v>
      </c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2" t="s">
        <v>51</v>
      </c>
      <c r="AW417" s="2" t="s">
        <v>1050</v>
      </c>
      <c r="AX417" s="2" t="s">
        <v>51</v>
      </c>
      <c r="AY417" s="2" t="s">
        <v>51</v>
      </c>
    </row>
    <row r="418" spans="1:51" ht="30" customHeight="1">
      <c r="A418" s="8" t="s">
        <v>960</v>
      </c>
      <c r="B418" s="8" t="s">
        <v>961</v>
      </c>
      <c r="C418" s="8" t="s">
        <v>962</v>
      </c>
      <c r="D418" s="9">
        <v>0.1071</v>
      </c>
      <c r="E418" s="12">
        <f>단가대비표!O91</f>
        <v>0</v>
      </c>
      <c r="F418" s="13">
        <f t="shared" si="69"/>
        <v>0</v>
      </c>
      <c r="G418" s="12">
        <f>단가대비표!P91</f>
        <v>0</v>
      </c>
      <c r="H418" s="13">
        <f t="shared" si="70"/>
        <v>0</v>
      </c>
      <c r="I418" s="12">
        <f>단가대비표!V91</f>
        <v>79</v>
      </c>
      <c r="J418" s="13">
        <f t="shared" si="71"/>
        <v>8.4</v>
      </c>
      <c r="K418" s="12">
        <f t="shared" si="72"/>
        <v>79</v>
      </c>
      <c r="L418" s="13">
        <f t="shared" si="73"/>
        <v>8.4</v>
      </c>
      <c r="M418" s="8" t="s">
        <v>51</v>
      </c>
      <c r="N418" s="2" t="s">
        <v>1041</v>
      </c>
      <c r="O418" s="2" t="s">
        <v>963</v>
      </c>
      <c r="P418" s="2" t="s">
        <v>63</v>
      </c>
      <c r="Q418" s="2" t="s">
        <v>63</v>
      </c>
      <c r="R418" s="2" t="s">
        <v>62</v>
      </c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2" t="s">
        <v>51</v>
      </c>
      <c r="AW418" s="2" t="s">
        <v>1051</v>
      </c>
      <c r="AX418" s="2" t="s">
        <v>51</v>
      </c>
      <c r="AY418" s="2" t="s">
        <v>51</v>
      </c>
    </row>
    <row r="419" spans="1:51" ht="30" customHeight="1">
      <c r="A419" s="8" t="s">
        <v>1052</v>
      </c>
      <c r="B419" s="8" t="s">
        <v>483</v>
      </c>
      <c r="C419" s="8" t="s">
        <v>484</v>
      </c>
      <c r="D419" s="9">
        <v>2.18E-2</v>
      </c>
      <c r="E419" s="12">
        <f>단가대비표!O96</f>
        <v>0</v>
      </c>
      <c r="F419" s="13">
        <f t="shared" si="69"/>
        <v>0</v>
      </c>
      <c r="G419" s="12">
        <f>단가대비표!P96</f>
        <v>181604</v>
      </c>
      <c r="H419" s="13">
        <f t="shared" si="70"/>
        <v>3958.9</v>
      </c>
      <c r="I419" s="12">
        <f>단가대비표!V96</f>
        <v>0</v>
      </c>
      <c r="J419" s="13">
        <f t="shared" si="71"/>
        <v>0</v>
      </c>
      <c r="K419" s="12">
        <f t="shared" si="72"/>
        <v>181604</v>
      </c>
      <c r="L419" s="13">
        <f t="shared" si="73"/>
        <v>3958.9</v>
      </c>
      <c r="M419" s="8" t="s">
        <v>51</v>
      </c>
      <c r="N419" s="2" t="s">
        <v>1041</v>
      </c>
      <c r="O419" s="2" t="s">
        <v>1053</v>
      </c>
      <c r="P419" s="2" t="s">
        <v>63</v>
      </c>
      <c r="Q419" s="2" t="s">
        <v>63</v>
      </c>
      <c r="R419" s="2" t="s">
        <v>62</v>
      </c>
      <c r="S419" s="3"/>
      <c r="T419" s="3"/>
      <c r="U419" s="3"/>
      <c r="V419" s="3">
        <v>1</v>
      </c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2" t="s">
        <v>51</v>
      </c>
      <c r="AW419" s="2" t="s">
        <v>1054</v>
      </c>
      <c r="AX419" s="2" t="s">
        <v>51</v>
      </c>
      <c r="AY419" s="2" t="s">
        <v>51</v>
      </c>
    </row>
    <row r="420" spans="1:51" ht="30" customHeight="1">
      <c r="A420" s="8" t="s">
        <v>482</v>
      </c>
      <c r="B420" s="8" t="s">
        <v>483</v>
      </c>
      <c r="C420" s="8" t="s">
        <v>484</v>
      </c>
      <c r="D420" s="9">
        <v>5.5999999999999995E-4</v>
      </c>
      <c r="E420" s="12">
        <f>단가대비표!O92</f>
        <v>0</v>
      </c>
      <c r="F420" s="13">
        <f t="shared" si="69"/>
        <v>0</v>
      </c>
      <c r="G420" s="12">
        <f>단가대비표!P92</f>
        <v>141096</v>
      </c>
      <c r="H420" s="13">
        <f t="shared" si="70"/>
        <v>79</v>
      </c>
      <c r="I420" s="12">
        <f>단가대비표!V92</f>
        <v>0</v>
      </c>
      <c r="J420" s="13">
        <f t="shared" si="71"/>
        <v>0</v>
      </c>
      <c r="K420" s="12">
        <f t="shared" si="72"/>
        <v>141096</v>
      </c>
      <c r="L420" s="13">
        <f t="shared" si="73"/>
        <v>79</v>
      </c>
      <c r="M420" s="8" t="s">
        <v>51</v>
      </c>
      <c r="N420" s="2" t="s">
        <v>1041</v>
      </c>
      <c r="O420" s="2" t="s">
        <v>485</v>
      </c>
      <c r="P420" s="2" t="s">
        <v>63</v>
      </c>
      <c r="Q420" s="2" t="s">
        <v>63</v>
      </c>
      <c r="R420" s="2" t="s">
        <v>62</v>
      </c>
      <c r="S420" s="3"/>
      <c r="T420" s="3"/>
      <c r="U420" s="3"/>
      <c r="V420" s="3">
        <v>1</v>
      </c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2" t="s">
        <v>51</v>
      </c>
      <c r="AW420" s="2" t="s">
        <v>1055</v>
      </c>
      <c r="AX420" s="2" t="s">
        <v>51</v>
      </c>
      <c r="AY420" s="2" t="s">
        <v>51</v>
      </c>
    </row>
    <row r="421" spans="1:51" ht="30" customHeight="1">
      <c r="A421" s="8" t="s">
        <v>969</v>
      </c>
      <c r="B421" s="8" t="s">
        <v>483</v>
      </c>
      <c r="C421" s="8" t="s">
        <v>484</v>
      </c>
      <c r="D421" s="9">
        <v>2.2100000000000002E-3</v>
      </c>
      <c r="E421" s="12">
        <f>단가대비표!O98</f>
        <v>0</v>
      </c>
      <c r="F421" s="13">
        <f t="shared" si="69"/>
        <v>0</v>
      </c>
      <c r="G421" s="12">
        <f>단가대비표!P98</f>
        <v>225966</v>
      </c>
      <c r="H421" s="13">
        <f t="shared" si="70"/>
        <v>499.3</v>
      </c>
      <c r="I421" s="12">
        <f>단가대비표!V98</f>
        <v>0</v>
      </c>
      <c r="J421" s="13">
        <f t="shared" si="71"/>
        <v>0</v>
      </c>
      <c r="K421" s="12">
        <f t="shared" si="72"/>
        <v>225966</v>
      </c>
      <c r="L421" s="13">
        <f t="shared" si="73"/>
        <v>499.3</v>
      </c>
      <c r="M421" s="8" t="s">
        <v>51</v>
      </c>
      <c r="N421" s="2" t="s">
        <v>1041</v>
      </c>
      <c r="O421" s="2" t="s">
        <v>970</v>
      </c>
      <c r="P421" s="2" t="s">
        <v>63</v>
      </c>
      <c r="Q421" s="2" t="s">
        <v>63</v>
      </c>
      <c r="R421" s="2" t="s">
        <v>62</v>
      </c>
      <c r="S421" s="3"/>
      <c r="T421" s="3"/>
      <c r="U421" s="3"/>
      <c r="V421" s="3">
        <v>1</v>
      </c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2" t="s">
        <v>51</v>
      </c>
      <c r="AW421" s="2" t="s">
        <v>1056</v>
      </c>
      <c r="AX421" s="2" t="s">
        <v>51</v>
      </c>
      <c r="AY421" s="2" t="s">
        <v>51</v>
      </c>
    </row>
    <row r="422" spans="1:51" ht="30" customHeight="1">
      <c r="A422" s="8" t="s">
        <v>497</v>
      </c>
      <c r="B422" s="8" t="s">
        <v>483</v>
      </c>
      <c r="C422" s="8" t="s">
        <v>484</v>
      </c>
      <c r="D422" s="9">
        <v>6.3000000000000003E-4</v>
      </c>
      <c r="E422" s="12">
        <f>단가대비표!O93</f>
        <v>0</v>
      </c>
      <c r="F422" s="13">
        <f t="shared" si="69"/>
        <v>0</v>
      </c>
      <c r="G422" s="12">
        <f>단가대비표!P93</f>
        <v>179203</v>
      </c>
      <c r="H422" s="13">
        <f t="shared" si="70"/>
        <v>112.8</v>
      </c>
      <c r="I422" s="12">
        <f>단가대비표!V93</f>
        <v>0</v>
      </c>
      <c r="J422" s="13">
        <f t="shared" si="71"/>
        <v>0</v>
      </c>
      <c r="K422" s="12">
        <f t="shared" si="72"/>
        <v>179203</v>
      </c>
      <c r="L422" s="13">
        <f t="shared" si="73"/>
        <v>112.8</v>
      </c>
      <c r="M422" s="8" t="s">
        <v>51</v>
      </c>
      <c r="N422" s="2" t="s">
        <v>1041</v>
      </c>
      <c r="O422" s="2" t="s">
        <v>498</v>
      </c>
      <c r="P422" s="2" t="s">
        <v>63</v>
      </c>
      <c r="Q422" s="2" t="s">
        <v>63</v>
      </c>
      <c r="R422" s="2" t="s">
        <v>62</v>
      </c>
      <c r="S422" s="3"/>
      <c r="T422" s="3"/>
      <c r="U422" s="3"/>
      <c r="V422" s="3">
        <v>1</v>
      </c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2" t="s">
        <v>51</v>
      </c>
      <c r="AW422" s="2" t="s">
        <v>1057</v>
      </c>
      <c r="AX422" s="2" t="s">
        <v>51</v>
      </c>
      <c r="AY422" s="2" t="s">
        <v>51</v>
      </c>
    </row>
    <row r="423" spans="1:51" ht="30" customHeight="1">
      <c r="A423" s="8" t="s">
        <v>817</v>
      </c>
      <c r="B423" s="8" t="s">
        <v>887</v>
      </c>
      <c r="C423" s="8" t="s">
        <v>399</v>
      </c>
      <c r="D423" s="9">
        <v>1</v>
      </c>
      <c r="E423" s="12">
        <v>0</v>
      </c>
      <c r="F423" s="13">
        <f t="shared" si="69"/>
        <v>0</v>
      </c>
      <c r="G423" s="12">
        <v>0</v>
      </c>
      <c r="H423" s="13">
        <f t="shared" si="70"/>
        <v>0</v>
      </c>
      <c r="I423" s="12">
        <f>TRUNC(SUMIF(V414:V423, RIGHTB(O423, 1), H414:H423)*U423, 2)</f>
        <v>139.5</v>
      </c>
      <c r="J423" s="13">
        <f t="shared" si="71"/>
        <v>139.5</v>
      </c>
      <c r="K423" s="12">
        <f t="shared" si="72"/>
        <v>139.5</v>
      </c>
      <c r="L423" s="13">
        <f t="shared" si="73"/>
        <v>139.5</v>
      </c>
      <c r="M423" s="8" t="s">
        <v>51</v>
      </c>
      <c r="N423" s="2" t="s">
        <v>1041</v>
      </c>
      <c r="O423" s="2" t="s">
        <v>400</v>
      </c>
      <c r="P423" s="2" t="s">
        <v>63</v>
      </c>
      <c r="Q423" s="2" t="s">
        <v>63</v>
      </c>
      <c r="R423" s="2" t="s">
        <v>63</v>
      </c>
      <c r="S423" s="3">
        <v>1</v>
      </c>
      <c r="T423" s="3">
        <v>2</v>
      </c>
      <c r="U423" s="3">
        <v>0.03</v>
      </c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2" t="s">
        <v>51</v>
      </c>
      <c r="AW423" s="2" t="s">
        <v>1058</v>
      </c>
      <c r="AX423" s="2" t="s">
        <v>51</v>
      </c>
      <c r="AY423" s="2" t="s">
        <v>51</v>
      </c>
    </row>
    <row r="424" spans="1:51" ht="30" customHeight="1">
      <c r="A424" s="8" t="s">
        <v>402</v>
      </c>
      <c r="B424" s="8" t="s">
        <v>51</v>
      </c>
      <c r="C424" s="8" t="s">
        <v>51</v>
      </c>
      <c r="D424" s="9"/>
      <c r="E424" s="12"/>
      <c r="F424" s="13">
        <f>TRUNC(SUMIF(N414:N423, N413, F414:F423),0)</f>
        <v>76</v>
      </c>
      <c r="G424" s="12"/>
      <c r="H424" s="13">
        <f>TRUNC(SUMIF(N414:N423, N413, H414:H423),0)</f>
        <v>4650</v>
      </c>
      <c r="I424" s="12"/>
      <c r="J424" s="13">
        <f>TRUNC(SUMIF(N414:N423, N413, J414:J423),0)</f>
        <v>150</v>
      </c>
      <c r="K424" s="12"/>
      <c r="L424" s="13">
        <f>F424+H424+J424</f>
        <v>4876</v>
      </c>
      <c r="M424" s="8" t="s">
        <v>51</v>
      </c>
      <c r="N424" s="2" t="s">
        <v>76</v>
      </c>
      <c r="O424" s="2" t="s">
        <v>76</v>
      </c>
      <c r="P424" s="2" t="s">
        <v>51</v>
      </c>
      <c r="Q424" s="2" t="s">
        <v>51</v>
      </c>
      <c r="R424" s="2" t="s">
        <v>51</v>
      </c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2" t="s">
        <v>51</v>
      </c>
      <c r="AW424" s="2" t="s">
        <v>51</v>
      </c>
      <c r="AX424" s="2" t="s">
        <v>51</v>
      </c>
      <c r="AY424" s="2" t="s">
        <v>51</v>
      </c>
    </row>
    <row r="425" spans="1:51" ht="30" customHeight="1">
      <c r="A425" s="9"/>
      <c r="B425" s="9"/>
      <c r="C425" s="9"/>
      <c r="D425" s="9"/>
      <c r="E425" s="12"/>
      <c r="F425" s="13"/>
      <c r="G425" s="12"/>
      <c r="H425" s="13"/>
      <c r="I425" s="12"/>
      <c r="J425" s="13"/>
      <c r="K425" s="12"/>
      <c r="L425" s="13"/>
      <c r="M425" s="9"/>
    </row>
    <row r="426" spans="1:51" ht="30" customHeight="1">
      <c r="A426" s="202" t="s">
        <v>1059</v>
      </c>
      <c r="B426" s="202"/>
      <c r="C426" s="202"/>
      <c r="D426" s="202"/>
      <c r="E426" s="203"/>
      <c r="F426" s="204"/>
      <c r="G426" s="203"/>
      <c r="H426" s="204"/>
      <c r="I426" s="203"/>
      <c r="J426" s="204"/>
      <c r="K426" s="203"/>
      <c r="L426" s="204"/>
      <c r="M426" s="202"/>
      <c r="N426" s="1" t="s">
        <v>1044</v>
      </c>
    </row>
    <row r="427" spans="1:51" ht="30" customHeight="1">
      <c r="A427" s="8" t="s">
        <v>942</v>
      </c>
      <c r="B427" s="8" t="s">
        <v>943</v>
      </c>
      <c r="C427" s="8" t="s">
        <v>479</v>
      </c>
      <c r="D427" s="9">
        <v>2.7699999999999999E-3</v>
      </c>
      <c r="E427" s="12">
        <f>단가대비표!O17</f>
        <v>2290</v>
      </c>
      <c r="F427" s="13">
        <f t="shared" ref="F427:F436" si="74">TRUNC(E427*D427,1)</f>
        <v>6.3</v>
      </c>
      <c r="G427" s="12">
        <f>단가대비표!P17</f>
        <v>0</v>
      </c>
      <c r="H427" s="13">
        <f t="shared" ref="H427:H436" si="75">TRUNC(G427*D427,1)</f>
        <v>0</v>
      </c>
      <c r="I427" s="12">
        <f>단가대비표!V17</f>
        <v>0</v>
      </c>
      <c r="J427" s="13">
        <f t="shared" ref="J427:J436" si="76">TRUNC(I427*D427,1)</f>
        <v>0</v>
      </c>
      <c r="K427" s="12">
        <f t="shared" ref="K427:K436" si="77">TRUNC(E427+G427+I427,1)</f>
        <v>2290</v>
      </c>
      <c r="L427" s="13">
        <f t="shared" ref="L427:L436" si="78">TRUNC(F427+H427+J427,1)</f>
        <v>6.3</v>
      </c>
      <c r="M427" s="8" t="s">
        <v>51</v>
      </c>
      <c r="N427" s="2" t="s">
        <v>1044</v>
      </c>
      <c r="O427" s="2" t="s">
        <v>944</v>
      </c>
      <c r="P427" s="2" t="s">
        <v>63</v>
      </c>
      <c r="Q427" s="2" t="s">
        <v>63</v>
      </c>
      <c r="R427" s="2" t="s">
        <v>62</v>
      </c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2" t="s">
        <v>51</v>
      </c>
      <c r="AW427" s="2" t="s">
        <v>1060</v>
      </c>
      <c r="AX427" s="2" t="s">
        <v>51</v>
      </c>
      <c r="AY427" s="2" t="s">
        <v>51</v>
      </c>
    </row>
    <row r="428" spans="1:51" ht="30" customHeight="1">
      <c r="A428" s="8" t="s">
        <v>946</v>
      </c>
      <c r="B428" s="8" t="s">
        <v>947</v>
      </c>
      <c r="C428" s="8" t="s">
        <v>827</v>
      </c>
      <c r="D428" s="9">
        <v>0.94499999999999995</v>
      </c>
      <c r="E428" s="12">
        <f>단가대비표!O14</f>
        <v>2.2200000000000002</v>
      </c>
      <c r="F428" s="13">
        <f t="shared" si="74"/>
        <v>2</v>
      </c>
      <c r="G428" s="12">
        <f>단가대비표!P14</f>
        <v>0</v>
      </c>
      <c r="H428" s="13">
        <f t="shared" si="75"/>
        <v>0</v>
      </c>
      <c r="I428" s="12">
        <f>단가대비표!V14</f>
        <v>0</v>
      </c>
      <c r="J428" s="13">
        <f t="shared" si="76"/>
        <v>0</v>
      </c>
      <c r="K428" s="12">
        <f t="shared" si="77"/>
        <v>2.2000000000000002</v>
      </c>
      <c r="L428" s="13">
        <f t="shared" si="78"/>
        <v>2</v>
      </c>
      <c r="M428" s="8" t="s">
        <v>948</v>
      </c>
      <c r="N428" s="2" t="s">
        <v>1044</v>
      </c>
      <c r="O428" s="2" t="s">
        <v>949</v>
      </c>
      <c r="P428" s="2" t="s">
        <v>63</v>
      </c>
      <c r="Q428" s="2" t="s">
        <v>63</v>
      </c>
      <c r="R428" s="2" t="s">
        <v>62</v>
      </c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2" t="s">
        <v>51</v>
      </c>
      <c r="AW428" s="2" t="s">
        <v>1061</v>
      </c>
      <c r="AX428" s="2" t="s">
        <v>51</v>
      </c>
      <c r="AY428" s="2" t="s">
        <v>51</v>
      </c>
    </row>
    <row r="429" spans="1:51" ht="30" customHeight="1">
      <c r="A429" s="8" t="s">
        <v>951</v>
      </c>
      <c r="B429" s="8" t="s">
        <v>952</v>
      </c>
      <c r="C429" s="8" t="s">
        <v>479</v>
      </c>
      <c r="D429" s="9">
        <v>4.0000000000000002E-4</v>
      </c>
      <c r="E429" s="12">
        <f>단가대비표!O16</f>
        <v>12041</v>
      </c>
      <c r="F429" s="13">
        <f t="shared" si="74"/>
        <v>4.8</v>
      </c>
      <c r="G429" s="12">
        <f>단가대비표!P16</f>
        <v>0</v>
      </c>
      <c r="H429" s="13">
        <f t="shared" si="75"/>
        <v>0</v>
      </c>
      <c r="I429" s="12">
        <f>단가대비표!V16</f>
        <v>0</v>
      </c>
      <c r="J429" s="13">
        <f t="shared" si="76"/>
        <v>0</v>
      </c>
      <c r="K429" s="12">
        <f t="shared" si="77"/>
        <v>12041</v>
      </c>
      <c r="L429" s="13">
        <f t="shared" si="78"/>
        <v>4.8</v>
      </c>
      <c r="M429" s="8" t="s">
        <v>51</v>
      </c>
      <c r="N429" s="2" t="s">
        <v>1044</v>
      </c>
      <c r="O429" s="2" t="s">
        <v>953</v>
      </c>
      <c r="P429" s="2" t="s">
        <v>63</v>
      </c>
      <c r="Q429" s="2" t="s">
        <v>63</v>
      </c>
      <c r="R429" s="2" t="s">
        <v>62</v>
      </c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2" t="s">
        <v>51</v>
      </c>
      <c r="AW429" s="2" t="s">
        <v>1062</v>
      </c>
      <c r="AX429" s="2" t="s">
        <v>51</v>
      </c>
      <c r="AY429" s="2" t="s">
        <v>51</v>
      </c>
    </row>
    <row r="430" spans="1:51" ht="30" customHeight="1">
      <c r="A430" s="8" t="s">
        <v>955</v>
      </c>
      <c r="B430" s="8" t="s">
        <v>956</v>
      </c>
      <c r="C430" s="8" t="s">
        <v>502</v>
      </c>
      <c r="D430" s="9">
        <v>3.1199999999999999E-3</v>
      </c>
      <c r="E430" s="12">
        <f>일위대가목록!E59</f>
        <v>0</v>
      </c>
      <c r="F430" s="13">
        <f t="shared" si="74"/>
        <v>0</v>
      </c>
      <c r="G430" s="12">
        <f>일위대가목록!F59</f>
        <v>0</v>
      </c>
      <c r="H430" s="13">
        <f t="shared" si="75"/>
        <v>0</v>
      </c>
      <c r="I430" s="12">
        <f>일위대가목록!G59</f>
        <v>140</v>
      </c>
      <c r="J430" s="13">
        <f t="shared" si="76"/>
        <v>0.4</v>
      </c>
      <c r="K430" s="12">
        <f t="shared" si="77"/>
        <v>140</v>
      </c>
      <c r="L430" s="13">
        <f t="shared" si="78"/>
        <v>0.4</v>
      </c>
      <c r="M430" s="8" t="s">
        <v>957</v>
      </c>
      <c r="N430" s="2" t="s">
        <v>1044</v>
      </c>
      <c r="O430" s="2" t="s">
        <v>958</v>
      </c>
      <c r="P430" s="2" t="s">
        <v>62</v>
      </c>
      <c r="Q430" s="2" t="s">
        <v>63</v>
      </c>
      <c r="R430" s="2" t="s">
        <v>63</v>
      </c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2" t="s">
        <v>51</v>
      </c>
      <c r="AW430" s="2" t="s">
        <v>1063</v>
      </c>
      <c r="AX430" s="2" t="s">
        <v>51</v>
      </c>
      <c r="AY430" s="2" t="s">
        <v>51</v>
      </c>
    </row>
    <row r="431" spans="1:51" ht="30" customHeight="1">
      <c r="A431" s="8" t="s">
        <v>960</v>
      </c>
      <c r="B431" s="8" t="s">
        <v>961</v>
      </c>
      <c r="C431" s="8" t="s">
        <v>962</v>
      </c>
      <c r="D431" s="9">
        <v>1.89E-2</v>
      </c>
      <c r="E431" s="12">
        <f>단가대비표!O91</f>
        <v>0</v>
      </c>
      <c r="F431" s="13">
        <f t="shared" si="74"/>
        <v>0</v>
      </c>
      <c r="G431" s="12">
        <f>단가대비표!P91</f>
        <v>0</v>
      </c>
      <c r="H431" s="13">
        <f t="shared" si="75"/>
        <v>0</v>
      </c>
      <c r="I431" s="12">
        <f>단가대비표!V91</f>
        <v>79</v>
      </c>
      <c r="J431" s="13">
        <f t="shared" si="76"/>
        <v>1.4</v>
      </c>
      <c r="K431" s="12">
        <f t="shared" si="77"/>
        <v>79</v>
      </c>
      <c r="L431" s="13">
        <f t="shared" si="78"/>
        <v>1.4</v>
      </c>
      <c r="M431" s="8" t="s">
        <v>51</v>
      </c>
      <c r="N431" s="2" t="s">
        <v>1044</v>
      </c>
      <c r="O431" s="2" t="s">
        <v>963</v>
      </c>
      <c r="P431" s="2" t="s">
        <v>63</v>
      </c>
      <c r="Q431" s="2" t="s">
        <v>63</v>
      </c>
      <c r="R431" s="2" t="s">
        <v>62</v>
      </c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2" t="s">
        <v>51</v>
      </c>
      <c r="AW431" s="2" t="s">
        <v>1064</v>
      </c>
      <c r="AX431" s="2" t="s">
        <v>51</v>
      </c>
      <c r="AY431" s="2" t="s">
        <v>51</v>
      </c>
    </row>
    <row r="432" spans="1:51" ht="30" customHeight="1">
      <c r="A432" s="8" t="s">
        <v>1052</v>
      </c>
      <c r="B432" s="8" t="s">
        <v>483</v>
      </c>
      <c r="C432" s="8" t="s">
        <v>484</v>
      </c>
      <c r="D432" s="9">
        <v>5.8500000000000002E-3</v>
      </c>
      <c r="E432" s="12">
        <f>단가대비표!O96</f>
        <v>0</v>
      </c>
      <c r="F432" s="13">
        <f t="shared" si="74"/>
        <v>0</v>
      </c>
      <c r="G432" s="12">
        <f>단가대비표!P96</f>
        <v>181604</v>
      </c>
      <c r="H432" s="13">
        <f t="shared" si="75"/>
        <v>1062.3</v>
      </c>
      <c r="I432" s="12">
        <f>단가대비표!V96</f>
        <v>0</v>
      </c>
      <c r="J432" s="13">
        <f t="shared" si="76"/>
        <v>0</v>
      </c>
      <c r="K432" s="12">
        <f t="shared" si="77"/>
        <v>181604</v>
      </c>
      <c r="L432" s="13">
        <f t="shared" si="78"/>
        <v>1062.3</v>
      </c>
      <c r="M432" s="8" t="s">
        <v>51</v>
      </c>
      <c r="N432" s="2" t="s">
        <v>1044</v>
      </c>
      <c r="O432" s="2" t="s">
        <v>1053</v>
      </c>
      <c r="P432" s="2" t="s">
        <v>63</v>
      </c>
      <c r="Q432" s="2" t="s">
        <v>63</v>
      </c>
      <c r="R432" s="2" t="s">
        <v>62</v>
      </c>
      <c r="S432" s="3"/>
      <c r="T432" s="3"/>
      <c r="U432" s="3"/>
      <c r="V432" s="3">
        <v>1</v>
      </c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2" t="s">
        <v>51</v>
      </c>
      <c r="AW432" s="2" t="s">
        <v>1065</v>
      </c>
      <c r="AX432" s="2" t="s">
        <v>51</v>
      </c>
      <c r="AY432" s="2" t="s">
        <v>51</v>
      </c>
    </row>
    <row r="433" spans="1:51" ht="30" customHeight="1">
      <c r="A433" s="8" t="s">
        <v>482</v>
      </c>
      <c r="B433" s="8" t="s">
        <v>483</v>
      </c>
      <c r="C433" s="8" t="s">
        <v>484</v>
      </c>
      <c r="D433" s="9">
        <v>1E-4</v>
      </c>
      <c r="E433" s="12">
        <f>단가대비표!O92</f>
        <v>0</v>
      </c>
      <c r="F433" s="13">
        <f t="shared" si="74"/>
        <v>0</v>
      </c>
      <c r="G433" s="12">
        <f>단가대비표!P92</f>
        <v>141096</v>
      </c>
      <c r="H433" s="13">
        <f t="shared" si="75"/>
        <v>14.1</v>
      </c>
      <c r="I433" s="12">
        <f>단가대비표!V92</f>
        <v>0</v>
      </c>
      <c r="J433" s="13">
        <f t="shared" si="76"/>
        <v>0</v>
      </c>
      <c r="K433" s="12">
        <f t="shared" si="77"/>
        <v>141096</v>
      </c>
      <c r="L433" s="13">
        <f t="shared" si="78"/>
        <v>14.1</v>
      </c>
      <c r="M433" s="8" t="s">
        <v>51</v>
      </c>
      <c r="N433" s="2" t="s">
        <v>1044</v>
      </c>
      <c r="O433" s="2" t="s">
        <v>485</v>
      </c>
      <c r="P433" s="2" t="s">
        <v>63</v>
      </c>
      <c r="Q433" s="2" t="s">
        <v>63</v>
      </c>
      <c r="R433" s="2" t="s">
        <v>62</v>
      </c>
      <c r="S433" s="3"/>
      <c r="T433" s="3"/>
      <c r="U433" s="3"/>
      <c r="V433" s="3">
        <v>1</v>
      </c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2" t="s">
        <v>51</v>
      </c>
      <c r="AW433" s="2" t="s">
        <v>1066</v>
      </c>
      <c r="AX433" s="2" t="s">
        <v>51</v>
      </c>
      <c r="AY433" s="2" t="s">
        <v>51</v>
      </c>
    </row>
    <row r="434" spans="1:51" ht="30" customHeight="1">
      <c r="A434" s="8" t="s">
        <v>969</v>
      </c>
      <c r="B434" s="8" t="s">
        <v>483</v>
      </c>
      <c r="C434" s="8" t="s">
        <v>484</v>
      </c>
      <c r="D434" s="9">
        <v>3.8999999999999999E-4</v>
      </c>
      <c r="E434" s="12">
        <f>단가대비표!O98</f>
        <v>0</v>
      </c>
      <c r="F434" s="13">
        <f t="shared" si="74"/>
        <v>0</v>
      </c>
      <c r="G434" s="12">
        <f>단가대비표!P98</f>
        <v>225966</v>
      </c>
      <c r="H434" s="13">
        <f t="shared" si="75"/>
        <v>88.1</v>
      </c>
      <c r="I434" s="12">
        <f>단가대비표!V98</f>
        <v>0</v>
      </c>
      <c r="J434" s="13">
        <f t="shared" si="76"/>
        <v>0</v>
      </c>
      <c r="K434" s="12">
        <f t="shared" si="77"/>
        <v>225966</v>
      </c>
      <c r="L434" s="13">
        <f t="shared" si="78"/>
        <v>88.1</v>
      </c>
      <c r="M434" s="8" t="s">
        <v>51</v>
      </c>
      <c r="N434" s="2" t="s">
        <v>1044</v>
      </c>
      <c r="O434" s="2" t="s">
        <v>970</v>
      </c>
      <c r="P434" s="2" t="s">
        <v>63</v>
      </c>
      <c r="Q434" s="2" t="s">
        <v>63</v>
      </c>
      <c r="R434" s="2" t="s">
        <v>62</v>
      </c>
      <c r="S434" s="3"/>
      <c r="T434" s="3"/>
      <c r="U434" s="3"/>
      <c r="V434" s="3">
        <v>1</v>
      </c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2" t="s">
        <v>51</v>
      </c>
      <c r="AW434" s="2" t="s">
        <v>1067</v>
      </c>
      <c r="AX434" s="2" t="s">
        <v>51</v>
      </c>
      <c r="AY434" s="2" t="s">
        <v>51</v>
      </c>
    </row>
    <row r="435" spans="1:51" ht="30" customHeight="1">
      <c r="A435" s="8" t="s">
        <v>497</v>
      </c>
      <c r="B435" s="8" t="s">
        <v>483</v>
      </c>
      <c r="C435" s="8" t="s">
        <v>484</v>
      </c>
      <c r="D435" s="9">
        <v>1.1E-4</v>
      </c>
      <c r="E435" s="12">
        <f>단가대비표!O93</f>
        <v>0</v>
      </c>
      <c r="F435" s="13">
        <f t="shared" si="74"/>
        <v>0</v>
      </c>
      <c r="G435" s="12">
        <f>단가대비표!P93</f>
        <v>179203</v>
      </c>
      <c r="H435" s="13">
        <f t="shared" si="75"/>
        <v>19.7</v>
      </c>
      <c r="I435" s="12">
        <f>단가대비표!V93</f>
        <v>0</v>
      </c>
      <c r="J435" s="13">
        <f t="shared" si="76"/>
        <v>0</v>
      </c>
      <c r="K435" s="12">
        <f t="shared" si="77"/>
        <v>179203</v>
      </c>
      <c r="L435" s="13">
        <f t="shared" si="78"/>
        <v>19.7</v>
      </c>
      <c r="M435" s="8" t="s">
        <v>51</v>
      </c>
      <c r="N435" s="2" t="s">
        <v>1044</v>
      </c>
      <c r="O435" s="2" t="s">
        <v>498</v>
      </c>
      <c r="P435" s="2" t="s">
        <v>63</v>
      </c>
      <c r="Q435" s="2" t="s">
        <v>63</v>
      </c>
      <c r="R435" s="2" t="s">
        <v>62</v>
      </c>
      <c r="S435" s="3"/>
      <c r="T435" s="3"/>
      <c r="U435" s="3"/>
      <c r="V435" s="3">
        <v>1</v>
      </c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2" t="s">
        <v>51</v>
      </c>
      <c r="AW435" s="2" t="s">
        <v>1068</v>
      </c>
      <c r="AX435" s="2" t="s">
        <v>51</v>
      </c>
      <c r="AY435" s="2" t="s">
        <v>51</v>
      </c>
    </row>
    <row r="436" spans="1:51" ht="30" customHeight="1">
      <c r="A436" s="8" t="s">
        <v>817</v>
      </c>
      <c r="B436" s="8" t="s">
        <v>887</v>
      </c>
      <c r="C436" s="8" t="s">
        <v>399</v>
      </c>
      <c r="D436" s="9">
        <v>1</v>
      </c>
      <c r="E436" s="12">
        <v>0</v>
      </c>
      <c r="F436" s="13">
        <f t="shared" si="74"/>
        <v>0</v>
      </c>
      <c r="G436" s="12">
        <v>0</v>
      </c>
      <c r="H436" s="13">
        <f t="shared" si="75"/>
        <v>0</v>
      </c>
      <c r="I436" s="12">
        <f>TRUNC(SUMIF(V427:V436, RIGHTB(O436, 1), H427:H436)*U436, 2)</f>
        <v>35.520000000000003</v>
      </c>
      <c r="J436" s="13">
        <f t="shared" si="76"/>
        <v>35.5</v>
      </c>
      <c r="K436" s="12">
        <f t="shared" si="77"/>
        <v>35.5</v>
      </c>
      <c r="L436" s="13">
        <f t="shared" si="78"/>
        <v>35.5</v>
      </c>
      <c r="M436" s="8" t="s">
        <v>51</v>
      </c>
      <c r="N436" s="2" t="s">
        <v>1044</v>
      </c>
      <c r="O436" s="2" t="s">
        <v>400</v>
      </c>
      <c r="P436" s="2" t="s">
        <v>63</v>
      </c>
      <c r="Q436" s="2" t="s">
        <v>63</v>
      </c>
      <c r="R436" s="2" t="s">
        <v>63</v>
      </c>
      <c r="S436" s="3">
        <v>1</v>
      </c>
      <c r="T436" s="3">
        <v>2</v>
      </c>
      <c r="U436" s="3">
        <v>0.03</v>
      </c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2" t="s">
        <v>51</v>
      </c>
      <c r="AW436" s="2" t="s">
        <v>1069</v>
      </c>
      <c r="AX436" s="2" t="s">
        <v>51</v>
      </c>
      <c r="AY436" s="2" t="s">
        <v>51</v>
      </c>
    </row>
    <row r="437" spans="1:51" ht="30" customHeight="1">
      <c r="A437" s="8" t="s">
        <v>402</v>
      </c>
      <c r="B437" s="8" t="s">
        <v>51</v>
      </c>
      <c r="C437" s="8" t="s">
        <v>51</v>
      </c>
      <c r="D437" s="9"/>
      <c r="E437" s="12"/>
      <c r="F437" s="13">
        <f>TRUNC(SUMIF(N427:N436, N426, F427:F436),0)</f>
        <v>13</v>
      </c>
      <c r="G437" s="12"/>
      <c r="H437" s="13">
        <f>TRUNC(SUMIF(N427:N436, N426, H427:H436),0)</f>
        <v>1184</v>
      </c>
      <c r="I437" s="12"/>
      <c r="J437" s="13">
        <f>TRUNC(SUMIF(N427:N436, N426, J427:J436),0)</f>
        <v>37</v>
      </c>
      <c r="K437" s="12"/>
      <c r="L437" s="13">
        <f>F437+H437+J437</f>
        <v>1234</v>
      </c>
      <c r="M437" s="8" t="s">
        <v>51</v>
      </c>
      <c r="N437" s="2" t="s">
        <v>76</v>
      </c>
      <c r="O437" s="2" t="s">
        <v>76</v>
      </c>
      <c r="P437" s="2" t="s">
        <v>51</v>
      </c>
      <c r="Q437" s="2" t="s">
        <v>51</v>
      </c>
      <c r="R437" s="2" t="s">
        <v>51</v>
      </c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2" t="s">
        <v>51</v>
      </c>
      <c r="AW437" s="2" t="s">
        <v>51</v>
      </c>
      <c r="AX437" s="2" t="s">
        <v>51</v>
      </c>
      <c r="AY437" s="2" t="s">
        <v>51</v>
      </c>
    </row>
    <row r="438" spans="1:51" ht="30" customHeight="1">
      <c r="A438" s="9"/>
      <c r="B438" s="9"/>
      <c r="C438" s="9"/>
      <c r="D438" s="9"/>
      <c r="E438" s="12"/>
      <c r="F438" s="13"/>
      <c r="G438" s="12"/>
      <c r="H438" s="13"/>
      <c r="I438" s="12"/>
      <c r="J438" s="13"/>
      <c r="K438" s="12"/>
      <c r="L438" s="13"/>
      <c r="M438" s="9"/>
    </row>
    <row r="439" spans="1:51" ht="30" customHeight="1">
      <c r="A439" s="202" t="s">
        <v>1070</v>
      </c>
      <c r="B439" s="202"/>
      <c r="C439" s="202"/>
      <c r="D439" s="202"/>
      <c r="E439" s="203"/>
      <c r="F439" s="204"/>
      <c r="G439" s="203"/>
      <c r="H439" s="204"/>
      <c r="I439" s="203"/>
      <c r="J439" s="204"/>
      <c r="K439" s="203"/>
      <c r="L439" s="204"/>
      <c r="M439" s="202"/>
      <c r="N439" s="1" t="s">
        <v>556</v>
      </c>
    </row>
    <row r="440" spans="1:51" ht="30" customHeight="1">
      <c r="A440" s="8" t="s">
        <v>1071</v>
      </c>
      <c r="B440" s="8" t="s">
        <v>1072</v>
      </c>
      <c r="C440" s="8" t="s">
        <v>71</v>
      </c>
      <c r="D440" s="9">
        <v>1.05</v>
      </c>
      <c r="E440" s="12">
        <f>단가대비표!O87</f>
        <v>2820</v>
      </c>
      <c r="F440" s="13">
        <f>TRUNC(E440*D440,1)</f>
        <v>2961</v>
      </c>
      <c r="G440" s="12">
        <f>단가대비표!P87</f>
        <v>0</v>
      </c>
      <c r="H440" s="13">
        <f>TRUNC(G440*D440,1)</f>
        <v>0</v>
      </c>
      <c r="I440" s="12">
        <f>단가대비표!V87</f>
        <v>0</v>
      </c>
      <c r="J440" s="13">
        <f>TRUNC(I440*D440,1)</f>
        <v>0</v>
      </c>
      <c r="K440" s="12">
        <f t="shared" ref="K440:L444" si="79">TRUNC(E440+G440+I440,1)</f>
        <v>2820</v>
      </c>
      <c r="L440" s="13">
        <f t="shared" si="79"/>
        <v>2961</v>
      </c>
      <c r="M440" s="8" t="s">
        <v>51</v>
      </c>
      <c r="N440" s="2" t="s">
        <v>556</v>
      </c>
      <c r="O440" s="2" t="s">
        <v>1073</v>
      </c>
      <c r="P440" s="2" t="s">
        <v>63</v>
      </c>
      <c r="Q440" s="2" t="s">
        <v>63</v>
      </c>
      <c r="R440" s="2" t="s">
        <v>62</v>
      </c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2" t="s">
        <v>51</v>
      </c>
      <c r="AW440" s="2" t="s">
        <v>1074</v>
      </c>
      <c r="AX440" s="2" t="s">
        <v>51</v>
      </c>
      <c r="AY440" s="2" t="s">
        <v>51</v>
      </c>
    </row>
    <row r="441" spans="1:51" ht="30" customHeight="1">
      <c r="A441" s="8" t="s">
        <v>589</v>
      </c>
      <c r="B441" s="8" t="s">
        <v>931</v>
      </c>
      <c r="C441" s="8" t="s">
        <v>479</v>
      </c>
      <c r="D441" s="9">
        <v>1.429</v>
      </c>
      <c r="E441" s="12">
        <f>일위대가목록!E61</f>
        <v>89</v>
      </c>
      <c r="F441" s="13">
        <f>TRUNC(E441*D441,1)</f>
        <v>127.1</v>
      </c>
      <c r="G441" s="12">
        <f>일위대가목록!F61</f>
        <v>6346</v>
      </c>
      <c r="H441" s="13">
        <f>TRUNC(G441*D441,1)</f>
        <v>9068.4</v>
      </c>
      <c r="I441" s="12">
        <f>일위대가목록!G61</f>
        <v>202</v>
      </c>
      <c r="J441" s="13">
        <f>TRUNC(I441*D441,1)</f>
        <v>288.60000000000002</v>
      </c>
      <c r="K441" s="12">
        <f t="shared" si="79"/>
        <v>6637</v>
      </c>
      <c r="L441" s="13">
        <f t="shared" si="79"/>
        <v>9484.1</v>
      </c>
      <c r="M441" s="8" t="s">
        <v>979</v>
      </c>
      <c r="N441" s="2" t="s">
        <v>556</v>
      </c>
      <c r="O441" s="2" t="s">
        <v>980</v>
      </c>
      <c r="P441" s="2" t="s">
        <v>62</v>
      </c>
      <c r="Q441" s="2" t="s">
        <v>63</v>
      </c>
      <c r="R441" s="2" t="s">
        <v>63</v>
      </c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2" t="s">
        <v>51</v>
      </c>
      <c r="AW441" s="2" t="s">
        <v>1075</v>
      </c>
      <c r="AX441" s="2" t="s">
        <v>51</v>
      </c>
      <c r="AY441" s="2" t="s">
        <v>51</v>
      </c>
    </row>
    <row r="442" spans="1:51" ht="30" customHeight="1">
      <c r="A442" s="8" t="s">
        <v>612</v>
      </c>
      <c r="B442" s="8" t="s">
        <v>617</v>
      </c>
      <c r="C442" s="8" t="s">
        <v>479</v>
      </c>
      <c r="D442" s="9">
        <v>-6.4000000000000001E-2</v>
      </c>
      <c r="E442" s="12">
        <f>단가대비표!O12</f>
        <v>260</v>
      </c>
      <c r="F442" s="13">
        <f>TRUNC(E442*D442,1)</f>
        <v>-16.600000000000001</v>
      </c>
      <c r="G442" s="12">
        <f>단가대비표!P12</f>
        <v>0</v>
      </c>
      <c r="H442" s="13">
        <f>TRUNC(G442*D442,1)</f>
        <v>0</v>
      </c>
      <c r="I442" s="12">
        <f>단가대비표!V12</f>
        <v>0</v>
      </c>
      <c r="J442" s="13">
        <f>TRUNC(I442*D442,1)</f>
        <v>0</v>
      </c>
      <c r="K442" s="12">
        <f t="shared" si="79"/>
        <v>260</v>
      </c>
      <c r="L442" s="13">
        <f t="shared" si="79"/>
        <v>-16.600000000000001</v>
      </c>
      <c r="M442" s="8" t="s">
        <v>614</v>
      </c>
      <c r="N442" s="2" t="s">
        <v>556</v>
      </c>
      <c r="O442" s="2" t="s">
        <v>618</v>
      </c>
      <c r="P442" s="2" t="s">
        <v>63</v>
      </c>
      <c r="Q442" s="2" t="s">
        <v>63</v>
      </c>
      <c r="R442" s="2" t="s">
        <v>62</v>
      </c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2" t="s">
        <v>51</v>
      </c>
      <c r="AW442" s="2" t="s">
        <v>1076</v>
      </c>
      <c r="AX442" s="2" t="s">
        <v>51</v>
      </c>
      <c r="AY442" s="2" t="s">
        <v>51</v>
      </c>
    </row>
    <row r="443" spans="1:51" ht="30" customHeight="1">
      <c r="A443" s="8" t="s">
        <v>1077</v>
      </c>
      <c r="B443" s="8" t="s">
        <v>1078</v>
      </c>
      <c r="C443" s="8" t="s">
        <v>87</v>
      </c>
      <c r="D443" s="9">
        <v>0.106</v>
      </c>
      <c r="E443" s="12">
        <f>일위대가목록!E72</f>
        <v>795</v>
      </c>
      <c r="F443" s="13">
        <f>TRUNC(E443*D443,1)</f>
        <v>84.2</v>
      </c>
      <c r="G443" s="12">
        <f>일위대가목록!F72</f>
        <v>0</v>
      </c>
      <c r="H443" s="13">
        <f>TRUNC(G443*D443,1)</f>
        <v>0</v>
      </c>
      <c r="I443" s="12">
        <f>일위대가목록!G72</f>
        <v>0</v>
      </c>
      <c r="J443" s="13">
        <f>TRUNC(I443*D443,1)</f>
        <v>0</v>
      </c>
      <c r="K443" s="12">
        <f t="shared" si="79"/>
        <v>795</v>
      </c>
      <c r="L443" s="13">
        <f t="shared" si="79"/>
        <v>84.2</v>
      </c>
      <c r="M443" s="8" t="s">
        <v>1079</v>
      </c>
      <c r="N443" s="2" t="s">
        <v>556</v>
      </c>
      <c r="O443" s="2" t="s">
        <v>1080</v>
      </c>
      <c r="P443" s="2" t="s">
        <v>62</v>
      </c>
      <c r="Q443" s="2" t="s">
        <v>63</v>
      </c>
      <c r="R443" s="2" t="s">
        <v>63</v>
      </c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2" t="s">
        <v>51</v>
      </c>
      <c r="AW443" s="2" t="s">
        <v>1081</v>
      </c>
      <c r="AX443" s="2" t="s">
        <v>51</v>
      </c>
      <c r="AY443" s="2" t="s">
        <v>51</v>
      </c>
    </row>
    <row r="444" spans="1:51" ht="30" customHeight="1">
      <c r="A444" s="8" t="s">
        <v>1082</v>
      </c>
      <c r="B444" s="8" t="s">
        <v>1083</v>
      </c>
      <c r="C444" s="8" t="s">
        <v>87</v>
      </c>
      <c r="D444" s="9">
        <v>0.106</v>
      </c>
      <c r="E444" s="12">
        <f>일위대가목록!E73</f>
        <v>72</v>
      </c>
      <c r="F444" s="13">
        <f>TRUNC(E444*D444,1)</f>
        <v>7.6</v>
      </c>
      <c r="G444" s="12">
        <f>일위대가목록!F73</f>
        <v>3628</v>
      </c>
      <c r="H444" s="13">
        <f>TRUNC(G444*D444,1)</f>
        <v>384.5</v>
      </c>
      <c r="I444" s="12">
        <f>일위대가목록!G73</f>
        <v>0</v>
      </c>
      <c r="J444" s="13">
        <f>TRUNC(I444*D444,1)</f>
        <v>0</v>
      </c>
      <c r="K444" s="12">
        <f t="shared" si="79"/>
        <v>3700</v>
      </c>
      <c r="L444" s="13">
        <f t="shared" si="79"/>
        <v>392.1</v>
      </c>
      <c r="M444" s="8" t="s">
        <v>1084</v>
      </c>
      <c r="N444" s="2" t="s">
        <v>556</v>
      </c>
      <c r="O444" s="2" t="s">
        <v>1085</v>
      </c>
      <c r="P444" s="2" t="s">
        <v>62</v>
      </c>
      <c r="Q444" s="2" t="s">
        <v>63</v>
      </c>
      <c r="R444" s="2" t="s">
        <v>63</v>
      </c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2" t="s">
        <v>51</v>
      </c>
      <c r="AW444" s="2" t="s">
        <v>1086</v>
      </c>
      <c r="AX444" s="2" t="s">
        <v>51</v>
      </c>
      <c r="AY444" s="2" t="s">
        <v>51</v>
      </c>
    </row>
    <row r="445" spans="1:51" ht="30" customHeight="1">
      <c r="A445" s="8" t="s">
        <v>402</v>
      </c>
      <c r="B445" s="8" t="s">
        <v>51</v>
      </c>
      <c r="C445" s="8" t="s">
        <v>51</v>
      </c>
      <c r="D445" s="9"/>
      <c r="E445" s="12"/>
      <c r="F445" s="13">
        <f>TRUNC(SUMIF(N440:N444, N439, F440:F444),0)</f>
        <v>3163</v>
      </c>
      <c r="G445" s="12"/>
      <c r="H445" s="13">
        <f>TRUNC(SUMIF(N440:N444, N439, H440:H444),0)</f>
        <v>9452</v>
      </c>
      <c r="I445" s="12"/>
      <c r="J445" s="13">
        <f>TRUNC(SUMIF(N440:N444, N439, J440:J444),0)</f>
        <v>288</v>
      </c>
      <c r="K445" s="12"/>
      <c r="L445" s="13">
        <f>F445+H445+J445</f>
        <v>12903</v>
      </c>
      <c r="M445" s="8" t="s">
        <v>51</v>
      </c>
      <c r="N445" s="2" t="s">
        <v>76</v>
      </c>
      <c r="O445" s="2" t="s">
        <v>76</v>
      </c>
      <c r="P445" s="2" t="s">
        <v>51</v>
      </c>
      <c r="Q445" s="2" t="s">
        <v>51</v>
      </c>
      <c r="R445" s="2" t="s">
        <v>51</v>
      </c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2" t="s">
        <v>51</v>
      </c>
      <c r="AW445" s="2" t="s">
        <v>51</v>
      </c>
      <c r="AX445" s="2" t="s">
        <v>51</v>
      </c>
      <c r="AY445" s="2" t="s">
        <v>51</v>
      </c>
    </row>
    <row r="446" spans="1:51" ht="30" customHeight="1">
      <c r="A446" s="9"/>
      <c r="B446" s="9"/>
      <c r="C446" s="9"/>
      <c r="D446" s="9"/>
      <c r="E446" s="12"/>
      <c r="F446" s="13"/>
      <c r="G446" s="12"/>
      <c r="H446" s="13"/>
      <c r="I446" s="12"/>
      <c r="J446" s="13"/>
      <c r="K446" s="12"/>
      <c r="L446" s="13"/>
      <c r="M446" s="9"/>
    </row>
    <row r="447" spans="1:51" ht="30" customHeight="1">
      <c r="A447" s="202" t="s">
        <v>1087</v>
      </c>
      <c r="B447" s="202"/>
      <c r="C447" s="202"/>
      <c r="D447" s="202"/>
      <c r="E447" s="203"/>
      <c r="F447" s="204"/>
      <c r="G447" s="203"/>
      <c r="H447" s="204"/>
      <c r="I447" s="203"/>
      <c r="J447" s="204"/>
      <c r="K447" s="203"/>
      <c r="L447" s="204"/>
      <c r="M447" s="202"/>
      <c r="N447" s="1" t="s">
        <v>561</v>
      </c>
    </row>
    <row r="448" spans="1:51" ht="30" customHeight="1">
      <c r="A448" s="8" t="s">
        <v>573</v>
      </c>
      <c r="B448" s="8" t="s">
        <v>1088</v>
      </c>
      <c r="C448" s="8" t="s">
        <v>479</v>
      </c>
      <c r="D448" s="9">
        <v>3.7600000000000001E-2</v>
      </c>
      <c r="E448" s="12">
        <f>단가대비표!O29</f>
        <v>2930</v>
      </c>
      <c r="F448" s="13">
        <f>TRUNC(E448*D448,1)</f>
        <v>110.1</v>
      </c>
      <c r="G448" s="12">
        <f>단가대비표!P29</f>
        <v>0</v>
      </c>
      <c r="H448" s="13">
        <f>TRUNC(G448*D448,1)</f>
        <v>0</v>
      </c>
      <c r="I448" s="12">
        <f>단가대비표!V29</f>
        <v>0</v>
      </c>
      <c r="J448" s="13">
        <f>TRUNC(I448*D448,1)</f>
        <v>0</v>
      </c>
      <c r="K448" s="12">
        <f t="shared" ref="K448:L450" si="80">TRUNC(E448+G448+I448,1)</f>
        <v>2930</v>
      </c>
      <c r="L448" s="13">
        <f t="shared" si="80"/>
        <v>110.1</v>
      </c>
      <c r="M448" s="8" t="s">
        <v>51</v>
      </c>
      <c r="N448" s="2" t="s">
        <v>561</v>
      </c>
      <c r="O448" s="2" t="s">
        <v>1089</v>
      </c>
      <c r="P448" s="2" t="s">
        <v>63</v>
      </c>
      <c r="Q448" s="2" t="s">
        <v>63</v>
      </c>
      <c r="R448" s="2" t="s">
        <v>62</v>
      </c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2" t="s">
        <v>51</v>
      </c>
      <c r="AW448" s="2" t="s">
        <v>1090</v>
      </c>
      <c r="AX448" s="2" t="s">
        <v>51</v>
      </c>
      <c r="AY448" s="2" t="s">
        <v>51</v>
      </c>
    </row>
    <row r="449" spans="1:51" ht="30" customHeight="1">
      <c r="A449" s="8" t="s">
        <v>984</v>
      </c>
      <c r="B449" s="8" t="s">
        <v>537</v>
      </c>
      <c r="C449" s="8" t="s">
        <v>479</v>
      </c>
      <c r="D449" s="9">
        <v>3.4200000000000001E-2</v>
      </c>
      <c r="E449" s="12">
        <f>일위대가목록!E74</f>
        <v>217</v>
      </c>
      <c r="F449" s="13">
        <f>TRUNC(E449*D449,1)</f>
        <v>7.4</v>
      </c>
      <c r="G449" s="12">
        <f>일위대가목록!F74</f>
        <v>5054</v>
      </c>
      <c r="H449" s="13">
        <f>TRUNC(G449*D449,1)</f>
        <v>172.8</v>
      </c>
      <c r="I449" s="12">
        <f>일위대가목록!G74</f>
        <v>162</v>
      </c>
      <c r="J449" s="13">
        <f>TRUNC(I449*D449,1)</f>
        <v>5.5</v>
      </c>
      <c r="K449" s="12">
        <f t="shared" si="80"/>
        <v>5433</v>
      </c>
      <c r="L449" s="13">
        <f t="shared" si="80"/>
        <v>185.7</v>
      </c>
      <c r="M449" s="8" t="s">
        <v>1091</v>
      </c>
      <c r="N449" s="2" t="s">
        <v>561</v>
      </c>
      <c r="O449" s="2" t="s">
        <v>1092</v>
      </c>
      <c r="P449" s="2" t="s">
        <v>62</v>
      </c>
      <c r="Q449" s="2" t="s">
        <v>63</v>
      </c>
      <c r="R449" s="2" t="s">
        <v>63</v>
      </c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2" t="s">
        <v>51</v>
      </c>
      <c r="AW449" s="2" t="s">
        <v>1093</v>
      </c>
      <c r="AX449" s="2" t="s">
        <v>51</v>
      </c>
      <c r="AY449" s="2" t="s">
        <v>51</v>
      </c>
    </row>
    <row r="450" spans="1:51" ht="30" customHeight="1">
      <c r="A450" s="8" t="s">
        <v>612</v>
      </c>
      <c r="B450" s="8" t="s">
        <v>613</v>
      </c>
      <c r="C450" s="8" t="s">
        <v>479</v>
      </c>
      <c r="D450" s="9">
        <v>-3.0000000000000001E-3</v>
      </c>
      <c r="E450" s="12">
        <f>단가대비표!O13</f>
        <v>1250</v>
      </c>
      <c r="F450" s="13">
        <f>TRUNC(E450*D450,1)</f>
        <v>-3.7</v>
      </c>
      <c r="G450" s="12">
        <f>단가대비표!P13</f>
        <v>0</v>
      </c>
      <c r="H450" s="13">
        <f>TRUNC(G450*D450,1)</f>
        <v>0</v>
      </c>
      <c r="I450" s="12">
        <f>단가대비표!V13</f>
        <v>0</v>
      </c>
      <c r="J450" s="13">
        <f>TRUNC(I450*D450,1)</f>
        <v>0</v>
      </c>
      <c r="K450" s="12">
        <f t="shared" si="80"/>
        <v>1250</v>
      </c>
      <c r="L450" s="13">
        <f t="shared" si="80"/>
        <v>-3.7</v>
      </c>
      <c r="M450" s="8" t="s">
        <v>614</v>
      </c>
      <c r="N450" s="2" t="s">
        <v>561</v>
      </c>
      <c r="O450" s="2" t="s">
        <v>615</v>
      </c>
      <c r="P450" s="2" t="s">
        <v>63</v>
      </c>
      <c r="Q450" s="2" t="s">
        <v>63</v>
      </c>
      <c r="R450" s="2" t="s">
        <v>62</v>
      </c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2" t="s">
        <v>51</v>
      </c>
      <c r="AW450" s="2" t="s">
        <v>1094</v>
      </c>
      <c r="AX450" s="2" t="s">
        <v>51</v>
      </c>
      <c r="AY450" s="2" t="s">
        <v>51</v>
      </c>
    </row>
    <row r="451" spans="1:51" ht="30" customHeight="1">
      <c r="A451" s="8" t="s">
        <v>402</v>
      </c>
      <c r="B451" s="8" t="s">
        <v>51</v>
      </c>
      <c r="C451" s="8" t="s">
        <v>51</v>
      </c>
      <c r="D451" s="9"/>
      <c r="E451" s="12"/>
      <c r="F451" s="13">
        <f>TRUNC(SUMIF(N448:N450, N447, F448:F450),0)</f>
        <v>113</v>
      </c>
      <c r="G451" s="12"/>
      <c r="H451" s="13">
        <f>TRUNC(SUMIF(N448:N450, N447, H448:H450),0)</f>
        <v>172</v>
      </c>
      <c r="I451" s="12"/>
      <c r="J451" s="13">
        <f>TRUNC(SUMIF(N448:N450, N447, J448:J450),0)</f>
        <v>5</v>
      </c>
      <c r="K451" s="12"/>
      <c r="L451" s="13">
        <f>F451+H451+J451</f>
        <v>290</v>
      </c>
      <c r="M451" s="8" t="s">
        <v>51</v>
      </c>
      <c r="N451" s="2" t="s">
        <v>76</v>
      </c>
      <c r="O451" s="2" t="s">
        <v>76</v>
      </c>
      <c r="P451" s="2" t="s">
        <v>51</v>
      </c>
      <c r="Q451" s="2" t="s">
        <v>51</v>
      </c>
      <c r="R451" s="2" t="s">
        <v>51</v>
      </c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2" t="s">
        <v>51</v>
      </c>
      <c r="AW451" s="2" t="s">
        <v>51</v>
      </c>
      <c r="AX451" s="2" t="s">
        <v>51</v>
      </c>
      <c r="AY451" s="2" t="s">
        <v>51</v>
      </c>
    </row>
    <row r="452" spans="1:51" ht="30" customHeight="1">
      <c r="A452" s="9"/>
      <c r="B452" s="9"/>
      <c r="C452" s="9"/>
      <c r="D452" s="9"/>
      <c r="E452" s="12"/>
      <c r="F452" s="13"/>
      <c r="G452" s="12"/>
      <c r="H452" s="13"/>
      <c r="I452" s="12"/>
      <c r="J452" s="13"/>
      <c r="K452" s="12"/>
      <c r="L452" s="13"/>
      <c r="M452" s="9"/>
    </row>
    <row r="453" spans="1:51" ht="30" customHeight="1">
      <c r="A453" s="202" t="s">
        <v>1095</v>
      </c>
      <c r="B453" s="202"/>
      <c r="C453" s="202"/>
      <c r="D453" s="202"/>
      <c r="E453" s="203"/>
      <c r="F453" s="204"/>
      <c r="G453" s="203"/>
      <c r="H453" s="204"/>
      <c r="I453" s="203"/>
      <c r="J453" s="204"/>
      <c r="K453" s="203"/>
      <c r="L453" s="204"/>
      <c r="M453" s="202"/>
      <c r="N453" s="1" t="s">
        <v>570</v>
      </c>
    </row>
    <row r="454" spans="1:51" ht="30" customHeight="1">
      <c r="A454" s="8" t="s">
        <v>1096</v>
      </c>
      <c r="B454" s="8" t="s">
        <v>1097</v>
      </c>
      <c r="C454" s="8" t="s">
        <v>827</v>
      </c>
      <c r="D454" s="9">
        <v>0.16600000000000001</v>
      </c>
      <c r="E454" s="12">
        <f>단가대비표!O78</f>
        <v>8150</v>
      </c>
      <c r="F454" s="13">
        <f t="shared" ref="F454:F460" si="81">TRUNC(E454*D454,1)</f>
        <v>1352.9</v>
      </c>
      <c r="G454" s="12">
        <f>단가대비표!P78</f>
        <v>0</v>
      </c>
      <c r="H454" s="13">
        <f t="shared" ref="H454:H460" si="82">TRUNC(G454*D454,1)</f>
        <v>0</v>
      </c>
      <c r="I454" s="12">
        <f>단가대비표!V78</f>
        <v>0</v>
      </c>
      <c r="J454" s="13">
        <f t="shared" ref="J454:J460" si="83">TRUNC(I454*D454,1)</f>
        <v>0</v>
      </c>
      <c r="K454" s="12">
        <f t="shared" ref="K454:L460" si="84">TRUNC(E454+G454+I454,1)</f>
        <v>8150</v>
      </c>
      <c r="L454" s="13">
        <f t="shared" si="84"/>
        <v>1352.9</v>
      </c>
      <c r="M454" s="8" t="s">
        <v>51</v>
      </c>
      <c r="N454" s="2" t="s">
        <v>570</v>
      </c>
      <c r="O454" s="2" t="s">
        <v>1098</v>
      </c>
      <c r="P454" s="2" t="s">
        <v>63</v>
      </c>
      <c r="Q454" s="2" t="s">
        <v>63</v>
      </c>
      <c r="R454" s="2" t="s">
        <v>62</v>
      </c>
      <c r="S454" s="3"/>
      <c r="T454" s="3"/>
      <c r="U454" s="3"/>
      <c r="V454" s="3">
        <v>1</v>
      </c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2" t="s">
        <v>51</v>
      </c>
      <c r="AW454" s="2" t="s">
        <v>1099</v>
      </c>
      <c r="AX454" s="2" t="s">
        <v>51</v>
      </c>
      <c r="AY454" s="2" t="s">
        <v>51</v>
      </c>
    </row>
    <row r="455" spans="1:51" ht="30" customHeight="1">
      <c r="A455" s="8" t="s">
        <v>1029</v>
      </c>
      <c r="B455" s="8" t="s">
        <v>1100</v>
      </c>
      <c r="C455" s="8" t="s">
        <v>827</v>
      </c>
      <c r="D455" s="9">
        <v>8.0000000000000002E-3</v>
      </c>
      <c r="E455" s="12">
        <f>단가대비표!O83</f>
        <v>3338.88</v>
      </c>
      <c r="F455" s="13">
        <f t="shared" si="81"/>
        <v>26.7</v>
      </c>
      <c r="G455" s="12">
        <f>단가대비표!P83</f>
        <v>0</v>
      </c>
      <c r="H455" s="13">
        <f t="shared" si="82"/>
        <v>0</v>
      </c>
      <c r="I455" s="12">
        <f>단가대비표!V83</f>
        <v>0</v>
      </c>
      <c r="J455" s="13">
        <f t="shared" si="83"/>
        <v>0</v>
      </c>
      <c r="K455" s="12">
        <f t="shared" si="84"/>
        <v>3338.8</v>
      </c>
      <c r="L455" s="13">
        <f t="shared" si="84"/>
        <v>26.7</v>
      </c>
      <c r="M455" s="8" t="s">
        <v>51</v>
      </c>
      <c r="N455" s="2" t="s">
        <v>570</v>
      </c>
      <c r="O455" s="2" t="s">
        <v>1101</v>
      </c>
      <c r="P455" s="2" t="s">
        <v>63</v>
      </c>
      <c r="Q455" s="2" t="s">
        <v>63</v>
      </c>
      <c r="R455" s="2" t="s">
        <v>62</v>
      </c>
      <c r="S455" s="3"/>
      <c r="T455" s="3"/>
      <c r="U455" s="3"/>
      <c r="V455" s="3">
        <v>1</v>
      </c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2" t="s">
        <v>51</v>
      </c>
      <c r="AW455" s="2" t="s">
        <v>1102</v>
      </c>
      <c r="AX455" s="2" t="s">
        <v>51</v>
      </c>
      <c r="AY455" s="2" t="s">
        <v>51</v>
      </c>
    </row>
    <row r="456" spans="1:51" ht="30" customHeight="1">
      <c r="A456" s="8" t="s">
        <v>646</v>
      </c>
      <c r="B456" s="8" t="s">
        <v>1103</v>
      </c>
      <c r="C456" s="8" t="s">
        <v>399</v>
      </c>
      <c r="D456" s="9">
        <v>1</v>
      </c>
      <c r="E456" s="12">
        <f>TRUNC(SUMIF(V454:V460, RIGHTB(O456, 1), F454:F460)*U456, 2)</f>
        <v>68.98</v>
      </c>
      <c r="F456" s="13">
        <f t="shared" si="81"/>
        <v>68.900000000000006</v>
      </c>
      <c r="G456" s="12">
        <v>0</v>
      </c>
      <c r="H456" s="13">
        <f t="shared" si="82"/>
        <v>0</v>
      </c>
      <c r="I456" s="12">
        <v>0</v>
      </c>
      <c r="J456" s="13">
        <f t="shared" si="83"/>
        <v>0</v>
      </c>
      <c r="K456" s="12">
        <f t="shared" si="84"/>
        <v>68.900000000000006</v>
      </c>
      <c r="L456" s="13">
        <f t="shared" si="84"/>
        <v>68.900000000000006</v>
      </c>
      <c r="M456" s="8" t="s">
        <v>51</v>
      </c>
      <c r="N456" s="2" t="s">
        <v>570</v>
      </c>
      <c r="O456" s="2" t="s">
        <v>400</v>
      </c>
      <c r="P456" s="2" t="s">
        <v>63</v>
      </c>
      <c r="Q456" s="2" t="s">
        <v>63</v>
      </c>
      <c r="R456" s="2" t="s">
        <v>63</v>
      </c>
      <c r="S456" s="3">
        <v>0</v>
      </c>
      <c r="T456" s="3">
        <v>0</v>
      </c>
      <c r="U456" s="3">
        <v>0.05</v>
      </c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2" t="s">
        <v>51</v>
      </c>
      <c r="AW456" s="2" t="s">
        <v>1104</v>
      </c>
      <c r="AX456" s="2" t="s">
        <v>51</v>
      </c>
      <c r="AY456" s="2" t="s">
        <v>51</v>
      </c>
    </row>
    <row r="457" spans="1:51" ht="30" customHeight="1">
      <c r="A457" s="8" t="s">
        <v>1105</v>
      </c>
      <c r="B457" s="8" t="s">
        <v>1106</v>
      </c>
      <c r="C457" s="8" t="s">
        <v>827</v>
      </c>
      <c r="D457" s="9">
        <v>0.08</v>
      </c>
      <c r="E457" s="12">
        <f>단가대비표!O74</f>
        <v>3090</v>
      </c>
      <c r="F457" s="13">
        <f t="shared" si="81"/>
        <v>247.2</v>
      </c>
      <c r="G457" s="12">
        <f>단가대비표!P74</f>
        <v>0</v>
      </c>
      <c r="H457" s="13">
        <f t="shared" si="82"/>
        <v>0</v>
      </c>
      <c r="I457" s="12">
        <f>단가대비표!V74</f>
        <v>0</v>
      </c>
      <c r="J457" s="13">
        <f t="shared" si="83"/>
        <v>0</v>
      </c>
      <c r="K457" s="12">
        <f t="shared" si="84"/>
        <v>3090</v>
      </c>
      <c r="L457" s="13">
        <f t="shared" si="84"/>
        <v>247.2</v>
      </c>
      <c r="M457" s="8" t="s">
        <v>51</v>
      </c>
      <c r="N457" s="2" t="s">
        <v>570</v>
      </c>
      <c r="O457" s="2" t="s">
        <v>1107</v>
      </c>
      <c r="P457" s="2" t="s">
        <v>63</v>
      </c>
      <c r="Q457" s="2" t="s">
        <v>63</v>
      </c>
      <c r="R457" s="2" t="s">
        <v>62</v>
      </c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2" t="s">
        <v>51</v>
      </c>
      <c r="AW457" s="2" t="s">
        <v>1108</v>
      </c>
      <c r="AX457" s="2" t="s">
        <v>51</v>
      </c>
      <c r="AY457" s="2" t="s">
        <v>51</v>
      </c>
    </row>
    <row r="458" spans="1:51" ht="30" customHeight="1">
      <c r="A458" s="8" t="s">
        <v>1109</v>
      </c>
      <c r="B458" s="8" t="s">
        <v>1110</v>
      </c>
      <c r="C458" s="8" t="s">
        <v>466</v>
      </c>
      <c r="D458" s="9">
        <v>0.1</v>
      </c>
      <c r="E458" s="12">
        <f>단가대비표!O71</f>
        <v>200</v>
      </c>
      <c r="F458" s="13">
        <f t="shared" si="81"/>
        <v>20</v>
      </c>
      <c r="G458" s="12">
        <f>단가대비표!P71</f>
        <v>0</v>
      </c>
      <c r="H458" s="13">
        <f t="shared" si="82"/>
        <v>0</v>
      </c>
      <c r="I458" s="12">
        <f>단가대비표!V71</f>
        <v>0</v>
      </c>
      <c r="J458" s="13">
        <f t="shared" si="83"/>
        <v>0</v>
      </c>
      <c r="K458" s="12">
        <f t="shared" si="84"/>
        <v>200</v>
      </c>
      <c r="L458" s="13">
        <f t="shared" si="84"/>
        <v>20</v>
      </c>
      <c r="M458" s="8" t="s">
        <v>51</v>
      </c>
      <c r="N458" s="2" t="s">
        <v>570</v>
      </c>
      <c r="O458" s="2" t="s">
        <v>1111</v>
      </c>
      <c r="P458" s="2" t="s">
        <v>63</v>
      </c>
      <c r="Q458" s="2" t="s">
        <v>63</v>
      </c>
      <c r="R458" s="2" t="s">
        <v>62</v>
      </c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2" t="s">
        <v>51</v>
      </c>
      <c r="AW458" s="2" t="s">
        <v>1112</v>
      </c>
      <c r="AX458" s="2" t="s">
        <v>51</v>
      </c>
      <c r="AY458" s="2" t="s">
        <v>51</v>
      </c>
    </row>
    <row r="459" spans="1:51" ht="30" customHeight="1">
      <c r="A459" s="8" t="s">
        <v>1035</v>
      </c>
      <c r="B459" s="8" t="s">
        <v>483</v>
      </c>
      <c r="C459" s="8" t="s">
        <v>484</v>
      </c>
      <c r="D459" s="9">
        <v>4.5999999999999999E-2</v>
      </c>
      <c r="E459" s="12">
        <f>단가대비표!O103</f>
        <v>0</v>
      </c>
      <c r="F459" s="13">
        <f t="shared" si="81"/>
        <v>0</v>
      </c>
      <c r="G459" s="12">
        <f>단가대비표!P103</f>
        <v>213676</v>
      </c>
      <c r="H459" s="13">
        <f t="shared" si="82"/>
        <v>9829</v>
      </c>
      <c r="I459" s="12">
        <f>단가대비표!V103</f>
        <v>0</v>
      </c>
      <c r="J459" s="13">
        <f t="shared" si="83"/>
        <v>0</v>
      </c>
      <c r="K459" s="12">
        <f t="shared" si="84"/>
        <v>213676</v>
      </c>
      <c r="L459" s="13">
        <f t="shared" si="84"/>
        <v>9829</v>
      </c>
      <c r="M459" s="8" t="s">
        <v>51</v>
      </c>
      <c r="N459" s="2" t="s">
        <v>570</v>
      </c>
      <c r="O459" s="2" t="s">
        <v>1036</v>
      </c>
      <c r="P459" s="2" t="s">
        <v>63</v>
      </c>
      <c r="Q459" s="2" t="s">
        <v>63</v>
      </c>
      <c r="R459" s="2" t="s">
        <v>62</v>
      </c>
      <c r="S459" s="3"/>
      <c r="T459" s="3"/>
      <c r="U459" s="3"/>
      <c r="V459" s="3"/>
      <c r="W459" s="3">
        <v>2</v>
      </c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2" t="s">
        <v>51</v>
      </c>
      <c r="AW459" s="2" t="s">
        <v>1113</v>
      </c>
      <c r="AX459" s="2" t="s">
        <v>51</v>
      </c>
      <c r="AY459" s="2" t="s">
        <v>51</v>
      </c>
    </row>
    <row r="460" spans="1:51" ht="30" customHeight="1">
      <c r="A460" s="8" t="s">
        <v>817</v>
      </c>
      <c r="B460" s="8" t="s">
        <v>818</v>
      </c>
      <c r="C460" s="8" t="s">
        <v>399</v>
      </c>
      <c r="D460" s="9">
        <v>1</v>
      </c>
      <c r="E460" s="12">
        <f>TRUNC(SUMIF(W454:W460, RIGHTB(O460, 1), H454:H460)*U460, 2)</f>
        <v>196.58</v>
      </c>
      <c r="F460" s="13">
        <f t="shared" si="81"/>
        <v>196.5</v>
      </c>
      <c r="G460" s="12">
        <v>0</v>
      </c>
      <c r="H460" s="13">
        <f t="shared" si="82"/>
        <v>0</v>
      </c>
      <c r="I460" s="12">
        <v>0</v>
      </c>
      <c r="J460" s="13">
        <f t="shared" si="83"/>
        <v>0</v>
      </c>
      <c r="K460" s="12">
        <f t="shared" si="84"/>
        <v>196.5</v>
      </c>
      <c r="L460" s="13">
        <f t="shared" si="84"/>
        <v>196.5</v>
      </c>
      <c r="M460" s="8" t="s">
        <v>51</v>
      </c>
      <c r="N460" s="2" t="s">
        <v>570</v>
      </c>
      <c r="O460" s="2" t="s">
        <v>889</v>
      </c>
      <c r="P460" s="2" t="s">
        <v>63</v>
      </c>
      <c r="Q460" s="2" t="s">
        <v>63</v>
      </c>
      <c r="R460" s="2" t="s">
        <v>63</v>
      </c>
      <c r="S460" s="3">
        <v>1</v>
      </c>
      <c r="T460" s="3">
        <v>0</v>
      </c>
      <c r="U460" s="3">
        <v>0.02</v>
      </c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2" t="s">
        <v>51</v>
      </c>
      <c r="AW460" s="2" t="s">
        <v>1114</v>
      </c>
      <c r="AX460" s="2" t="s">
        <v>51</v>
      </c>
      <c r="AY460" s="2" t="s">
        <v>51</v>
      </c>
    </row>
    <row r="461" spans="1:51" ht="30" customHeight="1">
      <c r="A461" s="8" t="s">
        <v>402</v>
      </c>
      <c r="B461" s="8" t="s">
        <v>51</v>
      </c>
      <c r="C461" s="8" t="s">
        <v>51</v>
      </c>
      <c r="D461" s="9"/>
      <c r="E461" s="12"/>
      <c r="F461" s="13">
        <f>TRUNC(SUMIF(N454:N460, N453, F454:F460),0)</f>
        <v>1912</v>
      </c>
      <c r="G461" s="12"/>
      <c r="H461" s="13">
        <f>TRUNC(SUMIF(N454:N460, N453, H454:H460),0)</f>
        <v>9829</v>
      </c>
      <c r="I461" s="12"/>
      <c r="J461" s="13">
        <f>TRUNC(SUMIF(N454:N460, N453, J454:J460),0)</f>
        <v>0</v>
      </c>
      <c r="K461" s="12"/>
      <c r="L461" s="13">
        <f>F461+H461+J461</f>
        <v>11741</v>
      </c>
      <c r="M461" s="8" t="s">
        <v>51</v>
      </c>
      <c r="N461" s="2" t="s">
        <v>76</v>
      </c>
      <c r="O461" s="2" t="s">
        <v>76</v>
      </c>
      <c r="P461" s="2" t="s">
        <v>51</v>
      </c>
      <c r="Q461" s="2" t="s">
        <v>51</v>
      </c>
      <c r="R461" s="2" t="s">
        <v>51</v>
      </c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2" t="s">
        <v>51</v>
      </c>
      <c r="AW461" s="2" t="s">
        <v>51</v>
      </c>
      <c r="AX461" s="2" t="s">
        <v>51</v>
      </c>
      <c r="AY461" s="2" t="s">
        <v>51</v>
      </c>
    </row>
    <row r="462" spans="1:51" ht="30" customHeight="1">
      <c r="A462" s="9"/>
      <c r="B462" s="9"/>
      <c r="C462" s="9"/>
      <c r="D462" s="9"/>
      <c r="E462" s="12"/>
      <c r="F462" s="13"/>
      <c r="G462" s="12"/>
      <c r="H462" s="13"/>
      <c r="I462" s="12"/>
      <c r="J462" s="13"/>
      <c r="K462" s="12"/>
      <c r="L462" s="13"/>
      <c r="M462" s="9"/>
    </row>
    <row r="463" spans="1:51" ht="30" customHeight="1">
      <c r="A463" s="202" t="s">
        <v>1115</v>
      </c>
      <c r="B463" s="202"/>
      <c r="C463" s="202"/>
      <c r="D463" s="202"/>
      <c r="E463" s="203"/>
      <c r="F463" s="204"/>
      <c r="G463" s="203"/>
      <c r="H463" s="204"/>
      <c r="I463" s="203"/>
      <c r="J463" s="204"/>
      <c r="K463" s="203"/>
      <c r="L463" s="204"/>
      <c r="M463" s="202"/>
      <c r="N463" s="1" t="s">
        <v>1080</v>
      </c>
    </row>
    <row r="464" spans="1:51" ht="30" customHeight="1">
      <c r="A464" s="8" t="s">
        <v>1116</v>
      </c>
      <c r="B464" s="8" t="s">
        <v>1117</v>
      </c>
      <c r="C464" s="8" t="s">
        <v>827</v>
      </c>
      <c r="D464" s="9">
        <v>0.08</v>
      </c>
      <c r="E464" s="12">
        <f>단가대비표!O76</f>
        <v>9492</v>
      </c>
      <c r="F464" s="13">
        <f>TRUNC(E464*D464,1)</f>
        <v>759.3</v>
      </c>
      <c r="G464" s="12">
        <f>단가대비표!P76</f>
        <v>0</v>
      </c>
      <c r="H464" s="13">
        <f>TRUNC(G464*D464,1)</f>
        <v>0</v>
      </c>
      <c r="I464" s="12">
        <f>단가대비표!V76</f>
        <v>0</v>
      </c>
      <c r="J464" s="13">
        <f>TRUNC(I464*D464,1)</f>
        <v>0</v>
      </c>
      <c r="K464" s="12">
        <f t="shared" ref="K464:L466" si="85">TRUNC(E464+G464+I464,1)</f>
        <v>9492</v>
      </c>
      <c r="L464" s="13">
        <f t="shared" si="85"/>
        <v>759.3</v>
      </c>
      <c r="M464" s="8" t="s">
        <v>51</v>
      </c>
      <c r="N464" s="2" t="s">
        <v>1080</v>
      </c>
      <c r="O464" s="2" t="s">
        <v>1118</v>
      </c>
      <c r="P464" s="2" t="s">
        <v>63</v>
      </c>
      <c r="Q464" s="2" t="s">
        <v>63</v>
      </c>
      <c r="R464" s="2" t="s">
        <v>62</v>
      </c>
      <c r="S464" s="3"/>
      <c r="T464" s="3"/>
      <c r="U464" s="3"/>
      <c r="V464" s="3">
        <v>1</v>
      </c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2" t="s">
        <v>51</v>
      </c>
      <c r="AW464" s="2" t="s">
        <v>1119</v>
      </c>
      <c r="AX464" s="2" t="s">
        <v>51</v>
      </c>
      <c r="AY464" s="2" t="s">
        <v>51</v>
      </c>
    </row>
    <row r="465" spans="1:51" ht="30" customHeight="1">
      <c r="A465" s="8" t="s">
        <v>1029</v>
      </c>
      <c r="B465" s="8" t="s">
        <v>1030</v>
      </c>
      <c r="C465" s="8" t="s">
        <v>827</v>
      </c>
      <c r="D465" s="9">
        <v>4.0000000000000001E-3</v>
      </c>
      <c r="E465" s="12">
        <f>단가대비표!O82</f>
        <v>3194.44</v>
      </c>
      <c r="F465" s="13">
        <f>TRUNC(E465*D465,1)</f>
        <v>12.7</v>
      </c>
      <c r="G465" s="12">
        <f>단가대비표!P82</f>
        <v>0</v>
      </c>
      <c r="H465" s="13">
        <f>TRUNC(G465*D465,1)</f>
        <v>0</v>
      </c>
      <c r="I465" s="12">
        <f>단가대비표!V82</f>
        <v>0</v>
      </c>
      <c r="J465" s="13">
        <f>TRUNC(I465*D465,1)</f>
        <v>0</v>
      </c>
      <c r="K465" s="12">
        <f t="shared" si="85"/>
        <v>3194.4</v>
      </c>
      <c r="L465" s="13">
        <f t="shared" si="85"/>
        <v>12.7</v>
      </c>
      <c r="M465" s="8" t="s">
        <v>51</v>
      </c>
      <c r="N465" s="2" t="s">
        <v>1080</v>
      </c>
      <c r="O465" s="2" t="s">
        <v>1031</v>
      </c>
      <c r="P465" s="2" t="s">
        <v>63</v>
      </c>
      <c r="Q465" s="2" t="s">
        <v>63</v>
      </c>
      <c r="R465" s="2" t="s">
        <v>62</v>
      </c>
      <c r="S465" s="3"/>
      <c r="T465" s="3"/>
      <c r="U465" s="3"/>
      <c r="V465" s="3">
        <v>1</v>
      </c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2" t="s">
        <v>51</v>
      </c>
      <c r="AW465" s="2" t="s">
        <v>1120</v>
      </c>
      <c r="AX465" s="2" t="s">
        <v>51</v>
      </c>
      <c r="AY465" s="2" t="s">
        <v>51</v>
      </c>
    </row>
    <row r="466" spans="1:51" ht="30" customHeight="1">
      <c r="A466" s="8" t="s">
        <v>646</v>
      </c>
      <c r="B466" s="8" t="s">
        <v>1121</v>
      </c>
      <c r="C466" s="8" t="s">
        <v>399</v>
      </c>
      <c r="D466" s="9">
        <v>1</v>
      </c>
      <c r="E466" s="12">
        <f>TRUNC(SUMIF(V464:V466, RIGHTB(O466, 1), F464:F466)*U466, 2)</f>
        <v>23.16</v>
      </c>
      <c r="F466" s="13">
        <f>TRUNC(E466*D466,1)</f>
        <v>23.1</v>
      </c>
      <c r="G466" s="12">
        <v>0</v>
      </c>
      <c r="H466" s="13">
        <f>TRUNC(G466*D466,1)</f>
        <v>0</v>
      </c>
      <c r="I466" s="12">
        <v>0</v>
      </c>
      <c r="J466" s="13">
        <f>TRUNC(I466*D466,1)</f>
        <v>0</v>
      </c>
      <c r="K466" s="12">
        <f t="shared" si="85"/>
        <v>23.1</v>
      </c>
      <c r="L466" s="13">
        <f t="shared" si="85"/>
        <v>23.1</v>
      </c>
      <c r="M466" s="8" t="s">
        <v>51</v>
      </c>
      <c r="N466" s="2" t="s">
        <v>1080</v>
      </c>
      <c r="O466" s="2" t="s">
        <v>400</v>
      </c>
      <c r="P466" s="2" t="s">
        <v>63</v>
      </c>
      <c r="Q466" s="2" t="s">
        <v>63</v>
      </c>
      <c r="R466" s="2" t="s">
        <v>63</v>
      </c>
      <c r="S466" s="3">
        <v>0</v>
      </c>
      <c r="T466" s="3">
        <v>0</v>
      </c>
      <c r="U466" s="3">
        <v>0.03</v>
      </c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2" t="s">
        <v>51</v>
      </c>
      <c r="AW466" s="2" t="s">
        <v>1122</v>
      </c>
      <c r="AX466" s="2" t="s">
        <v>51</v>
      </c>
      <c r="AY466" s="2" t="s">
        <v>51</v>
      </c>
    </row>
    <row r="467" spans="1:51" ht="30" customHeight="1">
      <c r="A467" s="8" t="s">
        <v>402</v>
      </c>
      <c r="B467" s="8" t="s">
        <v>51</v>
      </c>
      <c r="C467" s="8" t="s">
        <v>51</v>
      </c>
      <c r="D467" s="9"/>
      <c r="E467" s="12"/>
      <c r="F467" s="13">
        <f>TRUNC(SUMIF(N464:N466, N463, F464:F466),0)</f>
        <v>795</v>
      </c>
      <c r="G467" s="12"/>
      <c r="H467" s="13">
        <f>TRUNC(SUMIF(N464:N466, N463, H464:H466),0)</f>
        <v>0</v>
      </c>
      <c r="I467" s="12"/>
      <c r="J467" s="13">
        <f>TRUNC(SUMIF(N464:N466, N463, J464:J466),0)</f>
        <v>0</v>
      </c>
      <c r="K467" s="12"/>
      <c r="L467" s="13">
        <f>F467+H467+J467</f>
        <v>795</v>
      </c>
      <c r="M467" s="8" t="s">
        <v>51</v>
      </c>
      <c r="N467" s="2" t="s">
        <v>76</v>
      </c>
      <c r="O467" s="2" t="s">
        <v>76</v>
      </c>
      <c r="P467" s="2" t="s">
        <v>51</v>
      </c>
      <c r="Q467" s="2" t="s">
        <v>51</v>
      </c>
      <c r="R467" s="2" t="s">
        <v>51</v>
      </c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2" t="s">
        <v>51</v>
      </c>
      <c r="AW467" s="2" t="s">
        <v>51</v>
      </c>
      <c r="AX467" s="2" t="s">
        <v>51</v>
      </c>
      <c r="AY467" s="2" t="s">
        <v>51</v>
      </c>
    </row>
    <row r="468" spans="1:51" ht="30" customHeight="1">
      <c r="A468" s="9"/>
      <c r="B468" s="9"/>
      <c r="C468" s="9"/>
      <c r="D468" s="9"/>
      <c r="E468" s="12"/>
      <c r="F468" s="13"/>
      <c r="G468" s="12"/>
      <c r="H468" s="13"/>
      <c r="I468" s="12"/>
      <c r="J468" s="13"/>
      <c r="K468" s="12"/>
      <c r="L468" s="13"/>
      <c r="M468" s="9"/>
    </row>
    <row r="469" spans="1:51" ht="30" customHeight="1">
      <c r="A469" s="202" t="s">
        <v>1123</v>
      </c>
      <c r="B469" s="202"/>
      <c r="C469" s="202"/>
      <c r="D469" s="202"/>
      <c r="E469" s="203"/>
      <c r="F469" s="204"/>
      <c r="G469" s="203"/>
      <c r="H469" s="204"/>
      <c r="I469" s="203"/>
      <c r="J469" s="204"/>
      <c r="K469" s="203"/>
      <c r="L469" s="204"/>
      <c r="M469" s="202"/>
      <c r="N469" s="1" t="s">
        <v>1085</v>
      </c>
    </row>
    <row r="470" spans="1:51" ht="30" customHeight="1">
      <c r="A470" s="8" t="s">
        <v>1035</v>
      </c>
      <c r="B470" s="8" t="s">
        <v>483</v>
      </c>
      <c r="C470" s="8" t="s">
        <v>484</v>
      </c>
      <c r="D470" s="9">
        <v>1.4999999999999999E-2</v>
      </c>
      <c r="E470" s="12">
        <f>단가대비표!O103</f>
        <v>0</v>
      </c>
      <c r="F470" s="13">
        <f>TRUNC(E470*D470,1)</f>
        <v>0</v>
      </c>
      <c r="G470" s="12">
        <f>단가대비표!P103</f>
        <v>213676</v>
      </c>
      <c r="H470" s="13">
        <f>TRUNC(G470*D470,1)</f>
        <v>3205.1</v>
      </c>
      <c r="I470" s="12">
        <f>단가대비표!V103</f>
        <v>0</v>
      </c>
      <c r="J470" s="13">
        <f>TRUNC(I470*D470,1)</f>
        <v>0</v>
      </c>
      <c r="K470" s="12">
        <f t="shared" ref="K470:L472" si="86">TRUNC(E470+G470+I470,1)</f>
        <v>213676</v>
      </c>
      <c r="L470" s="13">
        <f t="shared" si="86"/>
        <v>3205.1</v>
      </c>
      <c r="M470" s="8" t="s">
        <v>51</v>
      </c>
      <c r="N470" s="2" t="s">
        <v>1085</v>
      </c>
      <c r="O470" s="2" t="s">
        <v>1036</v>
      </c>
      <c r="P470" s="2" t="s">
        <v>63</v>
      </c>
      <c r="Q470" s="2" t="s">
        <v>63</v>
      </c>
      <c r="R470" s="2" t="s">
        <v>62</v>
      </c>
      <c r="S470" s="3"/>
      <c r="T470" s="3"/>
      <c r="U470" s="3"/>
      <c r="V470" s="3">
        <v>1</v>
      </c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2" t="s">
        <v>51</v>
      </c>
      <c r="AW470" s="2" t="s">
        <v>1124</v>
      </c>
      <c r="AX470" s="2" t="s">
        <v>51</v>
      </c>
      <c r="AY470" s="2" t="s">
        <v>51</v>
      </c>
    </row>
    <row r="471" spans="1:51" ht="30" customHeight="1">
      <c r="A471" s="8" t="s">
        <v>482</v>
      </c>
      <c r="B471" s="8" t="s">
        <v>483</v>
      </c>
      <c r="C471" s="8" t="s">
        <v>484</v>
      </c>
      <c r="D471" s="9">
        <v>3.0000000000000001E-3</v>
      </c>
      <c r="E471" s="12">
        <f>단가대비표!O92</f>
        <v>0</v>
      </c>
      <c r="F471" s="13">
        <f>TRUNC(E471*D471,1)</f>
        <v>0</v>
      </c>
      <c r="G471" s="12">
        <f>단가대비표!P92</f>
        <v>141096</v>
      </c>
      <c r="H471" s="13">
        <f>TRUNC(G471*D471,1)</f>
        <v>423.2</v>
      </c>
      <c r="I471" s="12">
        <f>단가대비표!V92</f>
        <v>0</v>
      </c>
      <c r="J471" s="13">
        <f>TRUNC(I471*D471,1)</f>
        <v>0</v>
      </c>
      <c r="K471" s="12">
        <f t="shared" si="86"/>
        <v>141096</v>
      </c>
      <c r="L471" s="13">
        <f t="shared" si="86"/>
        <v>423.2</v>
      </c>
      <c r="M471" s="8" t="s">
        <v>51</v>
      </c>
      <c r="N471" s="2" t="s">
        <v>1085</v>
      </c>
      <c r="O471" s="2" t="s">
        <v>485</v>
      </c>
      <c r="P471" s="2" t="s">
        <v>63</v>
      </c>
      <c r="Q471" s="2" t="s">
        <v>63</v>
      </c>
      <c r="R471" s="2" t="s">
        <v>62</v>
      </c>
      <c r="S471" s="3"/>
      <c r="T471" s="3"/>
      <c r="U471" s="3"/>
      <c r="V471" s="3">
        <v>1</v>
      </c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2" t="s">
        <v>51</v>
      </c>
      <c r="AW471" s="2" t="s">
        <v>1125</v>
      </c>
      <c r="AX471" s="2" t="s">
        <v>51</v>
      </c>
      <c r="AY471" s="2" t="s">
        <v>51</v>
      </c>
    </row>
    <row r="472" spans="1:51" ht="30" customHeight="1">
      <c r="A472" s="8" t="s">
        <v>1126</v>
      </c>
      <c r="B472" s="8" t="s">
        <v>818</v>
      </c>
      <c r="C472" s="8" t="s">
        <v>399</v>
      </c>
      <c r="D472" s="9">
        <v>1</v>
      </c>
      <c r="E472" s="12">
        <f>TRUNC(SUMIF(V470:V472, RIGHTB(O472, 1), H470:H472)*U472, 2)</f>
        <v>72.56</v>
      </c>
      <c r="F472" s="13">
        <f>TRUNC(E472*D472,1)</f>
        <v>72.5</v>
      </c>
      <c r="G472" s="12">
        <v>0</v>
      </c>
      <c r="H472" s="13">
        <f>TRUNC(G472*D472,1)</f>
        <v>0</v>
      </c>
      <c r="I472" s="12">
        <v>0</v>
      </c>
      <c r="J472" s="13">
        <f>TRUNC(I472*D472,1)</f>
        <v>0</v>
      </c>
      <c r="K472" s="12">
        <f t="shared" si="86"/>
        <v>72.5</v>
      </c>
      <c r="L472" s="13">
        <f t="shared" si="86"/>
        <v>72.5</v>
      </c>
      <c r="M472" s="8" t="s">
        <v>51</v>
      </c>
      <c r="N472" s="2" t="s">
        <v>1085</v>
      </c>
      <c r="O472" s="2" t="s">
        <v>400</v>
      </c>
      <c r="P472" s="2" t="s">
        <v>63</v>
      </c>
      <c r="Q472" s="2" t="s">
        <v>63</v>
      </c>
      <c r="R472" s="2" t="s">
        <v>63</v>
      </c>
      <c r="S472" s="3">
        <v>1</v>
      </c>
      <c r="T472" s="3">
        <v>0</v>
      </c>
      <c r="U472" s="3">
        <v>0.02</v>
      </c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2" t="s">
        <v>51</v>
      </c>
      <c r="AW472" s="2" t="s">
        <v>1127</v>
      </c>
      <c r="AX472" s="2" t="s">
        <v>51</v>
      </c>
      <c r="AY472" s="2" t="s">
        <v>51</v>
      </c>
    </row>
    <row r="473" spans="1:51" ht="30" customHeight="1">
      <c r="A473" s="8" t="s">
        <v>402</v>
      </c>
      <c r="B473" s="8" t="s">
        <v>51</v>
      </c>
      <c r="C473" s="8" t="s">
        <v>51</v>
      </c>
      <c r="D473" s="9"/>
      <c r="E473" s="12"/>
      <c r="F473" s="13">
        <f>TRUNC(SUMIF(N470:N472, N469, F470:F472),0)</f>
        <v>72</v>
      </c>
      <c r="G473" s="12"/>
      <c r="H473" s="13">
        <f>TRUNC(SUMIF(N470:N472, N469, H470:H472),0)</f>
        <v>3628</v>
      </c>
      <c r="I473" s="12"/>
      <c r="J473" s="13">
        <f>TRUNC(SUMIF(N470:N472, N469, J470:J472),0)</f>
        <v>0</v>
      </c>
      <c r="K473" s="12"/>
      <c r="L473" s="13">
        <f>F473+H473+J473</f>
        <v>3700</v>
      </c>
      <c r="M473" s="8" t="s">
        <v>51</v>
      </c>
      <c r="N473" s="2" t="s">
        <v>76</v>
      </c>
      <c r="O473" s="2" t="s">
        <v>76</v>
      </c>
      <c r="P473" s="2" t="s">
        <v>51</v>
      </c>
      <c r="Q473" s="2" t="s">
        <v>51</v>
      </c>
      <c r="R473" s="2" t="s">
        <v>51</v>
      </c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2" t="s">
        <v>51</v>
      </c>
      <c r="AW473" s="2" t="s">
        <v>51</v>
      </c>
      <c r="AX473" s="2" t="s">
        <v>51</v>
      </c>
      <c r="AY473" s="2" t="s">
        <v>51</v>
      </c>
    </row>
    <row r="474" spans="1:51" ht="30" customHeight="1">
      <c r="A474" s="9"/>
      <c r="B474" s="9"/>
      <c r="C474" s="9"/>
      <c r="D474" s="9"/>
      <c r="E474" s="12"/>
      <c r="F474" s="13"/>
      <c r="G474" s="12"/>
      <c r="H474" s="13"/>
      <c r="I474" s="12"/>
      <c r="J474" s="13"/>
      <c r="K474" s="12"/>
      <c r="L474" s="13"/>
      <c r="M474" s="9"/>
    </row>
    <row r="475" spans="1:51" ht="30" customHeight="1">
      <c r="A475" s="202" t="s">
        <v>1128</v>
      </c>
      <c r="B475" s="202"/>
      <c r="C475" s="202"/>
      <c r="D475" s="202"/>
      <c r="E475" s="203"/>
      <c r="F475" s="204"/>
      <c r="G475" s="203"/>
      <c r="H475" s="204"/>
      <c r="I475" s="203"/>
      <c r="J475" s="204"/>
      <c r="K475" s="203"/>
      <c r="L475" s="204"/>
      <c r="M475" s="202"/>
      <c r="N475" s="1" t="s">
        <v>1092</v>
      </c>
    </row>
    <row r="476" spans="1:51" ht="30" customHeight="1">
      <c r="A476" s="8" t="s">
        <v>1001</v>
      </c>
      <c r="B476" s="8" t="s">
        <v>1002</v>
      </c>
      <c r="C476" s="8" t="s">
        <v>479</v>
      </c>
      <c r="D476" s="9">
        <v>1.5709999999999998E-2</v>
      </c>
      <c r="E476" s="12">
        <f>단가대비표!O18</f>
        <v>11270</v>
      </c>
      <c r="F476" s="13">
        <f t="shared" ref="F476:F485" si="87">TRUNC(E476*D476,1)</f>
        <v>177</v>
      </c>
      <c r="G476" s="12">
        <f>단가대비표!P18</f>
        <v>0</v>
      </c>
      <c r="H476" s="13">
        <f t="shared" ref="H476:H485" si="88">TRUNC(G476*D476,1)</f>
        <v>0</v>
      </c>
      <c r="I476" s="12">
        <f>단가대비표!V18</f>
        <v>0</v>
      </c>
      <c r="J476" s="13">
        <f t="shared" ref="J476:J485" si="89">TRUNC(I476*D476,1)</f>
        <v>0</v>
      </c>
      <c r="K476" s="12">
        <f t="shared" ref="K476:K485" si="90">TRUNC(E476+G476+I476,1)</f>
        <v>11270</v>
      </c>
      <c r="L476" s="13">
        <f t="shared" ref="L476:L485" si="91">TRUNC(F476+H476+J476,1)</f>
        <v>177</v>
      </c>
      <c r="M476" s="8" t="s">
        <v>51</v>
      </c>
      <c r="N476" s="2" t="s">
        <v>1092</v>
      </c>
      <c r="O476" s="2" t="s">
        <v>1003</v>
      </c>
      <c r="P476" s="2" t="s">
        <v>63</v>
      </c>
      <c r="Q476" s="2" t="s">
        <v>63</v>
      </c>
      <c r="R476" s="2" t="s">
        <v>62</v>
      </c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2" t="s">
        <v>51</v>
      </c>
      <c r="AW476" s="2" t="s">
        <v>1129</v>
      </c>
      <c r="AX476" s="2" t="s">
        <v>51</v>
      </c>
      <c r="AY476" s="2" t="s">
        <v>51</v>
      </c>
    </row>
    <row r="477" spans="1:51" ht="30" customHeight="1">
      <c r="A477" s="8" t="s">
        <v>946</v>
      </c>
      <c r="B477" s="8" t="s">
        <v>947</v>
      </c>
      <c r="C477" s="8" t="s">
        <v>827</v>
      </c>
      <c r="D477" s="9">
        <v>5.3550000000000004</v>
      </c>
      <c r="E477" s="12">
        <f>단가대비표!O14</f>
        <v>2.2200000000000002</v>
      </c>
      <c r="F477" s="13">
        <f t="shared" si="87"/>
        <v>11.8</v>
      </c>
      <c r="G477" s="12">
        <f>단가대비표!P14</f>
        <v>0</v>
      </c>
      <c r="H477" s="13">
        <f t="shared" si="88"/>
        <v>0</v>
      </c>
      <c r="I477" s="12">
        <f>단가대비표!V14</f>
        <v>0</v>
      </c>
      <c r="J477" s="13">
        <f t="shared" si="89"/>
        <v>0</v>
      </c>
      <c r="K477" s="12">
        <f t="shared" si="90"/>
        <v>2.2000000000000002</v>
      </c>
      <c r="L477" s="13">
        <f t="shared" si="91"/>
        <v>11.8</v>
      </c>
      <c r="M477" s="8" t="s">
        <v>948</v>
      </c>
      <c r="N477" s="2" t="s">
        <v>1092</v>
      </c>
      <c r="O477" s="2" t="s">
        <v>949</v>
      </c>
      <c r="P477" s="2" t="s">
        <v>63</v>
      </c>
      <c r="Q477" s="2" t="s">
        <v>63</v>
      </c>
      <c r="R477" s="2" t="s">
        <v>62</v>
      </c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2" t="s">
        <v>51</v>
      </c>
      <c r="AW477" s="2" t="s">
        <v>1130</v>
      </c>
      <c r="AX477" s="2" t="s">
        <v>51</v>
      </c>
      <c r="AY477" s="2" t="s">
        <v>51</v>
      </c>
    </row>
    <row r="478" spans="1:51" ht="30" customHeight="1">
      <c r="A478" s="8" t="s">
        <v>951</v>
      </c>
      <c r="B478" s="8" t="s">
        <v>952</v>
      </c>
      <c r="C478" s="8" t="s">
        <v>479</v>
      </c>
      <c r="D478" s="9">
        <v>2.3999999999999998E-3</v>
      </c>
      <c r="E478" s="12">
        <f>단가대비표!O16</f>
        <v>12041</v>
      </c>
      <c r="F478" s="13">
        <f t="shared" si="87"/>
        <v>28.8</v>
      </c>
      <c r="G478" s="12">
        <f>단가대비표!P16</f>
        <v>0</v>
      </c>
      <c r="H478" s="13">
        <f t="shared" si="88"/>
        <v>0</v>
      </c>
      <c r="I478" s="12">
        <f>단가대비표!V16</f>
        <v>0</v>
      </c>
      <c r="J478" s="13">
        <f t="shared" si="89"/>
        <v>0</v>
      </c>
      <c r="K478" s="12">
        <f t="shared" si="90"/>
        <v>12041</v>
      </c>
      <c r="L478" s="13">
        <f t="shared" si="91"/>
        <v>28.8</v>
      </c>
      <c r="M478" s="8" t="s">
        <v>51</v>
      </c>
      <c r="N478" s="2" t="s">
        <v>1092</v>
      </c>
      <c r="O478" s="2" t="s">
        <v>953</v>
      </c>
      <c r="P478" s="2" t="s">
        <v>63</v>
      </c>
      <c r="Q478" s="2" t="s">
        <v>63</v>
      </c>
      <c r="R478" s="2" t="s">
        <v>62</v>
      </c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2" t="s">
        <v>51</v>
      </c>
      <c r="AW478" s="2" t="s">
        <v>1131</v>
      </c>
      <c r="AX478" s="2" t="s">
        <v>51</v>
      </c>
      <c r="AY478" s="2" t="s">
        <v>51</v>
      </c>
    </row>
    <row r="479" spans="1:51" ht="30" customHeight="1">
      <c r="A479" s="8" t="s">
        <v>955</v>
      </c>
      <c r="B479" s="8" t="s">
        <v>956</v>
      </c>
      <c r="C479" s="8" t="s">
        <v>502</v>
      </c>
      <c r="D479" s="9">
        <v>1.771E-2</v>
      </c>
      <c r="E479" s="12">
        <f>일위대가목록!E59</f>
        <v>0</v>
      </c>
      <c r="F479" s="13">
        <f t="shared" si="87"/>
        <v>0</v>
      </c>
      <c r="G479" s="12">
        <f>일위대가목록!F59</f>
        <v>0</v>
      </c>
      <c r="H479" s="13">
        <f t="shared" si="88"/>
        <v>0</v>
      </c>
      <c r="I479" s="12">
        <f>일위대가목록!G59</f>
        <v>140</v>
      </c>
      <c r="J479" s="13">
        <f t="shared" si="89"/>
        <v>2.4</v>
      </c>
      <c r="K479" s="12">
        <f t="shared" si="90"/>
        <v>140</v>
      </c>
      <c r="L479" s="13">
        <f t="shared" si="91"/>
        <v>2.4</v>
      </c>
      <c r="M479" s="8" t="s">
        <v>957</v>
      </c>
      <c r="N479" s="2" t="s">
        <v>1092</v>
      </c>
      <c r="O479" s="2" t="s">
        <v>958</v>
      </c>
      <c r="P479" s="2" t="s">
        <v>62</v>
      </c>
      <c r="Q479" s="2" t="s">
        <v>63</v>
      </c>
      <c r="R479" s="2" t="s">
        <v>63</v>
      </c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2" t="s">
        <v>51</v>
      </c>
      <c r="AW479" s="2" t="s">
        <v>1132</v>
      </c>
      <c r="AX479" s="2" t="s">
        <v>51</v>
      </c>
      <c r="AY479" s="2" t="s">
        <v>51</v>
      </c>
    </row>
    <row r="480" spans="1:51" ht="30" customHeight="1">
      <c r="A480" s="8" t="s">
        <v>960</v>
      </c>
      <c r="B480" s="8" t="s">
        <v>961</v>
      </c>
      <c r="C480" s="8" t="s">
        <v>962</v>
      </c>
      <c r="D480" s="9">
        <v>0.1071</v>
      </c>
      <c r="E480" s="12">
        <f>단가대비표!O91</f>
        <v>0</v>
      </c>
      <c r="F480" s="13">
        <f t="shared" si="87"/>
        <v>0</v>
      </c>
      <c r="G480" s="12">
        <f>단가대비표!P91</f>
        <v>0</v>
      </c>
      <c r="H480" s="13">
        <f t="shared" si="88"/>
        <v>0</v>
      </c>
      <c r="I480" s="12">
        <f>단가대비표!V91</f>
        <v>79</v>
      </c>
      <c r="J480" s="13">
        <f t="shared" si="89"/>
        <v>8.4</v>
      </c>
      <c r="K480" s="12">
        <f t="shared" si="90"/>
        <v>79</v>
      </c>
      <c r="L480" s="13">
        <f t="shared" si="91"/>
        <v>8.4</v>
      </c>
      <c r="M480" s="8" t="s">
        <v>51</v>
      </c>
      <c r="N480" s="2" t="s">
        <v>1092</v>
      </c>
      <c r="O480" s="2" t="s">
        <v>963</v>
      </c>
      <c r="P480" s="2" t="s">
        <v>63</v>
      </c>
      <c r="Q480" s="2" t="s">
        <v>63</v>
      </c>
      <c r="R480" s="2" t="s">
        <v>62</v>
      </c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2" t="s">
        <v>51</v>
      </c>
      <c r="AW480" s="2" t="s">
        <v>1133</v>
      </c>
      <c r="AX480" s="2" t="s">
        <v>51</v>
      </c>
      <c r="AY480" s="2" t="s">
        <v>51</v>
      </c>
    </row>
    <row r="481" spans="1:51" ht="30" customHeight="1">
      <c r="A481" s="8" t="s">
        <v>965</v>
      </c>
      <c r="B481" s="8" t="s">
        <v>483</v>
      </c>
      <c r="C481" s="8" t="s">
        <v>484</v>
      </c>
      <c r="D481" s="9">
        <v>2.18E-2</v>
      </c>
      <c r="E481" s="12">
        <f>단가대비표!O95</f>
        <v>0</v>
      </c>
      <c r="F481" s="13">
        <f t="shared" si="87"/>
        <v>0</v>
      </c>
      <c r="G481" s="12">
        <f>단가대비표!P95</f>
        <v>200155</v>
      </c>
      <c r="H481" s="13">
        <f t="shared" si="88"/>
        <v>4363.3</v>
      </c>
      <c r="I481" s="12">
        <f>단가대비표!V95</f>
        <v>0</v>
      </c>
      <c r="J481" s="13">
        <f t="shared" si="89"/>
        <v>0</v>
      </c>
      <c r="K481" s="12">
        <f t="shared" si="90"/>
        <v>200155</v>
      </c>
      <c r="L481" s="13">
        <f t="shared" si="91"/>
        <v>4363.3</v>
      </c>
      <c r="M481" s="8" t="s">
        <v>51</v>
      </c>
      <c r="N481" s="2" t="s">
        <v>1092</v>
      </c>
      <c r="O481" s="2" t="s">
        <v>966</v>
      </c>
      <c r="P481" s="2" t="s">
        <v>63</v>
      </c>
      <c r="Q481" s="2" t="s">
        <v>63</v>
      </c>
      <c r="R481" s="2" t="s">
        <v>62</v>
      </c>
      <c r="S481" s="3"/>
      <c r="T481" s="3"/>
      <c r="U481" s="3"/>
      <c r="V481" s="3">
        <v>1</v>
      </c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2" t="s">
        <v>51</v>
      </c>
      <c r="AW481" s="2" t="s">
        <v>1134</v>
      </c>
      <c r="AX481" s="2" t="s">
        <v>51</v>
      </c>
      <c r="AY481" s="2" t="s">
        <v>51</v>
      </c>
    </row>
    <row r="482" spans="1:51" ht="30" customHeight="1">
      <c r="A482" s="8" t="s">
        <v>482</v>
      </c>
      <c r="B482" s="8" t="s">
        <v>483</v>
      </c>
      <c r="C482" s="8" t="s">
        <v>484</v>
      </c>
      <c r="D482" s="9">
        <v>5.5999999999999995E-4</v>
      </c>
      <c r="E482" s="12">
        <f>단가대비표!O92</f>
        <v>0</v>
      </c>
      <c r="F482" s="13">
        <f t="shared" si="87"/>
        <v>0</v>
      </c>
      <c r="G482" s="12">
        <f>단가대비표!P92</f>
        <v>141096</v>
      </c>
      <c r="H482" s="13">
        <f t="shared" si="88"/>
        <v>79</v>
      </c>
      <c r="I482" s="12">
        <f>단가대비표!V92</f>
        <v>0</v>
      </c>
      <c r="J482" s="13">
        <f t="shared" si="89"/>
        <v>0</v>
      </c>
      <c r="K482" s="12">
        <f t="shared" si="90"/>
        <v>141096</v>
      </c>
      <c r="L482" s="13">
        <f t="shared" si="91"/>
        <v>79</v>
      </c>
      <c r="M482" s="8" t="s">
        <v>51</v>
      </c>
      <c r="N482" s="2" t="s">
        <v>1092</v>
      </c>
      <c r="O482" s="2" t="s">
        <v>485</v>
      </c>
      <c r="P482" s="2" t="s">
        <v>63</v>
      </c>
      <c r="Q482" s="2" t="s">
        <v>63</v>
      </c>
      <c r="R482" s="2" t="s">
        <v>62</v>
      </c>
      <c r="S482" s="3"/>
      <c r="T482" s="3"/>
      <c r="U482" s="3"/>
      <c r="V482" s="3">
        <v>1</v>
      </c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2" t="s">
        <v>51</v>
      </c>
      <c r="AW482" s="2" t="s">
        <v>1135</v>
      </c>
      <c r="AX482" s="2" t="s">
        <v>51</v>
      </c>
      <c r="AY482" s="2" t="s">
        <v>51</v>
      </c>
    </row>
    <row r="483" spans="1:51" ht="30" customHeight="1">
      <c r="A483" s="8" t="s">
        <v>969</v>
      </c>
      <c r="B483" s="8" t="s">
        <v>483</v>
      </c>
      <c r="C483" s="8" t="s">
        <v>484</v>
      </c>
      <c r="D483" s="9">
        <v>2.2100000000000002E-3</v>
      </c>
      <c r="E483" s="12">
        <f>단가대비표!O98</f>
        <v>0</v>
      </c>
      <c r="F483" s="13">
        <f t="shared" si="87"/>
        <v>0</v>
      </c>
      <c r="G483" s="12">
        <f>단가대비표!P98</f>
        <v>225966</v>
      </c>
      <c r="H483" s="13">
        <f t="shared" si="88"/>
        <v>499.3</v>
      </c>
      <c r="I483" s="12">
        <f>단가대비표!V98</f>
        <v>0</v>
      </c>
      <c r="J483" s="13">
        <f t="shared" si="89"/>
        <v>0</v>
      </c>
      <c r="K483" s="12">
        <f t="shared" si="90"/>
        <v>225966</v>
      </c>
      <c r="L483" s="13">
        <f t="shared" si="91"/>
        <v>499.3</v>
      </c>
      <c r="M483" s="8" t="s">
        <v>51</v>
      </c>
      <c r="N483" s="2" t="s">
        <v>1092</v>
      </c>
      <c r="O483" s="2" t="s">
        <v>970</v>
      </c>
      <c r="P483" s="2" t="s">
        <v>63</v>
      </c>
      <c r="Q483" s="2" t="s">
        <v>63</v>
      </c>
      <c r="R483" s="2" t="s">
        <v>62</v>
      </c>
      <c r="S483" s="3"/>
      <c r="T483" s="3"/>
      <c r="U483" s="3"/>
      <c r="V483" s="3">
        <v>1</v>
      </c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2" t="s">
        <v>51</v>
      </c>
      <c r="AW483" s="2" t="s">
        <v>1136</v>
      </c>
      <c r="AX483" s="2" t="s">
        <v>51</v>
      </c>
      <c r="AY483" s="2" t="s">
        <v>51</v>
      </c>
    </row>
    <row r="484" spans="1:51" ht="30" customHeight="1">
      <c r="A484" s="8" t="s">
        <v>497</v>
      </c>
      <c r="B484" s="8" t="s">
        <v>483</v>
      </c>
      <c r="C484" s="8" t="s">
        <v>484</v>
      </c>
      <c r="D484" s="9">
        <v>6.3000000000000003E-4</v>
      </c>
      <c r="E484" s="12">
        <f>단가대비표!O93</f>
        <v>0</v>
      </c>
      <c r="F484" s="13">
        <f t="shared" si="87"/>
        <v>0</v>
      </c>
      <c r="G484" s="12">
        <f>단가대비표!P93</f>
        <v>179203</v>
      </c>
      <c r="H484" s="13">
        <f t="shared" si="88"/>
        <v>112.8</v>
      </c>
      <c r="I484" s="12">
        <f>단가대비표!V93</f>
        <v>0</v>
      </c>
      <c r="J484" s="13">
        <f t="shared" si="89"/>
        <v>0</v>
      </c>
      <c r="K484" s="12">
        <f t="shared" si="90"/>
        <v>179203</v>
      </c>
      <c r="L484" s="13">
        <f t="shared" si="91"/>
        <v>112.8</v>
      </c>
      <c r="M484" s="8" t="s">
        <v>51</v>
      </c>
      <c r="N484" s="2" t="s">
        <v>1092</v>
      </c>
      <c r="O484" s="2" t="s">
        <v>498</v>
      </c>
      <c r="P484" s="2" t="s">
        <v>63</v>
      </c>
      <c r="Q484" s="2" t="s">
        <v>63</v>
      </c>
      <c r="R484" s="2" t="s">
        <v>62</v>
      </c>
      <c r="S484" s="3"/>
      <c r="T484" s="3"/>
      <c r="U484" s="3"/>
      <c r="V484" s="3">
        <v>1</v>
      </c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2" t="s">
        <v>51</v>
      </c>
      <c r="AW484" s="2" t="s">
        <v>1137</v>
      </c>
      <c r="AX484" s="2" t="s">
        <v>51</v>
      </c>
      <c r="AY484" s="2" t="s">
        <v>51</v>
      </c>
    </row>
    <row r="485" spans="1:51" ht="30" customHeight="1">
      <c r="A485" s="8" t="s">
        <v>817</v>
      </c>
      <c r="B485" s="8" t="s">
        <v>887</v>
      </c>
      <c r="C485" s="8" t="s">
        <v>399</v>
      </c>
      <c r="D485" s="9">
        <v>1</v>
      </c>
      <c r="E485" s="12">
        <v>0</v>
      </c>
      <c r="F485" s="13">
        <f t="shared" si="87"/>
        <v>0</v>
      </c>
      <c r="G485" s="12">
        <v>0</v>
      </c>
      <c r="H485" s="13">
        <f t="shared" si="88"/>
        <v>0</v>
      </c>
      <c r="I485" s="12">
        <f>TRUNC(SUMIF(V476:V485, RIGHTB(O485, 1), H476:H485)*U485, 2)</f>
        <v>151.63</v>
      </c>
      <c r="J485" s="13">
        <f t="shared" si="89"/>
        <v>151.6</v>
      </c>
      <c r="K485" s="12">
        <f t="shared" si="90"/>
        <v>151.6</v>
      </c>
      <c r="L485" s="13">
        <f t="shared" si="91"/>
        <v>151.6</v>
      </c>
      <c r="M485" s="8" t="s">
        <v>51</v>
      </c>
      <c r="N485" s="2" t="s">
        <v>1092</v>
      </c>
      <c r="O485" s="2" t="s">
        <v>400</v>
      </c>
      <c r="P485" s="2" t="s">
        <v>63</v>
      </c>
      <c r="Q485" s="2" t="s">
        <v>63</v>
      </c>
      <c r="R485" s="2" t="s">
        <v>63</v>
      </c>
      <c r="S485" s="3">
        <v>1</v>
      </c>
      <c r="T485" s="3">
        <v>2</v>
      </c>
      <c r="U485" s="3">
        <v>0.03</v>
      </c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2" t="s">
        <v>51</v>
      </c>
      <c r="AW485" s="2" t="s">
        <v>1138</v>
      </c>
      <c r="AX485" s="2" t="s">
        <v>51</v>
      </c>
      <c r="AY485" s="2" t="s">
        <v>51</v>
      </c>
    </row>
    <row r="486" spans="1:51" ht="30" customHeight="1">
      <c r="A486" s="8" t="s">
        <v>402</v>
      </c>
      <c r="B486" s="8" t="s">
        <v>51</v>
      </c>
      <c r="C486" s="8" t="s">
        <v>51</v>
      </c>
      <c r="D486" s="9"/>
      <c r="E486" s="12"/>
      <c r="F486" s="13">
        <f>TRUNC(SUMIF(N476:N485, N475, F476:F485),0)</f>
        <v>217</v>
      </c>
      <c r="G486" s="12"/>
      <c r="H486" s="13">
        <f>TRUNC(SUMIF(N476:N485, N475, H476:H485),0)</f>
        <v>5054</v>
      </c>
      <c r="I486" s="12"/>
      <c r="J486" s="13">
        <f>TRUNC(SUMIF(N476:N485, N475, J476:J485),0)</f>
        <v>162</v>
      </c>
      <c r="K486" s="12"/>
      <c r="L486" s="13">
        <f>F486+H486+J486</f>
        <v>5433</v>
      </c>
      <c r="M486" s="8" t="s">
        <v>51</v>
      </c>
      <c r="N486" s="2" t="s">
        <v>76</v>
      </c>
      <c r="O486" s="2" t="s">
        <v>76</v>
      </c>
      <c r="P486" s="2" t="s">
        <v>51</v>
      </c>
      <c r="Q486" s="2" t="s">
        <v>51</v>
      </c>
      <c r="R486" s="2" t="s">
        <v>51</v>
      </c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2" t="s">
        <v>51</v>
      </c>
      <c r="AW486" s="2" t="s">
        <v>51</v>
      </c>
      <c r="AX486" s="2" t="s">
        <v>51</v>
      </c>
      <c r="AY486" s="2" t="s">
        <v>51</v>
      </c>
    </row>
    <row r="487" spans="1:51" ht="30" customHeight="1">
      <c r="A487" s="9"/>
      <c r="B487" s="9"/>
      <c r="C487" s="9"/>
      <c r="D487" s="9"/>
      <c r="E487" s="12"/>
      <c r="F487" s="13"/>
      <c r="G487" s="12"/>
      <c r="H487" s="13"/>
      <c r="I487" s="12"/>
      <c r="J487" s="13"/>
      <c r="K487" s="12"/>
      <c r="L487" s="13"/>
      <c r="M487" s="9"/>
    </row>
    <row r="488" spans="1:51" ht="30" customHeight="1">
      <c r="A488" s="202" t="s">
        <v>1139</v>
      </c>
      <c r="B488" s="202"/>
      <c r="C488" s="202"/>
      <c r="D488" s="202"/>
      <c r="E488" s="203"/>
      <c r="F488" s="204"/>
      <c r="G488" s="203"/>
      <c r="H488" s="204"/>
      <c r="I488" s="203"/>
      <c r="J488" s="204"/>
      <c r="K488" s="203"/>
      <c r="L488" s="204"/>
      <c r="M488" s="202"/>
      <c r="N488" s="1" t="s">
        <v>592</v>
      </c>
    </row>
    <row r="489" spans="1:51" ht="30" customHeight="1">
      <c r="A489" s="8" t="s">
        <v>984</v>
      </c>
      <c r="B489" s="8" t="s">
        <v>590</v>
      </c>
      <c r="C489" s="8" t="s">
        <v>479</v>
      </c>
      <c r="D489" s="9">
        <v>1</v>
      </c>
      <c r="E489" s="12">
        <f>일위대가목록!E79</f>
        <v>261</v>
      </c>
      <c r="F489" s="13">
        <f>TRUNC(E489*D489,1)</f>
        <v>261</v>
      </c>
      <c r="G489" s="12">
        <f>일위대가목록!F79</f>
        <v>6065</v>
      </c>
      <c r="H489" s="13">
        <f>TRUNC(G489*D489,1)</f>
        <v>6065</v>
      </c>
      <c r="I489" s="12">
        <f>일위대가목록!G79</f>
        <v>194</v>
      </c>
      <c r="J489" s="13">
        <f>TRUNC(I489*D489,1)</f>
        <v>194</v>
      </c>
      <c r="K489" s="12">
        <f>TRUNC(E489+G489+I489,1)</f>
        <v>6520</v>
      </c>
      <c r="L489" s="13">
        <f>TRUNC(F489+H489+J489,1)</f>
        <v>6520</v>
      </c>
      <c r="M489" s="8" t="s">
        <v>1140</v>
      </c>
      <c r="N489" s="2" t="s">
        <v>592</v>
      </c>
      <c r="O489" s="2" t="s">
        <v>1141</v>
      </c>
      <c r="P489" s="2" t="s">
        <v>62</v>
      </c>
      <c r="Q489" s="2" t="s">
        <v>63</v>
      </c>
      <c r="R489" s="2" t="s">
        <v>63</v>
      </c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2" t="s">
        <v>51</v>
      </c>
      <c r="AW489" s="2" t="s">
        <v>1142</v>
      </c>
      <c r="AX489" s="2" t="s">
        <v>51</v>
      </c>
      <c r="AY489" s="2" t="s">
        <v>51</v>
      </c>
    </row>
    <row r="490" spans="1:51" ht="30" customHeight="1">
      <c r="A490" s="8" t="s">
        <v>536</v>
      </c>
      <c r="B490" s="8" t="s">
        <v>590</v>
      </c>
      <c r="C490" s="8" t="s">
        <v>479</v>
      </c>
      <c r="D490" s="9">
        <v>1</v>
      </c>
      <c r="E490" s="12">
        <f>일위대가목록!E80</f>
        <v>45</v>
      </c>
      <c r="F490" s="13">
        <f>TRUNC(E490*D490,1)</f>
        <v>45</v>
      </c>
      <c r="G490" s="12">
        <f>일위대가목록!F80</f>
        <v>1551</v>
      </c>
      <c r="H490" s="13">
        <f>TRUNC(G490*D490,1)</f>
        <v>1551</v>
      </c>
      <c r="I490" s="12">
        <f>일위대가목록!G80</f>
        <v>48</v>
      </c>
      <c r="J490" s="13">
        <f>TRUNC(I490*D490,1)</f>
        <v>48</v>
      </c>
      <c r="K490" s="12">
        <f>TRUNC(E490+G490+I490,1)</f>
        <v>1644</v>
      </c>
      <c r="L490" s="13">
        <f>TRUNC(F490+H490+J490,1)</f>
        <v>1644</v>
      </c>
      <c r="M490" s="8" t="s">
        <v>1143</v>
      </c>
      <c r="N490" s="2" t="s">
        <v>592</v>
      </c>
      <c r="O490" s="2" t="s">
        <v>1144</v>
      </c>
      <c r="P490" s="2" t="s">
        <v>62</v>
      </c>
      <c r="Q490" s="2" t="s">
        <v>63</v>
      </c>
      <c r="R490" s="2" t="s">
        <v>63</v>
      </c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2" t="s">
        <v>51</v>
      </c>
      <c r="AW490" s="2" t="s">
        <v>1145</v>
      </c>
      <c r="AX490" s="2" t="s">
        <v>51</v>
      </c>
      <c r="AY490" s="2" t="s">
        <v>51</v>
      </c>
    </row>
    <row r="491" spans="1:51" ht="30" customHeight="1">
      <c r="A491" s="8" t="s">
        <v>402</v>
      </c>
      <c r="B491" s="8" t="s">
        <v>51</v>
      </c>
      <c r="C491" s="8" t="s">
        <v>51</v>
      </c>
      <c r="D491" s="9"/>
      <c r="E491" s="12"/>
      <c r="F491" s="13">
        <f>TRUNC(SUMIF(N489:N490, N488, F489:F490),0)</f>
        <v>306</v>
      </c>
      <c r="G491" s="12"/>
      <c r="H491" s="13">
        <f>TRUNC(SUMIF(N489:N490, N488, H489:H490),0)</f>
        <v>7616</v>
      </c>
      <c r="I491" s="12"/>
      <c r="J491" s="13">
        <f>TRUNC(SUMIF(N489:N490, N488, J489:J490),0)</f>
        <v>242</v>
      </c>
      <c r="K491" s="12"/>
      <c r="L491" s="13">
        <f>F491+H491+J491</f>
        <v>8164</v>
      </c>
      <c r="M491" s="8" t="s">
        <v>51</v>
      </c>
      <c r="N491" s="2" t="s">
        <v>76</v>
      </c>
      <c r="O491" s="2" t="s">
        <v>76</v>
      </c>
      <c r="P491" s="2" t="s">
        <v>51</v>
      </c>
      <c r="Q491" s="2" t="s">
        <v>51</v>
      </c>
      <c r="R491" s="2" t="s">
        <v>51</v>
      </c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2" t="s">
        <v>51</v>
      </c>
      <c r="AW491" s="2" t="s">
        <v>51</v>
      </c>
      <c r="AX491" s="2" t="s">
        <v>51</v>
      </c>
      <c r="AY491" s="2" t="s">
        <v>51</v>
      </c>
    </row>
    <row r="492" spans="1:51" ht="30" customHeight="1">
      <c r="A492" s="9"/>
      <c r="B492" s="9"/>
      <c r="C492" s="9"/>
      <c r="D492" s="9"/>
      <c r="E492" s="12"/>
      <c r="F492" s="13"/>
      <c r="G492" s="12"/>
      <c r="H492" s="13"/>
      <c r="I492" s="12"/>
      <c r="J492" s="13"/>
      <c r="K492" s="12"/>
      <c r="L492" s="13"/>
      <c r="M492" s="9"/>
    </row>
    <row r="493" spans="1:51" ht="30" customHeight="1">
      <c r="A493" s="202" t="s">
        <v>1146</v>
      </c>
      <c r="B493" s="202"/>
      <c r="C493" s="202"/>
      <c r="D493" s="202"/>
      <c r="E493" s="203"/>
      <c r="F493" s="204"/>
      <c r="G493" s="203"/>
      <c r="H493" s="204"/>
      <c r="I493" s="203"/>
      <c r="J493" s="204"/>
      <c r="K493" s="203"/>
      <c r="L493" s="204"/>
      <c r="M493" s="202"/>
      <c r="N493" s="1" t="s">
        <v>596</v>
      </c>
    </row>
    <row r="494" spans="1:51" ht="30" customHeight="1">
      <c r="A494" s="8" t="s">
        <v>984</v>
      </c>
      <c r="B494" s="8" t="s">
        <v>594</v>
      </c>
      <c r="C494" s="8" t="s">
        <v>479</v>
      </c>
      <c r="D494" s="9">
        <v>1</v>
      </c>
      <c r="E494" s="12">
        <f>일위대가목록!E81</f>
        <v>91</v>
      </c>
      <c r="F494" s="13">
        <f>TRUNC(E494*D494,1)</f>
        <v>91</v>
      </c>
      <c r="G494" s="12">
        <f>일위대가목록!F81</f>
        <v>6065</v>
      </c>
      <c r="H494" s="13">
        <f>TRUNC(G494*D494,1)</f>
        <v>6065</v>
      </c>
      <c r="I494" s="12">
        <f>일위대가목록!G81</f>
        <v>194</v>
      </c>
      <c r="J494" s="13">
        <f>TRUNC(I494*D494,1)</f>
        <v>194</v>
      </c>
      <c r="K494" s="12">
        <f>TRUNC(E494+G494+I494,1)</f>
        <v>6350</v>
      </c>
      <c r="L494" s="13">
        <f>TRUNC(F494+H494+J494,1)</f>
        <v>6350</v>
      </c>
      <c r="M494" s="8" t="s">
        <v>1147</v>
      </c>
      <c r="N494" s="2" t="s">
        <v>596</v>
      </c>
      <c r="O494" s="2" t="s">
        <v>1148</v>
      </c>
      <c r="P494" s="2" t="s">
        <v>62</v>
      </c>
      <c r="Q494" s="2" t="s">
        <v>63</v>
      </c>
      <c r="R494" s="2" t="s">
        <v>63</v>
      </c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2" t="s">
        <v>51</v>
      </c>
      <c r="AW494" s="2" t="s">
        <v>1149</v>
      </c>
      <c r="AX494" s="2" t="s">
        <v>51</v>
      </c>
      <c r="AY494" s="2" t="s">
        <v>51</v>
      </c>
    </row>
    <row r="495" spans="1:51" ht="30" customHeight="1">
      <c r="A495" s="8" t="s">
        <v>536</v>
      </c>
      <c r="B495" s="8" t="s">
        <v>594</v>
      </c>
      <c r="C495" s="8" t="s">
        <v>479</v>
      </c>
      <c r="D495" s="9">
        <v>1</v>
      </c>
      <c r="E495" s="12">
        <f>일위대가목록!E82</f>
        <v>15</v>
      </c>
      <c r="F495" s="13">
        <f>TRUNC(E495*D495,1)</f>
        <v>15</v>
      </c>
      <c r="G495" s="12">
        <f>일위대가목록!F82</f>
        <v>1551</v>
      </c>
      <c r="H495" s="13">
        <f>TRUNC(G495*D495,1)</f>
        <v>1551</v>
      </c>
      <c r="I495" s="12">
        <f>일위대가목록!G82</f>
        <v>48</v>
      </c>
      <c r="J495" s="13">
        <f>TRUNC(I495*D495,1)</f>
        <v>48</v>
      </c>
      <c r="K495" s="12">
        <f>TRUNC(E495+G495+I495,1)</f>
        <v>1614</v>
      </c>
      <c r="L495" s="13">
        <f>TRUNC(F495+H495+J495,1)</f>
        <v>1614</v>
      </c>
      <c r="M495" s="8" t="s">
        <v>1150</v>
      </c>
      <c r="N495" s="2" t="s">
        <v>596</v>
      </c>
      <c r="O495" s="2" t="s">
        <v>1151</v>
      </c>
      <c r="P495" s="2" t="s">
        <v>62</v>
      </c>
      <c r="Q495" s="2" t="s">
        <v>63</v>
      </c>
      <c r="R495" s="2" t="s">
        <v>63</v>
      </c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2" t="s">
        <v>51</v>
      </c>
      <c r="AW495" s="2" t="s">
        <v>1152</v>
      </c>
      <c r="AX495" s="2" t="s">
        <v>51</v>
      </c>
      <c r="AY495" s="2" t="s">
        <v>51</v>
      </c>
    </row>
    <row r="496" spans="1:51" ht="30" customHeight="1">
      <c r="A496" s="8" t="s">
        <v>402</v>
      </c>
      <c r="B496" s="8" t="s">
        <v>51</v>
      </c>
      <c r="C496" s="8" t="s">
        <v>51</v>
      </c>
      <c r="D496" s="9"/>
      <c r="E496" s="12"/>
      <c r="F496" s="13">
        <f>TRUNC(SUMIF(N494:N495, N493, F494:F495),0)</f>
        <v>106</v>
      </c>
      <c r="G496" s="12"/>
      <c r="H496" s="13">
        <f>TRUNC(SUMIF(N494:N495, N493, H494:H495),0)</f>
        <v>7616</v>
      </c>
      <c r="I496" s="12"/>
      <c r="J496" s="13">
        <f>TRUNC(SUMIF(N494:N495, N493, J494:J495),0)</f>
        <v>242</v>
      </c>
      <c r="K496" s="12"/>
      <c r="L496" s="13">
        <f>F496+H496+J496</f>
        <v>7964</v>
      </c>
      <c r="M496" s="8" t="s">
        <v>51</v>
      </c>
      <c r="N496" s="2" t="s">
        <v>76</v>
      </c>
      <c r="O496" s="2" t="s">
        <v>76</v>
      </c>
      <c r="P496" s="2" t="s">
        <v>51</v>
      </c>
      <c r="Q496" s="2" t="s">
        <v>51</v>
      </c>
      <c r="R496" s="2" t="s">
        <v>51</v>
      </c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2" t="s">
        <v>51</v>
      </c>
      <c r="AW496" s="2" t="s">
        <v>51</v>
      </c>
      <c r="AX496" s="2" t="s">
        <v>51</v>
      </c>
      <c r="AY496" s="2" t="s">
        <v>51</v>
      </c>
    </row>
    <row r="497" spans="1:51" ht="30" customHeight="1">
      <c r="A497" s="9"/>
      <c r="B497" s="9"/>
      <c r="C497" s="9"/>
      <c r="D497" s="9"/>
      <c r="E497" s="12"/>
      <c r="F497" s="13"/>
      <c r="G497" s="12"/>
      <c r="H497" s="13"/>
      <c r="I497" s="12"/>
      <c r="J497" s="13"/>
      <c r="K497" s="12"/>
      <c r="L497" s="13"/>
      <c r="M497" s="9"/>
    </row>
    <row r="498" spans="1:51" ht="30" customHeight="1">
      <c r="A498" s="202" t="s">
        <v>1153</v>
      </c>
      <c r="B498" s="202"/>
      <c r="C498" s="202"/>
      <c r="D498" s="202"/>
      <c r="E498" s="203"/>
      <c r="F498" s="204"/>
      <c r="G498" s="203"/>
      <c r="H498" s="204"/>
      <c r="I498" s="203"/>
      <c r="J498" s="204"/>
      <c r="K498" s="203"/>
      <c r="L498" s="204"/>
      <c r="M498" s="202"/>
      <c r="N498" s="1" t="s">
        <v>601</v>
      </c>
    </row>
    <row r="499" spans="1:51" ht="30" customHeight="1">
      <c r="A499" s="8" t="s">
        <v>1082</v>
      </c>
      <c r="B499" s="8" t="s">
        <v>1083</v>
      </c>
      <c r="C499" s="8" t="s">
        <v>87</v>
      </c>
      <c r="D499" s="9">
        <v>1</v>
      </c>
      <c r="E499" s="12">
        <f>일위대가목록!E73</f>
        <v>72</v>
      </c>
      <c r="F499" s="13">
        <f>TRUNC(E499*D499,1)</f>
        <v>72</v>
      </c>
      <c r="G499" s="12">
        <f>일위대가목록!F73</f>
        <v>3628</v>
      </c>
      <c r="H499" s="13">
        <f>TRUNC(G499*D499,1)</f>
        <v>3628</v>
      </c>
      <c r="I499" s="12">
        <f>일위대가목록!G73</f>
        <v>0</v>
      </c>
      <c r="J499" s="13">
        <f>TRUNC(I499*D499,1)</f>
        <v>0</v>
      </c>
      <c r="K499" s="12">
        <f>TRUNC(E499+G499+I499,1)</f>
        <v>3700</v>
      </c>
      <c r="L499" s="13">
        <f>TRUNC(F499+H499+J499,1)</f>
        <v>3700</v>
      </c>
      <c r="M499" s="8" t="s">
        <v>1084</v>
      </c>
      <c r="N499" s="2" t="s">
        <v>601</v>
      </c>
      <c r="O499" s="2" t="s">
        <v>1085</v>
      </c>
      <c r="P499" s="2" t="s">
        <v>62</v>
      </c>
      <c r="Q499" s="2" t="s">
        <v>63</v>
      </c>
      <c r="R499" s="2" t="s">
        <v>63</v>
      </c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2" t="s">
        <v>51</v>
      </c>
      <c r="AW499" s="2" t="s">
        <v>1154</v>
      </c>
      <c r="AX499" s="2" t="s">
        <v>51</v>
      </c>
      <c r="AY499" s="2" t="s">
        <v>51</v>
      </c>
    </row>
    <row r="500" spans="1:51" ht="30" customHeight="1">
      <c r="A500" s="8" t="s">
        <v>402</v>
      </c>
      <c r="B500" s="8" t="s">
        <v>51</v>
      </c>
      <c r="C500" s="8" t="s">
        <v>51</v>
      </c>
      <c r="D500" s="9"/>
      <c r="E500" s="12"/>
      <c r="F500" s="13">
        <f>TRUNC(SUMIF(N499:N499, N498, F499:F499),0)</f>
        <v>72</v>
      </c>
      <c r="G500" s="12"/>
      <c r="H500" s="13">
        <f>TRUNC(SUMIF(N499:N499, N498, H499:H499),0)</f>
        <v>3628</v>
      </c>
      <c r="I500" s="12"/>
      <c r="J500" s="13">
        <f>TRUNC(SUMIF(N499:N499, N498, J499:J499),0)</f>
        <v>0</v>
      </c>
      <c r="K500" s="12"/>
      <c r="L500" s="13">
        <f>F500+H500+J500</f>
        <v>3700</v>
      </c>
      <c r="M500" s="8" t="s">
        <v>51</v>
      </c>
      <c r="N500" s="2" t="s">
        <v>76</v>
      </c>
      <c r="O500" s="2" t="s">
        <v>76</v>
      </c>
      <c r="P500" s="2" t="s">
        <v>51</v>
      </c>
      <c r="Q500" s="2" t="s">
        <v>51</v>
      </c>
      <c r="R500" s="2" t="s">
        <v>51</v>
      </c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2" t="s">
        <v>51</v>
      </c>
      <c r="AW500" s="2" t="s">
        <v>51</v>
      </c>
      <c r="AX500" s="2" t="s">
        <v>51</v>
      </c>
      <c r="AY500" s="2" t="s">
        <v>51</v>
      </c>
    </row>
    <row r="501" spans="1:51" ht="30" customHeight="1">
      <c r="A501" s="9"/>
      <c r="B501" s="9"/>
      <c r="C501" s="9"/>
      <c r="D501" s="9"/>
      <c r="E501" s="12"/>
      <c r="F501" s="13"/>
      <c r="G501" s="12"/>
      <c r="H501" s="13"/>
      <c r="I501" s="12"/>
      <c r="J501" s="13"/>
      <c r="K501" s="12"/>
      <c r="L501" s="13"/>
      <c r="M501" s="9"/>
    </row>
    <row r="502" spans="1:51" ht="30" customHeight="1">
      <c r="A502" s="202" t="s">
        <v>1155</v>
      </c>
      <c r="B502" s="202"/>
      <c r="C502" s="202"/>
      <c r="D502" s="202"/>
      <c r="E502" s="203"/>
      <c r="F502" s="204"/>
      <c r="G502" s="203"/>
      <c r="H502" s="204"/>
      <c r="I502" s="203"/>
      <c r="J502" s="204"/>
      <c r="K502" s="203"/>
      <c r="L502" s="204"/>
      <c r="M502" s="202"/>
      <c r="N502" s="1" t="s">
        <v>610</v>
      </c>
    </row>
    <row r="503" spans="1:51" ht="30" customHeight="1">
      <c r="A503" s="8" t="s">
        <v>825</v>
      </c>
      <c r="B503" s="8" t="s">
        <v>1156</v>
      </c>
      <c r="C503" s="8" t="s">
        <v>827</v>
      </c>
      <c r="D503" s="9">
        <v>1.2</v>
      </c>
      <c r="E503" s="12">
        <f>단가대비표!O81</f>
        <v>4329</v>
      </c>
      <c r="F503" s="13">
        <f>TRUNC(E503*D503,1)</f>
        <v>5194.8</v>
      </c>
      <c r="G503" s="12">
        <f>단가대비표!P81</f>
        <v>0</v>
      </c>
      <c r="H503" s="13">
        <f>TRUNC(G503*D503,1)</f>
        <v>0</v>
      </c>
      <c r="I503" s="12">
        <f>단가대비표!V81</f>
        <v>0</v>
      </c>
      <c r="J503" s="13">
        <f>TRUNC(I503*D503,1)</f>
        <v>0</v>
      </c>
      <c r="K503" s="12">
        <f>TRUNC(E503+G503+I503,1)</f>
        <v>4329</v>
      </c>
      <c r="L503" s="13">
        <f>TRUNC(F503+H503+J503,1)</f>
        <v>5194.8</v>
      </c>
      <c r="M503" s="8" t="s">
        <v>51</v>
      </c>
      <c r="N503" s="2" t="s">
        <v>610</v>
      </c>
      <c r="O503" s="2" t="s">
        <v>1157</v>
      </c>
      <c r="P503" s="2" t="s">
        <v>63</v>
      </c>
      <c r="Q503" s="2" t="s">
        <v>63</v>
      </c>
      <c r="R503" s="2" t="s">
        <v>62</v>
      </c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2" t="s">
        <v>51</v>
      </c>
      <c r="AW503" s="2" t="s">
        <v>1158</v>
      </c>
      <c r="AX503" s="2" t="s">
        <v>51</v>
      </c>
      <c r="AY503" s="2" t="s">
        <v>51</v>
      </c>
    </row>
    <row r="504" spans="1:51" ht="30" customHeight="1">
      <c r="A504" s="8" t="s">
        <v>1159</v>
      </c>
      <c r="B504" s="8" t="s">
        <v>308</v>
      </c>
      <c r="C504" s="8" t="s">
        <v>71</v>
      </c>
      <c r="D504" s="9">
        <v>1</v>
      </c>
      <c r="E504" s="12">
        <f>일위대가목록!E83</f>
        <v>0</v>
      </c>
      <c r="F504" s="13">
        <f>TRUNC(E504*D504,1)</f>
        <v>0</v>
      </c>
      <c r="G504" s="12">
        <f>일위대가목록!F83</f>
        <v>4696</v>
      </c>
      <c r="H504" s="13">
        <f>TRUNC(G504*D504,1)</f>
        <v>4696</v>
      </c>
      <c r="I504" s="12">
        <f>일위대가목록!G83</f>
        <v>0</v>
      </c>
      <c r="J504" s="13">
        <f>TRUNC(I504*D504,1)</f>
        <v>0</v>
      </c>
      <c r="K504" s="12">
        <f>TRUNC(E504+G504+I504,1)</f>
        <v>4696</v>
      </c>
      <c r="L504" s="13">
        <f>TRUNC(F504+H504+J504,1)</f>
        <v>4696</v>
      </c>
      <c r="M504" s="8" t="s">
        <v>1160</v>
      </c>
      <c r="N504" s="2" t="s">
        <v>610</v>
      </c>
      <c r="O504" s="2" t="s">
        <v>1161</v>
      </c>
      <c r="P504" s="2" t="s">
        <v>62</v>
      </c>
      <c r="Q504" s="2" t="s">
        <v>63</v>
      </c>
      <c r="R504" s="2" t="s">
        <v>63</v>
      </c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2" t="s">
        <v>51</v>
      </c>
      <c r="AW504" s="2" t="s">
        <v>1162</v>
      </c>
      <c r="AX504" s="2" t="s">
        <v>51</v>
      </c>
      <c r="AY504" s="2" t="s">
        <v>51</v>
      </c>
    </row>
    <row r="505" spans="1:51" ht="30" customHeight="1">
      <c r="A505" s="8" t="s">
        <v>402</v>
      </c>
      <c r="B505" s="8" t="s">
        <v>51</v>
      </c>
      <c r="C505" s="8" t="s">
        <v>51</v>
      </c>
      <c r="D505" s="9"/>
      <c r="E505" s="12"/>
      <c r="F505" s="13">
        <f>TRUNC(SUMIF(N503:N504, N502, F503:F504),0)</f>
        <v>5194</v>
      </c>
      <c r="G505" s="12"/>
      <c r="H505" s="13">
        <f>TRUNC(SUMIF(N503:N504, N502, H503:H504),0)</f>
        <v>4696</v>
      </c>
      <c r="I505" s="12"/>
      <c r="J505" s="13">
        <f>TRUNC(SUMIF(N503:N504, N502, J503:J504),0)</f>
        <v>0</v>
      </c>
      <c r="K505" s="12"/>
      <c r="L505" s="13">
        <f>F505+H505+J505</f>
        <v>9890</v>
      </c>
      <c r="M505" s="8" t="s">
        <v>51</v>
      </c>
      <c r="N505" s="2" t="s">
        <v>76</v>
      </c>
      <c r="O505" s="2" t="s">
        <v>76</v>
      </c>
      <c r="P505" s="2" t="s">
        <v>51</v>
      </c>
      <c r="Q505" s="2" t="s">
        <v>51</v>
      </c>
      <c r="R505" s="2" t="s">
        <v>51</v>
      </c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2" t="s">
        <v>51</v>
      </c>
      <c r="AW505" s="2" t="s">
        <v>51</v>
      </c>
      <c r="AX505" s="2" t="s">
        <v>51</v>
      </c>
      <c r="AY505" s="2" t="s">
        <v>51</v>
      </c>
    </row>
    <row r="506" spans="1:51" ht="30" customHeight="1">
      <c r="A506" s="9"/>
      <c r="B506" s="9"/>
      <c r="C506" s="9"/>
      <c r="D506" s="9"/>
      <c r="E506" s="12"/>
      <c r="F506" s="13"/>
      <c r="G506" s="12"/>
      <c r="H506" s="13"/>
      <c r="I506" s="12"/>
      <c r="J506" s="13"/>
      <c r="K506" s="12"/>
      <c r="L506" s="13"/>
      <c r="M506" s="9"/>
    </row>
    <row r="507" spans="1:51" ht="30" customHeight="1">
      <c r="A507" s="202" t="s">
        <v>1163</v>
      </c>
      <c r="B507" s="202"/>
      <c r="C507" s="202"/>
      <c r="D507" s="202"/>
      <c r="E507" s="203"/>
      <c r="F507" s="204"/>
      <c r="G507" s="203"/>
      <c r="H507" s="204"/>
      <c r="I507" s="203"/>
      <c r="J507" s="204"/>
      <c r="K507" s="203"/>
      <c r="L507" s="204"/>
      <c r="M507" s="202"/>
      <c r="N507" s="1" t="s">
        <v>1141</v>
      </c>
    </row>
    <row r="508" spans="1:51" ht="30" customHeight="1">
      <c r="A508" s="8" t="s">
        <v>1001</v>
      </c>
      <c r="B508" s="8" t="s">
        <v>1002</v>
      </c>
      <c r="C508" s="8" t="s">
        <v>479</v>
      </c>
      <c r="D508" s="9">
        <v>1.8852000000000001E-2</v>
      </c>
      <c r="E508" s="12">
        <f>단가대비표!O18</f>
        <v>11270</v>
      </c>
      <c r="F508" s="13">
        <f t="shared" ref="F508:F517" si="92">TRUNC(E508*D508,1)</f>
        <v>212.4</v>
      </c>
      <c r="G508" s="12">
        <f>단가대비표!P18</f>
        <v>0</v>
      </c>
      <c r="H508" s="13">
        <f t="shared" ref="H508:H517" si="93">TRUNC(G508*D508,1)</f>
        <v>0</v>
      </c>
      <c r="I508" s="12">
        <f>단가대비표!V18</f>
        <v>0</v>
      </c>
      <c r="J508" s="13">
        <f t="shared" ref="J508:J517" si="94">TRUNC(I508*D508,1)</f>
        <v>0</v>
      </c>
      <c r="K508" s="12">
        <f t="shared" ref="K508:K517" si="95">TRUNC(E508+G508+I508,1)</f>
        <v>11270</v>
      </c>
      <c r="L508" s="13">
        <f t="shared" ref="L508:L517" si="96">TRUNC(F508+H508+J508,1)</f>
        <v>212.4</v>
      </c>
      <c r="M508" s="8" t="s">
        <v>51</v>
      </c>
      <c r="N508" s="2" t="s">
        <v>1141</v>
      </c>
      <c r="O508" s="2" t="s">
        <v>1003</v>
      </c>
      <c r="P508" s="2" t="s">
        <v>63</v>
      </c>
      <c r="Q508" s="2" t="s">
        <v>63</v>
      </c>
      <c r="R508" s="2" t="s">
        <v>62</v>
      </c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2" t="s">
        <v>51</v>
      </c>
      <c r="AW508" s="2" t="s">
        <v>1164</v>
      </c>
      <c r="AX508" s="2" t="s">
        <v>51</v>
      </c>
      <c r="AY508" s="2" t="s">
        <v>51</v>
      </c>
    </row>
    <row r="509" spans="1:51" ht="30" customHeight="1">
      <c r="A509" s="8" t="s">
        <v>946</v>
      </c>
      <c r="B509" s="8" t="s">
        <v>947</v>
      </c>
      <c r="C509" s="8" t="s">
        <v>827</v>
      </c>
      <c r="D509" s="9">
        <v>6.4260000000000002</v>
      </c>
      <c r="E509" s="12">
        <f>단가대비표!O14</f>
        <v>2.2200000000000002</v>
      </c>
      <c r="F509" s="13">
        <f t="shared" si="92"/>
        <v>14.2</v>
      </c>
      <c r="G509" s="12">
        <f>단가대비표!P14</f>
        <v>0</v>
      </c>
      <c r="H509" s="13">
        <f t="shared" si="93"/>
        <v>0</v>
      </c>
      <c r="I509" s="12">
        <f>단가대비표!V14</f>
        <v>0</v>
      </c>
      <c r="J509" s="13">
        <f t="shared" si="94"/>
        <v>0</v>
      </c>
      <c r="K509" s="12">
        <f t="shared" si="95"/>
        <v>2.2000000000000002</v>
      </c>
      <c r="L509" s="13">
        <f t="shared" si="96"/>
        <v>14.2</v>
      </c>
      <c r="M509" s="8" t="s">
        <v>948</v>
      </c>
      <c r="N509" s="2" t="s">
        <v>1141</v>
      </c>
      <c r="O509" s="2" t="s">
        <v>949</v>
      </c>
      <c r="P509" s="2" t="s">
        <v>63</v>
      </c>
      <c r="Q509" s="2" t="s">
        <v>63</v>
      </c>
      <c r="R509" s="2" t="s">
        <v>62</v>
      </c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2" t="s">
        <v>51</v>
      </c>
      <c r="AW509" s="2" t="s">
        <v>1165</v>
      </c>
      <c r="AX509" s="2" t="s">
        <v>51</v>
      </c>
      <c r="AY509" s="2" t="s">
        <v>51</v>
      </c>
    </row>
    <row r="510" spans="1:51" ht="30" customHeight="1">
      <c r="A510" s="8" t="s">
        <v>951</v>
      </c>
      <c r="B510" s="8" t="s">
        <v>952</v>
      </c>
      <c r="C510" s="8" t="s">
        <v>479</v>
      </c>
      <c r="D510" s="9">
        <v>2.8800000000000002E-3</v>
      </c>
      <c r="E510" s="12">
        <f>단가대비표!O16</f>
        <v>12041</v>
      </c>
      <c r="F510" s="13">
        <f t="shared" si="92"/>
        <v>34.6</v>
      </c>
      <c r="G510" s="12">
        <f>단가대비표!P16</f>
        <v>0</v>
      </c>
      <c r="H510" s="13">
        <f t="shared" si="93"/>
        <v>0</v>
      </c>
      <c r="I510" s="12">
        <f>단가대비표!V16</f>
        <v>0</v>
      </c>
      <c r="J510" s="13">
        <f t="shared" si="94"/>
        <v>0</v>
      </c>
      <c r="K510" s="12">
        <f t="shared" si="95"/>
        <v>12041</v>
      </c>
      <c r="L510" s="13">
        <f t="shared" si="96"/>
        <v>34.6</v>
      </c>
      <c r="M510" s="8" t="s">
        <v>51</v>
      </c>
      <c r="N510" s="2" t="s">
        <v>1141</v>
      </c>
      <c r="O510" s="2" t="s">
        <v>953</v>
      </c>
      <c r="P510" s="2" t="s">
        <v>63</v>
      </c>
      <c r="Q510" s="2" t="s">
        <v>63</v>
      </c>
      <c r="R510" s="2" t="s">
        <v>62</v>
      </c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2" t="s">
        <v>51</v>
      </c>
      <c r="AW510" s="2" t="s">
        <v>1166</v>
      </c>
      <c r="AX510" s="2" t="s">
        <v>51</v>
      </c>
      <c r="AY510" s="2" t="s">
        <v>51</v>
      </c>
    </row>
    <row r="511" spans="1:51" ht="30" customHeight="1">
      <c r="A511" s="8" t="s">
        <v>955</v>
      </c>
      <c r="B511" s="8" t="s">
        <v>956</v>
      </c>
      <c r="C511" s="8" t="s">
        <v>502</v>
      </c>
      <c r="D511" s="9">
        <v>2.1252E-2</v>
      </c>
      <c r="E511" s="12">
        <f>일위대가목록!E59</f>
        <v>0</v>
      </c>
      <c r="F511" s="13">
        <f t="shared" si="92"/>
        <v>0</v>
      </c>
      <c r="G511" s="12">
        <f>일위대가목록!F59</f>
        <v>0</v>
      </c>
      <c r="H511" s="13">
        <f t="shared" si="93"/>
        <v>0</v>
      </c>
      <c r="I511" s="12">
        <f>일위대가목록!G59</f>
        <v>140</v>
      </c>
      <c r="J511" s="13">
        <f t="shared" si="94"/>
        <v>2.9</v>
      </c>
      <c r="K511" s="12">
        <f t="shared" si="95"/>
        <v>140</v>
      </c>
      <c r="L511" s="13">
        <f t="shared" si="96"/>
        <v>2.9</v>
      </c>
      <c r="M511" s="8" t="s">
        <v>957</v>
      </c>
      <c r="N511" s="2" t="s">
        <v>1141</v>
      </c>
      <c r="O511" s="2" t="s">
        <v>958</v>
      </c>
      <c r="P511" s="2" t="s">
        <v>62</v>
      </c>
      <c r="Q511" s="2" t="s">
        <v>63</v>
      </c>
      <c r="R511" s="2" t="s">
        <v>63</v>
      </c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2" t="s">
        <v>51</v>
      </c>
      <c r="AW511" s="2" t="s">
        <v>1167</v>
      </c>
      <c r="AX511" s="2" t="s">
        <v>51</v>
      </c>
      <c r="AY511" s="2" t="s">
        <v>51</v>
      </c>
    </row>
    <row r="512" spans="1:51" ht="30" customHeight="1">
      <c r="A512" s="8" t="s">
        <v>960</v>
      </c>
      <c r="B512" s="8" t="s">
        <v>961</v>
      </c>
      <c r="C512" s="8" t="s">
        <v>962</v>
      </c>
      <c r="D512" s="9">
        <v>0.12852</v>
      </c>
      <c r="E512" s="12">
        <f>단가대비표!O91</f>
        <v>0</v>
      </c>
      <c r="F512" s="13">
        <f t="shared" si="92"/>
        <v>0</v>
      </c>
      <c r="G512" s="12">
        <f>단가대비표!P91</f>
        <v>0</v>
      </c>
      <c r="H512" s="13">
        <f t="shared" si="93"/>
        <v>0</v>
      </c>
      <c r="I512" s="12">
        <f>단가대비표!V91</f>
        <v>79</v>
      </c>
      <c r="J512" s="13">
        <f t="shared" si="94"/>
        <v>10.1</v>
      </c>
      <c r="K512" s="12">
        <f t="shared" si="95"/>
        <v>79</v>
      </c>
      <c r="L512" s="13">
        <f t="shared" si="96"/>
        <v>10.1</v>
      </c>
      <c r="M512" s="8" t="s">
        <v>51</v>
      </c>
      <c r="N512" s="2" t="s">
        <v>1141</v>
      </c>
      <c r="O512" s="2" t="s">
        <v>963</v>
      </c>
      <c r="P512" s="2" t="s">
        <v>63</v>
      </c>
      <c r="Q512" s="2" t="s">
        <v>63</v>
      </c>
      <c r="R512" s="2" t="s">
        <v>62</v>
      </c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2" t="s">
        <v>51</v>
      </c>
      <c r="AW512" s="2" t="s">
        <v>1168</v>
      </c>
      <c r="AX512" s="2" t="s">
        <v>51</v>
      </c>
      <c r="AY512" s="2" t="s">
        <v>51</v>
      </c>
    </row>
    <row r="513" spans="1:51" ht="30" customHeight="1">
      <c r="A513" s="8" t="s">
        <v>965</v>
      </c>
      <c r="B513" s="8" t="s">
        <v>483</v>
      </c>
      <c r="C513" s="8" t="s">
        <v>484</v>
      </c>
      <c r="D513" s="9">
        <v>2.6159999999999999E-2</v>
      </c>
      <c r="E513" s="12">
        <f>단가대비표!O95</f>
        <v>0</v>
      </c>
      <c r="F513" s="13">
        <f t="shared" si="92"/>
        <v>0</v>
      </c>
      <c r="G513" s="12">
        <f>단가대비표!P95</f>
        <v>200155</v>
      </c>
      <c r="H513" s="13">
        <f t="shared" si="93"/>
        <v>5236</v>
      </c>
      <c r="I513" s="12">
        <f>단가대비표!V95</f>
        <v>0</v>
      </c>
      <c r="J513" s="13">
        <f t="shared" si="94"/>
        <v>0</v>
      </c>
      <c r="K513" s="12">
        <f t="shared" si="95"/>
        <v>200155</v>
      </c>
      <c r="L513" s="13">
        <f t="shared" si="96"/>
        <v>5236</v>
      </c>
      <c r="M513" s="8" t="s">
        <v>51</v>
      </c>
      <c r="N513" s="2" t="s">
        <v>1141</v>
      </c>
      <c r="O513" s="2" t="s">
        <v>966</v>
      </c>
      <c r="P513" s="2" t="s">
        <v>63</v>
      </c>
      <c r="Q513" s="2" t="s">
        <v>63</v>
      </c>
      <c r="R513" s="2" t="s">
        <v>62</v>
      </c>
      <c r="S513" s="3"/>
      <c r="T513" s="3"/>
      <c r="U513" s="3"/>
      <c r="V513" s="3">
        <v>1</v>
      </c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2" t="s">
        <v>51</v>
      </c>
      <c r="AW513" s="2" t="s">
        <v>1169</v>
      </c>
      <c r="AX513" s="2" t="s">
        <v>51</v>
      </c>
      <c r="AY513" s="2" t="s">
        <v>51</v>
      </c>
    </row>
    <row r="514" spans="1:51" ht="30" customHeight="1">
      <c r="A514" s="8" t="s">
        <v>482</v>
      </c>
      <c r="B514" s="8" t="s">
        <v>483</v>
      </c>
      <c r="C514" s="8" t="s">
        <v>484</v>
      </c>
      <c r="D514" s="9">
        <v>6.7199999999999996E-4</v>
      </c>
      <c r="E514" s="12">
        <f>단가대비표!O92</f>
        <v>0</v>
      </c>
      <c r="F514" s="13">
        <f t="shared" si="92"/>
        <v>0</v>
      </c>
      <c r="G514" s="12">
        <f>단가대비표!P92</f>
        <v>141096</v>
      </c>
      <c r="H514" s="13">
        <f t="shared" si="93"/>
        <v>94.8</v>
      </c>
      <c r="I514" s="12">
        <f>단가대비표!V92</f>
        <v>0</v>
      </c>
      <c r="J514" s="13">
        <f t="shared" si="94"/>
        <v>0</v>
      </c>
      <c r="K514" s="12">
        <f t="shared" si="95"/>
        <v>141096</v>
      </c>
      <c r="L514" s="13">
        <f t="shared" si="96"/>
        <v>94.8</v>
      </c>
      <c r="M514" s="8" t="s">
        <v>51</v>
      </c>
      <c r="N514" s="2" t="s">
        <v>1141</v>
      </c>
      <c r="O514" s="2" t="s">
        <v>485</v>
      </c>
      <c r="P514" s="2" t="s">
        <v>63</v>
      </c>
      <c r="Q514" s="2" t="s">
        <v>63</v>
      </c>
      <c r="R514" s="2" t="s">
        <v>62</v>
      </c>
      <c r="S514" s="3"/>
      <c r="T514" s="3"/>
      <c r="U514" s="3"/>
      <c r="V514" s="3">
        <v>1</v>
      </c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2" t="s">
        <v>51</v>
      </c>
      <c r="AW514" s="2" t="s">
        <v>1170</v>
      </c>
      <c r="AX514" s="2" t="s">
        <v>51</v>
      </c>
      <c r="AY514" s="2" t="s">
        <v>51</v>
      </c>
    </row>
    <row r="515" spans="1:51" ht="30" customHeight="1">
      <c r="A515" s="8" t="s">
        <v>969</v>
      </c>
      <c r="B515" s="8" t="s">
        <v>483</v>
      </c>
      <c r="C515" s="8" t="s">
        <v>484</v>
      </c>
      <c r="D515" s="9">
        <v>2.6519999999999998E-3</v>
      </c>
      <c r="E515" s="12">
        <f>단가대비표!O98</f>
        <v>0</v>
      </c>
      <c r="F515" s="13">
        <f t="shared" si="92"/>
        <v>0</v>
      </c>
      <c r="G515" s="12">
        <f>단가대비표!P98</f>
        <v>225966</v>
      </c>
      <c r="H515" s="13">
        <f t="shared" si="93"/>
        <v>599.20000000000005</v>
      </c>
      <c r="I515" s="12">
        <f>단가대비표!V98</f>
        <v>0</v>
      </c>
      <c r="J515" s="13">
        <f t="shared" si="94"/>
        <v>0</v>
      </c>
      <c r="K515" s="12">
        <f t="shared" si="95"/>
        <v>225966</v>
      </c>
      <c r="L515" s="13">
        <f t="shared" si="96"/>
        <v>599.20000000000005</v>
      </c>
      <c r="M515" s="8" t="s">
        <v>51</v>
      </c>
      <c r="N515" s="2" t="s">
        <v>1141</v>
      </c>
      <c r="O515" s="2" t="s">
        <v>970</v>
      </c>
      <c r="P515" s="2" t="s">
        <v>63</v>
      </c>
      <c r="Q515" s="2" t="s">
        <v>63</v>
      </c>
      <c r="R515" s="2" t="s">
        <v>62</v>
      </c>
      <c r="S515" s="3"/>
      <c r="T515" s="3"/>
      <c r="U515" s="3"/>
      <c r="V515" s="3">
        <v>1</v>
      </c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2" t="s">
        <v>51</v>
      </c>
      <c r="AW515" s="2" t="s">
        <v>1171</v>
      </c>
      <c r="AX515" s="2" t="s">
        <v>51</v>
      </c>
      <c r="AY515" s="2" t="s">
        <v>51</v>
      </c>
    </row>
    <row r="516" spans="1:51" ht="30" customHeight="1">
      <c r="A516" s="8" t="s">
        <v>497</v>
      </c>
      <c r="B516" s="8" t="s">
        <v>483</v>
      </c>
      <c r="C516" s="8" t="s">
        <v>484</v>
      </c>
      <c r="D516" s="9">
        <v>7.5600000000000005E-4</v>
      </c>
      <c r="E516" s="12">
        <f>단가대비표!O93</f>
        <v>0</v>
      </c>
      <c r="F516" s="13">
        <f t="shared" si="92"/>
        <v>0</v>
      </c>
      <c r="G516" s="12">
        <f>단가대비표!P93</f>
        <v>179203</v>
      </c>
      <c r="H516" s="13">
        <f t="shared" si="93"/>
        <v>135.4</v>
      </c>
      <c r="I516" s="12">
        <f>단가대비표!V93</f>
        <v>0</v>
      </c>
      <c r="J516" s="13">
        <f t="shared" si="94"/>
        <v>0</v>
      </c>
      <c r="K516" s="12">
        <f t="shared" si="95"/>
        <v>179203</v>
      </c>
      <c r="L516" s="13">
        <f t="shared" si="96"/>
        <v>135.4</v>
      </c>
      <c r="M516" s="8" t="s">
        <v>51</v>
      </c>
      <c r="N516" s="2" t="s">
        <v>1141</v>
      </c>
      <c r="O516" s="2" t="s">
        <v>498</v>
      </c>
      <c r="P516" s="2" t="s">
        <v>63</v>
      </c>
      <c r="Q516" s="2" t="s">
        <v>63</v>
      </c>
      <c r="R516" s="2" t="s">
        <v>62</v>
      </c>
      <c r="S516" s="3"/>
      <c r="T516" s="3"/>
      <c r="U516" s="3"/>
      <c r="V516" s="3">
        <v>1</v>
      </c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2" t="s">
        <v>51</v>
      </c>
      <c r="AW516" s="2" t="s">
        <v>1172</v>
      </c>
      <c r="AX516" s="2" t="s">
        <v>51</v>
      </c>
      <c r="AY516" s="2" t="s">
        <v>51</v>
      </c>
    </row>
    <row r="517" spans="1:51" ht="30" customHeight="1">
      <c r="A517" s="8" t="s">
        <v>817</v>
      </c>
      <c r="B517" s="8" t="s">
        <v>887</v>
      </c>
      <c r="C517" s="8" t="s">
        <v>399</v>
      </c>
      <c r="D517" s="9">
        <v>1</v>
      </c>
      <c r="E517" s="12">
        <v>0</v>
      </c>
      <c r="F517" s="13">
        <f t="shared" si="92"/>
        <v>0</v>
      </c>
      <c r="G517" s="12">
        <v>0</v>
      </c>
      <c r="H517" s="13">
        <f t="shared" si="93"/>
        <v>0</v>
      </c>
      <c r="I517" s="12">
        <f>TRUNC(SUMIF(V508:V517, RIGHTB(O517, 1), H508:H517)*U517, 2)</f>
        <v>181.96</v>
      </c>
      <c r="J517" s="13">
        <f t="shared" si="94"/>
        <v>181.9</v>
      </c>
      <c r="K517" s="12">
        <f t="shared" si="95"/>
        <v>181.9</v>
      </c>
      <c r="L517" s="13">
        <f t="shared" si="96"/>
        <v>181.9</v>
      </c>
      <c r="M517" s="8" t="s">
        <v>51</v>
      </c>
      <c r="N517" s="2" t="s">
        <v>1141</v>
      </c>
      <c r="O517" s="2" t="s">
        <v>400</v>
      </c>
      <c r="P517" s="2" t="s">
        <v>63</v>
      </c>
      <c r="Q517" s="2" t="s">
        <v>63</v>
      </c>
      <c r="R517" s="2" t="s">
        <v>63</v>
      </c>
      <c r="S517" s="3">
        <v>1</v>
      </c>
      <c r="T517" s="3">
        <v>2</v>
      </c>
      <c r="U517" s="3">
        <v>0.03</v>
      </c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2" t="s">
        <v>51</v>
      </c>
      <c r="AW517" s="2" t="s">
        <v>1173</v>
      </c>
      <c r="AX517" s="2" t="s">
        <v>51</v>
      </c>
      <c r="AY517" s="2" t="s">
        <v>51</v>
      </c>
    </row>
    <row r="518" spans="1:51" ht="30" customHeight="1">
      <c r="A518" s="8" t="s">
        <v>402</v>
      </c>
      <c r="B518" s="8" t="s">
        <v>51</v>
      </c>
      <c r="C518" s="8" t="s">
        <v>51</v>
      </c>
      <c r="D518" s="9"/>
      <c r="E518" s="12"/>
      <c r="F518" s="13">
        <f>TRUNC(SUMIF(N508:N517, N507, F508:F517),0)</f>
        <v>261</v>
      </c>
      <c r="G518" s="12"/>
      <c r="H518" s="13">
        <f>TRUNC(SUMIF(N508:N517, N507, H508:H517),0)</f>
        <v>6065</v>
      </c>
      <c r="I518" s="12"/>
      <c r="J518" s="13">
        <f>TRUNC(SUMIF(N508:N517, N507, J508:J517),0)</f>
        <v>194</v>
      </c>
      <c r="K518" s="12"/>
      <c r="L518" s="13">
        <f>F518+H518+J518</f>
        <v>6520</v>
      </c>
      <c r="M518" s="8" t="s">
        <v>51</v>
      </c>
      <c r="N518" s="2" t="s">
        <v>76</v>
      </c>
      <c r="O518" s="2" t="s">
        <v>76</v>
      </c>
      <c r="P518" s="2" t="s">
        <v>51</v>
      </c>
      <c r="Q518" s="2" t="s">
        <v>51</v>
      </c>
      <c r="R518" s="2" t="s">
        <v>51</v>
      </c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2" t="s">
        <v>51</v>
      </c>
      <c r="AW518" s="2" t="s">
        <v>51</v>
      </c>
      <c r="AX518" s="2" t="s">
        <v>51</v>
      </c>
      <c r="AY518" s="2" t="s">
        <v>51</v>
      </c>
    </row>
    <row r="519" spans="1:51" ht="30" customHeight="1">
      <c r="A519" s="9"/>
      <c r="B519" s="9"/>
      <c r="C519" s="9"/>
      <c r="D519" s="9"/>
      <c r="E519" s="12"/>
      <c r="F519" s="13"/>
      <c r="G519" s="12"/>
      <c r="H519" s="13"/>
      <c r="I519" s="12"/>
      <c r="J519" s="13"/>
      <c r="K519" s="12"/>
      <c r="L519" s="13"/>
      <c r="M519" s="9"/>
    </row>
    <row r="520" spans="1:51" ht="30" customHeight="1">
      <c r="A520" s="202" t="s">
        <v>1174</v>
      </c>
      <c r="B520" s="202"/>
      <c r="C520" s="202"/>
      <c r="D520" s="202"/>
      <c r="E520" s="203"/>
      <c r="F520" s="204"/>
      <c r="G520" s="203"/>
      <c r="H520" s="204"/>
      <c r="I520" s="203"/>
      <c r="J520" s="204"/>
      <c r="K520" s="203"/>
      <c r="L520" s="204"/>
      <c r="M520" s="202"/>
      <c r="N520" s="1" t="s">
        <v>1144</v>
      </c>
    </row>
    <row r="521" spans="1:51" ht="30" customHeight="1">
      <c r="A521" s="8" t="s">
        <v>1001</v>
      </c>
      <c r="B521" s="8" t="s">
        <v>1002</v>
      </c>
      <c r="C521" s="8" t="s">
        <v>479</v>
      </c>
      <c r="D521" s="9">
        <v>3.3240000000000001E-3</v>
      </c>
      <c r="E521" s="12">
        <f>단가대비표!O18</f>
        <v>11270</v>
      </c>
      <c r="F521" s="13">
        <f t="shared" ref="F521:F530" si="97">TRUNC(E521*D521,1)</f>
        <v>37.4</v>
      </c>
      <c r="G521" s="12">
        <f>단가대비표!P18</f>
        <v>0</v>
      </c>
      <c r="H521" s="13">
        <f t="shared" ref="H521:H530" si="98">TRUNC(G521*D521,1)</f>
        <v>0</v>
      </c>
      <c r="I521" s="12">
        <f>단가대비표!V18</f>
        <v>0</v>
      </c>
      <c r="J521" s="13">
        <f t="shared" ref="J521:J530" si="99">TRUNC(I521*D521,1)</f>
        <v>0</v>
      </c>
      <c r="K521" s="12">
        <f t="shared" ref="K521:K530" si="100">TRUNC(E521+G521+I521,1)</f>
        <v>11270</v>
      </c>
      <c r="L521" s="13">
        <f t="shared" ref="L521:L530" si="101">TRUNC(F521+H521+J521,1)</f>
        <v>37.4</v>
      </c>
      <c r="M521" s="8" t="s">
        <v>51</v>
      </c>
      <c r="N521" s="2" t="s">
        <v>1144</v>
      </c>
      <c r="O521" s="2" t="s">
        <v>1003</v>
      </c>
      <c r="P521" s="2" t="s">
        <v>63</v>
      </c>
      <c r="Q521" s="2" t="s">
        <v>63</v>
      </c>
      <c r="R521" s="2" t="s">
        <v>62</v>
      </c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2" t="s">
        <v>51</v>
      </c>
      <c r="AW521" s="2" t="s">
        <v>1175</v>
      </c>
      <c r="AX521" s="2" t="s">
        <v>51</v>
      </c>
      <c r="AY521" s="2" t="s">
        <v>51</v>
      </c>
    </row>
    <row r="522" spans="1:51" ht="30" customHeight="1">
      <c r="A522" s="8" t="s">
        <v>946</v>
      </c>
      <c r="B522" s="8" t="s">
        <v>947</v>
      </c>
      <c r="C522" s="8" t="s">
        <v>827</v>
      </c>
      <c r="D522" s="9">
        <v>1.1339999999999999</v>
      </c>
      <c r="E522" s="12">
        <f>단가대비표!O14</f>
        <v>2.2200000000000002</v>
      </c>
      <c r="F522" s="13">
        <f t="shared" si="97"/>
        <v>2.5</v>
      </c>
      <c r="G522" s="12">
        <f>단가대비표!P14</f>
        <v>0</v>
      </c>
      <c r="H522" s="13">
        <f t="shared" si="98"/>
        <v>0</v>
      </c>
      <c r="I522" s="12">
        <f>단가대비표!V14</f>
        <v>0</v>
      </c>
      <c r="J522" s="13">
        <f t="shared" si="99"/>
        <v>0</v>
      </c>
      <c r="K522" s="12">
        <f t="shared" si="100"/>
        <v>2.2000000000000002</v>
      </c>
      <c r="L522" s="13">
        <f t="shared" si="101"/>
        <v>2.5</v>
      </c>
      <c r="M522" s="8" t="s">
        <v>948</v>
      </c>
      <c r="N522" s="2" t="s">
        <v>1144</v>
      </c>
      <c r="O522" s="2" t="s">
        <v>949</v>
      </c>
      <c r="P522" s="2" t="s">
        <v>63</v>
      </c>
      <c r="Q522" s="2" t="s">
        <v>63</v>
      </c>
      <c r="R522" s="2" t="s">
        <v>62</v>
      </c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2" t="s">
        <v>51</v>
      </c>
      <c r="AW522" s="2" t="s">
        <v>1176</v>
      </c>
      <c r="AX522" s="2" t="s">
        <v>51</v>
      </c>
      <c r="AY522" s="2" t="s">
        <v>51</v>
      </c>
    </row>
    <row r="523" spans="1:51" ht="30" customHeight="1">
      <c r="A523" s="8" t="s">
        <v>951</v>
      </c>
      <c r="B523" s="8" t="s">
        <v>952</v>
      </c>
      <c r="C523" s="8" t="s">
        <v>479</v>
      </c>
      <c r="D523" s="9">
        <v>4.8000000000000001E-4</v>
      </c>
      <c r="E523" s="12">
        <f>단가대비표!O16</f>
        <v>12041</v>
      </c>
      <c r="F523" s="13">
        <f t="shared" si="97"/>
        <v>5.7</v>
      </c>
      <c r="G523" s="12">
        <f>단가대비표!P16</f>
        <v>0</v>
      </c>
      <c r="H523" s="13">
        <f t="shared" si="98"/>
        <v>0</v>
      </c>
      <c r="I523" s="12">
        <f>단가대비표!V16</f>
        <v>0</v>
      </c>
      <c r="J523" s="13">
        <f t="shared" si="99"/>
        <v>0</v>
      </c>
      <c r="K523" s="12">
        <f t="shared" si="100"/>
        <v>12041</v>
      </c>
      <c r="L523" s="13">
        <f t="shared" si="101"/>
        <v>5.7</v>
      </c>
      <c r="M523" s="8" t="s">
        <v>51</v>
      </c>
      <c r="N523" s="2" t="s">
        <v>1144</v>
      </c>
      <c r="O523" s="2" t="s">
        <v>953</v>
      </c>
      <c r="P523" s="2" t="s">
        <v>63</v>
      </c>
      <c r="Q523" s="2" t="s">
        <v>63</v>
      </c>
      <c r="R523" s="2" t="s">
        <v>62</v>
      </c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2" t="s">
        <v>51</v>
      </c>
      <c r="AW523" s="2" t="s">
        <v>1177</v>
      </c>
      <c r="AX523" s="2" t="s">
        <v>51</v>
      </c>
      <c r="AY523" s="2" t="s">
        <v>51</v>
      </c>
    </row>
    <row r="524" spans="1:51" ht="30" customHeight="1">
      <c r="A524" s="8" t="s">
        <v>955</v>
      </c>
      <c r="B524" s="8" t="s">
        <v>956</v>
      </c>
      <c r="C524" s="8" t="s">
        <v>502</v>
      </c>
      <c r="D524" s="9">
        <v>3.7439999999999999E-3</v>
      </c>
      <c r="E524" s="12">
        <f>일위대가목록!E59</f>
        <v>0</v>
      </c>
      <c r="F524" s="13">
        <f t="shared" si="97"/>
        <v>0</v>
      </c>
      <c r="G524" s="12">
        <f>일위대가목록!F59</f>
        <v>0</v>
      </c>
      <c r="H524" s="13">
        <f t="shared" si="98"/>
        <v>0</v>
      </c>
      <c r="I524" s="12">
        <f>일위대가목록!G59</f>
        <v>140</v>
      </c>
      <c r="J524" s="13">
        <f t="shared" si="99"/>
        <v>0.5</v>
      </c>
      <c r="K524" s="12">
        <f t="shared" si="100"/>
        <v>140</v>
      </c>
      <c r="L524" s="13">
        <f t="shared" si="101"/>
        <v>0.5</v>
      </c>
      <c r="M524" s="8" t="s">
        <v>957</v>
      </c>
      <c r="N524" s="2" t="s">
        <v>1144</v>
      </c>
      <c r="O524" s="2" t="s">
        <v>958</v>
      </c>
      <c r="P524" s="2" t="s">
        <v>62</v>
      </c>
      <c r="Q524" s="2" t="s">
        <v>63</v>
      </c>
      <c r="R524" s="2" t="s">
        <v>63</v>
      </c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2" t="s">
        <v>51</v>
      </c>
      <c r="AW524" s="2" t="s">
        <v>1178</v>
      </c>
      <c r="AX524" s="2" t="s">
        <v>51</v>
      </c>
      <c r="AY524" s="2" t="s">
        <v>51</v>
      </c>
    </row>
    <row r="525" spans="1:51" ht="30" customHeight="1">
      <c r="A525" s="8" t="s">
        <v>960</v>
      </c>
      <c r="B525" s="8" t="s">
        <v>961</v>
      </c>
      <c r="C525" s="8" t="s">
        <v>962</v>
      </c>
      <c r="D525" s="9">
        <v>2.2679999999999999E-2</v>
      </c>
      <c r="E525" s="12">
        <f>단가대비표!O91</f>
        <v>0</v>
      </c>
      <c r="F525" s="13">
        <f t="shared" si="97"/>
        <v>0</v>
      </c>
      <c r="G525" s="12">
        <f>단가대비표!P91</f>
        <v>0</v>
      </c>
      <c r="H525" s="13">
        <f t="shared" si="98"/>
        <v>0</v>
      </c>
      <c r="I525" s="12">
        <f>단가대비표!V91</f>
        <v>79</v>
      </c>
      <c r="J525" s="13">
        <f t="shared" si="99"/>
        <v>1.7</v>
      </c>
      <c r="K525" s="12">
        <f t="shared" si="100"/>
        <v>79</v>
      </c>
      <c r="L525" s="13">
        <f t="shared" si="101"/>
        <v>1.7</v>
      </c>
      <c r="M525" s="8" t="s">
        <v>51</v>
      </c>
      <c r="N525" s="2" t="s">
        <v>1144</v>
      </c>
      <c r="O525" s="2" t="s">
        <v>963</v>
      </c>
      <c r="P525" s="2" t="s">
        <v>63</v>
      </c>
      <c r="Q525" s="2" t="s">
        <v>63</v>
      </c>
      <c r="R525" s="2" t="s">
        <v>62</v>
      </c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2" t="s">
        <v>51</v>
      </c>
      <c r="AW525" s="2" t="s">
        <v>1179</v>
      </c>
      <c r="AX525" s="2" t="s">
        <v>51</v>
      </c>
      <c r="AY525" s="2" t="s">
        <v>51</v>
      </c>
    </row>
    <row r="526" spans="1:51" ht="30" customHeight="1">
      <c r="A526" s="8" t="s">
        <v>965</v>
      </c>
      <c r="B526" s="8" t="s">
        <v>483</v>
      </c>
      <c r="C526" s="8" t="s">
        <v>484</v>
      </c>
      <c r="D526" s="9">
        <v>7.0200000000000002E-3</v>
      </c>
      <c r="E526" s="12">
        <f>단가대비표!O95</f>
        <v>0</v>
      </c>
      <c r="F526" s="13">
        <f t="shared" si="97"/>
        <v>0</v>
      </c>
      <c r="G526" s="12">
        <f>단가대비표!P95</f>
        <v>200155</v>
      </c>
      <c r="H526" s="13">
        <f t="shared" si="98"/>
        <v>1405</v>
      </c>
      <c r="I526" s="12">
        <f>단가대비표!V95</f>
        <v>0</v>
      </c>
      <c r="J526" s="13">
        <f t="shared" si="99"/>
        <v>0</v>
      </c>
      <c r="K526" s="12">
        <f t="shared" si="100"/>
        <v>200155</v>
      </c>
      <c r="L526" s="13">
        <f t="shared" si="101"/>
        <v>1405</v>
      </c>
      <c r="M526" s="8" t="s">
        <v>51</v>
      </c>
      <c r="N526" s="2" t="s">
        <v>1144</v>
      </c>
      <c r="O526" s="2" t="s">
        <v>966</v>
      </c>
      <c r="P526" s="2" t="s">
        <v>63</v>
      </c>
      <c r="Q526" s="2" t="s">
        <v>63</v>
      </c>
      <c r="R526" s="2" t="s">
        <v>62</v>
      </c>
      <c r="S526" s="3"/>
      <c r="T526" s="3"/>
      <c r="U526" s="3"/>
      <c r="V526" s="3">
        <v>1</v>
      </c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2" t="s">
        <v>51</v>
      </c>
      <c r="AW526" s="2" t="s">
        <v>1180</v>
      </c>
      <c r="AX526" s="2" t="s">
        <v>51</v>
      </c>
      <c r="AY526" s="2" t="s">
        <v>51</v>
      </c>
    </row>
    <row r="527" spans="1:51" ht="30" customHeight="1">
      <c r="A527" s="8" t="s">
        <v>482</v>
      </c>
      <c r="B527" s="8" t="s">
        <v>483</v>
      </c>
      <c r="C527" s="8" t="s">
        <v>484</v>
      </c>
      <c r="D527" s="9">
        <v>1.2E-4</v>
      </c>
      <c r="E527" s="12">
        <f>단가대비표!O92</f>
        <v>0</v>
      </c>
      <c r="F527" s="13">
        <f t="shared" si="97"/>
        <v>0</v>
      </c>
      <c r="G527" s="12">
        <f>단가대비표!P92</f>
        <v>141096</v>
      </c>
      <c r="H527" s="13">
        <f t="shared" si="98"/>
        <v>16.899999999999999</v>
      </c>
      <c r="I527" s="12">
        <f>단가대비표!V92</f>
        <v>0</v>
      </c>
      <c r="J527" s="13">
        <f t="shared" si="99"/>
        <v>0</v>
      </c>
      <c r="K527" s="12">
        <f t="shared" si="100"/>
        <v>141096</v>
      </c>
      <c r="L527" s="13">
        <f t="shared" si="101"/>
        <v>16.899999999999999</v>
      </c>
      <c r="M527" s="8" t="s">
        <v>51</v>
      </c>
      <c r="N527" s="2" t="s">
        <v>1144</v>
      </c>
      <c r="O527" s="2" t="s">
        <v>485</v>
      </c>
      <c r="P527" s="2" t="s">
        <v>63</v>
      </c>
      <c r="Q527" s="2" t="s">
        <v>63</v>
      </c>
      <c r="R527" s="2" t="s">
        <v>62</v>
      </c>
      <c r="S527" s="3"/>
      <c r="T527" s="3"/>
      <c r="U527" s="3"/>
      <c r="V527" s="3">
        <v>1</v>
      </c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2" t="s">
        <v>51</v>
      </c>
      <c r="AW527" s="2" t="s">
        <v>1181</v>
      </c>
      <c r="AX527" s="2" t="s">
        <v>51</v>
      </c>
      <c r="AY527" s="2" t="s">
        <v>51</v>
      </c>
    </row>
    <row r="528" spans="1:51" ht="30" customHeight="1">
      <c r="A528" s="8" t="s">
        <v>969</v>
      </c>
      <c r="B528" s="8" t="s">
        <v>483</v>
      </c>
      <c r="C528" s="8" t="s">
        <v>484</v>
      </c>
      <c r="D528" s="9">
        <v>4.6799999999999999E-4</v>
      </c>
      <c r="E528" s="12">
        <f>단가대비표!O98</f>
        <v>0</v>
      </c>
      <c r="F528" s="13">
        <f t="shared" si="97"/>
        <v>0</v>
      </c>
      <c r="G528" s="12">
        <f>단가대비표!P98</f>
        <v>225966</v>
      </c>
      <c r="H528" s="13">
        <f t="shared" si="98"/>
        <v>105.7</v>
      </c>
      <c r="I528" s="12">
        <f>단가대비표!V98</f>
        <v>0</v>
      </c>
      <c r="J528" s="13">
        <f t="shared" si="99"/>
        <v>0</v>
      </c>
      <c r="K528" s="12">
        <f t="shared" si="100"/>
        <v>225966</v>
      </c>
      <c r="L528" s="13">
        <f t="shared" si="101"/>
        <v>105.7</v>
      </c>
      <c r="M528" s="8" t="s">
        <v>51</v>
      </c>
      <c r="N528" s="2" t="s">
        <v>1144</v>
      </c>
      <c r="O528" s="2" t="s">
        <v>970</v>
      </c>
      <c r="P528" s="2" t="s">
        <v>63</v>
      </c>
      <c r="Q528" s="2" t="s">
        <v>63</v>
      </c>
      <c r="R528" s="2" t="s">
        <v>62</v>
      </c>
      <c r="S528" s="3"/>
      <c r="T528" s="3"/>
      <c r="U528" s="3"/>
      <c r="V528" s="3">
        <v>1</v>
      </c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2" t="s">
        <v>51</v>
      </c>
      <c r="AW528" s="2" t="s">
        <v>1182</v>
      </c>
      <c r="AX528" s="2" t="s">
        <v>51</v>
      </c>
      <c r="AY528" s="2" t="s">
        <v>51</v>
      </c>
    </row>
    <row r="529" spans="1:51" ht="30" customHeight="1">
      <c r="A529" s="8" t="s">
        <v>497</v>
      </c>
      <c r="B529" s="8" t="s">
        <v>483</v>
      </c>
      <c r="C529" s="8" t="s">
        <v>484</v>
      </c>
      <c r="D529" s="9">
        <v>1.3200000000000001E-4</v>
      </c>
      <c r="E529" s="12">
        <f>단가대비표!O93</f>
        <v>0</v>
      </c>
      <c r="F529" s="13">
        <f t="shared" si="97"/>
        <v>0</v>
      </c>
      <c r="G529" s="12">
        <f>단가대비표!P93</f>
        <v>179203</v>
      </c>
      <c r="H529" s="13">
        <f t="shared" si="98"/>
        <v>23.6</v>
      </c>
      <c r="I529" s="12">
        <f>단가대비표!V93</f>
        <v>0</v>
      </c>
      <c r="J529" s="13">
        <f t="shared" si="99"/>
        <v>0</v>
      </c>
      <c r="K529" s="12">
        <f t="shared" si="100"/>
        <v>179203</v>
      </c>
      <c r="L529" s="13">
        <f t="shared" si="101"/>
        <v>23.6</v>
      </c>
      <c r="M529" s="8" t="s">
        <v>51</v>
      </c>
      <c r="N529" s="2" t="s">
        <v>1144</v>
      </c>
      <c r="O529" s="2" t="s">
        <v>498</v>
      </c>
      <c r="P529" s="2" t="s">
        <v>63</v>
      </c>
      <c r="Q529" s="2" t="s">
        <v>63</v>
      </c>
      <c r="R529" s="2" t="s">
        <v>62</v>
      </c>
      <c r="S529" s="3"/>
      <c r="T529" s="3"/>
      <c r="U529" s="3"/>
      <c r="V529" s="3">
        <v>1</v>
      </c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2" t="s">
        <v>51</v>
      </c>
      <c r="AW529" s="2" t="s">
        <v>1183</v>
      </c>
      <c r="AX529" s="2" t="s">
        <v>51</v>
      </c>
      <c r="AY529" s="2" t="s">
        <v>51</v>
      </c>
    </row>
    <row r="530" spans="1:51" ht="30" customHeight="1">
      <c r="A530" s="8" t="s">
        <v>817</v>
      </c>
      <c r="B530" s="8" t="s">
        <v>887</v>
      </c>
      <c r="C530" s="8" t="s">
        <v>399</v>
      </c>
      <c r="D530" s="9">
        <v>1</v>
      </c>
      <c r="E530" s="12">
        <v>0</v>
      </c>
      <c r="F530" s="13">
        <f t="shared" si="97"/>
        <v>0</v>
      </c>
      <c r="G530" s="12">
        <v>0</v>
      </c>
      <c r="H530" s="13">
        <f t="shared" si="98"/>
        <v>0</v>
      </c>
      <c r="I530" s="12">
        <f>TRUNC(SUMIF(V521:V530, RIGHTB(O530, 1), H521:H530)*U530, 2)</f>
        <v>46.53</v>
      </c>
      <c r="J530" s="13">
        <f t="shared" si="99"/>
        <v>46.5</v>
      </c>
      <c r="K530" s="12">
        <f t="shared" si="100"/>
        <v>46.5</v>
      </c>
      <c r="L530" s="13">
        <f t="shared" si="101"/>
        <v>46.5</v>
      </c>
      <c r="M530" s="8" t="s">
        <v>51</v>
      </c>
      <c r="N530" s="2" t="s">
        <v>1144</v>
      </c>
      <c r="O530" s="2" t="s">
        <v>400</v>
      </c>
      <c r="P530" s="2" t="s">
        <v>63</v>
      </c>
      <c r="Q530" s="2" t="s">
        <v>63</v>
      </c>
      <c r="R530" s="2" t="s">
        <v>63</v>
      </c>
      <c r="S530" s="3">
        <v>1</v>
      </c>
      <c r="T530" s="3">
        <v>2</v>
      </c>
      <c r="U530" s="3">
        <v>0.03</v>
      </c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2" t="s">
        <v>51</v>
      </c>
      <c r="AW530" s="2" t="s">
        <v>1184</v>
      </c>
      <c r="AX530" s="2" t="s">
        <v>51</v>
      </c>
      <c r="AY530" s="2" t="s">
        <v>51</v>
      </c>
    </row>
    <row r="531" spans="1:51" ht="30" customHeight="1">
      <c r="A531" s="8" t="s">
        <v>402</v>
      </c>
      <c r="B531" s="8" t="s">
        <v>51</v>
      </c>
      <c r="C531" s="8" t="s">
        <v>51</v>
      </c>
      <c r="D531" s="9"/>
      <c r="E531" s="12"/>
      <c r="F531" s="13">
        <f>TRUNC(SUMIF(N521:N530, N520, F521:F530),0)</f>
        <v>45</v>
      </c>
      <c r="G531" s="12"/>
      <c r="H531" s="13">
        <f>TRUNC(SUMIF(N521:N530, N520, H521:H530),0)</f>
        <v>1551</v>
      </c>
      <c r="I531" s="12"/>
      <c r="J531" s="13">
        <f>TRUNC(SUMIF(N521:N530, N520, J521:J530),0)</f>
        <v>48</v>
      </c>
      <c r="K531" s="12"/>
      <c r="L531" s="13">
        <f>F531+H531+J531</f>
        <v>1644</v>
      </c>
      <c r="M531" s="8" t="s">
        <v>51</v>
      </c>
      <c r="N531" s="2" t="s">
        <v>76</v>
      </c>
      <c r="O531" s="2" t="s">
        <v>76</v>
      </c>
      <c r="P531" s="2" t="s">
        <v>51</v>
      </c>
      <c r="Q531" s="2" t="s">
        <v>51</v>
      </c>
      <c r="R531" s="2" t="s">
        <v>51</v>
      </c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2" t="s">
        <v>51</v>
      </c>
      <c r="AW531" s="2" t="s">
        <v>51</v>
      </c>
      <c r="AX531" s="2" t="s">
        <v>51</v>
      </c>
      <c r="AY531" s="2" t="s">
        <v>51</v>
      </c>
    </row>
    <row r="532" spans="1:51" ht="30" customHeight="1">
      <c r="A532" s="9"/>
      <c r="B532" s="9"/>
      <c r="C532" s="9"/>
      <c r="D532" s="9"/>
      <c r="E532" s="12"/>
      <c r="F532" s="13"/>
      <c r="G532" s="12"/>
      <c r="H532" s="13"/>
      <c r="I532" s="12"/>
      <c r="J532" s="13"/>
      <c r="K532" s="12"/>
      <c r="L532" s="13"/>
      <c r="M532" s="9"/>
    </row>
    <row r="533" spans="1:51" ht="30" customHeight="1">
      <c r="A533" s="202" t="s">
        <v>1185</v>
      </c>
      <c r="B533" s="202"/>
      <c r="C533" s="202"/>
      <c r="D533" s="202"/>
      <c r="E533" s="203"/>
      <c r="F533" s="204"/>
      <c r="G533" s="203"/>
      <c r="H533" s="204"/>
      <c r="I533" s="203"/>
      <c r="J533" s="204"/>
      <c r="K533" s="203"/>
      <c r="L533" s="204"/>
      <c r="M533" s="202"/>
      <c r="N533" s="1" t="s">
        <v>1148</v>
      </c>
    </row>
    <row r="534" spans="1:51" ht="30" customHeight="1">
      <c r="A534" s="8" t="s">
        <v>942</v>
      </c>
      <c r="B534" s="8" t="s">
        <v>943</v>
      </c>
      <c r="C534" s="8" t="s">
        <v>479</v>
      </c>
      <c r="D534" s="9">
        <v>1.8852000000000001E-2</v>
      </c>
      <c r="E534" s="12">
        <f>단가대비표!O17</f>
        <v>2290</v>
      </c>
      <c r="F534" s="13">
        <f t="shared" ref="F534:F543" si="102">TRUNC(E534*D534,1)</f>
        <v>43.1</v>
      </c>
      <c r="G534" s="12">
        <f>단가대비표!P17</f>
        <v>0</v>
      </c>
      <c r="H534" s="13">
        <f t="shared" ref="H534:H543" si="103">TRUNC(G534*D534,1)</f>
        <v>0</v>
      </c>
      <c r="I534" s="12">
        <f>단가대비표!V17</f>
        <v>0</v>
      </c>
      <c r="J534" s="13">
        <f t="shared" ref="J534:J543" si="104">TRUNC(I534*D534,1)</f>
        <v>0</v>
      </c>
      <c r="K534" s="12">
        <f t="shared" ref="K534:K543" si="105">TRUNC(E534+G534+I534,1)</f>
        <v>2290</v>
      </c>
      <c r="L534" s="13">
        <f t="shared" ref="L534:L543" si="106">TRUNC(F534+H534+J534,1)</f>
        <v>43.1</v>
      </c>
      <c r="M534" s="8" t="s">
        <v>51</v>
      </c>
      <c r="N534" s="2" t="s">
        <v>1148</v>
      </c>
      <c r="O534" s="2" t="s">
        <v>944</v>
      </c>
      <c r="P534" s="2" t="s">
        <v>63</v>
      </c>
      <c r="Q534" s="2" t="s">
        <v>63</v>
      </c>
      <c r="R534" s="2" t="s">
        <v>62</v>
      </c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2" t="s">
        <v>51</v>
      </c>
      <c r="AW534" s="2" t="s">
        <v>1186</v>
      </c>
      <c r="AX534" s="2" t="s">
        <v>51</v>
      </c>
      <c r="AY534" s="2" t="s">
        <v>51</v>
      </c>
    </row>
    <row r="535" spans="1:51" ht="30" customHeight="1">
      <c r="A535" s="8" t="s">
        <v>946</v>
      </c>
      <c r="B535" s="8" t="s">
        <v>947</v>
      </c>
      <c r="C535" s="8" t="s">
        <v>827</v>
      </c>
      <c r="D535" s="9">
        <v>6.4260000000000002</v>
      </c>
      <c r="E535" s="12">
        <f>단가대비표!O14</f>
        <v>2.2200000000000002</v>
      </c>
      <c r="F535" s="13">
        <f t="shared" si="102"/>
        <v>14.2</v>
      </c>
      <c r="G535" s="12">
        <f>단가대비표!P14</f>
        <v>0</v>
      </c>
      <c r="H535" s="13">
        <f t="shared" si="103"/>
        <v>0</v>
      </c>
      <c r="I535" s="12">
        <f>단가대비표!V14</f>
        <v>0</v>
      </c>
      <c r="J535" s="13">
        <f t="shared" si="104"/>
        <v>0</v>
      </c>
      <c r="K535" s="12">
        <f t="shared" si="105"/>
        <v>2.2000000000000002</v>
      </c>
      <c r="L535" s="13">
        <f t="shared" si="106"/>
        <v>14.2</v>
      </c>
      <c r="M535" s="8" t="s">
        <v>948</v>
      </c>
      <c r="N535" s="2" t="s">
        <v>1148</v>
      </c>
      <c r="O535" s="2" t="s">
        <v>949</v>
      </c>
      <c r="P535" s="2" t="s">
        <v>63</v>
      </c>
      <c r="Q535" s="2" t="s">
        <v>63</v>
      </c>
      <c r="R535" s="2" t="s">
        <v>62</v>
      </c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2" t="s">
        <v>51</v>
      </c>
      <c r="AW535" s="2" t="s">
        <v>1187</v>
      </c>
      <c r="AX535" s="2" t="s">
        <v>51</v>
      </c>
      <c r="AY535" s="2" t="s">
        <v>51</v>
      </c>
    </row>
    <row r="536" spans="1:51" ht="30" customHeight="1">
      <c r="A536" s="8" t="s">
        <v>951</v>
      </c>
      <c r="B536" s="8" t="s">
        <v>952</v>
      </c>
      <c r="C536" s="8" t="s">
        <v>479</v>
      </c>
      <c r="D536" s="9">
        <v>2.8800000000000002E-3</v>
      </c>
      <c r="E536" s="12">
        <f>단가대비표!O16</f>
        <v>12041</v>
      </c>
      <c r="F536" s="13">
        <f t="shared" si="102"/>
        <v>34.6</v>
      </c>
      <c r="G536" s="12">
        <f>단가대비표!P16</f>
        <v>0</v>
      </c>
      <c r="H536" s="13">
        <f t="shared" si="103"/>
        <v>0</v>
      </c>
      <c r="I536" s="12">
        <f>단가대비표!V16</f>
        <v>0</v>
      </c>
      <c r="J536" s="13">
        <f t="shared" si="104"/>
        <v>0</v>
      </c>
      <c r="K536" s="12">
        <f t="shared" si="105"/>
        <v>12041</v>
      </c>
      <c r="L536" s="13">
        <f t="shared" si="106"/>
        <v>34.6</v>
      </c>
      <c r="M536" s="8" t="s">
        <v>51</v>
      </c>
      <c r="N536" s="2" t="s">
        <v>1148</v>
      </c>
      <c r="O536" s="2" t="s">
        <v>953</v>
      </c>
      <c r="P536" s="2" t="s">
        <v>63</v>
      </c>
      <c r="Q536" s="2" t="s">
        <v>63</v>
      </c>
      <c r="R536" s="2" t="s">
        <v>62</v>
      </c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2" t="s">
        <v>51</v>
      </c>
      <c r="AW536" s="2" t="s">
        <v>1188</v>
      </c>
      <c r="AX536" s="2" t="s">
        <v>51</v>
      </c>
      <c r="AY536" s="2" t="s">
        <v>51</v>
      </c>
    </row>
    <row r="537" spans="1:51" ht="30" customHeight="1">
      <c r="A537" s="8" t="s">
        <v>955</v>
      </c>
      <c r="B537" s="8" t="s">
        <v>956</v>
      </c>
      <c r="C537" s="8" t="s">
        <v>502</v>
      </c>
      <c r="D537" s="9">
        <v>2.1252E-2</v>
      </c>
      <c r="E537" s="12">
        <f>일위대가목록!E59</f>
        <v>0</v>
      </c>
      <c r="F537" s="13">
        <f t="shared" si="102"/>
        <v>0</v>
      </c>
      <c r="G537" s="12">
        <f>일위대가목록!F59</f>
        <v>0</v>
      </c>
      <c r="H537" s="13">
        <f t="shared" si="103"/>
        <v>0</v>
      </c>
      <c r="I537" s="12">
        <f>일위대가목록!G59</f>
        <v>140</v>
      </c>
      <c r="J537" s="13">
        <f t="shared" si="104"/>
        <v>2.9</v>
      </c>
      <c r="K537" s="12">
        <f t="shared" si="105"/>
        <v>140</v>
      </c>
      <c r="L537" s="13">
        <f t="shared" si="106"/>
        <v>2.9</v>
      </c>
      <c r="M537" s="8" t="s">
        <v>957</v>
      </c>
      <c r="N537" s="2" t="s">
        <v>1148</v>
      </c>
      <c r="O537" s="2" t="s">
        <v>958</v>
      </c>
      <c r="P537" s="2" t="s">
        <v>62</v>
      </c>
      <c r="Q537" s="2" t="s">
        <v>63</v>
      </c>
      <c r="R537" s="2" t="s">
        <v>63</v>
      </c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2" t="s">
        <v>51</v>
      </c>
      <c r="AW537" s="2" t="s">
        <v>1189</v>
      </c>
      <c r="AX537" s="2" t="s">
        <v>51</v>
      </c>
      <c r="AY537" s="2" t="s">
        <v>51</v>
      </c>
    </row>
    <row r="538" spans="1:51" ht="30" customHeight="1">
      <c r="A538" s="8" t="s">
        <v>960</v>
      </c>
      <c r="B538" s="8" t="s">
        <v>961</v>
      </c>
      <c r="C538" s="8" t="s">
        <v>962</v>
      </c>
      <c r="D538" s="9">
        <v>0.12852</v>
      </c>
      <c r="E538" s="12">
        <f>단가대비표!O91</f>
        <v>0</v>
      </c>
      <c r="F538" s="13">
        <f t="shared" si="102"/>
        <v>0</v>
      </c>
      <c r="G538" s="12">
        <f>단가대비표!P91</f>
        <v>0</v>
      </c>
      <c r="H538" s="13">
        <f t="shared" si="103"/>
        <v>0</v>
      </c>
      <c r="I538" s="12">
        <f>단가대비표!V91</f>
        <v>79</v>
      </c>
      <c r="J538" s="13">
        <f t="shared" si="104"/>
        <v>10.1</v>
      </c>
      <c r="K538" s="12">
        <f t="shared" si="105"/>
        <v>79</v>
      </c>
      <c r="L538" s="13">
        <f t="shared" si="106"/>
        <v>10.1</v>
      </c>
      <c r="M538" s="8" t="s">
        <v>51</v>
      </c>
      <c r="N538" s="2" t="s">
        <v>1148</v>
      </c>
      <c r="O538" s="2" t="s">
        <v>963</v>
      </c>
      <c r="P538" s="2" t="s">
        <v>63</v>
      </c>
      <c r="Q538" s="2" t="s">
        <v>63</v>
      </c>
      <c r="R538" s="2" t="s">
        <v>62</v>
      </c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2" t="s">
        <v>51</v>
      </c>
      <c r="AW538" s="2" t="s">
        <v>1190</v>
      </c>
      <c r="AX538" s="2" t="s">
        <v>51</v>
      </c>
      <c r="AY538" s="2" t="s">
        <v>51</v>
      </c>
    </row>
    <row r="539" spans="1:51" ht="30" customHeight="1">
      <c r="A539" s="8" t="s">
        <v>965</v>
      </c>
      <c r="B539" s="8" t="s">
        <v>483</v>
      </c>
      <c r="C539" s="8" t="s">
        <v>484</v>
      </c>
      <c r="D539" s="9">
        <v>2.6159999999999999E-2</v>
      </c>
      <c r="E539" s="12">
        <f>단가대비표!O95</f>
        <v>0</v>
      </c>
      <c r="F539" s="13">
        <f t="shared" si="102"/>
        <v>0</v>
      </c>
      <c r="G539" s="12">
        <f>단가대비표!P95</f>
        <v>200155</v>
      </c>
      <c r="H539" s="13">
        <f t="shared" si="103"/>
        <v>5236</v>
      </c>
      <c r="I539" s="12">
        <f>단가대비표!V95</f>
        <v>0</v>
      </c>
      <c r="J539" s="13">
        <f t="shared" si="104"/>
        <v>0</v>
      </c>
      <c r="K539" s="12">
        <f t="shared" si="105"/>
        <v>200155</v>
      </c>
      <c r="L539" s="13">
        <f t="shared" si="106"/>
        <v>5236</v>
      </c>
      <c r="M539" s="8" t="s">
        <v>51</v>
      </c>
      <c r="N539" s="2" t="s">
        <v>1148</v>
      </c>
      <c r="O539" s="2" t="s">
        <v>966</v>
      </c>
      <c r="P539" s="2" t="s">
        <v>63</v>
      </c>
      <c r="Q539" s="2" t="s">
        <v>63</v>
      </c>
      <c r="R539" s="2" t="s">
        <v>62</v>
      </c>
      <c r="S539" s="3"/>
      <c r="T539" s="3"/>
      <c r="U539" s="3"/>
      <c r="V539" s="3">
        <v>1</v>
      </c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2" t="s">
        <v>51</v>
      </c>
      <c r="AW539" s="2" t="s">
        <v>1191</v>
      </c>
      <c r="AX539" s="2" t="s">
        <v>51</v>
      </c>
      <c r="AY539" s="2" t="s">
        <v>51</v>
      </c>
    </row>
    <row r="540" spans="1:51" ht="30" customHeight="1">
      <c r="A540" s="8" t="s">
        <v>482</v>
      </c>
      <c r="B540" s="8" t="s">
        <v>483</v>
      </c>
      <c r="C540" s="8" t="s">
        <v>484</v>
      </c>
      <c r="D540" s="9">
        <v>6.7199999999999996E-4</v>
      </c>
      <c r="E540" s="12">
        <f>단가대비표!O92</f>
        <v>0</v>
      </c>
      <c r="F540" s="13">
        <f t="shared" si="102"/>
        <v>0</v>
      </c>
      <c r="G540" s="12">
        <f>단가대비표!P92</f>
        <v>141096</v>
      </c>
      <c r="H540" s="13">
        <f t="shared" si="103"/>
        <v>94.8</v>
      </c>
      <c r="I540" s="12">
        <f>단가대비표!V92</f>
        <v>0</v>
      </c>
      <c r="J540" s="13">
        <f t="shared" si="104"/>
        <v>0</v>
      </c>
      <c r="K540" s="12">
        <f t="shared" si="105"/>
        <v>141096</v>
      </c>
      <c r="L540" s="13">
        <f t="shared" si="106"/>
        <v>94.8</v>
      </c>
      <c r="M540" s="8" t="s">
        <v>51</v>
      </c>
      <c r="N540" s="2" t="s">
        <v>1148</v>
      </c>
      <c r="O540" s="2" t="s">
        <v>485</v>
      </c>
      <c r="P540" s="2" t="s">
        <v>63</v>
      </c>
      <c r="Q540" s="2" t="s">
        <v>63</v>
      </c>
      <c r="R540" s="2" t="s">
        <v>62</v>
      </c>
      <c r="S540" s="3"/>
      <c r="T540" s="3"/>
      <c r="U540" s="3"/>
      <c r="V540" s="3">
        <v>1</v>
      </c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2" t="s">
        <v>51</v>
      </c>
      <c r="AW540" s="2" t="s">
        <v>1192</v>
      </c>
      <c r="AX540" s="2" t="s">
        <v>51</v>
      </c>
      <c r="AY540" s="2" t="s">
        <v>51</v>
      </c>
    </row>
    <row r="541" spans="1:51" ht="30" customHeight="1">
      <c r="A541" s="8" t="s">
        <v>969</v>
      </c>
      <c r="B541" s="8" t="s">
        <v>483</v>
      </c>
      <c r="C541" s="8" t="s">
        <v>484</v>
      </c>
      <c r="D541" s="9">
        <v>2.6519999999999998E-3</v>
      </c>
      <c r="E541" s="12">
        <f>단가대비표!O98</f>
        <v>0</v>
      </c>
      <c r="F541" s="13">
        <f t="shared" si="102"/>
        <v>0</v>
      </c>
      <c r="G541" s="12">
        <f>단가대비표!P98</f>
        <v>225966</v>
      </c>
      <c r="H541" s="13">
        <f t="shared" si="103"/>
        <v>599.20000000000005</v>
      </c>
      <c r="I541" s="12">
        <f>단가대비표!V98</f>
        <v>0</v>
      </c>
      <c r="J541" s="13">
        <f t="shared" si="104"/>
        <v>0</v>
      </c>
      <c r="K541" s="12">
        <f t="shared" si="105"/>
        <v>225966</v>
      </c>
      <c r="L541" s="13">
        <f t="shared" si="106"/>
        <v>599.20000000000005</v>
      </c>
      <c r="M541" s="8" t="s">
        <v>51</v>
      </c>
      <c r="N541" s="2" t="s">
        <v>1148</v>
      </c>
      <c r="O541" s="2" t="s">
        <v>970</v>
      </c>
      <c r="P541" s="2" t="s">
        <v>63</v>
      </c>
      <c r="Q541" s="2" t="s">
        <v>63</v>
      </c>
      <c r="R541" s="2" t="s">
        <v>62</v>
      </c>
      <c r="S541" s="3"/>
      <c r="T541" s="3"/>
      <c r="U541" s="3"/>
      <c r="V541" s="3">
        <v>1</v>
      </c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2" t="s">
        <v>51</v>
      </c>
      <c r="AW541" s="2" t="s">
        <v>1193</v>
      </c>
      <c r="AX541" s="2" t="s">
        <v>51</v>
      </c>
      <c r="AY541" s="2" t="s">
        <v>51</v>
      </c>
    </row>
    <row r="542" spans="1:51" ht="30" customHeight="1">
      <c r="A542" s="8" t="s">
        <v>497</v>
      </c>
      <c r="B542" s="8" t="s">
        <v>483</v>
      </c>
      <c r="C542" s="8" t="s">
        <v>484</v>
      </c>
      <c r="D542" s="9">
        <v>7.5600000000000005E-4</v>
      </c>
      <c r="E542" s="12">
        <f>단가대비표!O93</f>
        <v>0</v>
      </c>
      <c r="F542" s="13">
        <f t="shared" si="102"/>
        <v>0</v>
      </c>
      <c r="G542" s="12">
        <f>단가대비표!P93</f>
        <v>179203</v>
      </c>
      <c r="H542" s="13">
        <f t="shared" si="103"/>
        <v>135.4</v>
      </c>
      <c r="I542" s="12">
        <f>단가대비표!V93</f>
        <v>0</v>
      </c>
      <c r="J542" s="13">
        <f t="shared" si="104"/>
        <v>0</v>
      </c>
      <c r="K542" s="12">
        <f t="shared" si="105"/>
        <v>179203</v>
      </c>
      <c r="L542" s="13">
        <f t="shared" si="106"/>
        <v>135.4</v>
      </c>
      <c r="M542" s="8" t="s">
        <v>51</v>
      </c>
      <c r="N542" s="2" t="s">
        <v>1148</v>
      </c>
      <c r="O542" s="2" t="s">
        <v>498</v>
      </c>
      <c r="P542" s="2" t="s">
        <v>63</v>
      </c>
      <c r="Q542" s="2" t="s">
        <v>63</v>
      </c>
      <c r="R542" s="2" t="s">
        <v>62</v>
      </c>
      <c r="S542" s="3"/>
      <c r="T542" s="3"/>
      <c r="U542" s="3"/>
      <c r="V542" s="3">
        <v>1</v>
      </c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2" t="s">
        <v>51</v>
      </c>
      <c r="AW542" s="2" t="s">
        <v>1194</v>
      </c>
      <c r="AX542" s="2" t="s">
        <v>51</v>
      </c>
      <c r="AY542" s="2" t="s">
        <v>51</v>
      </c>
    </row>
    <row r="543" spans="1:51" ht="30" customHeight="1">
      <c r="A543" s="8" t="s">
        <v>817</v>
      </c>
      <c r="B543" s="8" t="s">
        <v>887</v>
      </c>
      <c r="C543" s="8" t="s">
        <v>399</v>
      </c>
      <c r="D543" s="9">
        <v>1</v>
      </c>
      <c r="E543" s="12">
        <v>0</v>
      </c>
      <c r="F543" s="13">
        <f t="shared" si="102"/>
        <v>0</v>
      </c>
      <c r="G543" s="12">
        <v>0</v>
      </c>
      <c r="H543" s="13">
        <f t="shared" si="103"/>
        <v>0</v>
      </c>
      <c r="I543" s="12">
        <f>TRUNC(SUMIF(V534:V543, RIGHTB(O543, 1), H534:H543)*U543, 2)</f>
        <v>181.96</v>
      </c>
      <c r="J543" s="13">
        <f t="shared" si="104"/>
        <v>181.9</v>
      </c>
      <c r="K543" s="12">
        <f t="shared" si="105"/>
        <v>181.9</v>
      </c>
      <c r="L543" s="13">
        <f t="shared" si="106"/>
        <v>181.9</v>
      </c>
      <c r="M543" s="8" t="s">
        <v>51</v>
      </c>
      <c r="N543" s="2" t="s">
        <v>1148</v>
      </c>
      <c r="O543" s="2" t="s">
        <v>400</v>
      </c>
      <c r="P543" s="2" t="s">
        <v>63</v>
      </c>
      <c r="Q543" s="2" t="s">
        <v>63</v>
      </c>
      <c r="R543" s="2" t="s">
        <v>63</v>
      </c>
      <c r="S543" s="3">
        <v>1</v>
      </c>
      <c r="T543" s="3">
        <v>2</v>
      </c>
      <c r="U543" s="3">
        <v>0.03</v>
      </c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2" t="s">
        <v>51</v>
      </c>
      <c r="AW543" s="2" t="s">
        <v>1195</v>
      </c>
      <c r="AX543" s="2" t="s">
        <v>51</v>
      </c>
      <c r="AY543" s="2" t="s">
        <v>51</v>
      </c>
    </row>
    <row r="544" spans="1:51" ht="30" customHeight="1">
      <c r="A544" s="8" t="s">
        <v>402</v>
      </c>
      <c r="B544" s="8" t="s">
        <v>51</v>
      </c>
      <c r="C544" s="8" t="s">
        <v>51</v>
      </c>
      <c r="D544" s="9"/>
      <c r="E544" s="12"/>
      <c r="F544" s="13">
        <f>TRUNC(SUMIF(N534:N543, N533, F534:F543),0)</f>
        <v>91</v>
      </c>
      <c r="G544" s="12"/>
      <c r="H544" s="13">
        <f>TRUNC(SUMIF(N534:N543, N533, H534:H543),0)</f>
        <v>6065</v>
      </c>
      <c r="I544" s="12"/>
      <c r="J544" s="13">
        <f>TRUNC(SUMIF(N534:N543, N533, J534:J543),0)</f>
        <v>194</v>
      </c>
      <c r="K544" s="12"/>
      <c r="L544" s="13">
        <f>F544+H544+J544</f>
        <v>6350</v>
      </c>
      <c r="M544" s="8" t="s">
        <v>51</v>
      </c>
      <c r="N544" s="2" t="s">
        <v>76</v>
      </c>
      <c r="O544" s="2" t="s">
        <v>76</v>
      </c>
      <c r="P544" s="2" t="s">
        <v>51</v>
      </c>
      <c r="Q544" s="2" t="s">
        <v>51</v>
      </c>
      <c r="R544" s="2" t="s">
        <v>51</v>
      </c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2" t="s">
        <v>51</v>
      </c>
      <c r="AW544" s="2" t="s">
        <v>51</v>
      </c>
      <c r="AX544" s="2" t="s">
        <v>51</v>
      </c>
      <c r="AY544" s="2" t="s">
        <v>51</v>
      </c>
    </row>
    <row r="545" spans="1:51" ht="30" customHeight="1">
      <c r="A545" s="9"/>
      <c r="B545" s="9"/>
      <c r="C545" s="9"/>
      <c r="D545" s="9"/>
      <c r="E545" s="12"/>
      <c r="F545" s="13"/>
      <c r="G545" s="12"/>
      <c r="H545" s="13"/>
      <c r="I545" s="12"/>
      <c r="J545" s="13"/>
      <c r="K545" s="12"/>
      <c r="L545" s="13"/>
      <c r="M545" s="9"/>
    </row>
    <row r="546" spans="1:51" ht="30" customHeight="1">
      <c r="A546" s="202" t="s">
        <v>1196</v>
      </c>
      <c r="B546" s="202"/>
      <c r="C546" s="202"/>
      <c r="D546" s="202"/>
      <c r="E546" s="203"/>
      <c r="F546" s="204"/>
      <c r="G546" s="203"/>
      <c r="H546" s="204"/>
      <c r="I546" s="203"/>
      <c r="J546" s="204"/>
      <c r="K546" s="203"/>
      <c r="L546" s="204"/>
      <c r="M546" s="202"/>
      <c r="N546" s="1" t="s">
        <v>1151</v>
      </c>
    </row>
    <row r="547" spans="1:51" ht="30" customHeight="1">
      <c r="A547" s="8" t="s">
        <v>942</v>
      </c>
      <c r="B547" s="8" t="s">
        <v>943</v>
      </c>
      <c r="C547" s="8" t="s">
        <v>479</v>
      </c>
      <c r="D547" s="9">
        <v>3.3240000000000001E-3</v>
      </c>
      <c r="E547" s="12">
        <f>단가대비표!O17</f>
        <v>2290</v>
      </c>
      <c r="F547" s="13">
        <f t="shared" ref="F547:F556" si="107">TRUNC(E547*D547,1)</f>
        <v>7.6</v>
      </c>
      <c r="G547" s="12">
        <f>단가대비표!P17</f>
        <v>0</v>
      </c>
      <c r="H547" s="13">
        <f t="shared" ref="H547:H556" si="108">TRUNC(G547*D547,1)</f>
        <v>0</v>
      </c>
      <c r="I547" s="12">
        <f>단가대비표!V17</f>
        <v>0</v>
      </c>
      <c r="J547" s="13">
        <f t="shared" ref="J547:J556" si="109">TRUNC(I547*D547,1)</f>
        <v>0</v>
      </c>
      <c r="K547" s="12">
        <f t="shared" ref="K547:K556" si="110">TRUNC(E547+G547+I547,1)</f>
        <v>2290</v>
      </c>
      <c r="L547" s="13">
        <f t="shared" ref="L547:L556" si="111">TRUNC(F547+H547+J547,1)</f>
        <v>7.6</v>
      </c>
      <c r="M547" s="8" t="s">
        <v>51</v>
      </c>
      <c r="N547" s="2" t="s">
        <v>1151</v>
      </c>
      <c r="O547" s="2" t="s">
        <v>944</v>
      </c>
      <c r="P547" s="2" t="s">
        <v>63</v>
      </c>
      <c r="Q547" s="2" t="s">
        <v>63</v>
      </c>
      <c r="R547" s="2" t="s">
        <v>62</v>
      </c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2" t="s">
        <v>51</v>
      </c>
      <c r="AW547" s="2" t="s">
        <v>1197</v>
      </c>
      <c r="AX547" s="2" t="s">
        <v>51</v>
      </c>
      <c r="AY547" s="2" t="s">
        <v>51</v>
      </c>
    </row>
    <row r="548" spans="1:51" ht="30" customHeight="1">
      <c r="A548" s="8" t="s">
        <v>946</v>
      </c>
      <c r="B548" s="8" t="s">
        <v>947</v>
      </c>
      <c r="C548" s="8" t="s">
        <v>827</v>
      </c>
      <c r="D548" s="9">
        <v>1.1339999999999999</v>
      </c>
      <c r="E548" s="12">
        <f>단가대비표!O14</f>
        <v>2.2200000000000002</v>
      </c>
      <c r="F548" s="13">
        <f t="shared" si="107"/>
        <v>2.5</v>
      </c>
      <c r="G548" s="12">
        <f>단가대비표!P14</f>
        <v>0</v>
      </c>
      <c r="H548" s="13">
        <f t="shared" si="108"/>
        <v>0</v>
      </c>
      <c r="I548" s="12">
        <f>단가대비표!V14</f>
        <v>0</v>
      </c>
      <c r="J548" s="13">
        <f t="shared" si="109"/>
        <v>0</v>
      </c>
      <c r="K548" s="12">
        <f t="shared" si="110"/>
        <v>2.2000000000000002</v>
      </c>
      <c r="L548" s="13">
        <f t="shared" si="111"/>
        <v>2.5</v>
      </c>
      <c r="M548" s="8" t="s">
        <v>948</v>
      </c>
      <c r="N548" s="2" t="s">
        <v>1151</v>
      </c>
      <c r="O548" s="2" t="s">
        <v>949</v>
      </c>
      <c r="P548" s="2" t="s">
        <v>63</v>
      </c>
      <c r="Q548" s="2" t="s">
        <v>63</v>
      </c>
      <c r="R548" s="2" t="s">
        <v>62</v>
      </c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2" t="s">
        <v>51</v>
      </c>
      <c r="AW548" s="2" t="s">
        <v>1198</v>
      </c>
      <c r="AX548" s="2" t="s">
        <v>51</v>
      </c>
      <c r="AY548" s="2" t="s">
        <v>51</v>
      </c>
    </row>
    <row r="549" spans="1:51" ht="30" customHeight="1">
      <c r="A549" s="8" t="s">
        <v>951</v>
      </c>
      <c r="B549" s="8" t="s">
        <v>952</v>
      </c>
      <c r="C549" s="8" t="s">
        <v>479</v>
      </c>
      <c r="D549" s="9">
        <v>4.8000000000000001E-4</v>
      </c>
      <c r="E549" s="12">
        <f>단가대비표!O16</f>
        <v>12041</v>
      </c>
      <c r="F549" s="13">
        <f t="shared" si="107"/>
        <v>5.7</v>
      </c>
      <c r="G549" s="12">
        <f>단가대비표!P16</f>
        <v>0</v>
      </c>
      <c r="H549" s="13">
        <f t="shared" si="108"/>
        <v>0</v>
      </c>
      <c r="I549" s="12">
        <f>단가대비표!V16</f>
        <v>0</v>
      </c>
      <c r="J549" s="13">
        <f t="shared" si="109"/>
        <v>0</v>
      </c>
      <c r="K549" s="12">
        <f t="shared" si="110"/>
        <v>12041</v>
      </c>
      <c r="L549" s="13">
        <f t="shared" si="111"/>
        <v>5.7</v>
      </c>
      <c r="M549" s="8" t="s">
        <v>51</v>
      </c>
      <c r="N549" s="2" t="s">
        <v>1151</v>
      </c>
      <c r="O549" s="2" t="s">
        <v>953</v>
      </c>
      <c r="P549" s="2" t="s">
        <v>63</v>
      </c>
      <c r="Q549" s="2" t="s">
        <v>63</v>
      </c>
      <c r="R549" s="2" t="s">
        <v>62</v>
      </c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2" t="s">
        <v>51</v>
      </c>
      <c r="AW549" s="2" t="s">
        <v>1199</v>
      </c>
      <c r="AX549" s="2" t="s">
        <v>51</v>
      </c>
      <c r="AY549" s="2" t="s">
        <v>51</v>
      </c>
    </row>
    <row r="550" spans="1:51" ht="30" customHeight="1">
      <c r="A550" s="8" t="s">
        <v>955</v>
      </c>
      <c r="B550" s="8" t="s">
        <v>956</v>
      </c>
      <c r="C550" s="8" t="s">
        <v>502</v>
      </c>
      <c r="D550" s="9">
        <v>3.7439999999999999E-3</v>
      </c>
      <c r="E550" s="12">
        <f>일위대가목록!E59</f>
        <v>0</v>
      </c>
      <c r="F550" s="13">
        <f t="shared" si="107"/>
        <v>0</v>
      </c>
      <c r="G550" s="12">
        <f>일위대가목록!F59</f>
        <v>0</v>
      </c>
      <c r="H550" s="13">
        <f t="shared" si="108"/>
        <v>0</v>
      </c>
      <c r="I550" s="12">
        <f>일위대가목록!G59</f>
        <v>140</v>
      </c>
      <c r="J550" s="13">
        <f t="shared" si="109"/>
        <v>0.5</v>
      </c>
      <c r="K550" s="12">
        <f t="shared" si="110"/>
        <v>140</v>
      </c>
      <c r="L550" s="13">
        <f t="shared" si="111"/>
        <v>0.5</v>
      </c>
      <c r="M550" s="8" t="s">
        <v>957</v>
      </c>
      <c r="N550" s="2" t="s">
        <v>1151</v>
      </c>
      <c r="O550" s="2" t="s">
        <v>958</v>
      </c>
      <c r="P550" s="2" t="s">
        <v>62</v>
      </c>
      <c r="Q550" s="2" t="s">
        <v>63</v>
      </c>
      <c r="R550" s="2" t="s">
        <v>63</v>
      </c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2" t="s">
        <v>51</v>
      </c>
      <c r="AW550" s="2" t="s">
        <v>1200</v>
      </c>
      <c r="AX550" s="2" t="s">
        <v>51</v>
      </c>
      <c r="AY550" s="2" t="s">
        <v>51</v>
      </c>
    </row>
    <row r="551" spans="1:51" ht="30" customHeight="1">
      <c r="A551" s="8" t="s">
        <v>960</v>
      </c>
      <c r="B551" s="8" t="s">
        <v>961</v>
      </c>
      <c r="C551" s="8" t="s">
        <v>962</v>
      </c>
      <c r="D551" s="9">
        <v>2.2679999999999999E-2</v>
      </c>
      <c r="E551" s="12">
        <f>단가대비표!O91</f>
        <v>0</v>
      </c>
      <c r="F551" s="13">
        <f t="shared" si="107"/>
        <v>0</v>
      </c>
      <c r="G551" s="12">
        <f>단가대비표!P91</f>
        <v>0</v>
      </c>
      <c r="H551" s="13">
        <f t="shared" si="108"/>
        <v>0</v>
      </c>
      <c r="I551" s="12">
        <f>단가대비표!V91</f>
        <v>79</v>
      </c>
      <c r="J551" s="13">
        <f t="shared" si="109"/>
        <v>1.7</v>
      </c>
      <c r="K551" s="12">
        <f t="shared" si="110"/>
        <v>79</v>
      </c>
      <c r="L551" s="13">
        <f t="shared" si="111"/>
        <v>1.7</v>
      </c>
      <c r="M551" s="8" t="s">
        <v>51</v>
      </c>
      <c r="N551" s="2" t="s">
        <v>1151</v>
      </c>
      <c r="O551" s="2" t="s">
        <v>963</v>
      </c>
      <c r="P551" s="2" t="s">
        <v>63</v>
      </c>
      <c r="Q551" s="2" t="s">
        <v>63</v>
      </c>
      <c r="R551" s="2" t="s">
        <v>62</v>
      </c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2" t="s">
        <v>51</v>
      </c>
      <c r="AW551" s="2" t="s">
        <v>1201</v>
      </c>
      <c r="AX551" s="2" t="s">
        <v>51</v>
      </c>
      <c r="AY551" s="2" t="s">
        <v>51</v>
      </c>
    </row>
    <row r="552" spans="1:51" ht="30" customHeight="1">
      <c r="A552" s="8" t="s">
        <v>965</v>
      </c>
      <c r="B552" s="8" t="s">
        <v>483</v>
      </c>
      <c r="C552" s="8" t="s">
        <v>484</v>
      </c>
      <c r="D552" s="9">
        <v>7.0200000000000002E-3</v>
      </c>
      <c r="E552" s="12">
        <f>단가대비표!O95</f>
        <v>0</v>
      </c>
      <c r="F552" s="13">
        <f t="shared" si="107"/>
        <v>0</v>
      </c>
      <c r="G552" s="12">
        <f>단가대비표!P95</f>
        <v>200155</v>
      </c>
      <c r="H552" s="13">
        <f t="shared" si="108"/>
        <v>1405</v>
      </c>
      <c r="I552" s="12">
        <f>단가대비표!V95</f>
        <v>0</v>
      </c>
      <c r="J552" s="13">
        <f t="shared" si="109"/>
        <v>0</v>
      </c>
      <c r="K552" s="12">
        <f t="shared" si="110"/>
        <v>200155</v>
      </c>
      <c r="L552" s="13">
        <f t="shared" si="111"/>
        <v>1405</v>
      </c>
      <c r="M552" s="8" t="s">
        <v>51</v>
      </c>
      <c r="N552" s="2" t="s">
        <v>1151</v>
      </c>
      <c r="O552" s="2" t="s">
        <v>966</v>
      </c>
      <c r="P552" s="2" t="s">
        <v>63</v>
      </c>
      <c r="Q552" s="2" t="s">
        <v>63</v>
      </c>
      <c r="R552" s="2" t="s">
        <v>62</v>
      </c>
      <c r="S552" s="3"/>
      <c r="T552" s="3"/>
      <c r="U552" s="3"/>
      <c r="V552" s="3">
        <v>1</v>
      </c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2" t="s">
        <v>51</v>
      </c>
      <c r="AW552" s="2" t="s">
        <v>1202</v>
      </c>
      <c r="AX552" s="2" t="s">
        <v>51</v>
      </c>
      <c r="AY552" s="2" t="s">
        <v>51</v>
      </c>
    </row>
    <row r="553" spans="1:51" ht="30" customHeight="1">
      <c r="A553" s="8" t="s">
        <v>482</v>
      </c>
      <c r="B553" s="8" t="s">
        <v>483</v>
      </c>
      <c r="C553" s="8" t="s">
        <v>484</v>
      </c>
      <c r="D553" s="9">
        <v>1.2E-4</v>
      </c>
      <c r="E553" s="12">
        <f>단가대비표!O92</f>
        <v>0</v>
      </c>
      <c r="F553" s="13">
        <f t="shared" si="107"/>
        <v>0</v>
      </c>
      <c r="G553" s="12">
        <f>단가대비표!P92</f>
        <v>141096</v>
      </c>
      <c r="H553" s="13">
        <f t="shared" si="108"/>
        <v>16.899999999999999</v>
      </c>
      <c r="I553" s="12">
        <f>단가대비표!V92</f>
        <v>0</v>
      </c>
      <c r="J553" s="13">
        <f t="shared" si="109"/>
        <v>0</v>
      </c>
      <c r="K553" s="12">
        <f t="shared" si="110"/>
        <v>141096</v>
      </c>
      <c r="L553" s="13">
        <f t="shared" si="111"/>
        <v>16.899999999999999</v>
      </c>
      <c r="M553" s="8" t="s">
        <v>51</v>
      </c>
      <c r="N553" s="2" t="s">
        <v>1151</v>
      </c>
      <c r="O553" s="2" t="s">
        <v>485</v>
      </c>
      <c r="P553" s="2" t="s">
        <v>63</v>
      </c>
      <c r="Q553" s="2" t="s">
        <v>63</v>
      </c>
      <c r="R553" s="2" t="s">
        <v>62</v>
      </c>
      <c r="S553" s="3"/>
      <c r="T553" s="3"/>
      <c r="U553" s="3"/>
      <c r="V553" s="3">
        <v>1</v>
      </c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2" t="s">
        <v>51</v>
      </c>
      <c r="AW553" s="2" t="s">
        <v>1203</v>
      </c>
      <c r="AX553" s="2" t="s">
        <v>51</v>
      </c>
      <c r="AY553" s="2" t="s">
        <v>51</v>
      </c>
    </row>
    <row r="554" spans="1:51" ht="30" customHeight="1">
      <c r="A554" s="8" t="s">
        <v>969</v>
      </c>
      <c r="B554" s="8" t="s">
        <v>483</v>
      </c>
      <c r="C554" s="8" t="s">
        <v>484</v>
      </c>
      <c r="D554" s="9">
        <v>4.6799999999999999E-4</v>
      </c>
      <c r="E554" s="12">
        <f>단가대비표!O98</f>
        <v>0</v>
      </c>
      <c r="F554" s="13">
        <f t="shared" si="107"/>
        <v>0</v>
      </c>
      <c r="G554" s="12">
        <f>단가대비표!P98</f>
        <v>225966</v>
      </c>
      <c r="H554" s="13">
        <f t="shared" si="108"/>
        <v>105.7</v>
      </c>
      <c r="I554" s="12">
        <f>단가대비표!V98</f>
        <v>0</v>
      </c>
      <c r="J554" s="13">
        <f t="shared" si="109"/>
        <v>0</v>
      </c>
      <c r="K554" s="12">
        <f t="shared" si="110"/>
        <v>225966</v>
      </c>
      <c r="L554" s="13">
        <f t="shared" si="111"/>
        <v>105.7</v>
      </c>
      <c r="M554" s="8" t="s">
        <v>51</v>
      </c>
      <c r="N554" s="2" t="s">
        <v>1151</v>
      </c>
      <c r="O554" s="2" t="s">
        <v>970</v>
      </c>
      <c r="P554" s="2" t="s">
        <v>63</v>
      </c>
      <c r="Q554" s="2" t="s">
        <v>63</v>
      </c>
      <c r="R554" s="2" t="s">
        <v>62</v>
      </c>
      <c r="S554" s="3"/>
      <c r="T554" s="3"/>
      <c r="U554" s="3"/>
      <c r="V554" s="3">
        <v>1</v>
      </c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2" t="s">
        <v>51</v>
      </c>
      <c r="AW554" s="2" t="s">
        <v>1204</v>
      </c>
      <c r="AX554" s="2" t="s">
        <v>51</v>
      </c>
      <c r="AY554" s="2" t="s">
        <v>51</v>
      </c>
    </row>
    <row r="555" spans="1:51" ht="30" customHeight="1">
      <c r="A555" s="8" t="s">
        <v>497</v>
      </c>
      <c r="B555" s="8" t="s">
        <v>483</v>
      </c>
      <c r="C555" s="8" t="s">
        <v>484</v>
      </c>
      <c r="D555" s="9">
        <v>1.3200000000000001E-4</v>
      </c>
      <c r="E555" s="12">
        <f>단가대비표!O93</f>
        <v>0</v>
      </c>
      <c r="F555" s="13">
        <f t="shared" si="107"/>
        <v>0</v>
      </c>
      <c r="G555" s="12">
        <f>단가대비표!P93</f>
        <v>179203</v>
      </c>
      <c r="H555" s="13">
        <f t="shared" si="108"/>
        <v>23.6</v>
      </c>
      <c r="I555" s="12">
        <f>단가대비표!V93</f>
        <v>0</v>
      </c>
      <c r="J555" s="13">
        <f t="shared" si="109"/>
        <v>0</v>
      </c>
      <c r="K555" s="12">
        <f t="shared" si="110"/>
        <v>179203</v>
      </c>
      <c r="L555" s="13">
        <f t="shared" si="111"/>
        <v>23.6</v>
      </c>
      <c r="M555" s="8" t="s">
        <v>51</v>
      </c>
      <c r="N555" s="2" t="s">
        <v>1151</v>
      </c>
      <c r="O555" s="2" t="s">
        <v>498</v>
      </c>
      <c r="P555" s="2" t="s">
        <v>63</v>
      </c>
      <c r="Q555" s="2" t="s">
        <v>63</v>
      </c>
      <c r="R555" s="2" t="s">
        <v>62</v>
      </c>
      <c r="S555" s="3"/>
      <c r="T555" s="3"/>
      <c r="U555" s="3"/>
      <c r="V555" s="3">
        <v>1</v>
      </c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2" t="s">
        <v>51</v>
      </c>
      <c r="AW555" s="2" t="s">
        <v>1205</v>
      </c>
      <c r="AX555" s="2" t="s">
        <v>51</v>
      </c>
      <c r="AY555" s="2" t="s">
        <v>51</v>
      </c>
    </row>
    <row r="556" spans="1:51" ht="30" customHeight="1">
      <c r="A556" s="8" t="s">
        <v>817</v>
      </c>
      <c r="B556" s="8" t="s">
        <v>887</v>
      </c>
      <c r="C556" s="8" t="s">
        <v>399</v>
      </c>
      <c r="D556" s="9">
        <v>1</v>
      </c>
      <c r="E556" s="12">
        <v>0</v>
      </c>
      <c r="F556" s="13">
        <f t="shared" si="107"/>
        <v>0</v>
      </c>
      <c r="G556" s="12">
        <v>0</v>
      </c>
      <c r="H556" s="13">
        <f t="shared" si="108"/>
        <v>0</v>
      </c>
      <c r="I556" s="12">
        <f>TRUNC(SUMIF(V547:V556, RIGHTB(O556, 1), H547:H556)*U556, 2)</f>
        <v>46.53</v>
      </c>
      <c r="J556" s="13">
        <f t="shared" si="109"/>
        <v>46.5</v>
      </c>
      <c r="K556" s="12">
        <f t="shared" si="110"/>
        <v>46.5</v>
      </c>
      <c r="L556" s="13">
        <f t="shared" si="111"/>
        <v>46.5</v>
      </c>
      <c r="M556" s="8" t="s">
        <v>51</v>
      </c>
      <c r="N556" s="2" t="s">
        <v>1151</v>
      </c>
      <c r="O556" s="2" t="s">
        <v>400</v>
      </c>
      <c r="P556" s="2" t="s">
        <v>63</v>
      </c>
      <c r="Q556" s="2" t="s">
        <v>63</v>
      </c>
      <c r="R556" s="2" t="s">
        <v>63</v>
      </c>
      <c r="S556" s="3">
        <v>1</v>
      </c>
      <c r="T556" s="3">
        <v>2</v>
      </c>
      <c r="U556" s="3">
        <v>0.03</v>
      </c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2" t="s">
        <v>51</v>
      </c>
      <c r="AW556" s="2" t="s">
        <v>1206</v>
      </c>
      <c r="AX556" s="2" t="s">
        <v>51</v>
      </c>
      <c r="AY556" s="2" t="s">
        <v>51</v>
      </c>
    </row>
    <row r="557" spans="1:51" ht="30" customHeight="1">
      <c r="A557" s="8" t="s">
        <v>402</v>
      </c>
      <c r="B557" s="8" t="s">
        <v>51</v>
      </c>
      <c r="C557" s="8" t="s">
        <v>51</v>
      </c>
      <c r="D557" s="9"/>
      <c r="E557" s="12"/>
      <c r="F557" s="13">
        <f>TRUNC(SUMIF(N547:N556, N546, F547:F556),0)</f>
        <v>15</v>
      </c>
      <c r="G557" s="12"/>
      <c r="H557" s="13">
        <f>TRUNC(SUMIF(N547:N556, N546, H547:H556),0)</f>
        <v>1551</v>
      </c>
      <c r="I557" s="12"/>
      <c r="J557" s="13">
        <f>TRUNC(SUMIF(N547:N556, N546, J547:J556),0)</f>
        <v>48</v>
      </c>
      <c r="K557" s="12"/>
      <c r="L557" s="13">
        <f>F557+H557+J557</f>
        <v>1614</v>
      </c>
      <c r="M557" s="8" t="s">
        <v>51</v>
      </c>
      <c r="N557" s="2" t="s">
        <v>76</v>
      </c>
      <c r="O557" s="2" t="s">
        <v>76</v>
      </c>
      <c r="P557" s="2" t="s">
        <v>51</v>
      </c>
      <c r="Q557" s="2" t="s">
        <v>51</v>
      </c>
      <c r="R557" s="2" t="s">
        <v>51</v>
      </c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2" t="s">
        <v>51</v>
      </c>
      <c r="AW557" s="2" t="s">
        <v>51</v>
      </c>
      <c r="AX557" s="2" t="s">
        <v>51</v>
      </c>
      <c r="AY557" s="2" t="s">
        <v>51</v>
      </c>
    </row>
    <row r="558" spans="1:51" ht="30" customHeight="1">
      <c r="A558" s="9"/>
      <c r="B558" s="9"/>
      <c r="C558" s="9"/>
      <c r="D558" s="9"/>
      <c r="E558" s="12"/>
      <c r="F558" s="13"/>
      <c r="G558" s="12"/>
      <c r="H558" s="13"/>
      <c r="I558" s="12"/>
      <c r="J558" s="13"/>
      <c r="K558" s="12"/>
      <c r="L558" s="13"/>
      <c r="M558" s="9"/>
    </row>
    <row r="559" spans="1:51" ht="30" customHeight="1">
      <c r="A559" s="202" t="s">
        <v>1207</v>
      </c>
      <c r="B559" s="202"/>
      <c r="C559" s="202"/>
      <c r="D559" s="202"/>
      <c r="E559" s="203"/>
      <c r="F559" s="204"/>
      <c r="G559" s="203"/>
      <c r="H559" s="204"/>
      <c r="I559" s="203"/>
      <c r="J559" s="204"/>
      <c r="K559" s="203"/>
      <c r="L559" s="204"/>
      <c r="M559" s="202"/>
      <c r="N559" s="1" t="s">
        <v>1161</v>
      </c>
    </row>
    <row r="560" spans="1:51" ht="30" customHeight="1">
      <c r="A560" s="8" t="s">
        <v>1208</v>
      </c>
      <c r="B560" s="8" t="s">
        <v>1209</v>
      </c>
      <c r="C560" s="8" t="s">
        <v>484</v>
      </c>
      <c r="D560" s="9">
        <v>2.5000000000000001E-2</v>
      </c>
      <c r="E560" s="12">
        <f>단가대비표!O109</f>
        <v>0</v>
      </c>
      <c r="F560" s="13">
        <f>TRUNC(E560*D560,1)</f>
        <v>0</v>
      </c>
      <c r="G560" s="12">
        <f>단가대비표!P109</f>
        <v>187843</v>
      </c>
      <c r="H560" s="13">
        <f>TRUNC(G560*D560,1)</f>
        <v>4696</v>
      </c>
      <c r="I560" s="12">
        <f>단가대비표!V109</f>
        <v>0</v>
      </c>
      <c r="J560" s="13">
        <f>TRUNC(I560*D560,1)</f>
        <v>0</v>
      </c>
      <c r="K560" s="12">
        <f>TRUNC(E560+G560+I560,1)</f>
        <v>187843</v>
      </c>
      <c r="L560" s="13">
        <f>TRUNC(F560+H560+J560,1)</f>
        <v>4696</v>
      </c>
      <c r="M560" s="8" t="s">
        <v>51</v>
      </c>
      <c r="N560" s="2" t="s">
        <v>1161</v>
      </c>
      <c r="O560" s="2" t="s">
        <v>1210</v>
      </c>
      <c r="P560" s="2" t="s">
        <v>63</v>
      </c>
      <c r="Q560" s="2" t="s">
        <v>63</v>
      </c>
      <c r="R560" s="2" t="s">
        <v>62</v>
      </c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2" t="s">
        <v>51</v>
      </c>
      <c r="AW560" s="2" t="s">
        <v>1211</v>
      </c>
      <c r="AX560" s="2" t="s">
        <v>51</v>
      </c>
      <c r="AY560" s="2" t="s">
        <v>51</v>
      </c>
    </row>
    <row r="561" spans="1:51" ht="30" customHeight="1">
      <c r="A561" s="8" t="s">
        <v>402</v>
      </c>
      <c r="B561" s="8" t="s">
        <v>51</v>
      </c>
      <c r="C561" s="8" t="s">
        <v>51</v>
      </c>
      <c r="D561" s="9"/>
      <c r="E561" s="12"/>
      <c r="F561" s="13">
        <f>TRUNC(SUMIF(N560:N560, N559, F560:F560),0)</f>
        <v>0</v>
      </c>
      <c r="G561" s="12"/>
      <c r="H561" s="13">
        <f>TRUNC(SUMIF(N560:N560, N559, H560:H560),0)</f>
        <v>4696</v>
      </c>
      <c r="I561" s="12"/>
      <c r="J561" s="13">
        <f>TRUNC(SUMIF(N560:N560, N559, J560:J560),0)</f>
        <v>0</v>
      </c>
      <c r="K561" s="12"/>
      <c r="L561" s="13">
        <f>F561+H561+J561</f>
        <v>4696</v>
      </c>
      <c r="M561" s="8" t="s">
        <v>51</v>
      </c>
      <c r="N561" s="2" t="s">
        <v>76</v>
      </c>
      <c r="O561" s="2" t="s">
        <v>76</v>
      </c>
      <c r="P561" s="2" t="s">
        <v>51</v>
      </c>
      <c r="Q561" s="2" t="s">
        <v>51</v>
      </c>
      <c r="R561" s="2" t="s">
        <v>51</v>
      </c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2" t="s">
        <v>51</v>
      </c>
      <c r="AW561" s="2" t="s">
        <v>51</v>
      </c>
      <c r="AX561" s="2" t="s">
        <v>51</v>
      </c>
      <c r="AY561" s="2" t="s">
        <v>51</v>
      </c>
    </row>
    <row r="562" spans="1:51" ht="30" customHeight="1">
      <c r="A562" s="9"/>
      <c r="B562" s="9"/>
      <c r="C562" s="9"/>
      <c r="D562" s="9"/>
      <c r="E562" s="12"/>
      <c r="F562" s="13"/>
      <c r="G562" s="12"/>
      <c r="H562" s="13"/>
      <c r="I562" s="12"/>
      <c r="J562" s="13"/>
      <c r="K562" s="12"/>
      <c r="L562" s="13"/>
      <c r="M562" s="9"/>
    </row>
    <row r="563" spans="1:51" ht="30" customHeight="1">
      <c r="A563" s="202" t="s">
        <v>1212</v>
      </c>
      <c r="B563" s="202"/>
      <c r="C563" s="202"/>
      <c r="D563" s="202"/>
      <c r="E563" s="203"/>
      <c r="F563" s="204"/>
      <c r="G563" s="203"/>
      <c r="H563" s="204"/>
      <c r="I563" s="203"/>
      <c r="J563" s="204"/>
      <c r="K563" s="203"/>
      <c r="L563" s="204"/>
      <c r="M563" s="202"/>
      <c r="N563" s="1" t="s">
        <v>628</v>
      </c>
    </row>
    <row r="564" spans="1:51" ht="30" customHeight="1">
      <c r="A564" s="8" t="s">
        <v>668</v>
      </c>
      <c r="B564" s="8" t="s">
        <v>746</v>
      </c>
      <c r="C564" s="8" t="s">
        <v>479</v>
      </c>
      <c r="D564" s="9">
        <v>13.816000000000001</v>
      </c>
      <c r="E564" s="12">
        <f>단가대비표!O25</f>
        <v>797</v>
      </c>
      <c r="F564" s="13">
        <f>TRUNC(E564*D564,1)</f>
        <v>11011.3</v>
      </c>
      <c r="G564" s="12">
        <f>단가대비표!P25</f>
        <v>0</v>
      </c>
      <c r="H564" s="13">
        <f>TRUNC(G564*D564,1)</f>
        <v>0</v>
      </c>
      <c r="I564" s="12">
        <f>단가대비표!V25</f>
        <v>0</v>
      </c>
      <c r="J564" s="13">
        <f>TRUNC(I564*D564,1)</f>
        <v>0</v>
      </c>
      <c r="K564" s="12">
        <f t="shared" ref="K564:L566" si="112">TRUNC(E564+G564+I564,1)</f>
        <v>797</v>
      </c>
      <c r="L564" s="13">
        <f t="shared" si="112"/>
        <v>11011.3</v>
      </c>
      <c r="M564" s="8" t="s">
        <v>51</v>
      </c>
      <c r="N564" s="2" t="s">
        <v>628</v>
      </c>
      <c r="O564" s="2" t="s">
        <v>747</v>
      </c>
      <c r="P564" s="2" t="s">
        <v>63</v>
      </c>
      <c r="Q564" s="2" t="s">
        <v>63</v>
      </c>
      <c r="R564" s="2" t="s">
        <v>62</v>
      </c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2" t="s">
        <v>51</v>
      </c>
      <c r="AW564" s="2" t="s">
        <v>1213</v>
      </c>
      <c r="AX564" s="2" t="s">
        <v>51</v>
      </c>
      <c r="AY564" s="2" t="s">
        <v>51</v>
      </c>
    </row>
    <row r="565" spans="1:51" ht="30" customHeight="1">
      <c r="A565" s="8" t="s">
        <v>589</v>
      </c>
      <c r="B565" s="8" t="s">
        <v>753</v>
      </c>
      <c r="C565" s="8" t="s">
        <v>479</v>
      </c>
      <c r="D565" s="9">
        <v>12.56</v>
      </c>
      <c r="E565" s="12">
        <f>일위대가목록!E66</f>
        <v>89</v>
      </c>
      <c r="F565" s="13">
        <f>TRUNC(E565*D565,1)</f>
        <v>1117.8</v>
      </c>
      <c r="G565" s="12">
        <f>일위대가목록!F66</f>
        <v>5834</v>
      </c>
      <c r="H565" s="13">
        <f>TRUNC(G565*D565,1)</f>
        <v>73275</v>
      </c>
      <c r="I565" s="12">
        <f>일위대가목록!G66</f>
        <v>187</v>
      </c>
      <c r="J565" s="13">
        <f>TRUNC(I565*D565,1)</f>
        <v>2348.6999999999998</v>
      </c>
      <c r="K565" s="12">
        <f t="shared" si="112"/>
        <v>6110</v>
      </c>
      <c r="L565" s="13">
        <f t="shared" si="112"/>
        <v>76741.5</v>
      </c>
      <c r="M565" s="8" t="s">
        <v>754</v>
      </c>
      <c r="N565" s="2" t="s">
        <v>628</v>
      </c>
      <c r="O565" s="2" t="s">
        <v>755</v>
      </c>
      <c r="P565" s="2" t="s">
        <v>62</v>
      </c>
      <c r="Q565" s="2" t="s">
        <v>63</v>
      </c>
      <c r="R565" s="2" t="s">
        <v>63</v>
      </c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2" t="s">
        <v>51</v>
      </c>
      <c r="AW565" s="2" t="s">
        <v>1214</v>
      </c>
      <c r="AX565" s="2" t="s">
        <v>51</v>
      </c>
      <c r="AY565" s="2" t="s">
        <v>51</v>
      </c>
    </row>
    <row r="566" spans="1:51" ht="30" customHeight="1">
      <c r="A566" s="8" t="s">
        <v>612</v>
      </c>
      <c r="B566" s="8" t="s">
        <v>617</v>
      </c>
      <c r="C566" s="8" t="s">
        <v>479</v>
      </c>
      <c r="D566" s="9">
        <v>-1.1299999999999999</v>
      </c>
      <c r="E566" s="12">
        <f>단가대비표!O12</f>
        <v>260</v>
      </c>
      <c r="F566" s="13">
        <f>TRUNC(E566*D566,1)</f>
        <v>-293.8</v>
      </c>
      <c r="G566" s="12">
        <f>단가대비표!P12</f>
        <v>0</v>
      </c>
      <c r="H566" s="13">
        <f>TRUNC(G566*D566,1)</f>
        <v>0</v>
      </c>
      <c r="I566" s="12">
        <f>단가대비표!V12</f>
        <v>0</v>
      </c>
      <c r="J566" s="13">
        <f>TRUNC(I566*D566,1)</f>
        <v>0</v>
      </c>
      <c r="K566" s="12">
        <f t="shared" si="112"/>
        <v>260</v>
      </c>
      <c r="L566" s="13">
        <f t="shared" si="112"/>
        <v>-293.8</v>
      </c>
      <c r="M566" s="8" t="s">
        <v>614</v>
      </c>
      <c r="N566" s="2" t="s">
        <v>628</v>
      </c>
      <c r="O566" s="2" t="s">
        <v>618</v>
      </c>
      <c r="P566" s="2" t="s">
        <v>63</v>
      </c>
      <c r="Q566" s="2" t="s">
        <v>63</v>
      </c>
      <c r="R566" s="2" t="s">
        <v>62</v>
      </c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2" t="s">
        <v>51</v>
      </c>
      <c r="AW566" s="2" t="s">
        <v>1215</v>
      </c>
      <c r="AX566" s="2" t="s">
        <v>51</v>
      </c>
      <c r="AY566" s="2" t="s">
        <v>51</v>
      </c>
    </row>
    <row r="567" spans="1:51" ht="30" customHeight="1">
      <c r="A567" s="8" t="s">
        <v>402</v>
      </c>
      <c r="B567" s="8" t="s">
        <v>51</v>
      </c>
      <c r="C567" s="8" t="s">
        <v>51</v>
      </c>
      <c r="D567" s="9"/>
      <c r="E567" s="12"/>
      <c r="F567" s="13">
        <f>TRUNC(SUMIF(N564:N566, N563, F564:F566),0)</f>
        <v>11835</v>
      </c>
      <c r="G567" s="12"/>
      <c r="H567" s="13">
        <f>TRUNC(SUMIF(N564:N566, N563, H564:H566),0)</f>
        <v>73275</v>
      </c>
      <c r="I567" s="12"/>
      <c r="J567" s="13">
        <f>TRUNC(SUMIF(N564:N566, N563, J564:J566),0)</f>
        <v>2348</v>
      </c>
      <c r="K567" s="12"/>
      <c r="L567" s="13">
        <f>F567+H567+J567</f>
        <v>87458</v>
      </c>
      <c r="M567" s="8" t="s">
        <v>51</v>
      </c>
      <c r="N567" s="2" t="s">
        <v>76</v>
      </c>
      <c r="O567" s="2" t="s">
        <v>76</v>
      </c>
      <c r="P567" s="2" t="s">
        <v>51</v>
      </c>
      <c r="Q567" s="2" t="s">
        <v>51</v>
      </c>
      <c r="R567" s="2" t="s">
        <v>51</v>
      </c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2" t="s">
        <v>51</v>
      </c>
      <c r="AW567" s="2" t="s">
        <v>51</v>
      </c>
      <c r="AX567" s="2" t="s">
        <v>51</v>
      </c>
      <c r="AY567" s="2" t="s">
        <v>51</v>
      </c>
    </row>
    <row r="568" spans="1:51" ht="30" customHeight="1">
      <c r="A568" s="9"/>
      <c r="B568" s="9"/>
      <c r="C568" s="9"/>
      <c r="D568" s="9"/>
      <c r="E568" s="12"/>
      <c r="F568" s="13"/>
      <c r="G568" s="12"/>
      <c r="H568" s="13"/>
      <c r="I568" s="12"/>
      <c r="J568" s="13"/>
      <c r="K568" s="12"/>
      <c r="L568" s="13"/>
      <c r="M568" s="9"/>
    </row>
    <row r="569" spans="1:51" ht="30" customHeight="1">
      <c r="A569" s="202" t="s">
        <v>1216</v>
      </c>
      <c r="B569" s="202"/>
      <c r="C569" s="202"/>
      <c r="D569" s="202"/>
      <c r="E569" s="203"/>
      <c r="F569" s="204"/>
      <c r="G569" s="203"/>
      <c r="H569" s="204"/>
      <c r="I569" s="203"/>
      <c r="J569" s="204"/>
      <c r="K569" s="203"/>
      <c r="L569" s="204"/>
      <c r="M569" s="202"/>
      <c r="N569" s="1" t="s">
        <v>635</v>
      </c>
    </row>
    <row r="570" spans="1:51" ht="30" customHeight="1">
      <c r="A570" s="8" t="s">
        <v>1217</v>
      </c>
      <c r="B570" s="8" t="s">
        <v>1218</v>
      </c>
      <c r="C570" s="8" t="s">
        <v>479</v>
      </c>
      <c r="D570" s="9">
        <v>10.362</v>
      </c>
      <c r="E570" s="12">
        <f>단가대비표!O27</f>
        <v>1533</v>
      </c>
      <c r="F570" s="13">
        <f>TRUNC(E570*D570,1)</f>
        <v>15884.9</v>
      </c>
      <c r="G570" s="12">
        <f>단가대비표!P27</f>
        <v>0</v>
      </c>
      <c r="H570" s="13">
        <f>TRUNC(G570*D570,1)</f>
        <v>0</v>
      </c>
      <c r="I570" s="12">
        <f>단가대비표!V27</f>
        <v>0</v>
      </c>
      <c r="J570" s="13">
        <f>TRUNC(I570*D570,1)</f>
        <v>0</v>
      </c>
      <c r="K570" s="12">
        <f t="shared" ref="K570:L572" si="113">TRUNC(E570+G570+I570,1)</f>
        <v>1533</v>
      </c>
      <c r="L570" s="13">
        <f t="shared" si="113"/>
        <v>15884.9</v>
      </c>
      <c r="M570" s="8" t="s">
        <v>51</v>
      </c>
      <c r="N570" s="2" t="s">
        <v>635</v>
      </c>
      <c r="O570" s="2" t="s">
        <v>1219</v>
      </c>
      <c r="P570" s="2" t="s">
        <v>63</v>
      </c>
      <c r="Q570" s="2" t="s">
        <v>63</v>
      </c>
      <c r="R570" s="2" t="s">
        <v>62</v>
      </c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2" t="s">
        <v>51</v>
      </c>
      <c r="AW570" s="2" t="s">
        <v>1220</v>
      </c>
      <c r="AX570" s="2" t="s">
        <v>51</v>
      </c>
      <c r="AY570" s="2" t="s">
        <v>51</v>
      </c>
    </row>
    <row r="571" spans="1:51" ht="30" customHeight="1">
      <c r="A571" s="8" t="s">
        <v>589</v>
      </c>
      <c r="B571" s="8" t="s">
        <v>931</v>
      </c>
      <c r="C571" s="8" t="s">
        <v>479</v>
      </c>
      <c r="D571" s="9">
        <v>9.42</v>
      </c>
      <c r="E571" s="12">
        <f>일위대가목록!E61</f>
        <v>89</v>
      </c>
      <c r="F571" s="13">
        <f>TRUNC(E571*D571,1)</f>
        <v>838.3</v>
      </c>
      <c r="G571" s="12">
        <f>일위대가목록!F61</f>
        <v>6346</v>
      </c>
      <c r="H571" s="13">
        <f>TRUNC(G571*D571,1)</f>
        <v>59779.3</v>
      </c>
      <c r="I571" s="12">
        <f>일위대가목록!G61</f>
        <v>202</v>
      </c>
      <c r="J571" s="13">
        <f>TRUNC(I571*D571,1)</f>
        <v>1902.8</v>
      </c>
      <c r="K571" s="12">
        <f t="shared" si="113"/>
        <v>6637</v>
      </c>
      <c r="L571" s="13">
        <f t="shared" si="113"/>
        <v>62520.4</v>
      </c>
      <c r="M571" s="8" t="s">
        <v>979</v>
      </c>
      <c r="N571" s="2" t="s">
        <v>635</v>
      </c>
      <c r="O571" s="2" t="s">
        <v>980</v>
      </c>
      <c r="P571" s="2" t="s">
        <v>62</v>
      </c>
      <c r="Q571" s="2" t="s">
        <v>63</v>
      </c>
      <c r="R571" s="2" t="s">
        <v>63</v>
      </c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2" t="s">
        <v>51</v>
      </c>
      <c r="AW571" s="2" t="s">
        <v>1221</v>
      </c>
      <c r="AX571" s="2" t="s">
        <v>51</v>
      </c>
      <c r="AY571" s="2" t="s">
        <v>51</v>
      </c>
    </row>
    <row r="572" spans="1:51" ht="30" customHeight="1">
      <c r="A572" s="8" t="s">
        <v>612</v>
      </c>
      <c r="B572" s="8" t="s">
        <v>617</v>
      </c>
      <c r="C572" s="8" t="s">
        <v>479</v>
      </c>
      <c r="D572" s="9">
        <v>-0.84699999999999998</v>
      </c>
      <c r="E572" s="12">
        <f>단가대비표!O12</f>
        <v>260</v>
      </c>
      <c r="F572" s="13">
        <f>TRUNC(E572*D572,1)</f>
        <v>-220.2</v>
      </c>
      <c r="G572" s="12">
        <f>단가대비표!P12</f>
        <v>0</v>
      </c>
      <c r="H572" s="13">
        <f>TRUNC(G572*D572,1)</f>
        <v>0</v>
      </c>
      <c r="I572" s="12">
        <f>단가대비표!V12</f>
        <v>0</v>
      </c>
      <c r="J572" s="13">
        <f>TRUNC(I572*D572,1)</f>
        <v>0</v>
      </c>
      <c r="K572" s="12">
        <f t="shared" si="113"/>
        <v>260</v>
      </c>
      <c r="L572" s="13">
        <f t="shared" si="113"/>
        <v>-220.2</v>
      </c>
      <c r="M572" s="8" t="s">
        <v>614</v>
      </c>
      <c r="N572" s="2" t="s">
        <v>635</v>
      </c>
      <c r="O572" s="2" t="s">
        <v>618</v>
      </c>
      <c r="P572" s="2" t="s">
        <v>63</v>
      </c>
      <c r="Q572" s="2" t="s">
        <v>63</v>
      </c>
      <c r="R572" s="2" t="s">
        <v>62</v>
      </c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2" t="s">
        <v>51</v>
      </c>
      <c r="AW572" s="2" t="s">
        <v>1222</v>
      </c>
      <c r="AX572" s="2" t="s">
        <v>51</v>
      </c>
      <c r="AY572" s="2" t="s">
        <v>51</v>
      </c>
    </row>
    <row r="573" spans="1:51" ht="30" customHeight="1">
      <c r="A573" s="8" t="s">
        <v>402</v>
      </c>
      <c r="B573" s="8" t="s">
        <v>51</v>
      </c>
      <c r="C573" s="8" t="s">
        <v>51</v>
      </c>
      <c r="D573" s="9"/>
      <c r="E573" s="12"/>
      <c r="F573" s="13">
        <f>TRUNC(SUMIF(N570:N572, N569, F570:F572),0)</f>
        <v>16503</v>
      </c>
      <c r="G573" s="12"/>
      <c r="H573" s="13">
        <f>TRUNC(SUMIF(N570:N572, N569, H570:H572),0)</f>
        <v>59779</v>
      </c>
      <c r="I573" s="12"/>
      <c r="J573" s="13">
        <f>TRUNC(SUMIF(N570:N572, N569, J570:J572),0)</f>
        <v>1902</v>
      </c>
      <c r="K573" s="12"/>
      <c r="L573" s="13">
        <f>F573+H573+J573</f>
        <v>78184</v>
      </c>
      <c r="M573" s="8" t="s">
        <v>51</v>
      </c>
      <c r="N573" s="2" t="s">
        <v>76</v>
      </c>
      <c r="O573" s="2" t="s">
        <v>76</v>
      </c>
      <c r="P573" s="2" t="s">
        <v>51</v>
      </c>
      <c r="Q573" s="2" t="s">
        <v>51</v>
      </c>
      <c r="R573" s="2" t="s">
        <v>51</v>
      </c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2" t="s">
        <v>51</v>
      </c>
      <c r="AW573" s="2" t="s">
        <v>51</v>
      </c>
      <c r="AX573" s="2" t="s">
        <v>51</v>
      </c>
      <c r="AY573" s="2" t="s">
        <v>51</v>
      </c>
    </row>
    <row r="574" spans="1:51" ht="30" customHeight="1">
      <c r="A574" s="9"/>
      <c r="B574" s="9"/>
      <c r="C574" s="9"/>
      <c r="D574" s="9"/>
      <c r="E574" s="12"/>
      <c r="F574" s="13"/>
      <c r="G574" s="12"/>
      <c r="H574" s="13"/>
      <c r="I574" s="12"/>
      <c r="J574" s="13"/>
      <c r="K574" s="12"/>
      <c r="L574" s="13"/>
      <c r="M574" s="9"/>
    </row>
    <row r="575" spans="1:51" ht="30" customHeight="1">
      <c r="A575" s="202" t="s">
        <v>1223</v>
      </c>
      <c r="B575" s="202"/>
      <c r="C575" s="202"/>
      <c r="D575" s="202"/>
      <c r="E575" s="203"/>
      <c r="F575" s="204"/>
      <c r="G575" s="203"/>
      <c r="H575" s="204"/>
      <c r="I575" s="203"/>
      <c r="J575" s="204"/>
      <c r="K575" s="203"/>
      <c r="L575" s="204"/>
      <c r="M575" s="202"/>
      <c r="N575" s="1" t="s">
        <v>656</v>
      </c>
    </row>
    <row r="576" spans="1:51" ht="30" customHeight="1">
      <c r="A576" s="8" t="s">
        <v>1035</v>
      </c>
      <c r="B576" s="8" t="s">
        <v>483</v>
      </c>
      <c r="C576" s="8" t="s">
        <v>484</v>
      </c>
      <c r="D576" s="9">
        <v>9.2999999999999992E-3</v>
      </c>
      <c r="E576" s="12">
        <f>단가대비표!O103</f>
        <v>0</v>
      </c>
      <c r="F576" s="13">
        <f>TRUNC(E576*D576,1)</f>
        <v>0</v>
      </c>
      <c r="G576" s="12">
        <f>단가대비표!P103</f>
        <v>213676</v>
      </c>
      <c r="H576" s="13">
        <f>TRUNC(G576*D576,1)</f>
        <v>1987.1</v>
      </c>
      <c r="I576" s="12">
        <f>단가대비표!V103</f>
        <v>0</v>
      </c>
      <c r="J576" s="13">
        <f>TRUNC(I576*D576,1)</f>
        <v>0</v>
      </c>
      <c r="K576" s="12">
        <f t="shared" ref="K576:L580" si="114">TRUNC(E576+G576+I576,1)</f>
        <v>213676</v>
      </c>
      <c r="L576" s="13">
        <f t="shared" si="114"/>
        <v>1987.1</v>
      </c>
      <c r="M576" s="8" t="s">
        <v>51</v>
      </c>
      <c r="N576" s="2" t="s">
        <v>656</v>
      </c>
      <c r="O576" s="2" t="s">
        <v>1036</v>
      </c>
      <c r="P576" s="2" t="s">
        <v>63</v>
      </c>
      <c r="Q576" s="2" t="s">
        <v>63</v>
      </c>
      <c r="R576" s="2" t="s">
        <v>62</v>
      </c>
      <c r="S576" s="3"/>
      <c r="T576" s="3"/>
      <c r="U576" s="3"/>
      <c r="V576" s="3">
        <v>1</v>
      </c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2" t="s">
        <v>51</v>
      </c>
      <c r="AW576" s="2" t="s">
        <v>1224</v>
      </c>
      <c r="AX576" s="2" t="s">
        <v>51</v>
      </c>
      <c r="AY576" s="2" t="s">
        <v>51</v>
      </c>
    </row>
    <row r="577" spans="1:51" ht="30" customHeight="1">
      <c r="A577" s="8" t="s">
        <v>1225</v>
      </c>
      <c r="B577" s="8" t="s">
        <v>483</v>
      </c>
      <c r="C577" s="8" t="s">
        <v>484</v>
      </c>
      <c r="D577" s="9">
        <v>5.3E-3</v>
      </c>
      <c r="E577" s="12">
        <f>단가대비표!O108</f>
        <v>0</v>
      </c>
      <c r="F577" s="13">
        <f>TRUNC(E577*D577,1)</f>
        <v>0</v>
      </c>
      <c r="G577" s="12">
        <f>단가대비표!P108</f>
        <v>190522</v>
      </c>
      <c r="H577" s="13">
        <f>TRUNC(G577*D577,1)</f>
        <v>1009.7</v>
      </c>
      <c r="I577" s="12">
        <f>단가대비표!V108</f>
        <v>0</v>
      </c>
      <c r="J577" s="13">
        <f>TRUNC(I577*D577,1)</f>
        <v>0</v>
      </c>
      <c r="K577" s="12">
        <f t="shared" si="114"/>
        <v>190522</v>
      </c>
      <c r="L577" s="13">
        <f t="shared" si="114"/>
        <v>1009.7</v>
      </c>
      <c r="M577" s="8" t="s">
        <v>51</v>
      </c>
      <c r="N577" s="2" t="s">
        <v>656</v>
      </c>
      <c r="O577" s="2" t="s">
        <v>1226</v>
      </c>
      <c r="P577" s="2" t="s">
        <v>63</v>
      </c>
      <c r="Q577" s="2" t="s">
        <v>63</v>
      </c>
      <c r="R577" s="2" t="s">
        <v>62</v>
      </c>
      <c r="S577" s="3"/>
      <c r="T577" s="3"/>
      <c r="U577" s="3"/>
      <c r="V577" s="3">
        <v>1</v>
      </c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2" t="s">
        <v>51</v>
      </c>
      <c r="AW577" s="2" t="s">
        <v>1227</v>
      </c>
      <c r="AX577" s="2" t="s">
        <v>51</v>
      </c>
      <c r="AY577" s="2" t="s">
        <v>51</v>
      </c>
    </row>
    <row r="578" spans="1:51" ht="30" customHeight="1">
      <c r="A578" s="8" t="s">
        <v>497</v>
      </c>
      <c r="B578" s="8" t="s">
        <v>483</v>
      </c>
      <c r="C578" s="8" t="s">
        <v>484</v>
      </c>
      <c r="D578" s="9">
        <v>3.8999999999999998E-3</v>
      </c>
      <c r="E578" s="12">
        <f>단가대비표!O93</f>
        <v>0</v>
      </c>
      <c r="F578" s="13">
        <f>TRUNC(E578*D578,1)</f>
        <v>0</v>
      </c>
      <c r="G578" s="12">
        <f>단가대비표!P93</f>
        <v>179203</v>
      </c>
      <c r="H578" s="13">
        <f>TRUNC(G578*D578,1)</f>
        <v>698.8</v>
      </c>
      <c r="I578" s="12">
        <f>단가대비표!V93</f>
        <v>0</v>
      </c>
      <c r="J578" s="13">
        <f>TRUNC(I578*D578,1)</f>
        <v>0</v>
      </c>
      <c r="K578" s="12">
        <f t="shared" si="114"/>
        <v>179203</v>
      </c>
      <c r="L578" s="13">
        <f t="shared" si="114"/>
        <v>698.8</v>
      </c>
      <c r="M578" s="8" t="s">
        <v>51</v>
      </c>
      <c r="N578" s="2" t="s">
        <v>656</v>
      </c>
      <c r="O578" s="2" t="s">
        <v>498</v>
      </c>
      <c r="P578" s="2" t="s">
        <v>63</v>
      </c>
      <c r="Q578" s="2" t="s">
        <v>63</v>
      </c>
      <c r="R578" s="2" t="s">
        <v>62</v>
      </c>
      <c r="S578" s="3"/>
      <c r="T578" s="3"/>
      <c r="U578" s="3"/>
      <c r="V578" s="3">
        <v>1</v>
      </c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2" t="s">
        <v>51</v>
      </c>
      <c r="AW578" s="2" t="s">
        <v>1228</v>
      </c>
      <c r="AX578" s="2" t="s">
        <v>51</v>
      </c>
      <c r="AY578" s="2" t="s">
        <v>51</v>
      </c>
    </row>
    <row r="579" spans="1:51" ht="30" customHeight="1">
      <c r="A579" s="8" t="s">
        <v>482</v>
      </c>
      <c r="B579" s="8" t="s">
        <v>483</v>
      </c>
      <c r="C579" s="8" t="s">
        <v>484</v>
      </c>
      <c r="D579" s="9">
        <v>8.0000000000000002E-3</v>
      </c>
      <c r="E579" s="12">
        <f>단가대비표!O92</f>
        <v>0</v>
      </c>
      <c r="F579" s="13">
        <f>TRUNC(E579*D579,1)</f>
        <v>0</v>
      </c>
      <c r="G579" s="12">
        <f>단가대비표!P92</f>
        <v>141096</v>
      </c>
      <c r="H579" s="13">
        <f>TRUNC(G579*D579,1)</f>
        <v>1128.7</v>
      </c>
      <c r="I579" s="12">
        <f>단가대비표!V92</f>
        <v>0</v>
      </c>
      <c r="J579" s="13">
        <f>TRUNC(I579*D579,1)</f>
        <v>0</v>
      </c>
      <c r="K579" s="12">
        <f t="shared" si="114"/>
        <v>141096</v>
      </c>
      <c r="L579" s="13">
        <f t="shared" si="114"/>
        <v>1128.7</v>
      </c>
      <c r="M579" s="8" t="s">
        <v>51</v>
      </c>
      <c r="N579" s="2" t="s">
        <v>656</v>
      </c>
      <c r="O579" s="2" t="s">
        <v>485</v>
      </c>
      <c r="P579" s="2" t="s">
        <v>63</v>
      </c>
      <c r="Q579" s="2" t="s">
        <v>63</v>
      </c>
      <c r="R579" s="2" t="s">
        <v>62</v>
      </c>
      <c r="S579" s="3"/>
      <c r="T579" s="3"/>
      <c r="U579" s="3"/>
      <c r="V579" s="3">
        <v>1</v>
      </c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2" t="s">
        <v>51</v>
      </c>
      <c r="AW579" s="2" t="s">
        <v>1229</v>
      </c>
      <c r="AX579" s="2" t="s">
        <v>51</v>
      </c>
      <c r="AY579" s="2" t="s">
        <v>51</v>
      </c>
    </row>
    <row r="580" spans="1:51" ht="30" customHeight="1">
      <c r="A580" s="8" t="s">
        <v>817</v>
      </c>
      <c r="B580" s="8" t="s">
        <v>887</v>
      </c>
      <c r="C580" s="8" t="s">
        <v>399</v>
      </c>
      <c r="D580" s="9">
        <v>1</v>
      </c>
      <c r="E580" s="12">
        <v>0</v>
      </c>
      <c r="F580" s="13">
        <f>TRUNC(E580*D580,1)</f>
        <v>0</v>
      </c>
      <c r="G580" s="12">
        <v>0</v>
      </c>
      <c r="H580" s="13">
        <f>TRUNC(G580*D580,1)</f>
        <v>0</v>
      </c>
      <c r="I580" s="12">
        <f>TRUNC(SUMIF(V576:V580, RIGHTB(O580, 1), H576:H580)*U580, 2)</f>
        <v>144.72</v>
      </c>
      <c r="J580" s="13">
        <f>TRUNC(I580*D580,1)</f>
        <v>144.69999999999999</v>
      </c>
      <c r="K580" s="12">
        <f t="shared" si="114"/>
        <v>144.69999999999999</v>
      </c>
      <c r="L580" s="13">
        <f t="shared" si="114"/>
        <v>144.69999999999999</v>
      </c>
      <c r="M580" s="8" t="s">
        <v>51</v>
      </c>
      <c r="N580" s="2" t="s">
        <v>656</v>
      </c>
      <c r="O580" s="2" t="s">
        <v>400</v>
      </c>
      <c r="P580" s="2" t="s">
        <v>63</v>
      </c>
      <c r="Q580" s="2" t="s">
        <v>63</v>
      </c>
      <c r="R580" s="2" t="s">
        <v>63</v>
      </c>
      <c r="S580" s="3">
        <v>1</v>
      </c>
      <c r="T580" s="3">
        <v>2</v>
      </c>
      <c r="U580" s="3">
        <v>0.03</v>
      </c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2" t="s">
        <v>51</v>
      </c>
      <c r="AW580" s="2" t="s">
        <v>1230</v>
      </c>
      <c r="AX580" s="2" t="s">
        <v>51</v>
      </c>
      <c r="AY580" s="2" t="s">
        <v>51</v>
      </c>
    </row>
    <row r="581" spans="1:51" ht="30" customHeight="1">
      <c r="A581" s="8" t="s">
        <v>402</v>
      </c>
      <c r="B581" s="8" t="s">
        <v>51</v>
      </c>
      <c r="C581" s="8" t="s">
        <v>51</v>
      </c>
      <c r="D581" s="9"/>
      <c r="E581" s="12"/>
      <c r="F581" s="13">
        <f>TRUNC(SUMIF(N576:N580, N575, F576:F580),0)</f>
        <v>0</v>
      </c>
      <c r="G581" s="12"/>
      <c r="H581" s="13">
        <f>TRUNC(SUMIF(N576:N580, N575, H576:H580),0)</f>
        <v>4824</v>
      </c>
      <c r="I581" s="12"/>
      <c r="J581" s="13">
        <f>TRUNC(SUMIF(N576:N580, N575, J576:J580),0)</f>
        <v>144</v>
      </c>
      <c r="K581" s="12"/>
      <c r="L581" s="13">
        <f>F581+H581+J581</f>
        <v>4968</v>
      </c>
      <c r="M581" s="8" t="s">
        <v>51</v>
      </c>
      <c r="N581" s="2" t="s">
        <v>76</v>
      </c>
      <c r="O581" s="2" t="s">
        <v>76</v>
      </c>
      <c r="P581" s="2" t="s">
        <v>51</v>
      </c>
      <c r="Q581" s="2" t="s">
        <v>51</v>
      </c>
      <c r="R581" s="2" t="s">
        <v>51</v>
      </c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2" t="s">
        <v>51</v>
      </c>
      <c r="AW581" s="2" t="s">
        <v>51</v>
      </c>
      <c r="AX581" s="2" t="s">
        <v>51</v>
      </c>
      <c r="AY581" s="2" t="s">
        <v>51</v>
      </c>
    </row>
    <row r="582" spans="1:51" ht="30" customHeight="1">
      <c r="A582" s="9"/>
      <c r="B582" s="9"/>
      <c r="C582" s="9"/>
      <c r="D582" s="9"/>
      <c r="E582" s="12"/>
      <c r="F582" s="13"/>
      <c r="G582" s="12"/>
      <c r="H582" s="13"/>
      <c r="I582" s="12"/>
      <c r="J582" s="13"/>
      <c r="K582" s="12"/>
      <c r="L582" s="13"/>
      <c r="M582" s="9"/>
    </row>
    <row r="583" spans="1:51" ht="30" customHeight="1">
      <c r="A583" s="202" t="s">
        <v>1231</v>
      </c>
      <c r="B583" s="202"/>
      <c r="C583" s="202"/>
      <c r="D583" s="202"/>
      <c r="E583" s="203"/>
      <c r="F583" s="204"/>
      <c r="G583" s="203"/>
      <c r="H583" s="204"/>
      <c r="I583" s="203"/>
      <c r="J583" s="204"/>
      <c r="K583" s="203"/>
      <c r="L583" s="204"/>
      <c r="M583" s="202"/>
      <c r="N583" s="1" t="s">
        <v>665</v>
      </c>
    </row>
    <row r="584" spans="1:51" ht="30" customHeight="1">
      <c r="A584" s="8" t="s">
        <v>1232</v>
      </c>
      <c r="B584" s="8" t="s">
        <v>483</v>
      </c>
      <c r="C584" s="8" t="s">
        <v>484</v>
      </c>
      <c r="D584" s="9">
        <v>3.5000000000000003E-2</v>
      </c>
      <c r="E584" s="12">
        <f>단가대비표!O104</f>
        <v>0</v>
      </c>
      <c r="F584" s="13">
        <f>TRUNC(E584*D584,1)</f>
        <v>0</v>
      </c>
      <c r="G584" s="12">
        <f>단가대비표!P104</f>
        <v>206253</v>
      </c>
      <c r="H584" s="13">
        <f>TRUNC(G584*D584,1)</f>
        <v>7218.8</v>
      </c>
      <c r="I584" s="12">
        <f>단가대비표!V104</f>
        <v>0</v>
      </c>
      <c r="J584" s="13">
        <f>TRUNC(I584*D584,1)</f>
        <v>0</v>
      </c>
      <c r="K584" s="12">
        <f>TRUNC(E584+G584+I584,1)</f>
        <v>206253</v>
      </c>
      <c r="L584" s="13">
        <f>TRUNC(F584+H584+J584,1)</f>
        <v>7218.8</v>
      </c>
      <c r="M584" s="8" t="s">
        <v>51</v>
      </c>
      <c r="N584" s="2" t="s">
        <v>665</v>
      </c>
      <c r="O584" s="2" t="s">
        <v>1233</v>
      </c>
      <c r="P584" s="2" t="s">
        <v>63</v>
      </c>
      <c r="Q584" s="2" t="s">
        <v>63</v>
      </c>
      <c r="R584" s="2" t="s">
        <v>62</v>
      </c>
      <c r="S584" s="3"/>
      <c r="T584" s="3"/>
      <c r="U584" s="3"/>
      <c r="V584" s="3">
        <v>1</v>
      </c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2" t="s">
        <v>51</v>
      </c>
      <c r="AW584" s="2" t="s">
        <v>1234</v>
      </c>
      <c r="AX584" s="2" t="s">
        <v>51</v>
      </c>
      <c r="AY584" s="2" t="s">
        <v>51</v>
      </c>
    </row>
    <row r="585" spans="1:51" ht="30" customHeight="1">
      <c r="A585" s="8" t="s">
        <v>817</v>
      </c>
      <c r="B585" s="8" t="s">
        <v>822</v>
      </c>
      <c r="C585" s="8" t="s">
        <v>399</v>
      </c>
      <c r="D585" s="9">
        <v>1</v>
      </c>
      <c r="E585" s="12">
        <v>0</v>
      </c>
      <c r="F585" s="13">
        <f>TRUNC(E585*D585,1)</f>
        <v>0</v>
      </c>
      <c r="G585" s="12">
        <v>0</v>
      </c>
      <c r="H585" s="13">
        <f>TRUNC(G585*D585,1)</f>
        <v>0</v>
      </c>
      <c r="I585" s="12">
        <f>TRUNC(SUMIF(V584:V585, RIGHTB(O585, 1), H584:H585)*U585, 2)</f>
        <v>288.75</v>
      </c>
      <c r="J585" s="13">
        <f>TRUNC(I585*D585,1)</f>
        <v>288.7</v>
      </c>
      <c r="K585" s="12">
        <f>TRUNC(E585+G585+I585,1)</f>
        <v>288.7</v>
      </c>
      <c r="L585" s="13">
        <f>TRUNC(F585+H585+J585,1)</f>
        <v>288.7</v>
      </c>
      <c r="M585" s="8" t="s">
        <v>51</v>
      </c>
      <c r="N585" s="2" t="s">
        <v>665</v>
      </c>
      <c r="O585" s="2" t="s">
        <v>400</v>
      </c>
      <c r="P585" s="2" t="s">
        <v>63</v>
      </c>
      <c r="Q585" s="2" t="s">
        <v>63</v>
      </c>
      <c r="R585" s="2" t="s">
        <v>63</v>
      </c>
      <c r="S585" s="3">
        <v>1</v>
      </c>
      <c r="T585" s="3">
        <v>2</v>
      </c>
      <c r="U585" s="3">
        <v>0.04</v>
      </c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2" t="s">
        <v>51</v>
      </c>
      <c r="AW585" s="2" t="s">
        <v>1235</v>
      </c>
      <c r="AX585" s="2" t="s">
        <v>51</v>
      </c>
      <c r="AY585" s="2" t="s">
        <v>51</v>
      </c>
    </row>
    <row r="586" spans="1:51" ht="30" customHeight="1">
      <c r="A586" s="8" t="s">
        <v>402</v>
      </c>
      <c r="B586" s="8" t="s">
        <v>51</v>
      </c>
      <c r="C586" s="8" t="s">
        <v>51</v>
      </c>
      <c r="D586" s="9"/>
      <c r="E586" s="12"/>
      <c r="F586" s="13">
        <f>TRUNC(SUMIF(N584:N585, N583, F584:F585),0)</f>
        <v>0</v>
      </c>
      <c r="G586" s="12"/>
      <c r="H586" s="13">
        <f>TRUNC(SUMIF(N584:N585, N583, H584:H585),0)</f>
        <v>7218</v>
      </c>
      <c r="I586" s="12"/>
      <c r="J586" s="13">
        <f>TRUNC(SUMIF(N584:N585, N583, J584:J585),0)</f>
        <v>288</v>
      </c>
      <c r="K586" s="12"/>
      <c r="L586" s="13">
        <f>F586+H586+J586</f>
        <v>7506</v>
      </c>
      <c r="M586" s="8" t="s">
        <v>51</v>
      </c>
      <c r="N586" s="2" t="s">
        <v>76</v>
      </c>
      <c r="O586" s="2" t="s">
        <v>76</v>
      </c>
      <c r="P586" s="2" t="s">
        <v>51</v>
      </c>
      <c r="Q586" s="2" t="s">
        <v>51</v>
      </c>
      <c r="R586" s="2" t="s">
        <v>51</v>
      </c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2" t="s">
        <v>51</v>
      </c>
      <c r="AW586" s="2" t="s">
        <v>51</v>
      </c>
      <c r="AX586" s="2" t="s">
        <v>51</v>
      </c>
      <c r="AY586" s="2" t="s">
        <v>51</v>
      </c>
    </row>
    <row r="587" spans="1:51" ht="30" customHeight="1">
      <c r="A587" s="9"/>
      <c r="B587" s="9"/>
      <c r="C587" s="9"/>
      <c r="D587" s="9"/>
      <c r="E587" s="12"/>
      <c r="F587" s="13"/>
      <c r="G587" s="12"/>
      <c r="H587" s="13"/>
      <c r="I587" s="12"/>
      <c r="J587" s="13"/>
      <c r="K587" s="12"/>
      <c r="L587" s="13"/>
      <c r="M587" s="9"/>
    </row>
    <row r="588" spans="1:51" ht="30" customHeight="1">
      <c r="A588" s="202" t="s">
        <v>1236</v>
      </c>
      <c r="B588" s="202"/>
      <c r="C588" s="202"/>
      <c r="D588" s="202"/>
      <c r="E588" s="203"/>
      <c r="F588" s="204"/>
      <c r="G588" s="203"/>
      <c r="H588" s="204"/>
      <c r="I588" s="203"/>
      <c r="J588" s="204"/>
      <c r="K588" s="203"/>
      <c r="L588" s="204"/>
      <c r="M588" s="202"/>
      <c r="N588" s="1" t="s">
        <v>677</v>
      </c>
    </row>
    <row r="589" spans="1:51" ht="30" customHeight="1">
      <c r="A589" s="8" t="s">
        <v>984</v>
      </c>
      <c r="B589" s="8" t="s">
        <v>675</v>
      </c>
      <c r="C589" s="8" t="s">
        <v>479</v>
      </c>
      <c r="D589" s="9">
        <v>1</v>
      </c>
      <c r="E589" s="12">
        <f>일위대가목록!E90</f>
        <v>91</v>
      </c>
      <c r="F589" s="13">
        <f>TRUNC(E589*D589,1)</f>
        <v>91</v>
      </c>
      <c r="G589" s="12">
        <f>일위대가목록!F90</f>
        <v>5580</v>
      </c>
      <c r="H589" s="13">
        <f>TRUNC(G589*D589,1)</f>
        <v>5580</v>
      </c>
      <c r="I589" s="12">
        <f>일위대가목록!G90</f>
        <v>180</v>
      </c>
      <c r="J589" s="13">
        <f>TRUNC(I589*D589,1)</f>
        <v>180</v>
      </c>
      <c r="K589" s="12">
        <f>TRUNC(E589+G589+I589,1)</f>
        <v>5851</v>
      </c>
      <c r="L589" s="13">
        <f>TRUNC(F589+H589+J589,1)</f>
        <v>5851</v>
      </c>
      <c r="M589" s="8" t="s">
        <v>1237</v>
      </c>
      <c r="N589" s="2" t="s">
        <v>677</v>
      </c>
      <c r="O589" s="2" t="s">
        <v>1238</v>
      </c>
      <c r="P589" s="2" t="s">
        <v>62</v>
      </c>
      <c r="Q589" s="2" t="s">
        <v>63</v>
      </c>
      <c r="R589" s="2" t="s">
        <v>63</v>
      </c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2" t="s">
        <v>51</v>
      </c>
      <c r="AW589" s="2" t="s">
        <v>1239</v>
      </c>
      <c r="AX589" s="2" t="s">
        <v>51</v>
      </c>
      <c r="AY589" s="2" t="s">
        <v>51</v>
      </c>
    </row>
    <row r="590" spans="1:51" ht="30" customHeight="1">
      <c r="A590" s="8" t="s">
        <v>536</v>
      </c>
      <c r="B590" s="8" t="s">
        <v>675</v>
      </c>
      <c r="C590" s="8" t="s">
        <v>479</v>
      </c>
      <c r="D590" s="9">
        <v>1</v>
      </c>
      <c r="E590" s="12">
        <f>일위대가목록!E91</f>
        <v>15</v>
      </c>
      <c r="F590" s="13">
        <f>TRUNC(E590*D590,1)</f>
        <v>15</v>
      </c>
      <c r="G590" s="12">
        <f>일위대가목록!F91</f>
        <v>1421</v>
      </c>
      <c r="H590" s="13">
        <f>TRUNC(G590*D590,1)</f>
        <v>1421</v>
      </c>
      <c r="I590" s="12">
        <f>일위대가목록!G91</f>
        <v>44</v>
      </c>
      <c r="J590" s="13">
        <f>TRUNC(I590*D590,1)</f>
        <v>44</v>
      </c>
      <c r="K590" s="12">
        <f>TRUNC(E590+G590+I590,1)</f>
        <v>1480</v>
      </c>
      <c r="L590" s="13">
        <f>TRUNC(F590+H590+J590,1)</f>
        <v>1480</v>
      </c>
      <c r="M590" s="8" t="s">
        <v>1240</v>
      </c>
      <c r="N590" s="2" t="s">
        <v>677</v>
      </c>
      <c r="O590" s="2" t="s">
        <v>1241</v>
      </c>
      <c r="P590" s="2" t="s">
        <v>62</v>
      </c>
      <c r="Q590" s="2" t="s">
        <v>63</v>
      </c>
      <c r="R590" s="2" t="s">
        <v>63</v>
      </c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2" t="s">
        <v>51</v>
      </c>
      <c r="AW590" s="2" t="s">
        <v>1242</v>
      </c>
      <c r="AX590" s="2" t="s">
        <v>51</v>
      </c>
      <c r="AY590" s="2" t="s">
        <v>51</v>
      </c>
    </row>
    <row r="591" spans="1:51" ht="30" customHeight="1">
      <c r="A591" s="8" t="s">
        <v>402</v>
      </c>
      <c r="B591" s="8" t="s">
        <v>51</v>
      </c>
      <c r="C591" s="8" t="s">
        <v>51</v>
      </c>
      <c r="D591" s="9"/>
      <c r="E591" s="12"/>
      <c r="F591" s="13">
        <f>TRUNC(SUMIF(N589:N590, N588, F589:F590),0)</f>
        <v>106</v>
      </c>
      <c r="G591" s="12"/>
      <c r="H591" s="13">
        <f>TRUNC(SUMIF(N589:N590, N588, H589:H590),0)</f>
        <v>7001</v>
      </c>
      <c r="I591" s="12"/>
      <c r="J591" s="13">
        <f>TRUNC(SUMIF(N589:N590, N588, J589:J590),0)</f>
        <v>224</v>
      </c>
      <c r="K591" s="12"/>
      <c r="L591" s="13">
        <f>F591+H591+J591</f>
        <v>7331</v>
      </c>
      <c r="M591" s="8" t="s">
        <v>51</v>
      </c>
      <c r="N591" s="2" t="s">
        <v>76</v>
      </c>
      <c r="O591" s="2" t="s">
        <v>76</v>
      </c>
      <c r="P591" s="2" t="s">
        <v>51</v>
      </c>
      <c r="Q591" s="2" t="s">
        <v>51</v>
      </c>
      <c r="R591" s="2" t="s">
        <v>51</v>
      </c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2" t="s">
        <v>51</v>
      </c>
      <c r="AW591" s="2" t="s">
        <v>51</v>
      </c>
      <c r="AX591" s="2" t="s">
        <v>51</v>
      </c>
      <c r="AY591" s="2" t="s">
        <v>51</v>
      </c>
    </row>
    <row r="592" spans="1:51" ht="30" customHeight="1">
      <c r="A592" s="9"/>
      <c r="B592" s="9"/>
      <c r="C592" s="9"/>
      <c r="D592" s="9"/>
      <c r="E592" s="12"/>
      <c r="F592" s="13"/>
      <c r="G592" s="12"/>
      <c r="H592" s="13"/>
      <c r="I592" s="12"/>
      <c r="J592" s="13"/>
      <c r="K592" s="12"/>
      <c r="L592" s="13"/>
      <c r="M592" s="9"/>
    </row>
    <row r="593" spans="1:51" ht="30" customHeight="1">
      <c r="A593" s="202" t="s">
        <v>1243</v>
      </c>
      <c r="B593" s="202"/>
      <c r="C593" s="202"/>
      <c r="D593" s="202"/>
      <c r="E593" s="203"/>
      <c r="F593" s="204"/>
      <c r="G593" s="203"/>
      <c r="H593" s="204"/>
      <c r="I593" s="203"/>
      <c r="J593" s="204"/>
      <c r="K593" s="203"/>
      <c r="L593" s="204"/>
      <c r="M593" s="202"/>
      <c r="N593" s="1" t="s">
        <v>683</v>
      </c>
    </row>
    <row r="594" spans="1:51" ht="30" customHeight="1">
      <c r="A594" s="8" t="s">
        <v>1244</v>
      </c>
      <c r="B594" s="8" t="s">
        <v>1245</v>
      </c>
      <c r="C594" s="8" t="s">
        <v>87</v>
      </c>
      <c r="D594" s="9">
        <v>1</v>
      </c>
      <c r="E594" s="12">
        <f>일위대가목록!E92</f>
        <v>193</v>
      </c>
      <c r="F594" s="13">
        <f>TRUNC(E594*D594,1)</f>
        <v>193</v>
      </c>
      <c r="G594" s="12">
        <f>일위대가목록!F92</f>
        <v>9675</v>
      </c>
      <c r="H594" s="13">
        <f>TRUNC(G594*D594,1)</f>
        <v>9675</v>
      </c>
      <c r="I594" s="12">
        <f>일위대가목록!G92</f>
        <v>0</v>
      </c>
      <c r="J594" s="13">
        <f>TRUNC(I594*D594,1)</f>
        <v>0</v>
      </c>
      <c r="K594" s="12">
        <f>TRUNC(E594+G594+I594,1)</f>
        <v>9868</v>
      </c>
      <c r="L594" s="13">
        <f>TRUNC(F594+H594+J594,1)</f>
        <v>9868</v>
      </c>
      <c r="M594" s="8" t="s">
        <v>1246</v>
      </c>
      <c r="N594" s="2" t="s">
        <v>683</v>
      </c>
      <c r="O594" s="2" t="s">
        <v>1247</v>
      </c>
      <c r="P594" s="2" t="s">
        <v>62</v>
      </c>
      <c r="Q594" s="2" t="s">
        <v>63</v>
      </c>
      <c r="R594" s="2" t="s">
        <v>63</v>
      </c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2" t="s">
        <v>51</v>
      </c>
      <c r="AW594" s="2" t="s">
        <v>1248</v>
      </c>
      <c r="AX594" s="2" t="s">
        <v>51</v>
      </c>
      <c r="AY594" s="2" t="s">
        <v>51</v>
      </c>
    </row>
    <row r="595" spans="1:51" ht="30" customHeight="1">
      <c r="A595" s="8" t="s">
        <v>402</v>
      </c>
      <c r="B595" s="8" t="s">
        <v>51</v>
      </c>
      <c r="C595" s="8" t="s">
        <v>51</v>
      </c>
      <c r="D595" s="9"/>
      <c r="E595" s="12"/>
      <c r="F595" s="13">
        <f>TRUNC(SUMIF(N594:N594, N593, F594:F594),0)</f>
        <v>193</v>
      </c>
      <c r="G595" s="12"/>
      <c r="H595" s="13">
        <f>TRUNC(SUMIF(N594:N594, N593, H594:H594),0)</f>
        <v>9675</v>
      </c>
      <c r="I595" s="12"/>
      <c r="J595" s="13">
        <f>TRUNC(SUMIF(N594:N594, N593, J594:J594),0)</f>
        <v>0</v>
      </c>
      <c r="K595" s="12"/>
      <c r="L595" s="13">
        <f>F595+H595+J595</f>
        <v>9868</v>
      </c>
      <c r="M595" s="8" t="s">
        <v>51</v>
      </c>
      <c r="N595" s="2" t="s">
        <v>76</v>
      </c>
      <c r="O595" s="2" t="s">
        <v>76</v>
      </c>
      <c r="P595" s="2" t="s">
        <v>51</v>
      </c>
      <c r="Q595" s="2" t="s">
        <v>51</v>
      </c>
      <c r="R595" s="2" t="s">
        <v>51</v>
      </c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2" t="s">
        <v>51</v>
      </c>
      <c r="AW595" s="2" t="s">
        <v>51</v>
      </c>
      <c r="AX595" s="2" t="s">
        <v>51</v>
      </c>
      <c r="AY595" s="2" t="s">
        <v>51</v>
      </c>
    </row>
    <row r="596" spans="1:51" ht="30" customHeight="1">
      <c r="A596" s="9"/>
      <c r="B596" s="9"/>
      <c r="C596" s="9"/>
      <c r="D596" s="9"/>
      <c r="E596" s="12"/>
      <c r="F596" s="13"/>
      <c r="G596" s="12"/>
      <c r="H596" s="13"/>
      <c r="I596" s="12"/>
      <c r="J596" s="13"/>
      <c r="K596" s="12"/>
      <c r="L596" s="13"/>
      <c r="M596" s="9"/>
    </row>
    <row r="597" spans="1:51" ht="30" customHeight="1">
      <c r="A597" s="202" t="s">
        <v>1249</v>
      </c>
      <c r="B597" s="202"/>
      <c r="C597" s="202"/>
      <c r="D597" s="202"/>
      <c r="E597" s="203"/>
      <c r="F597" s="204"/>
      <c r="G597" s="203"/>
      <c r="H597" s="204"/>
      <c r="I597" s="203"/>
      <c r="J597" s="204"/>
      <c r="K597" s="203"/>
      <c r="L597" s="204"/>
      <c r="M597" s="202"/>
      <c r="N597" s="1" t="s">
        <v>1238</v>
      </c>
    </row>
    <row r="598" spans="1:51" ht="30" customHeight="1">
      <c r="A598" s="8" t="s">
        <v>942</v>
      </c>
      <c r="B598" s="8" t="s">
        <v>943</v>
      </c>
      <c r="C598" s="8" t="s">
        <v>479</v>
      </c>
      <c r="D598" s="9">
        <v>1.8852000000000001E-2</v>
      </c>
      <c r="E598" s="12">
        <f>단가대비표!O17</f>
        <v>2290</v>
      </c>
      <c r="F598" s="13">
        <f t="shared" ref="F598:F607" si="115">TRUNC(E598*D598,1)</f>
        <v>43.1</v>
      </c>
      <c r="G598" s="12">
        <f>단가대비표!P17</f>
        <v>0</v>
      </c>
      <c r="H598" s="13">
        <f t="shared" ref="H598:H607" si="116">TRUNC(G598*D598,1)</f>
        <v>0</v>
      </c>
      <c r="I598" s="12">
        <f>단가대비표!V17</f>
        <v>0</v>
      </c>
      <c r="J598" s="13">
        <f t="shared" ref="J598:J607" si="117">TRUNC(I598*D598,1)</f>
        <v>0</v>
      </c>
      <c r="K598" s="12">
        <f t="shared" ref="K598:K607" si="118">TRUNC(E598+G598+I598,1)</f>
        <v>2290</v>
      </c>
      <c r="L598" s="13">
        <f t="shared" ref="L598:L607" si="119">TRUNC(F598+H598+J598,1)</f>
        <v>43.1</v>
      </c>
      <c r="M598" s="8" t="s">
        <v>51</v>
      </c>
      <c r="N598" s="2" t="s">
        <v>1238</v>
      </c>
      <c r="O598" s="2" t="s">
        <v>944</v>
      </c>
      <c r="P598" s="2" t="s">
        <v>63</v>
      </c>
      <c r="Q598" s="2" t="s">
        <v>63</v>
      </c>
      <c r="R598" s="2" t="s">
        <v>62</v>
      </c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2" t="s">
        <v>51</v>
      </c>
      <c r="AW598" s="2" t="s">
        <v>1250</v>
      </c>
      <c r="AX598" s="2" t="s">
        <v>51</v>
      </c>
      <c r="AY598" s="2" t="s">
        <v>51</v>
      </c>
    </row>
    <row r="599" spans="1:51" ht="30" customHeight="1">
      <c r="A599" s="8" t="s">
        <v>946</v>
      </c>
      <c r="B599" s="8" t="s">
        <v>947</v>
      </c>
      <c r="C599" s="8" t="s">
        <v>827</v>
      </c>
      <c r="D599" s="9">
        <v>6.4260000000000002</v>
      </c>
      <c r="E599" s="12">
        <f>단가대비표!O14</f>
        <v>2.2200000000000002</v>
      </c>
      <c r="F599" s="13">
        <f t="shared" si="115"/>
        <v>14.2</v>
      </c>
      <c r="G599" s="12">
        <f>단가대비표!P14</f>
        <v>0</v>
      </c>
      <c r="H599" s="13">
        <f t="shared" si="116"/>
        <v>0</v>
      </c>
      <c r="I599" s="12">
        <f>단가대비표!V14</f>
        <v>0</v>
      </c>
      <c r="J599" s="13">
        <f t="shared" si="117"/>
        <v>0</v>
      </c>
      <c r="K599" s="12">
        <f t="shared" si="118"/>
        <v>2.2000000000000002</v>
      </c>
      <c r="L599" s="13">
        <f t="shared" si="119"/>
        <v>14.2</v>
      </c>
      <c r="M599" s="8" t="s">
        <v>948</v>
      </c>
      <c r="N599" s="2" t="s">
        <v>1238</v>
      </c>
      <c r="O599" s="2" t="s">
        <v>949</v>
      </c>
      <c r="P599" s="2" t="s">
        <v>63</v>
      </c>
      <c r="Q599" s="2" t="s">
        <v>63</v>
      </c>
      <c r="R599" s="2" t="s">
        <v>62</v>
      </c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2" t="s">
        <v>51</v>
      </c>
      <c r="AW599" s="2" t="s">
        <v>1251</v>
      </c>
      <c r="AX599" s="2" t="s">
        <v>51</v>
      </c>
      <c r="AY599" s="2" t="s">
        <v>51</v>
      </c>
    </row>
    <row r="600" spans="1:51" ht="30" customHeight="1">
      <c r="A600" s="8" t="s">
        <v>951</v>
      </c>
      <c r="B600" s="8" t="s">
        <v>952</v>
      </c>
      <c r="C600" s="8" t="s">
        <v>479</v>
      </c>
      <c r="D600" s="9">
        <v>2.8800000000000002E-3</v>
      </c>
      <c r="E600" s="12">
        <f>단가대비표!O16</f>
        <v>12041</v>
      </c>
      <c r="F600" s="13">
        <f t="shared" si="115"/>
        <v>34.6</v>
      </c>
      <c r="G600" s="12">
        <f>단가대비표!P16</f>
        <v>0</v>
      </c>
      <c r="H600" s="13">
        <f t="shared" si="116"/>
        <v>0</v>
      </c>
      <c r="I600" s="12">
        <f>단가대비표!V16</f>
        <v>0</v>
      </c>
      <c r="J600" s="13">
        <f t="shared" si="117"/>
        <v>0</v>
      </c>
      <c r="K600" s="12">
        <f t="shared" si="118"/>
        <v>12041</v>
      </c>
      <c r="L600" s="13">
        <f t="shared" si="119"/>
        <v>34.6</v>
      </c>
      <c r="M600" s="8" t="s">
        <v>51</v>
      </c>
      <c r="N600" s="2" t="s">
        <v>1238</v>
      </c>
      <c r="O600" s="2" t="s">
        <v>953</v>
      </c>
      <c r="P600" s="2" t="s">
        <v>63</v>
      </c>
      <c r="Q600" s="2" t="s">
        <v>63</v>
      </c>
      <c r="R600" s="2" t="s">
        <v>62</v>
      </c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2" t="s">
        <v>51</v>
      </c>
      <c r="AW600" s="2" t="s">
        <v>1252</v>
      </c>
      <c r="AX600" s="2" t="s">
        <v>51</v>
      </c>
      <c r="AY600" s="2" t="s">
        <v>51</v>
      </c>
    </row>
    <row r="601" spans="1:51" ht="30" customHeight="1">
      <c r="A601" s="8" t="s">
        <v>955</v>
      </c>
      <c r="B601" s="8" t="s">
        <v>956</v>
      </c>
      <c r="C601" s="8" t="s">
        <v>502</v>
      </c>
      <c r="D601" s="9">
        <v>2.1252E-2</v>
      </c>
      <c r="E601" s="12">
        <f>일위대가목록!E59</f>
        <v>0</v>
      </c>
      <c r="F601" s="13">
        <f t="shared" si="115"/>
        <v>0</v>
      </c>
      <c r="G601" s="12">
        <f>일위대가목록!F59</f>
        <v>0</v>
      </c>
      <c r="H601" s="13">
        <f t="shared" si="116"/>
        <v>0</v>
      </c>
      <c r="I601" s="12">
        <f>일위대가목록!G59</f>
        <v>140</v>
      </c>
      <c r="J601" s="13">
        <f t="shared" si="117"/>
        <v>2.9</v>
      </c>
      <c r="K601" s="12">
        <f t="shared" si="118"/>
        <v>140</v>
      </c>
      <c r="L601" s="13">
        <f t="shared" si="119"/>
        <v>2.9</v>
      </c>
      <c r="M601" s="8" t="s">
        <v>957</v>
      </c>
      <c r="N601" s="2" t="s">
        <v>1238</v>
      </c>
      <c r="O601" s="2" t="s">
        <v>958</v>
      </c>
      <c r="P601" s="2" t="s">
        <v>62</v>
      </c>
      <c r="Q601" s="2" t="s">
        <v>63</v>
      </c>
      <c r="R601" s="2" t="s">
        <v>63</v>
      </c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2" t="s">
        <v>51</v>
      </c>
      <c r="AW601" s="2" t="s">
        <v>1253</v>
      </c>
      <c r="AX601" s="2" t="s">
        <v>51</v>
      </c>
      <c r="AY601" s="2" t="s">
        <v>51</v>
      </c>
    </row>
    <row r="602" spans="1:51" ht="30" customHeight="1">
      <c r="A602" s="8" t="s">
        <v>960</v>
      </c>
      <c r="B602" s="8" t="s">
        <v>961</v>
      </c>
      <c r="C602" s="8" t="s">
        <v>962</v>
      </c>
      <c r="D602" s="9">
        <v>0.12852</v>
      </c>
      <c r="E602" s="12">
        <f>단가대비표!O91</f>
        <v>0</v>
      </c>
      <c r="F602" s="13">
        <f t="shared" si="115"/>
        <v>0</v>
      </c>
      <c r="G602" s="12">
        <f>단가대비표!P91</f>
        <v>0</v>
      </c>
      <c r="H602" s="13">
        <f t="shared" si="116"/>
        <v>0</v>
      </c>
      <c r="I602" s="12">
        <f>단가대비표!V91</f>
        <v>79</v>
      </c>
      <c r="J602" s="13">
        <f t="shared" si="117"/>
        <v>10.1</v>
      </c>
      <c r="K602" s="12">
        <f t="shared" si="118"/>
        <v>79</v>
      </c>
      <c r="L602" s="13">
        <f t="shared" si="119"/>
        <v>10.1</v>
      </c>
      <c r="M602" s="8" t="s">
        <v>51</v>
      </c>
      <c r="N602" s="2" t="s">
        <v>1238</v>
      </c>
      <c r="O602" s="2" t="s">
        <v>963</v>
      </c>
      <c r="P602" s="2" t="s">
        <v>63</v>
      </c>
      <c r="Q602" s="2" t="s">
        <v>63</v>
      </c>
      <c r="R602" s="2" t="s">
        <v>62</v>
      </c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2" t="s">
        <v>51</v>
      </c>
      <c r="AW602" s="2" t="s">
        <v>1254</v>
      </c>
      <c r="AX602" s="2" t="s">
        <v>51</v>
      </c>
      <c r="AY602" s="2" t="s">
        <v>51</v>
      </c>
    </row>
    <row r="603" spans="1:51" ht="30" customHeight="1">
      <c r="A603" s="8" t="s">
        <v>1052</v>
      </c>
      <c r="B603" s="8" t="s">
        <v>483</v>
      </c>
      <c r="C603" s="8" t="s">
        <v>484</v>
      </c>
      <c r="D603" s="9">
        <v>2.6159999999999999E-2</v>
      </c>
      <c r="E603" s="12">
        <f>단가대비표!O96</f>
        <v>0</v>
      </c>
      <c r="F603" s="13">
        <f t="shared" si="115"/>
        <v>0</v>
      </c>
      <c r="G603" s="12">
        <f>단가대비표!P96</f>
        <v>181604</v>
      </c>
      <c r="H603" s="13">
        <f t="shared" si="116"/>
        <v>4750.7</v>
      </c>
      <c r="I603" s="12">
        <f>단가대비표!V96</f>
        <v>0</v>
      </c>
      <c r="J603" s="13">
        <f t="shared" si="117"/>
        <v>0</v>
      </c>
      <c r="K603" s="12">
        <f t="shared" si="118"/>
        <v>181604</v>
      </c>
      <c r="L603" s="13">
        <f t="shared" si="119"/>
        <v>4750.7</v>
      </c>
      <c r="M603" s="8" t="s">
        <v>51</v>
      </c>
      <c r="N603" s="2" t="s">
        <v>1238</v>
      </c>
      <c r="O603" s="2" t="s">
        <v>1053</v>
      </c>
      <c r="P603" s="2" t="s">
        <v>63</v>
      </c>
      <c r="Q603" s="2" t="s">
        <v>63</v>
      </c>
      <c r="R603" s="2" t="s">
        <v>62</v>
      </c>
      <c r="S603" s="3"/>
      <c r="T603" s="3"/>
      <c r="U603" s="3"/>
      <c r="V603" s="3">
        <v>1</v>
      </c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2" t="s">
        <v>51</v>
      </c>
      <c r="AW603" s="2" t="s">
        <v>1255</v>
      </c>
      <c r="AX603" s="2" t="s">
        <v>51</v>
      </c>
      <c r="AY603" s="2" t="s">
        <v>51</v>
      </c>
    </row>
    <row r="604" spans="1:51" ht="30" customHeight="1">
      <c r="A604" s="8" t="s">
        <v>482</v>
      </c>
      <c r="B604" s="8" t="s">
        <v>483</v>
      </c>
      <c r="C604" s="8" t="s">
        <v>484</v>
      </c>
      <c r="D604" s="9">
        <v>6.7199999999999996E-4</v>
      </c>
      <c r="E604" s="12">
        <f>단가대비표!O92</f>
        <v>0</v>
      </c>
      <c r="F604" s="13">
        <f t="shared" si="115"/>
        <v>0</v>
      </c>
      <c r="G604" s="12">
        <f>단가대비표!P92</f>
        <v>141096</v>
      </c>
      <c r="H604" s="13">
        <f t="shared" si="116"/>
        <v>94.8</v>
      </c>
      <c r="I604" s="12">
        <f>단가대비표!V92</f>
        <v>0</v>
      </c>
      <c r="J604" s="13">
        <f t="shared" si="117"/>
        <v>0</v>
      </c>
      <c r="K604" s="12">
        <f t="shared" si="118"/>
        <v>141096</v>
      </c>
      <c r="L604" s="13">
        <f t="shared" si="119"/>
        <v>94.8</v>
      </c>
      <c r="M604" s="8" t="s">
        <v>51</v>
      </c>
      <c r="N604" s="2" t="s">
        <v>1238</v>
      </c>
      <c r="O604" s="2" t="s">
        <v>485</v>
      </c>
      <c r="P604" s="2" t="s">
        <v>63</v>
      </c>
      <c r="Q604" s="2" t="s">
        <v>63</v>
      </c>
      <c r="R604" s="2" t="s">
        <v>62</v>
      </c>
      <c r="S604" s="3"/>
      <c r="T604" s="3"/>
      <c r="U604" s="3"/>
      <c r="V604" s="3">
        <v>1</v>
      </c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2" t="s">
        <v>51</v>
      </c>
      <c r="AW604" s="2" t="s">
        <v>1256</v>
      </c>
      <c r="AX604" s="2" t="s">
        <v>51</v>
      </c>
      <c r="AY604" s="2" t="s">
        <v>51</v>
      </c>
    </row>
    <row r="605" spans="1:51" ht="30" customHeight="1">
      <c r="A605" s="8" t="s">
        <v>969</v>
      </c>
      <c r="B605" s="8" t="s">
        <v>483</v>
      </c>
      <c r="C605" s="8" t="s">
        <v>484</v>
      </c>
      <c r="D605" s="9">
        <v>2.6519999999999998E-3</v>
      </c>
      <c r="E605" s="12">
        <f>단가대비표!O98</f>
        <v>0</v>
      </c>
      <c r="F605" s="13">
        <f t="shared" si="115"/>
        <v>0</v>
      </c>
      <c r="G605" s="12">
        <f>단가대비표!P98</f>
        <v>225966</v>
      </c>
      <c r="H605" s="13">
        <f t="shared" si="116"/>
        <v>599.20000000000005</v>
      </c>
      <c r="I605" s="12">
        <f>단가대비표!V98</f>
        <v>0</v>
      </c>
      <c r="J605" s="13">
        <f t="shared" si="117"/>
        <v>0</v>
      </c>
      <c r="K605" s="12">
        <f t="shared" si="118"/>
        <v>225966</v>
      </c>
      <c r="L605" s="13">
        <f t="shared" si="119"/>
        <v>599.20000000000005</v>
      </c>
      <c r="M605" s="8" t="s">
        <v>51</v>
      </c>
      <c r="N605" s="2" t="s">
        <v>1238</v>
      </c>
      <c r="O605" s="2" t="s">
        <v>970</v>
      </c>
      <c r="P605" s="2" t="s">
        <v>63</v>
      </c>
      <c r="Q605" s="2" t="s">
        <v>63</v>
      </c>
      <c r="R605" s="2" t="s">
        <v>62</v>
      </c>
      <c r="S605" s="3"/>
      <c r="T605" s="3"/>
      <c r="U605" s="3"/>
      <c r="V605" s="3">
        <v>1</v>
      </c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2" t="s">
        <v>51</v>
      </c>
      <c r="AW605" s="2" t="s">
        <v>1257</v>
      </c>
      <c r="AX605" s="2" t="s">
        <v>51</v>
      </c>
      <c r="AY605" s="2" t="s">
        <v>51</v>
      </c>
    </row>
    <row r="606" spans="1:51" ht="30" customHeight="1">
      <c r="A606" s="8" t="s">
        <v>497</v>
      </c>
      <c r="B606" s="8" t="s">
        <v>483</v>
      </c>
      <c r="C606" s="8" t="s">
        <v>484</v>
      </c>
      <c r="D606" s="9">
        <v>7.5600000000000005E-4</v>
      </c>
      <c r="E606" s="12">
        <f>단가대비표!O93</f>
        <v>0</v>
      </c>
      <c r="F606" s="13">
        <f t="shared" si="115"/>
        <v>0</v>
      </c>
      <c r="G606" s="12">
        <f>단가대비표!P93</f>
        <v>179203</v>
      </c>
      <c r="H606" s="13">
        <f t="shared" si="116"/>
        <v>135.4</v>
      </c>
      <c r="I606" s="12">
        <f>단가대비표!V93</f>
        <v>0</v>
      </c>
      <c r="J606" s="13">
        <f t="shared" si="117"/>
        <v>0</v>
      </c>
      <c r="K606" s="12">
        <f t="shared" si="118"/>
        <v>179203</v>
      </c>
      <c r="L606" s="13">
        <f t="shared" si="119"/>
        <v>135.4</v>
      </c>
      <c r="M606" s="8" t="s">
        <v>51</v>
      </c>
      <c r="N606" s="2" t="s">
        <v>1238</v>
      </c>
      <c r="O606" s="2" t="s">
        <v>498</v>
      </c>
      <c r="P606" s="2" t="s">
        <v>63</v>
      </c>
      <c r="Q606" s="2" t="s">
        <v>63</v>
      </c>
      <c r="R606" s="2" t="s">
        <v>62</v>
      </c>
      <c r="S606" s="3"/>
      <c r="T606" s="3"/>
      <c r="U606" s="3"/>
      <c r="V606" s="3">
        <v>1</v>
      </c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2" t="s">
        <v>51</v>
      </c>
      <c r="AW606" s="2" t="s">
        <v>1258</v>
      </c>
      <c r="AX606" s="2" t="s">
        <v>51</v>
      </c>
      <c r="AY606" s="2" t="s">
        <v>51</v>
      </c>
    </row>
    <row r="607" spans="1:51" ht="30" customHeight="1">
      <c r="A607" s="8" t="s">
        <v>817</v>
      </c>
      <c r="B607" s="8" t="s">
        <v>887</v>
      </c>
      <c r="C607" s="8" t="s">
        <v>399</v>
      </c>
      <c r="D607" s="9">
        <v>1</v>
      </c>
      <c r="E607" s="12">
        <v>0</v>
      </c>
      <c r="F607" s="13">
        <f t="shared" si="115"/>
        <v>0</v>
      </c>
      <c r="G607" s="12">
        <v>0</v>
      </c>
      <c r="H607" s="13">
        <f t="shared" si="116"/>
        <v>0</v>
      </c>
      <c r="I607" s="12">
        <f>TRUNC(SUMIF(V598:V607, RIGHTB(O607, 1), H598:H607)*U607, 2)</f>
        <v>167.4</v>
      </c>
      <c r="J607" s="13">
        <f t="shared" si="117"/>
        <v>167.4</v>
      </c>
      <c r="K607" s="12">
        <f t="shared" si="118"/>
        <v>167.4</v>
      </c>
      <c r="L607" s="13">
        <f t="shared" si="119"/>
        <v>167.4</v>
      </c>
      <c r="M607" s="8" t="s">
        <v>51</v>
      </c>
      <c r="N607" s="2" t="s">
        <v>1238</v>
      </c>
      <c r="O607" s="2" t="s">
        <v>400</v>
      </c>
      <c r="P607" s="2" t="s">
        <v>63</v>
      </c>
      <c r="Q607" s="2" t="s">
        <v>63</v>
      </c>
      <c r="R607" s="2" t="s">
        <v>63</v>
      </c>
      <c r="S607" s="3">
        <v>1</v>
      </c>
      <c r="T607" s="3">
        <v>2</v>
      </c>
      <c r="U607" s="3">
        <v>0.03</v>
      </c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2" t="s">
        <v>51</v>
      </c>
      <c r="AW607" s="2" t="s">
        <v>1259</v>
      </c>
      <c r="AX607" s="2" t="s">
        <v>51</v>
      </c>
      <c r="AY607" s="2" t="s">
        <v>51</v>
      </c>
    </row>
    <row r="608" spans="1:51" ht="30" customHeight="1">
      <c r="A608" s="8" t="s">
        <v>402</v>
      </c>
      <c r="B608" s="8" t="s">
        <v>51</v>
      </c>
      <c r="C608" s="8" t="s">
        <v>51</v>
      </c>
      <c r="D608" s="9"/>
      <c r="E608" s="12"/>
      <c r="F608" s="13">
        <f>TRUNC(SUMIF(N598:N607, N597, F598:F607),0)</f>
        <v>91</v>
      </c>
      <c r="G608" s="12"/>
      <c r="H608" s="13">
        <f>TRUNC(SUMIF(N598:N607, N597, H598:H607),0)</f>
        <v>5580</v>
      </c>
      <c r="I608" s="12"/>
      <c r="J608" s="13">
        <f>TRUNC(SUMIF(N598:N607, N597, J598:J607),0)</f>
        <v>180</v>
      </c>
      <c r="K608" s="12"/>
      <c r="L608" s="13">
        <f>F608+H608+J608</f>
        <v>5851</v>
      </c>
      <c r="M608" s="8" t="s">
        <v>51</v>
      </c>
      <c r="N608" s="2" t="s">
        <v>76</v>
      </c>
      <c r="O608" s="2" t="s">
        <v>76</v>
      </c>
      <c r="P608" s="2" t="s">
        <v>51</v>
      </c>
      <c r="Q608" s="2" t="s">
        <v>51</v>
      </c>
      <c r="R608" s="2" t="s">
        <v>51</v>
      </c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2" t="s">
        <v>51</v>
      </c>
      <c r="AW608" s="2" t="s">
        <v>51</v>
      </c>
      <c r="AX608" s="2" t="s">
        <v>51</v>
      </c>
      <c r="AY608" s="2" t="s">
        <v>51</v>
      </c>
    </row>
    <row r="609" spans="1:51" ht="30" customHeight="1">
      <c r="A609" s="9"/>
      <c r="B609" s="9"/>
      <c r="C609" s="9"/>
      <c r="D609" s="9"/>
      <c r="E609" s="12"/>
      <c r="F609" s="13"/>
      <c r="G609" s="12"/>
      <c r="H609" s="13"/>
      <c r="I609" s="12"/>
      <c r="J609" s="13"/>
      <c r="K609" s="12"/>
      <c r="L609" s="13"/>
      <c r="M609" s="9"/>
    </row>
    <row r="610" spans="1:51" ht="30" customHeight="1">
      <c r="A610" s="202" t="s">
        <v>1260</v>
      </c>
      <c r="B610" s="202"/>
      <c r="C610" s="202"/>
      <c r="D610" s="202"/>
      <c r="E610" s="203"/>
      <c r="F610" s="204"/>
      <c r="G610" s="203"/>
      <c r="H610" s="204"/>
      <c r="I610" s="203"/>
      <c r="J610" s="204"/>
      <c r="K610" s="203"/>
      <c r="L610" s="204"/>
      <c r="M610" s="202"/>
      <c r="N610" s="1" t="s">
        <v>1241</v>
      </c>
    </row>
    <row r="611" spans="1:51" ht="30" customHeight="1">
      <c r="A611" s="8" t="s">
        <v>942</v>
      </c>
      <c r="B611" s="8" t="s">
        <v>943</v>
      </c>
      <c r="C611" s="8" t="s">
        <v>479</v>
      </c>
      <c r="D611" s="9">
        <v>3.3240000000000001E-3</v>
      </c>
      <c r="E611" s="12">
        <f>단가대비표!O17</f>
        <v>2290</v>
      </c>
      <c r="F611" s="13">
        <f t="shared" ref="F611:F620" si="120">TRUNC(E611*D611,1)</f>
        <v>7.6</v>
      </c>
      <c r="G611" s="12">
        <f>단가대비표!P17</f>
        <v>0</v>
      </c>
      <c r="H611" s="13">
        <f t="shared" ref="H611:H620" si="121">TRUNC(G611*D611,1)</f>
        <v>0</v>
      </c>
      <c r="I611" s="12">
        <f>단가대비표!V17</f>
        <v>0</v>
      </c>
      <c r="J611" s="13">
        <f t="shared" ref="J611:J620" si="122">TRUNC(I611*D611,1)</f>
        <v>0</v>
      </c>
      <c r="K611" s="12">
        <f t="shared" ref="K611:K620" si="123">TRUNC(E611+G611+I611,1)</f>
        <v>2290</v>
      </c>
      <c r="L611" s="13">
        <f t="shared" ref="L611:L620" si="124">TRUNC(F611+H611+J611,1)</f>
        <v>7.6</v>
      </c>
      <c r="M611" s="8" t="s">
        <v>51</v>
      </c>
      <c r="N611" s="2" t="s">
        <v>1241</v>
      </c>
      <c r="O611" s="2" t="s">
        <v>944</v>
      </c>
      <c r="P611" s="2" t="s">
        <v>63</v>
      </c>
      <c r="Q611" s="2" t="s">
        <v>63</v>
      </c>
      <c r="R611" s="2" t="s">
        <v>62</v>
      </c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2" t="s">
        <v>51</v>
      </c>
      <c r="AW611" s="2" t="s">
        <v>1261</v>
      </c>
      <c r="AX611" s="2" t="s">
        <v>51</v>
      </c>
      <c r="AY611" s="2" t="s">
        <v>51</v>
      </c>
    </row>
    <row r="612" spans="1:51" ht="30" customHeight="1">
      <c r="A612" s="8" t="s">
        <v>946</v>
      </c>
      <c r="B612" s="8" t="s">
        <v>947</v>
      </c>
      <c r="C612" s="8" t="s">
        <v>827</v>
      </c>
      <c r="D612" s="9">
        <v>1.1339999999999999</v>
      </c>
      <c r="E612" s="12">
        <f>단가대비표!O14</f>
        <v>2.2200000000000002</v>
      </c>
      <c r="F612" s="13">
        <f t="shared" si="120"/>
        <v>2.5</v>
      </c>
      <c r="G612" s="12">
        <f>단가대비표!P14</f>
        <v>0</v>
      </c>
      <c r="H612" s="13">
        <f t="shared" si="121"/>
        <v>0</v>
      </c>
      <c r="I612" s="12">
        <f>단가대비표!V14</f>
        <v>0</v>
      </c>
      <c r="J612" s="13">
        <f t="shared" si="122"/>
        <v>0</v>
      </c>
      <c r="K612" s="12">
        <f t="shared" si="123"/>
        <v>2.2000000000000002</v>
      </c>
      <c r="L612" s="13">
        <f t="shared" si="124"/>
        <v>2.5</v>
      </c>
      <c r="M612" s="8" t="s">
        <v>948</v>
      </c>
      <c r="N612" s="2" t="s">
        <v>1241</v>
      </c>
      <c r="O612" s="2" t="s">
        <v>949</v>
      </c>
      <c r="P612" s="2" t="s">
        <v>63</v>
      </c>
      <c r="Q612" s="2" t="s">
        <v>63</v>
      </c>
      <c r="R612" s="2" t="s">
        <v>62</v>
      </c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2" t="s">
        <v>51</v>
      </c>
      <c r="AW612" s="2" t="s">
        <v>1262</v>
      </c>
      <c r="AX612" s="2" t="s">
        <v>51</v>
      </c>
      <c r="AY612" s="2" t="s">
        <v>51</v>
      </c>
    </row>
    <row r="613" spans="1:51" ht="30" customHeight="1">
      <c r="A613" s="8" t="s">
        <v>951</v>
      </c>
      <c r="B613" s="8" t="s">
        <v>952</v>
      </c>
      <c r="C613" s="8" t="s">
        <v>479</v>
      </c>
      <c r="D613" s="9">
        <v>4.8000000000000001E-4</v>
      </c>
      <c r="E613" s="12">
        <f>단가대비표!O16</f>
        <v>12041</v>
      </c>
      <c r="F613" s="13">
        <f t="shared" si="120"/>
        <v>5.7</v>
      </c>
      <c r="G613" s="12">
        <f>단가대비표!P16</f>
        <v>0</v>
      </c>
      <c r="H613" s="13">
        <f t="shared" si="121"/>
        <v>0</v>
      </c>
      <c r="I613" s="12">
        <f>단가대비표!V16</f>
        <v>0</v>
      </c>
      <c r="J613" s="13">
        <f t="shared" si="122"/>
        <v>0</v>
      </c>
      <c r="K613" s="12">
        <f t="shared" si="123"/>
        <v>12041</v>
      </c>
      <c r="L613" s="13">
        <f t="shared" si="124"/>
        <v>5.7</v>
      </c>
      <c r="M613" s="8" t="s">
        <v>51</v>
      </c>
      <c r="N613" s="2" t="s">
        <v>1241</v>
      </c>
      <c r="O613" s="2" t="s">
        <v>953</v>
      </c>
      <c r="P613" s="2" t="s">
        <v>63</v>
      </c>
      <c r="Q613" s="2" t="s">
        <v>63</v>
      </c>
      <c r="R613" s="2" t="s">
        <v>62</v>
      </c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2" t="s">
        <v>51</v>
      </c>
      <c r="AW613" s="2" t="s">
        <v>1263</v>
      </c>
      <c r="AX613" s="2" t="s">
        <v>51</v>
      </c>
      <c r="AY613" s="2" t="s">
        <v>51</v>
      </c>
    </row>
    <row r="614" spans="1:51" ht="30" customHeight="1">
      <c r="A614" s="8" t="s">
        <v>955</v>
      </c>
      <c r="B614" s="8" t="s">
        <v>956</v>
      </c>
      <c r="C614" s="8" t="s">
        <v>502</v>
      </c>
      <c r="D614" s="9">
        <v>3.7439999999999999E-3</v>
      </c>
      <c r="E614" s="12">
        <f>일위대가목록!E59</f>
        <v>0</v>
      </c>
      <c r="F614" s="13">
        <f t="shared" si="120"/>
        <v>0</v>
      </c>
      <c r="G614" s="12">
        <f>일위대가목록!F59</f>
        <v>0</v>
      </c>
      <c r="H614" s="13">
        <f t="shared" si="121"/>
        <v>0</v>
      </c>
      <c r="I614" s="12">
        <f>일위대가목록!G59</f>
        <v>140</v>
      </c>
      <c r="J614" s="13">
        <f t="shared" si="122"/>
        <v>0.5</v>
      </c>
      <c r="K614" s="12">
        <f t="shared" si="123"/>
        <v>140</v>
      </c>
      <c r="L614" s="13">
        <f t="shared" si="124"/>
        <v>0.5</v>
      </c>
      <c r="M614" s="8" t="s">
        <v>957</v>
      </c>
      <c r="N614" s="2" t="s">
        <v>1241</v>
      </c>
      <c r="O614" s="2" t="s">
        <v>958</v>
      </c>
      <c r="P614" s="2" t="s">
        <v>62</v>
      </c>
      <c r="Q614" s="2" t="s">
        <v>63</v>
      </c>
      <c r="R614" s="2" t="s">
        <v>63</v>
      </c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2" t="s">
        <v>51</v>
      </c>
      <c r="AW614" s="2" t="s">
        <v>1264</v>
      </c>
      <c r="AX614" s="2" t="s">
        <v>51</v>
      </c>
      <c r="AY614" s="2" t="s">
        <v>51</v>
      </c>
    </row>
    <row r="615" spans="1:51" ht="30" customHeight="1">
      <c r="A615" s="8" t="s">
        <v>960</v>
      </c>
      <c r="B615" s="8" t="s">
        <v>961</v>
      </c>
      <c r="C615" s="8" t="s">
        <v>962</v>
      </c>
      <c r="D615" s="9">
        <v>2.2679999999999999E-2</v>
      </c>
      <c r="E615" s="12">
        <f>단가대비표!O91</f>
        <v>0</v>
      </c>
      <c r="F615" s="13">
        <f t="shared" si="120"/>
        <v>0</v>
      </c>
      <c r="G615" s="12">
        <f>단가대비표!P91</f>
        <v>0</v>
      </c>
      <c r="H615" s="13">
        <f t="shared" si="121"/>
        <v>0</v>
      </c>
      <c r="I615" s="12">
        <f>단가대비표!V91</f>
        <v>79</v>
      </c>
      <c r="J615" s="13">
        <f t="shared" si="122"/>
        <v>1.7</v>
      </c>
      <c r="K615" s="12">
        <f t="shared" si="123"/>
        <v>79</v>
      </c>
      <c r="L615" s="13">
        <f t="shared" si="124"/>
        <v>1.7</v>
      </c>
      <c r="M615" s="8" t="s">
        <v>51</v>
      </c>
      <c r="N615" s="2" t="s">
        <v>1241</v>
      </c>
      <c r="O615" s="2" t="s">
        <v>963</v>
      </c>
      <c r="P615" s="2" t="s">
        <v>63</v>
      </c>
      <c r="Q615" s="2" t="s">
        <v>63</v>
      </c>
      <c r="R615" s="2" t="s">
        <v>62</v>
      </c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2" t="s">
        <v>51</v>
      </c>
      <c r="AW615" s="2" t="s">
        <v>1265</v>
      </c>
      <c r="AX615" s="2" t="s">
        <v>51</v>
      </c>
      <c r="AY615" s="2" t="s">
        <v>51</v>
      </c>
    </row>
    <row r="616" spans="1:51" ht="30" customHeight="1">
      <c r="A616" s="8" t="s">
        <v>1052</v>
      </c>
      <c r="B616" s="8" t="s">
        <v>483</v>
      </c>
      <c r="C616" s="8" t="s">
        <v>484</v>
      </c>
      <c r="D616" s="9">
        <v>7.0200000000000002E-3</v>
      </c>
      <c r="E616" s="12">
        <f>단가대비표!O96</f>
        <v>0</v>
      </c>
      <c r="F616" s="13">
        <f t="shared" si="120"/>
        <v>0</v>
      </c>
      <c r="G616" s="12">
        <f>단가대비표!P96</f>
        <v>181604</v>
      </c>
      <c r="H616" s="13">
        <f t="shared" si="121"/>
        <v>1274.8</v>
      </c>
      <c r="I616" s="12">
        <f>단가대비표!V96</f>
        <v>0</v>
      </c>
      <c r="J616" s="13">
        <f t="shared" si="122"/>
        <v>0</v>
      </c>
      <c r="K616" s="12">
        <f t="shared" si="123"/>
        <v>181604</v>
      </c>
      <c r="L616" s="13">
        <f t="shared" si="124"/>
        <v>1274.8</v>
      </c>
      <c r="M616" s="8" t="s">
        <v>51</v>
      </c>
      <c r="N616" s="2" t="s">
        <v>1241</v>
      </c>
      <c r="O616" s="2" t="s">
        <v>1053</v>
      </c>
      <c r="P616" s="2" t="s">
        <v>63</v>
      </c>
      <c r="Q616" s="2" t="s">
        <v>63</v>
      </c>
      <c r="R616" s="2" t="s">
        <v>62</v>
      </c>
      <c r="S616" s="3"/>
      <c r="T616" s="3"/>
      <c r="U616" s="3"/>
      <c r="V616" s="3">
        <v>1</v>
      </c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2" t="s">
        <v>51</v>
      </c>
      <c r="AW616" s="2" t="s">
        <v>1266</v>
      </c>
      <c r="AX616" s="2" t="s">
        <v>51</v>
      </c>
      <c r="AY616" s="2" t="s">
        <v>51</v>
      </c>
    </row>
    <row r="617" spans="1:51" ht="30" customHeight="1">
      <c r="A617" s="8" t="s">
        <v>482</v>
      </c>
      <c r="B617" s="8" t="s">
        <v>483</v>
      </c>
      <c r="C617" s="8" t="s">
        <v>484</v>
      </c>
      <c r="D617" s="9">
        <v>1.2E-4</v>
      </c>
      <c r="E617" s="12">
        <f>단가대비표!O92</f>
        <v>0</v>
      </c>
      <c r="F617" s="13">
        <f t="shared" si="120"/>
        <v>0</v>
      </c>
      <c r="G617" s="12">
        <f>단가대비표!P92</f>
        <v>141096</v>
      </c>
      <c r="H617" s="13">
        <f t="shared" si="121"/>
        <v>16.899999999999999</v>
      </c>
      <c r="I617" s="12">
        <f>단가대비표!V92</f>
        <v>0</v>
      </c>
      <c r="J617" s="13">
        <f t="shared" si="122"/>
        <v>0</v>
      </c>
      <c r="K617" s="12">
        <f t="shared" si="123"/>
        <v>141096</v>
      </c>
      <c r="L617" s="13">
        <f t="shared" si="124"/>
        <v>16.899999999999999</v>
      </c>
      <c r="M617" s="8" t="s">
        <v>51</v>
      </c>
      <c r="N617" s="2" t="s">
        <v>1241</v>
      </c>
      <c r="O617" s="2" t="s">
        <v>485</v>
      </c>
      <c r="P617" s="2" t="s">
        <v>63</v>
      </c>
      <c r="Q617" s="2" t="s">
        <v>63</v>
      </c>
      <c r="R617" s="2" t="s">
        <v>62</v>
      </c>
      <c r="S617" s="3"/>
      <c r="T617" s="3"/>
      <c r="U617" s="3"/>
      <c r="V617" s="3">
        <v>1</v>
      </c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2" t="s">
        <v>51</v>
      </c>
      <c r="AW617" s="2" t="s">
        <v>1267</v>
      </c>
      <c r="AX617" s="2" t="s">
        <v>51</v>
      </c>
      <c r="AY617" s="2" t="s">
        <v>51</v>
      </c>
    </row>
    <row r="618" spans="1:51" ht="30" customHeight="1">
      <c r="A618" s="8" t="s">
        <v>969</v>
      </c>
      <c r="B618" s="8" t="s">
        <v>483</v>
      </c>
      <c r="C618" s="8" t="s">
        <v>484</v>
      </c>
      <c r="D618" s="9">
        <v>4.6799999999999999E-4</v>
      </c>
      <c r="E618" s="12">
        <f>단가대비표!O98</f>
        <v>0</v>
      </c>
      <c r="F618" s="13">
        <f t="shared" si="120"/>
        <v>0</v>
      </c>
      <c r="G618" s="12">
        <f>단가대비표!P98</f>
        <v>225966</v>
      </c>
      <c r="H618" s="13">
        <f t="shared" si="121"/>
        <v>105.7</v>
      </c>
      <c r="I618" s="12">
        <f>단가대비표!V98</f>
        <v>0</v>
      </c>
      <c r="J618" s="13">
        <f t="shared" si="122"/>
        <v>0</v>
      </c>
      <c r="K618" s="12">
        <f t="shared" si="123"/>
        <v>225966</v>
      </c>
      <c r="L618" s="13">
        <f t="shared" si="124"/>
        <v>105.7</v>
      </c>
      <c r="M618" s="8" t="s">
        <v>51</v>
      </c>
      <c r="N618" s="2" t="s">
        <v>1241</v>
      </c>
      <c r="O618" s="2" t="s">
        <v>970</v>
      </c>
      <c r="P618" s="2" t="s">
        <v>63</v>
      </c>
      <c r="Q618" s="2" t="s">
        <v>63</v>
      </c>
      <c r="R618" s="2" t="s">
        <v>62</v>
      </c>
      <c r="S618" s="3"/>
      <c r="T618" s="3"/>
      <c r="U618" s="3"/>
      <c r="V618" s="3">
        <v>1</v>
      </c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2" t="s">
        <v>51</v>
      </c>
      <c r="AW618" s="2" t="s">
        <v>1268</v>
      </c>
      <c r="AX618" s="2" t="s">
        <v>51</v>
      </c>
      <c r="AY618" s="2" t="s">
        <v>51</v>
      </c>
    </row>
    <row r="619" spans="1:51" ht="30" customHeight="1">
      <c r="A619" s="8" t="s">
        <v>497</v>
      </c>
      <c r="B619" s="8" t="s">
        <v>483</v>
      </c>
      <c r="C619" s="8" t="s">
        <v>484</v>
      </c>
      <c r="D619" s="9">
        <v>1.3200000000000001E-4</v>
      </c>
      <c r="E619" s="12">
        <f>단가대비표!O93</f>
        <v>0</v>
      </c>
      <c r="F619" s="13">
        <f t="shared" si="120"/>
        <v>0</v>
      </c>
      <c r="G619" s="12">
        <f>단가대비표!P93</f>
        <v>179203</v>
      </c>
      <c r="H619" s="13">
        <f t="shared" si="121"/>
        <v>23.6</v>
      </c>
      <c r="I619" s="12">
        <f>단가대비표!V93</f>
        <v>0</v>
      </c>
      <c r="J619" s="13">
        <f t="shared" si="122"/>
        <v>0</v>
      </c>
      <c r="K619" s="12">
        <f t="shared" si="123"/>
        <v>179203</v>
      </c>
      <c r="L619" s="13">
        <f t="shared" si="124"/>
        <v>23.6</v>
      </c>
      <c r="M619" s="8" t="s">
        <v>51</v>
      </c>
      <c r="N619" s="2" t="s">
        <v>1241</v>
      </c>
      <c r="O619" s="2" t="s">
        <v>498</v>
      </c>
      <c r="P619" s="2" t="s">
        <v>63</v>
      </c>
      <c r="Q619" s="2" t="s">
        <v>63</v>
      </c>
      <c r="R619" s="2" t="s">
        <v>62</v>
      </c>
      <c r="S619" s="3"/>
      <c r="T619" s="3"/>
      <c r="U619" s="3"/>
      <c r="V619" s="3">
        <v>1</v>
      </c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2" t="s">
        <v>51</v>
      </c>
      <c r="AW619" s="2" t="s">
        <v>1269</v>
      </c>
      <c r="AX619" s="2" t="s">
        <v>51</v>
      </c>
      <c r="AY619" s="2" t="s">
        <v>51</v>
      </c>
    </row>
    <row r="620" spans="1:51" ht="30" customHeight="1">
      <c r="A620" s="8" t="s">
        <v>817</v>
      </c>
      <c r="B620" s="8" t="s">
        <v>887</v>
      </c>
      <c r="C620" s="8" t="s">
        <v>399</v>
      </c>
      <c r="D620" s="9">
        <v>1</v>
      </c>
      <c r="E620" s="12">
        <v>0</v>
      </c>
      <c r="F620" s="13">
        <f t="shared" si="120"/>
        <v>0</v>
      </c>
      <c r="G620" s="12">
        <v>0</v>
      </c>
      <c r="H620" s="13">
        <f t="shared" si="121"/>
        <v>0</v>
      </c>
      <c r="I620" s="12">
        <f>TRUNC(SUMIF(V611:V620, RIGHTB(O620, 1), H611:H620)*U620, 2)</f>
        <v>42.63</v>
      </c>
      <c r="J620" s="13">
        <f t="shared" si="122"/>
        <v>42.6</v>
      </c>
      <c r="K620" s="12">
        <f t="shared" si="123"/>
        <v>42.6</v>
      </c>
      <c r="L620" s="13">
        <f t="shared" si="124"/>
        <v>42.6</v>
      </c>
      <c r="M620" s="8" t="s">
        <v>51</v>
      </c>
      <c r="N620" s="2" t="s">
        <v>1241</v>
      </c>
      <c r="O620" s="2" t="s">
        <v>400</v>
      </c>
      <c r="P620" s="2" t="s">
        <v>63</v>
      </c>
      <c r="Q620" s="2" t="s">
        <v>63</v>
      </c>
      <c r="R620" s="2" t="s">
        <v>63</v>
      </c>
      <c r="S620" s="3">
        <v>1</v>
      </c>
      <c r="T620" s="3">
        <v>2</v>
      </c>
      <c r="U620" s="3">
        <v>0.03</v>
      </c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2" t="s">
        <v>51</v>
      </c>
      <c r="AW620" s="2" t="s">
        <v>1270</v>
      </c>
      <c r="AX620" s="2" t="s">
        <v>51</v>
      </c>
      <c r="AY620" s="2" t="s">
        <v>51</v>
      </c>
    </row>
    <row r="621" spans="1:51" ht="30" customHeight="1">
      <c r="A621" s="8" t="s">
        <v>402</v>
      </c>
      <c r="B621" s="8" t="s">
        <v>51</v>
      </c>
      <c r="C621" s="8" t="s">
        <v>51</v>
      </c>
      <c r="D621" s="9"/>
      <c r="E621" s="12"/>
      <c r="F621" s="13">
        <f>TRUNC(SUMIF(N611:N620, N610, F611:F620),0)</f>
        <v>15</v>
      </c>
      <c r="G621" s="12"/>
      <c r="H621" s="13">
        <f>TRUNC(SUMIF(N611:N620, N610, H611:H620),0)</f>
        <v>1421</v>
      </c>
      <c r="I621" s="12"/>
      <c r="J621" s="13">
        <f>TRUNC(SUMIF(N611:N620, N610, J611:J620),0)</f>
        <v>44</v>
      </c>
      <c r="K621" s="12"/>
      <c r="L621" s="13">
        <f>F621+H621+J621</f>
        <v>1480</v>
      </c>
      <c r="M621" s="8" t="s">
        <v>51</v>
      </c>
      <c r="N621" s="2" t="s">
        <v>76</v>
      </c>
      <c r="O621" s="2" t="s">
        <v>76</v>
      </c>
      <c r="P621" s="2" t="s">
        <v>51</v>
      </c>
      <c r="Q621" s="2" t="s">
        <v>51</v>
      </c>
      <c r="R621" s="2" t="s">
        <v>51</v>
      </c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2" t="s">
        <v>51</v>
      </c>
      <c r="AW621" s="2" t="s">
        <v>51</v>
      </c>
      <c r="AX621" s="2" t="s">
        <v>51</v>
      </c>
      <c r="AY621" s="2" t="s">
        <v>51</v>
      </c>
    </row>
    <row r="622" spans="1:51" ht="30" customHeight="1">
      <c r="A622" s="9"/>
      <c r="B622" s="9"/>
      <c r="C622" s="9"/>
      <c r="D622" s="9"/>
      <c r="E622" s="12"/>
      <c r="F622" s="13"/>
      <c r="G622" s="12"/>
      <c r="H622" s="13"/>
      <c r="I622" s="12"/>
      <c r="J622" s="13"/>
      <c r="K622" s="12"/>
      <c r="L622" s="13"/>
      <c r="M622" s="9"/>
    </row>
    <row r="623" spans="1:51" ht="30" customHeight="1">
      <c r="A623" s="202" t="s">
        <v>1271</v>
      </c>
      <c r="B623" s="202"/>
      <c r="C623" s="202"/>
      <c r="D623" s="202"/>
      <c r="E623" s="203"/>
      <c r="F623" s="204"/>
      <c r="G623" s="203"/>
      <c r="H623" s="204"/>
      <c r="I623" s="203"/>
      <c r="J623" s="204"/>
      <c r="K623" s="203"/>
      <c r="L623" s="204"/>
      <c r="M623" s="202"/>
      <c r="N623" s="1" t="s">
        <v>1247</v>
      </c>
    </row>
    <row r="624" spans="1:51" ht="30" customHeight="1">
      <c r="A624" s="8" t="s">
        <v>1035</v>
      </c>
      <c r="B624" s="8" t="s">
        <v>483</v>
      </c>
      <c r="C624" s="8" t="s">
        <v>484</v>
      </c>
      <c r="D624" s="9">
        <v>0.02</v>
      </c>
      <c r="E624" s="12">
        <f>단가대비표!O103</f>
        <v>0</v>
      </c>
      <c r="F624" s="13">
        <f>TRUNC(E624*D624,1)</f>
        <v>0</v>
      </c>
      <c r="G624" s="12">
        <f>단가대비표!P103</f>
        <v>213676</v>
      </c>
      <c r="H624" s="13">
        <f>TRUNC(G624*D624,1)</f>
        <v>4273.5</v>
      </c>
      <c r="I624" s="12">
        <f>단가대비표!V103</f>
        <v>0</v>
      </c>
      <c r="J624" s="13">
        <f>TRUNC(I624*D624,1)</f>
        <v>0</v>
      </c>
      <c r="K624" s="12">
        <f t="shared" ref="K624:L628" si="125">TRUNC(E624+G624+I624,1)</f>
        <v>213676</v>
      </c>
      <c r="L624" s="13">
        <f t="shared" si="125"/>
        <v>4273.5</v>
      </c>
      <c r="M624" s="8" t="s">
        <v>51</v>
      </c>
      <c r="N624" s="2" t="s">
        <v>1247</v>
      </c>
      <c r="O624" s="2" t="s">
        <v>1036</v>
      </c>
      <c r="P624" s="2" t="s">
        <v>63</v>
      </c>
      <c r="Q624" s="2" t="s">
        <v>63</v>
      </c>
      <c r="R624" s="2" t="s">
        <v>62</v>
      </c>
      <c r="S624" s="3"/>
      <c r="T624" s="3"/>
      <c r="U624" s="3"/>
      <c r="V624" s="3">
        <v>1</v>
      </c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2" t="s">
        <v>51</v>
      </c>
      <c r="AW624" s="2" t="s">
        <v>1272</v>
      </c>
      <c r="AX624" s="2" t="s">
        <v>51</v>
      </c>
      <c r="AY624" s="2" t="s">
        <v>51</v>
      </c>
    </row>
    <row r="625" spans="1:51" ht="30" customHeight="1">
      <c r="A625" s="8" t="s">
        <v>482</v>
      </c>
      <c r="B625" s="8" t="s">
        <v>483</v>
      </c>
      <c r="C625" s="8" t="s">
        <v>484</v>
      </c>
      <c r="D625" s="9">
        <v>4.0000000000000001E-3</v>
      </c>
      <c r="E625" s="12">
        <f>단가대비표!O92</f>
        <v>0</v>
      </c>
      <c r="F625" s="13">
        <f>TRUNC(E625*D625,1)</f>
        <v>0</v>
      </c>
      <c r="G625" s="12">
        <f>단가대비표!P92</f>
        <v>141096</v>
      </c>
      <c r="H625" s="13">
        <f>TRUNC(G625*D625,1)</f>
        <v>564.29999999999995</v>
      </c>
      <c r="I625" s="12">
        <f>단가대비표!V92</f>
        <v>0</v>
      </c>
      <c r="J625" s="13">
        <f>TRUNC(I625*D625,1)</f>
        <v>0</v>
      </c>
      <c r="K625" s="12">
        <f t="shared" si="125"/>
        <v>141096</v>
      </c>
      <c r="L625" s="13">
        <f t="shared" si="125"/>
        <v>564.29999999999995</v>
      </c>
      <c r="M625" s="8" t="s">
        <v>51</v>
      </c>
      <c r="N625" s="2" t="s">
        <v>1247</v>
      </c>
      <c r="O625" s="2" t="s">
        <v>485</v>
      </c>
      <c r="P625" s="2" t="s">
        <v>63</v>
      </c>
      <c r="Q625" s="2" t="s">
        <v>63</v>
      </c>
      <c r="R625" s="2" t="s">
        <v>62</v>
      </c>
      <c r="S625" s="3"/>
      <c r="T625" s="3"/>
      <c r="U625" s="3"/>
      <c r="V625" s="3">
        <v>1</v>
      </c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2" t="s">
        <v>51</v>
      </c>
      <c r="AW625" s="2" t="s">
        <v>1273</v>
      </c>
      <c r="AX625" s="2" t="s">
        <v>51</v>
      </c>
      <c r="AY625" s="2" t="s">
        <v>51</v>
      </c>
    </row>
    <row r="626" spans="1:51" ht="30" customHeight="1">
      <c r="A626" s="8" t="s">
        <v>1035</v>
      </c>
      <c r="B626" s="8" t="s">
        <v>483</v>
      </c>
      <c r="C626" s="8" t="s">
        <v>484</v>
      </c>
      <c r="D626" s="9">
        <v>0.02</v>
      </c>
      <c r="E626" s="12">
        <f>단가대비표!O103</f>
        <v>0</v>
      </c>
      <c r="F626" s="13">
        <f>TRUNC(E626*D626,1)</f>
        <v>0</v>
      </c>
      <c r="G626" s="12">
        <f>단가대비표!P103</f>
        <v>213676</v>
      </c>
      <c r="H626" s="13">
        <f>TRUNC(G626*D626,1)</f>
        <v>4273.5</v>
      </c>
      <c r="I626" s="12">
        <f>단가대비표!V103</f>
        <v>0</v>
      </c>
      <c r="J626" s="13">
        <f>TRUNC(I626*D626,1)</f>
        <v>0</v>
      </c>
      <c r="K626" s="12">
        <f t="shared" si="125"/>
        <v>213676</v>
      </c>
      <c r="L626" s="13">
        <f t="shared" si="125"/>
        <v>4273.5</v>
      </c>
      <c r="M626" s="8" t="s">
        <v>51</v>
      </c>
      <c r="N626" s="2" t="s">
        <v>1247</v>
      </c>
      <c r="O626" s="2" t="s">
        <v>1036</v>
      </c>
      <c r="P626" s="2" t="s">
        <v>63</v>
      </c>
      <c r="Q626" s="2" t="s">
        <v>63</v>
      </c>
      <c r="R626" s="2" t="s">
        <v>62</v>
      </c>
      <c r="S626" s="3"/>
      <c r="T626" s="3"/>
      <c r="U626" s="3"/>
      <c r="V626" s="3">
        <v>1</v>
      </c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2" t="s">
        <v>51</v>
      </c>
      <c r="AW626" s="2" t="s">
        <v>1272</v>
      </c>
      <c r="AX626" s="2" t="s">
        <v>51</v>
      </c>
      <c r="AY626" s="2" t="s">
        <v>51</v>
      </c>
    </row>
    <row r="627" spans="1:51" ht="30" customHeight="1">
      <c r="A627" s="8" t="s">
        <v>482</v>
      </c>
      <c r="B627" s="8" t="s">
        <v>483</v>
      </c>
      <c r="C627" s="8" t="s">
        <v>484</v>
      </c>
      <c r="D627" s="9">
        <v>4.0000000000000001E-3</v>
      </c>
      <c r="E627" s="12">
        <f>단가대비표!O92</f>
        <v>0</v>
      </c>
      <c r="F627" s="13">
        <f>TRUNC(E627*D627,1)</f>
        <v>0</v>
      </c>
      <c r="G627" s="12">
        <f>단가대비표!P92</f>
        <v>141096</v>
      </c>
      <c r="H627" s="13">
        <f>TRUNC(G627*D627,1)</f>
        <v>564.29999999999995</v>
      </c>
      <c r="I627" s="12">
        <f>단가대비표!V92</f>
        <v>0</v>
      </c>
      <c r="J627" s="13">
        <f>TRUNC(I627*D627,1)</f>
        <v>0</v>
      </c>
      <c r="K627" s="12">
        <f t="shared" si="125"/>
        <v>141096</v>
      </c>
      <c r="L627" s="13">
        <f t="shared" si="125"/>
        <v>564.29999999999995</v>
      </c>
      <c r="M627" s="8" t="s">
        <v>51</v>
      </c>
      <c r="N627" s="2" t="s">
        <v>1247</v>
      </c>
      <c r="O627" s="2" t="s">
        <v>485</v>
      </c>
      <c r="P627" s="2" t="s">
        <v>63</v>
      </c>
      <c r="Q627" s="2" t="s">
        <v>63</v>
      </c>
      <c r="R627" s="2" t="s">
        <v>62</v>
      </c>
      <c r="S627" s="3"/>
      <c r="T627" s="3"/>
      <c r="U627" s="3"/>
      <c r="V627" s="3">
        <v>1</v>
      </c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2" t="s">
        <v>51</v>
      </c>
      <c r="AW627" s="2" t="s">
        <v>1273</v>
      </c>
      <c r="AX627" s="2" t="s">
        <v>51</v>
      </c>
      <c r="AY627" s="2" t="s">
        <v>51</v>
      </c>
    </row>
    <row r="628" spans="1:51" ht="30" customHeight="1">
      <c r="A628" s="8" t="s">
        <v>1126</v>
      </c>
      <c r="B628" s="8" t="s">
        <v>818</v>
      </c>
      <c r="C628" s="8" t="s">
        <v>399</v>
      </c>
      <c r="D628" s="9">
        <v>1</v>
      </c>
      <c r="E628" s="12">
        <f>TRUNC(SUMIF(V624:V628, RIGHTB(O628, 1), H624:H628)*U628, 2)</f>
        <v>193.51</v>
      </c>
      <c r="F628" s="13">
        <f>TRUNC(E628*D628,1)</f>
        <v>193.5</v>
      </c>
      <c r="G628" s="12">
        <v>0</v>
      </c>
      <c r="H628" s="13">
        <f>TRUNC(G628*D628,1)</f>
        <v>0</v>
      </c>
      <c r="I628" s="12">
        <v>0</v>
      </c>
      <c r="J628" s="13">
        <f>TRUNC(I628*D628,1)</f>
        <v>0</v>
      </c>
      <c r="K628" s="12">
        <f t="shared" si="125"/>
        <v>193.5</v>
      </c>
      <c r="L628" s="13">
        <f t="shared" si="125"/>
        <v>193.5</v>
      </c>
      <c r="M628" s="8" t="s">
        <v>51</v>
      </c>
      <c r="N628" s="2" t="s">
        <v>1247</v>
      </c>
      <c r="O628" s="2" t="s">
        <v>400</v>
      </c>
      <c r="P628" s="2" t="s">
        <v>63</v>
      </c>
      <c r="Q628" s="2" t="s">
        <v>63</v>
      </c>
      <c r="R628" s="2" t="s">
        <v>63</v>
      </c>
      <c r="S628" s="3">
        <v>1</v>
      </c>
      <c r="T628" s="3">
        <v>0</v>
      </c>
      <c r="U628" s="3">
        <v>0.02</v>
      </c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2" t="s">
        <v>51</v>
      </c>
      <c r="AW628" s="2" t="s">
        <v>1274</v>
      </c>
      <c r="AX628" s="2" t="s">
        <v>51</v>
      </c>
      <c r="AY628" s="2" t="s">
        <v>51</v>
      </c>
    </row>
    <row r="629" spans="1:51" ht="30" customHeight="1">
      <c r="A629" s="8" t="s">
        <v>402</v>
      </c>
      <c r="B629" s="8" t="s">
        <v>51</v>
      </c>
      <c r="C629" s="8" t="s">
        <v>51</v>
      </c>
      <c r="D629" s="9"/>
      <c r="E629" s="12"/>
      <c r="F629" s="13">
        <f>TRUNC(SUMIF(N624:N628, N623, F624:F628),0)</f>
        <v>193</v>
      </c>
      <c r="G629" s="12"/>
      <c r="H629" s="13">
        <f>TRUNC(SUMIF(N624:N628, N623, H624:H628),0)</f>
        <v>9675</v>
      </c>
      <c r="I629" s="12"/>
      <c r="J629" s="13">
        <f>TRUNC(SUMIF(N624:N628, N623, J624:J628),0)</f>
        <v>0</v>
      </c>
      <c r="K629" s="12"/>
      <c r="L629" s="13">
        <f>F629+H629+J629</f>
        <v>9868</v>
      </c>
      <c r="M629" s="8" t="s">
        <v>51</v>
      </c>
      <c r="N629" s="2" t="s">
        <v>76</v>
      </c>
      <c r="O629" s="2" t="s">
        <v>76</v>
      </c>
      <c r="P629" s="2" t="s">
        <v>51</v>
      </c>
      <c r="Q629" s="2" t="s">
        <v>51</v>
      </c>
      <c r="R629" s="2" t="s">
        <v>51</v>
      </c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2" t="s">
        <v>51</v>
      </c>
      <c r="AW629" s="2" t="s">
        <v>51</v>
      </c>
      <c r="AX629" s="2" t="s">
        <v>51</v>
      </c>
      <c r="AY629" s="2" t="s">
        <v>51</v>
      </c>
    </row>
    <row r="630" spans="1:51" ht="30" customHeight="1">
      <c r="A630" s="9"/>
      <c r="B630" s="9"/>
      <c r="C630" s="9"/>
      <c r="D630" s="9"/>
      <c r="E630" s="12"/>
      <c r="F630" s="13"/>
      <c r="G630" s="12"/>
      <c r="H630" s="13"/>
      <c r="I630" s="12"/>
      <c r="J630" s="13"/>
      <c r="K630" s="12"/>
      <c r="L630" s="13"/>
      <c r="M630" s="9"/>
    </row>
    <row r="631" spans="1:51" ht="30" customHeight="1">
      <c r="A631" s="202" t="s">
        <v>1275</v>
      </c>
      <c r="B631" s="202"/>
      <c r="C631" s="202"/>
      <c r="D631" s="202"/>
      <c r="E631" s="203"/>
      <c r="F631" s="204"/>
      <c r="G631" s="203"/>
      <c r="H631" s="204"/>
      <c r="I631" s="203"/>
      <c r="J631" s="204"/>
      <c r="K631" s="203"/>
      <c r="L631" s="204"/>
      <c r="M631" s="202"/>
      <c r="N631" s="1" t="s">
        <v>690</v>
      </c>
    </row>
    <row r="632" spans="1:51" ht="30" customHeight="1">
      <c r="A632" s="8" t="s">
        <v>1276</v>
      </c>
      <c r="B632" s="8" t="s">
        <v>1277</v>
      </c>
      <c r="C632" s="8" t="s">
        <v>1278</v>
      </c>
      <c r="D632" s="9">
        <v>1.1503000000000001</v>
      </c>
      <c r="E632" s="12">
        <f>단가대비표!O33</f>
        <v>1222</v>
      </c>
      <c r="F632" s="13">
        <f>TRUNC(E632*D632,1)</f>
        <v>1405.6</v>
      </c>
      <c r="G632" s="12">
        <f>단가대비표!P33</f>
        <v>0</v>
      </c>
      <c r="H632" s="13">
        <f>TRUNC(G632*D632,1)</f>
        <v>0</v>
      </c>
      <c r="I632" s="12">
        <f>단가대비표!V33</f>
        <v>0</v>
      </c>
      <c r="J632" s="13">
        <f>TRUNC(I632*D632,1)</f>
        <v>0</v>
      </c>
      <c r="K632" s="12">
        <f>TRUNC(E632+G632+I632,1)</f>
        <v>1222</v>
      </c>
      <c r="L632" s="13">
        <f>TRUNC(F632+H632+J632,1)</f>
        <v>1405.6</v>
      </c>
      <c r="M632" s="8" t="s">
        <v>51</v>
      </c>
      <c r="N632" s="2" t="s">
        <v>690</v>
      </c>
      <c r="O632" s="2" t="s">
        <v>1279</v>
      </c>
      <c r="P632" s="2" t="s">
        <v>63</v>
      </c>
      <c r="Q632" s="2" t="s">
        <v>63</v>
      </c>
      <c r="R632" s="2" t="s">
        <v>62</v>
      </c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2" t="s">
        <v>51</v>
      </c>
      <c r="AW632" s="2" t="s">
        <v>1280</v>
      </c>
      <c r="AX632" s="2" t="s">
        <v>51</v>
      </c>
      <c r="AY632" s="2" t="s">
        <v>51</v>
      </c>
    </row>
    <row r="633" spans="1:51" ht="30" customHeight="1">
      <c r="A633" s="8" t="s">
        <v>687</v>
      </c>
      <c r="B633" s="8" t="s">
        <v>1281</v>
      </c>
      <c r="C633" s="8" t="s">
        <v>87</v>
      </c>
      <c r="D633" s="9">
        <v>1</v>
      </c>
      <c r="E633" s="12">
        <f>일위대가목록!E95</f>
        <v>0</v>
      </c>
      <c r="F633" s="13">
        <f>TRUNC(E633*D633,1)</f>
        <v>0</v>
      </c>
      <c r="G633" s="12">
        <f>일위대가목록!F95</f>
        <v>7836</v>
      </c>
      <c r="H633" s="13">
        <f>TRUNC(G633*D633,1)</f>
        <v>7836</v>
      </c>
      <c r="I633" s="12">
        <f>일위대가목록!G95</f>
        <v>156</v>
      </c>
      <c r="J633" s="13">
        <f>TRUNC(I633*D633,1)</f>
        <v>156</v>
      </c>
      <c r="K633" s="12">
        <f>TRUNC(E633+G633+I633,1)</f>
        <v>7992</v>
      </c>
      <c r="L633" s="13">
        <f>TRUNC(F633+H633+J633,1)</f>
        <v>7992</v>
      </c>
      <c r="M633" s="8" t="s">
        <v>1282</v>
      </c>
      <c r="N633" s="2" t="s">
        <v>690</v>
      </c>
      <c r="O633" s="2" t="s">
        <v>1283</v>
      </c>
      <c r="P633" s="2" t="s">
        <v>62</v>
      </c>
      <c r="Q633" s="2" t="s">
        <v>63</v>
      </c>
      <c r="R633" s="2" t="s">
        <v>63</v>
      </c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2" t="s">
        <v>51</v>
      </c>
      <c r="AW633" s="2" t="s">
        <v>1284</v>
      </c>
      <c r="AX633" s="2" t="s">
        <v>51</v>
      </c>
      <c r="AY633" s="2" t="s">
        <v>51</v>
      </c>
    </row>
    <row r="634" spans="1:51" ht="30" customHeight="1">
      <c r="A634" s="8" t="s">
        <v>402</v>
      </c>
      <c r="B634" s="8" t="s">
        <v>51</v>
      </c>
      <c r="C634" s="8" t="s">
        <v>51</v>
      </c>
      <c r="D634" s="9"/>
      <c r="E634" s="12"/>
      <c r="F634" s="13">
        <f>TRUNC(SUMIF(N632:N633, N631, F632:F633),0)</f>
        <v>1405</v>
      </c>
      <c r="G634" s="12"/>
      <c r="H634" s="13">
        <f>TRUNC(SUMIF(N632:N633, N631, H632:H633),0)</f>
        <v>7836</v>
      </c>
      <c r="I634" s="12"/>
      <c r="J634" s="13">
        <f>TRUNC(SUMIF(N632:N633, N631, J632:J633),0)</f>
        <v>156</v>
      </c>
      <c r="K634" s="12"/>
      <c r="L634" s="13">
        <f>F634+H634+J634</f>
        <v>9397</v>
      </c>
      <c r="M634" s="8" t="s">
        <v>51</v>
      </c>
      <c r="N634" s="2" t="s">
        <v>76</v>
      </c>
      <c r="O634" s="2" t="s">
        <v>76</v>
      </c>
      <c r="P634" s="2" t="s">
        <v>51</v>
      </c>
      <c r="Q634" s="2" t="s">
        <v>51</v>
      </c>
      <c r="R634" s="2" t="s">
        <v>51</v>
      </c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2" t="s">
        <v>51</v>
      </c>
      <c r="AW634" s="2" t="s">
        <v>51</v>
      </c>
      <c r="AX634" s="2" t="s">
        <v>51</v>
      </c>
      <c r="AY634" s="2" t="s">
        <v>51</v>
      </c>
    </row>
    <row r="635" spans="1:51" ht="30" customHeight="1">
      <c r="A635" s="9"/>
      <c r="B635" s="9"/>
      <c r="C635" s="9"/>
      <c r="D635" s="9"/>
      <c r="E635" s="12"/>
      <c r="F635" s="13"/>
      <c r="G635" s="12"/>
      <c r="H635" s="13"/>
      <c r="I635" s="12"/>
      <c r="J635" s="13"/>
      <c r="K635" s="12"/>
      <c r="L635" s="13"/>
      <c r="M635" s="9"/>
    </row>
    <row r="636" spans="1:51" ht="30" customHeight="1">
      <c r="A636" s="202" t="s">
        <v>1285</v>
      </c>
      <c r="B636" s="202"/>
      <c r="C636" s="202"/>
      <c r="D636" s="202"/>
      <c r="E636" s="203"/>
      <c r="F636" s="204"/>
      <c r="G636" s="203"/>
      <c r="H636" s="204"/>
      <c r="I636" s="203"/>
      <c r="J636" s="204"/>
      <c r="K636" s="203"/>
      <c r="L636" s="204"/>
      <c r="M636" s="202"/>
      <c r="N636" s="1" t="s">
        <v>699</v>
      </c>
    </row>
    <row r="637" spans="1:51" ht="30" customHeight="1">
      <c r="A637" s="8" t="s">
        <v>1232</v>
      </c>
      <c r="B637" s="8" t="s">
        <v>483</v>
      </c>
      <c r="C637" s="8" t="s">
        <v>484</v>
      </c>
      <c r="D637" s="9">
        <v>4.5999999999999999E-2</v>
      </c>
      <c r="E637" s="12">
        <f>단가대비표!O104</f>
        <v>0</v>
      </c>
      <c r="F637" s="13">
        <f>TRUNC(E637*D637,1)</f>
        <v>0</v>
      </c>
      <c r="G637" s="12">
        <f>단가대비표!P104</f>
        <v>206253</v>
      </c>
      <c r="H637" s="13">
        <f>TRUNC(G637*D637,1)</f>
        <v>9487.6</v>
      </c>
      <c r="I637" s="12">
        <f>단가대비표!V104</f>
        <v>0</v>
      </c>
      <c r="J637" s="13">
        <f>TRUNC(I637*D637,1)</f>
        <v>0</v>
      </c>
      <c r="K637" s="12">
        <f t="shared" ref="K637:L639" si="126">TRUNC(E637+G637+I637,1)</f>
        <v>206253</v>
      </c>
      <c r="L637" s="13">
        <f t="shared" si="126"/>
        <v>9487.6</v>
      </c>
      <c r="M637" s="8" t="s">
        <v>51</v>
      </c>
      <c r="N637" s="2" t="s">
        <v>699</v>
      </c>
      <c r="O637" s="2" t="s">
        <v>1233</v>
      </c>
      <c r="P637" s="2" t="s">
        <v>63</v>
      </c>
      <c r="Q637" s="2" t="s">
        <v>63</v>
      </c>
      <c r="R637" s="2" t="s">
        <v>62</v>
      </c>
      <c r="S637" s="3"/>
      <c r="T637" s="3"/>
      <c r="U637" s="3"/>
      <c r="V637" s="3">
        <v>1</v>
      </c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2" t="s">
        <v>51</v>
      </c>
      <c r="AW637" s="2" t="s">
        <v>1286</v>
      </c>
      <c r="AX637" s="2" t="s">
        <v>51</v>
      </c>
      <c r="AY637" s="2" t="s">
        <v>51</v>
      </c>
    </row>
    <row r="638" spans="1:51" ht="30" customHeight="1">
      <c r="A638" s="8" t="s">
        <v>482</v>
      </c>
      <c r="B638" s="8" t="s">
        <v>483</v>
      </c>
      <c r="C638" s="8" t="s">
        <v>484</v>
      </c>
      <c r="D638" s="9">
        <v>2.3E-2</v>
      </c>
      <c r="E638" s="12">
        <f>단가대비표!O92</f>
        <v>0</v>
      </c>
      <c r="F638" s="13">
        <f>TRUNC(E638*D638,1)</f>
        <v>0</v>
      </c>
      <c r="G638" s="12">
        <f>단가대비표!P92</f>
        <v>141096</v>
      </c>
      <c r="H638" s="13">
        <f>TRUNC(G638*D638,1)</f>
        <v>3245.2</v>
      </c>
      <c r="I638" s="12">
        <f>단가대비표!V92</f>
        <v>0</v>
      </c>
      <c r="J638" s="13">
        <f>TRUNC(I638*D638,1)</f>
        <v>0</v>
      </c>
      <c r="K638" s="12">
        <f t="shared" si="126"/>
        <v>141096</v>
      </c>
      <c r="L638" s="13">
        <f t="shared" si="126"/>
        <v>3245.2</v>
      </c>
      <c r="M638" s="8" t="s">
        <v>51</v>
      </c>
      <c r="N638" s="2" t="s">
        <v>699</v>
      </c>
      <c r="O638" s="2" t="s">
        <v>485</v>
      </c>
      <c r="P638" s="2" t="s">
        <v>63</v>
      </c>
      <c r="Q638" s="2" t="s">
        <v>63</v>
      </c>
      <c r="R638" s="2" t="s">
        <v>62</v>
      </c>
      <c r="S638" s="3"/>
      <c r="T638" s="3"/>
      <c r="U638" s="3"/>
      <c r="V638" s="3">
        <v>1</v>
      </c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2" t="s">
        <v>51</v>
      </c>
      <c r="AW638" s="2" t="s">
        <v>1287</v>
      </c>
      <c r="AX638" s="2" t="s">
        <v>51</v>
      </c>
      <c r="AY638" s="2" t="s">
        <v>51</v>
      </c>
    </row>
    <row r="639" spans="1:51" ht="30" customHeight="1">
      <c r="A639" s="8" t="s">
        <v>817</v>
      </c>
      <c r="B639" s="8" t="s">
        <v>1288</v>
      </c>
      <c r="C639" s="8" t="s">
        <v>399</v>
      </c>
      <c r="D639" s="9">
        <v>1</v>
      </c>
      <c r="E639" s="12">
        <v>0</v>
      </c>
      <c r="F639" s="13">
        <f>TRUNC(E639*D639,1)</f>
        <v>0</v>
      </c>
      <c r="G639" s="12">
        <v>0</v>
      </c>
      <c r="H639" s="13">
        <f>TRUNC(G639*D639,1)</f>
        <v>0</v>
      </c>
      <c r="I639" s="12">
        <f>TRUNC(SUMIF(V637:V639, RIGHTB(O639, 1), H637:H639)*U639, 2)</f>
        <v>127.32</v>
      </c>
      <c r="J639" s="13">
        <f>TRUNC(I639*D639,1)</f>
        <v>127.3</v>
      </c>
      <c r="K639" s="12">
        <f t="shared" si="126"/>
        <v>127.3</v>
      </c>
      <c r="L639" s="13">
        <f t="shared" si="126"/>
        <v>127.3</v>
      </c>
      <c r="M639" s="8" t="s">
        <v>51</v>
      </c>
      <c r="N639" s="2" t="s">
        <v>699</v>
      </c>
      <c r="O639" s="2" t="s">
        <v>400</v>
      </c>
      <c r="P639" s="2" t="s">
        <v>63</v>
      </c>
      <c r="Q639" s="2" t="s">
        <v>63</v>
      </c>
      <c r="R639" s="2" t="s">
        <v>63</v>
      </c>
      <c r="S639" s="3">
        <v>1</v>
      </c>
      <c r="T639" s="3">
        <v>2</v>
      </c>
      <c r="U639" s="3">
        <v>0.01</v>
      </c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2" t="s">
        <v>51</v>
      </c>
      <c r="AW639" s="2" t="s">
        <v>1289</v>
      </c>
      <c r="AX639" s="2" t="s">
        <v>51</v>
      </c>
      <c r="AY639" s="2" t="s">
        <v>51</v>
      </c>
    </row>
    <row r="640" spans="1:51" ht="30" customHeight="1">
      <c r="A640" s="8" t="s">
        <v>402</v>
      </c>
      <c r="B640" s="8" t="s">
        <v>51</v>
      </c>
      <c r="C640" s="8" t="s">
        <v>51</v>
      </c>
      <c r="D640" s="9"/>
      <c r="E640" s="12"/>
      <c r="F640" s="13">
        <f>TRUNC(SUMIF(N637:N639, N636, F637:F639),0)</f>
        <v>0</v>
      </c>
      <c r="G640" s="12"/>
      <c r="H640" s="13">
        <f>TRUNC(SUMIF(N637:N639, N636, H637:H639),0)</f>
        <v>12732</v>
      </c>
      <c r="I640" s="12"/>
      <c r="J640" s="13">
        <f>TRUNC(SUMIF(N637:N639, N636, J637:J639),0)</f>
        <v>127</v>
      </c>
      <c r="K640" s="12"/>
      <c r="L640" s="13">
        <f>F640+H640+J640</f>
        <v>12859</v>
      </c>
      <c r="M640" s="8" t="s">
        <v>51</v>
      </c>
      <c r="N640" s="2" t="s">
        <v>76</v>
      </c>
      <c r="O640" s="2" t="s">
        <v>76</v>
      </c>
      <c r="P640" s="2" t="s">
        <v>51</v>
      </c>
      <c r="Q640" s="2" t="s">
        <v>51</v>
      </c>
      <c r="R640" s="2" t="s">
        <v>51</v>
      </c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2" t="s">
        <v>51</v>
      </c>
      <c r="AW640" s="2" t="s">
        <v>51</v>
      </c>
      <c r="AX640" s="2" t="s">
        <v>51</v>
      </c>
      <c r="AY640" s="2" t="s">
        <v>51</v>
      </c>
    </row>
    <row r="641" spans="1:51" ht="30" customHeight="1">
      <c r="A641" s="9"/>
      <c r="B641" s="9"/>
      <c r="C641" s="9"/>
      <c r="D641" s="9"/>
      <c r="E641" s="12"/>
      <c r="F641" s="13"/>
      <c r="G641" s="12"/>
      <c r="H641" s="13"/>
      <c r="I641" s="12"/>
      <c r="J641" s="13"/>
      <c r="K641" s="12"/>
      <c r="L641" s="13"/>
      <c r="M641" s="9"/>
    </row>
    <row r="642" spans="1:51" ht="30" customHeight="1">
      <c r="A642" s="202" t="s">
        <v>1290</v>
      </c>
      <c r="B642" s="202"/>
      <c r="C642" s="202"/>
      <c r="D642" s="202"/>
      <c r="E642" s="203"/>
      <c r="F642" s="204"/>
      <c r="G642" s="203"/>
      <c r="H642" s="204"/>
      <c r="I642" s="203"/>
      <c r="J642" s="204"/>
      <c r="K642" s="203"/>
      <c r="L642" s="204"/>
      <c r="M642" s="202"/>
      <c r="N642" s="1" t="s">
        <v>1283</v>
      </c>
    </row>
    <row r="643" spans="1:51" ht="30" customHeight="1">
      <c r="A643" s="8" t="s">
        <v>488</v>
      </c>
      <c r="B643" s="8" t="s">
        <v>483</v>
      </c>
      <c r="C643" s="8" t="s">
        <v>484</v>
      </c>
      <c r="D643" s="9">
        <v>3.3000000000000002E-2</v>
      </c>
      <c r="E643" s="12">
        <f>단가대비표!O99</f>
        <v>0</v>
      </c>
      <c r="F643" s="13">
        <f>TRUNC(E643*D643,1)</f>
        <v>0</v>
      </c>
      <c r="G643" s="12">
        <f>단가대비표!P99</f>
        <v>224657</v>
      </c>
      <c r="H643" s="13">
        <f>TRUNC(G643*D643,1)</f>
        <v>7413.6</v>
      </c>
      <c r="I643" s="12">
        <f>단가대비표!V99</f>
        <v>0</v>
      </c>
      <c r="J643" s="13">
        <f>TRUNC(I643*D643,1)</f>
        <v>0</v>
      </c>
      <c r="K643" s="12">
        <f t="shared" ref="K643:L645" si="127">TRUNC(E643+G643+I643,1)</f>
        <v>224657</v>
      </c>
      <c r="L643" s="13">
        <f t="shared" si="127"/>
        <v>7413.6</v>
      </c>
      <c r="M643" s="8" t="s">
        <v>51</v>
      </c>
      <c r="N643" s="2" t="s">
        <v>1283</v>
      </c>
      <c r="O643" s="2" t="s">
        <v>489</v>
      </c>
      <c r="P643" s="2" t="s">
        <v>63</v>
      </c>
      <c r="Q643" s="2" t="s">
        <v>63</v>
      </c>
      <c r="R643" s="2" t="s">
        <v>62</v>
      </c>
      <c r="S643" s="3"/>
      <c r="T643" s="3"/>
      <c r="U643" s="3"/>
      <c r="V643" s="3">
        <v>1</v>
      </c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2" t="s">
        <v>51</v>
      </c>
      <c r="AW643" s="2" t="s">
        <v>1291</v>
      </c>
      <c r="AX643" s="2" t="s">
        <v>51</v>
      </c>
      <c r="AY643" s="2" t="s">
        <v>51</v>
      </c>
    </row>
    <row r="644" spans="1:51" ht="30" customHeight="1">
      <c r="A644" s="8" t="s">
        <v>482</v>
      </c>
      <c r="B644" s="8" t="s">
        <v>483</v>
      </c>
      <c r="C644" s="8" t="s">
        <v>484</v>
      </c>
      <c r="D644" s="9">
        <v>3.0000000000000001E-3</v>
      </c>
      <c r="E644" s="12">
        <f>단가대비표!O92</f>
        <v>0</v>
      </c>
      <c r="F644" s="13">
        <f>TRUNC(E644*D644,1)</f>
        <v>0</v>
      </c>
      <c r="G644" s="12">
        <f>단가대비표!P92</f>
        <v>141096</v>
      </c>
      <c r="H644" s="13">
        <f>TRUNC(G644*D644,1)</f>
        <v>423.2</v>
      </c>
      <c r="I644" s="12">
        <f>단가대비표!V92</f>
        <v>0</v>
      </c>
      <c r="J644" s="13">
        <f>TRUNC(I644*D644,1)</f>
        <v>0</v>
      </c>
      <c r="K644" s="12">
        <f t="shared" si="127"/>
        <v>141096</v>
      </c>
      <c r="L644" s="13">
        <f t="shared" si="127"/>
        <v>423.2</v>
      </c>
      <c r="M644" s="8" t="s">
        <v>51</v>
      </c>
      <c r="N644" s="2" t="s">
        <v>1283</v>
      </c>
      <c r="O644" s="2" t="s">
        <v>485</v>
      </c>
      <c r="P644" s="2" t="s">
        <v>63</v>
      </c>
      <c r="Q644" s="2" t="s">
        <v>63</v>
      </c>
      <c r="R644" s="2" t="s">
        <v>62</v>
      </c>
      <c r="S644" s="3"/>
      <c r="T644" s="3"/>
      <c r="U644" s="3"/>
      <c r="V644" s="3">
        <v>1</v>
      </c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2" t="s">
        <v>51</v>
      </c>
      <c r="AW644" s="2" t="s">
        <v>1292</v>
      </c>
      <c r="AX644" s="2" t="s">
        <v>51</v>
      </c>
      <c r="AY644" s="2" t="s">
        <v>51</v>
      </c>
    </row>
    <row r="645" spans="1:51" ht="30" customHeight="1">
      <c r="A645" s="8" t="s">
        <v>817</v>
      </c>
      <c r="B645" s="8" t="s">
        <v>818</v>
      </c>
      <c r="C645" s="8" t="s">
        <v>399</v>
      </c>
      <c r="D645" s="9">
        <v>1</v>
      </c>
      <c r="E645" s="12">
        <v>0</v>
      </c>
      <c r="F645" s="13">
        <f>TRUNC(E645*D645,1)</f>
        <v>0</v>
      </c>
      <c r="G645" s="12">
        <v>0</v>
      </c>
      <c r="H645" s="13">
        <f>TRUNC(G645*D645,1)</f>
        <v>0</v>
      </c>
      <c r="I645" s="12">
        <f>TRUNC(SUMIF(V643:V645, RIGHTB(O645, 1), H643:H645)*U645, 2)</f>
        <v>156.72999999999999</v>
      </c>
      <c r="J645" s="13">
        <f>TRUNC(I645*D645,1)</f>
        <v>156.69999999999999</v>
      </c>
      <c r="K645" s="12">
        <f t="shared" si="127"/>
        <v>156.69999999999999</v>
      </c>
      <c r="L645" s="13">
        <f t="shared" si="127"/>
        <v>156.69999999999999</v>
      </c>
      <c r="M645" s="8" t="s">
        <v>51</v>
      </c>
      <c r="N645" s="2" t="s">
        <v>1283</v>
      </c>
      <c r="O645" s="2" t="s">
        <v>400</v>
      </c>
      <c r="P645" s="2" t="s">
        <v>63</v>
      </c>
      <c r="Q645" s="2" t="s">
        <v>63</v>
      </c>
      <c r="R645" s="2" t="s">
        <v>63</v>
      </c>
      <c r="S645" s="3">
        <v>1</v>
      </c>
      <c r="T645" s="3">
        <v>2</v>
      </c>
      <c r="U645" s="3">
        <v>0.02</v>
      </c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2" t="s">
        <v>51</v>
      </c>
      <c r="AW645" s="2" t="s">
        <v>1293</v>
      </c>
      <c r="AX645" s="2" t="s">
        <v>51</v>
      </c>
      <c r="AY645" s="2" t="s">
        <v>51</v>
      </c>
    </row>
    <row r="646" spans="1:51" ht="30" customHeight="1">
      <c r="A646" s="8" t="s">
        <v>402</v>
      </c>
      <c r="B646" s="8" t="s">
        <v>51</v>
      </c>
      <c r="C646" s="8" t="s">
        <v>51</v>
      </c>
      <c r="D646" s="9"/>
      <c r="E646" s="12"/>
      <c r="F646" s="13">
        <f>TRUNC(SUMIF(N643:N645, N642, F643:F645),0)</f>
        <v>0</v>
      </c>
      <c r="G646" s="12"/>
      <c r="H646" s="13">
        <f>TRUNC(SUMIF(N643:N645, N642, H643:H645),0)</f>
        <v>7836</v>
      </c>
      <c r="I646" s="12"/>
      <c r="J646" s="13">
        <f>TRUNC(SUMIF(N643:N645, N642, J643:J645),0)</f>
        <v>156</v>
      </c>
      <c r="K646" s="12"/>
      <c r="L646" s="13">
        <f>F646+H646+J646</f>
        <v>7992</v>
      </c>
      <c r="M646" s="8" t="s">
        <v>51</v>
      </c>
      <c r="N646" s="2" t="s">
        <v>76</v>
      </c>
      <c r="O646" s="2" t="s">
        <v>76</v>
      </c>
      <c r="P646" s="2" t="s">
        <v>51</v>
      </c>
      <c r="Q646" s="2" t="s">
        <v>51</v>
      </c>
      <c r="R646" s="2" t="s">
        <v>51</v>
      </c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2" t="s">
        <v>51</v>
      </c>
      <c r="AW646" s="2" t="s">
        <v>51</v>
      </c>
      <c r="AX646" s="2" t="s">
        <v>51</v>
      </c>
      <c r="AY646" s="2" t="s">
        <v>51</v>
      </c>
    </row>
    <row r="647" spans="1:51" ht="30" customHeight="1">
      <c r="A647" s="9"/>
      <c r="B647" s="9"/>
      <c r="C647" s="9"/>
      <c r="D647" s="9"/>
      <c r="E647" s="12"/>
      <c r="F647" s="13"/>
      <c r="G647" s="12"/>
      <c r="H647" s="13"/>
      <c r="I647" s="12"/>
      <c r="J647" s="13"/>
      <c r="K647" s="12"/>
      <c r="L647" s="13"/>
      <c r="M647" s="9"/>
    </row>
    <row r="648" spans="1:51" ht="30" customHeight="1">
      <c r="A648" s="202" t="s">
        <v>1294</v>
      </c>
      <c r="B648" s="202"/>
      <c r="C648" s="202"/>
      <c r="D648" s="202"/>
      <c r="E648" s="203"/>
      <c r="F648" s="204"/>
      <c r="G648" s="203"/>
      <c r="H648" s="204"/>
      <c r="I648" s="203"/>
      <c r="J648" s="204"/>
      <c r="K648" s="203"/>
      <c r="L648" s="204"/>
      <c r="M648" s="202"/>
      <c r="N648" s="1" t="s">
        <v>723</v>
      </c>
    </row>
    <row r="649" spans="1:51" ht="30" customHeight="1">
      <c r="A649" s="8" t="s">
        <v>1295</v>
      </c>
      <c r="B649" s="8" t="s">
        <v>1296</v>
      </c>
      <c r="C649" s="8" t="s">
        <v>479</v>
      </c>
      <c r="D649" s="9">
        <v>0.4</v>
      </c>
      <c r="E649" s="12">
        <f>단가대비표!O72</f>
        <v>2100</v>
      </c>
      <c r="F649" s="13">
        <f>TRUNC(E649*D649,1)</f>
        <v>840</v>
      </c>
      <c r="G649" s="12">
        <f>단가대비표!P72</f>
        <v>0</v>
      </c>
      <c r="H649" s="13">
        <f>TRUNC(G649*D649,1)</f>
        <v>0</v>
      </c>
      <c r="I649" s="12">
        <f>단가대비표!V72</f>
        <v>0</v>
      </c>
      <c r="J649" s="13">
        <f>TRUNC(I649*D649,1)</f>
        <v>0</v>
      </c>
      <c r="K649" s="12">
        <f t="shared" ref="K649:L651" si="128">TRUNC(E649+G649+I649,1)</f>
        <v>2100</v>
      </c>
      <c r="L649" s="13">
        <f t="shared" si="128"/>
        <v>840</v>
      </c>
      <c r="M649" s="8" t="s">
        <v>51</v>
      </c>
      <c r="N649" s="2" t="s">
        <v>723</v>
      </c>
      <c r="O649" s="2" t="s">
        <v>1297</v>
      </c>
      <c r="P649" s="2" t="s">
        <v>63</v>
      </c>
      <c r="Q649" s="2" t="s">
        <v>63</v>
      </c>
      <c r="R649" s="2" t="s">
        <v>62</v>
      </c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2" t="s">
        <v>51</v>
      </c>
      <c r="AW649" s="2" t="s">
        <v>1298</v>
      </c>
      <c r="AX649" s="2" t="s">
        <v>51</v>
      </c>
      <c r="AY649" s="2" t="s">
        <v>51</v>
      </c>
    </row>
    <row r="650" spans="1:51" ht="30" customHeight="1">
      <c r="A650" s="8" t="s">
        <v>1232</v>
      </c>
      <c r="B650" s="8" t="s">
        <v>483</v>
      </c>
      <c r="C650" s="8" t="s">
        <v>484</v>
      </c>
      <c r="D650" s="9">
        <v>0.02</v>
      </c>
      <c r="E650" s="12">
        <f>단가대비표!O104</f>
        <v>0</v>
      </c>
      <c r="F650" s="13">
        <f>TRUNC(E650*D650,1)</f>
        <v>0</v>
      </c>
      <c r="G650" s="12">
        <f>단가대비표!P104</f>
        <v>206253</v>
      </c>
      <c r="H650" s="13">
        <f>TRUNC(G650*D650,1)</f>
        <v>4125</v>
      </c>
      <c r="I650" s="12">
        <f>단가대비표!V104</f>
        <v>0</v>
      </c>
      <c r="J650" s="13">
        <f>TRUNC(I650*D650,1)</f>
        <v>0</v>
      </c>
      <c r="K650" s="12">
        <f t="shared" si="128"/>
        <v>206253</v>
      </c>
      <c r="L650" s="13">
        <f t="shared" si="128"/>
        <v>4125</v>
      </c>
      <c r="M650" s="8" t="s">
        <v>51</v>
      </c>
      <c r="N650" s="2" t="s">
        <v>723</v>
      </c>
      <c r="O650" s="2" t="s">
        <v>1233</v>
      </c>
      <c r="P650" s="2" t="s">
        <v>63</v>
      </c>
      <c r="Q650" s="2" t="s">
        <v>63</v>
      </c>
      <c r="R650" s="2" t="s">
        <v>62</v>
      </c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2" t="s">
        <v>51</v>
      </c>
      <c r="AW650" s="2" t="s">
        <v>1299</v>
      </c>
      <c r="AX650" s="2" t="s">
        <v>51</v>
      </c>
      <c r="AY650" s="2" t="s">
        <v>51</v>
      </c>
    </row>
    <row r="651" spans="1:51" ht="30" customHeight="1">
      <c r="A651" s="8" t="s">
        <v>482</v>
      </c>
      <c r="B651" s="8" t="s">
        <v>483</v>
      </c>
      <c r="C651" s="8" t="s">
        <v>484</v>
      </c>
      <c r="D651" s="9">
        <v>0.01</v>
      </c>
      <c r="E651" s="12">
        <f>단가대비표!O92</f>
        <v>0</v>
      </c>
      <c r="F651" s="13">
        <f>TRUNC(E651*D651,1)</f>
        <v>0</v>
      </c>
      <c r="G651" s="12">
        <f>단가대비표!P92</f>
        <v>141096</v>
      </c>
      <c r="H651" s="13">
        <f>TRUNC(G651*D651,1)</f>
        <v>1410.9</v>
      </c>
      <c r="I651" s="12">
        <f>단가대비표!V92</f>
        <v>0</v>
      </c>
      <c r="J651" s="13">
        <f>TRUNC(I651*D651,1)</f>
        <v>0</v>
      </c>
      <c r="K651" s="12">
        <f t="shared" si="128"/>
        <v>141096</v>
      </c>
      <c r="L651" s="13">
        <f t="shared" si="128"/>
        <v>1410.9</v>
      </c>
      <c r="M651" s="8" t="s">
        <v>51</v>
      </c>
      <c r="N651" s="2" t="s">
        <v>723</v>
      </c>
      <c r="O651" s="2" t="s">
        <v>485</v>
      </c>
      <c r="P651" s="2" t="s">
        <v>63</v>
      </c>
      <c r="Q651" s="2" t="s">
        <v>63</v>
      </c>
      <c r="R651" s="2" t="s">
        <v>62</v>
      </c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2" t="s">
        <v>51</v>
      </c>
      <c r="AW651" s="2" t="s">
        <v>1300</v>
      </c>
      <c r="AX651" s="2" t="s">
        <v>51</v>
      </c>
      <c r="AY651" s="2" t="s">
        <v>51</v>
      </c>
    </row>
    <row r="652" spans="1:51" ht="30" customHeight="1">
      <c r="A652" s="8" t="s">
        <v>402</v>
      </c>
      <c r="B652" s="8" t="s">
        <v>51</v>
      </c>
      <c r="C652" s="8" t="s">
        <v>51</v>
      </c>
      <c r="D652" s="9"/>
      <c r="E652" s="12"/>
      <c r="F652" s="13">
        <f>TRUNC(SUMIF(N649:N651, N648, F649:F651),0)</f>
        <v>840</v>
      </c>
      <c r="G652" s="12"/>
      <c r="H652" s="13">
        <f>TRUNC(SUMIF(N649:N651, N648, H649:H651),0)</f>
        <v>5535</v>
      </c>
      <c r="I652" s="12"/>
      <c r="J652" s="13">
        <f>TRUNC(SUMIF(N649:N651, N648, J649:J651),0)</f>
        <v>0</v>
      </c>
      <c r="K652" s="12"/>
      <c r="L652" s="13">
        <f>F652+H652+J652</f>
        <v>6375</v>
      </c>
      <c r="M652" s="8" t="s">
        <v>51</v>
      </c>
      <c r="N652" s="2" t="s">
        <v>76</v>
      </c>
      <c r="O652" s="2" t="s">
        <v>76</v>
      </c>
      <c r="P652" s="2" t="s">
        <v>51</v>
      </c>
      <c r="Q652" s="2" t="s">
        <v>51</v>
      </c>
      <c r="R652" s="2" t="s">
        <v>51</v>
      </c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2" t="s">
        <v>51</v>
      </c>
      <c r="AW652" s="2" t="s">
        <v>51</v>
      </c>
      <c r="AX652" s="2" t="s">
        <v>51</v>
      </c>
      <c r="AY652" s="2" t="s">
        <v>51</v>
      </c>
    </row>
    <row r="653" spans="1:51" ht="30" customHeight="1">
      <c r="A653" s="9"/>
      <c r="B653" s="9"/>
      <c r="C653" s="9"/>
      <c r="D653" s="9"/>
      <c r="E653" s="12"/>
      <c r="F653" s="13"/>
      <c r="G653" s="12"/>
      <c r="H653" s="13"/>
      <c r="I653" s="12"/>
      <c r="J653" s="13"/>
      <c r="K653" s="12"/>
      <c r="L653" s="13"/>
      <c r="M653" s="9"/>
    </row>
    <row r="654" spans="1:51" ht="30" customHeight="1">
      <c r="A654" s="202" t="s">
        <v>1301</v>
      </c>
      <c r="B654" s="202"/>
      <c r="C654" s="202"/>
      <c r="D654" s="202"/>
      <c r="E654" s="203"/>
      <c r="F654" s="204"/>
      <c r="G654" s="203"/>
      <c r="H654" s="204"/>
      <c r="I654" s="203"/>
      <c r="J654" s="204"/>
      <c r="K654" s="203"/>
      <c r="L654" s="204"/>
      <c r="M654" s="202"/>
      <c r="N654" s="1" t="s">
        <v>733</v>
      </c>
    </row>
    <row r="655" spans="1:51" ht="30" customHeight="1">
      <c r="A655" s="8" t="s">
        <v>1035</v>
      </c>
      <c r="B655" s="8" t="s">
        <v>483</v>
      </c>
      <c r="C655" s="8" t="s">
        <v>484</v>
      </c>
      <c r="D655" s="9">
        <v>1.9E-2</v>
      </c>
      <c r="E655" s="12">
        <f>단가대비표!O103</f>
        <v>0</v>
      </c>
      <c r="F655" s="13">
        <f>TRUNC(E655*D655,1)</f>
        <v>0</v>
      </c>
      <c r="G655" s="12">
        <f>단가대비표!P103</f>
        <v>213676</v>
      </c>
      <c r="H655" s="13">
        <f>TRUNC(G655*D655,1)</f>
        <v>4059.8</v>
      </c>
      <c r="I655" s="12">
        <f>단가대비표!V103</f>
        <v>0</v>
      </c>
      <c r="J655" s="13">
        <f>TRUNC(I655*D655,1)</f>
        <v>0</v>
      </c>
      <c r="K655" s="12">
        <f t="shared" ref="K655:L659" si="129">TRUNC(E655+G655+I655,1)</f>
        <v>213676</v>
      </c>
      <c r="L655" s="13">
        <f t="shared" si="129"/>
        <v>4059.8</v>
      </c>
      <c r="M655" s="8" t="s">
        <v>51</v>
      </c>
      <c r="N655" s="2" t="s">
        <v>733</v>
      </c>
      <c r="O655" s="2" t="s">
        <v>1036</v>
      </c>
      <c r="P655" s="2" t="s">
        <v>63</v>
      </c>
      <c r="Q655" s="2" t="s">
        <v>63</v>
      </c>
      <c r="R655" s="2" t="s">
        <v>62</v>
      </c>
      <c r="S655" s="3"/>
      <c r="T655" s="3"/>
      <c r="U655" s="3"/>
      <c r="V655" s="3">
        <v>1</v>
      </c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2" t="s">
        <v>51</v>
      </c>
      <c r="AW655" s="2" t="s">
        <v>1302</v>
      </c>
      <c r="AX655" s="2" t="s">
        <v>51</v>
      </c>
      <c r="AY655" s="2" t="s">
        <v>51</v>
      </c>
    </row>
    <row r="656" spans="1:51" ht="30" customHeight="1">
      <c r="A656" s="8" t="s">
        <v>482</v>
      </c>
      <c r="B656" s="8" t="s">
        <v>483</v>
      </c>
      <c r="C656" s="8" t="s">
        <v>484</v>
      </c>
      <c r="D656" s="9">
        <v>3.0000000000000001E-3</v>
      </c>
      <c r="E656" s="12">
        <f>단가대비표!O92</f>
        <v>0</v>
      </c>
      <c r="F656" s="13">
        <f>TRUNC(E656*D656,1)</f>
        <v>0</v>
      </c>
      <c r="G656" s="12">
        <f>단가대비표!P92</f>
        <v>141096</v>
      </c>
      <c r="H656" s="13">
        <f>TRUNC(G656*D656,1)</f>
        <v>423.2</v>
      </c>
      <c r="I656" s="12">
        <f>단가대비표!V92</f>
        <v>0</v>
      </c>
      <c r="J656" s="13">
        <f>TRUNC(I656*D656,1)</f>
        <v>0</v>
      </c>
      <c r="K656" s="12">
        <f t="shared" si="129"/>
        <v>141096</v>
      </c>
      <c r="L656" s="13">
        <f t="shared" si="129"/>
        <v>423.2</v>
      </c>
      <c r="M656" s="8" t="s">
        <v>51</v>
      </c>
      <c r="N656" s="2" t="s">
        <v>733</v>
      </c>
      <c r="O656" s="2" t="s">
        <v>485</v>
      </c>
      <c r="P656" s="2" t="s">
        <v>63</v>
      </c>
      <c r="Q656" s="2" t="s">
        <v>63</v>
      </c>
      <c r="R656" s="2" t="s">
        <v>62</v>
      </c>
      <c r="S656" s="3"/>
      <c r="T656" s="3"/>
      <c r="U656" s="3"/>
      <c r="V656" s="3">
        <v>1</v>
      </c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2" t="s">
        <v>51</v>
      </c>
      <c r="AW656" s="2" t="s">
        <v>1303</v>
      </c>
      <c r="AX656" s="2" t="s">
        <v>51</v>
      </c>
      <c r="AY656" s="2" t="s">
        <v>51</v>
      </c>
    </row>
    <row r="657" spans="1:51" ht="30" customHeight="1">
      <c r="A657" s="8" t="s">
        <v>1035</v>
      </c>
      <c r="B657" s="8" t="s">
        <v>483</v>
      </c>
      <c r="C657" s="8" t="s">
        <v>484</v>
      </c>
      <c r="D657" s="9">
        <v>1.9E-2</v>
      </c>
      <c r="E657" s="12">
        <f>단가대비표!O103</f>
        <v>0</v>
      </c>
      <c r="F657" s="13">
        <f>TRUNC(E657*D657,1)</f>
        <v>0</v>
      </c>
      <c r="G657" s="12">
        <f>단가대비표!P103</f>
        <v>213676</v>
      </c>
      <c r="H657" s="13">
        <f>TRUNC(G657*D657,1)</f>
        <v>4059.8</v>
      </c>
      <c r="I657" s="12">
        <f>단가대비표!V103</f>
        <v>0</v>
      </c>
      <c r="J657" s="13">
        <f>TRUNC(I657*D657,1)</f>
        <v>0</v>
      </c>
      <c r="K657" s="12">
        <f t="shared" si="129"/>
        <v>213676</v>
      </c>
      <c r="L657" s="13">
        <f t="shared" si="129"/>
        <v>4059.8</v>
      </c>
      <c r="M657" s="8" t="s">
        <v>51</v>
      </c>
      <c r="N657" s="2" t="s">
        <v>733</v>
      </c>
      <c r="O657" s="2" t="s">
        <v>1036</v>
      </c>
      <c r="P657" s="2" t="s">
        <v>63</v>
      </c>
      <c r="Q657" s="2" t="s">
        <v>63</v>
      </c>
      <c r="R657" s="2" t="s">
        <v>62</v>
      </c>
      <c r="S657" s="3"/>
      <c r="T657" s="3"/>
      <c r="U657" s="3"/>
      <c r="V657" s="3">
        <v>1</v>
      </c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2" t="s">
        <v>51</v>
      </c>
      <c r="AW657" s="2" t="s">
        <v>1302</v>
      </c>
      <c r="AX657" s="2" t="s">
        <v>51</v>
      </c>
      <c r="AY657" s="2" t="s">
        <v>51</v>
      </c>
    </row>
    <row r="658" spans="1:51" ht="30" customHeight="1">
      <c r="A658" s="8" t="s">
        <v>482</v>
      </c>
      <c r="B658" s="8" t="s">
        <v>483</v>
      </c>
      <c r="C658" s="8" t="s">
        <v>484</v>
      </c>
      <c r="D658" s="9">
        <v>3.0000000000000001E-3</v>
      </c>
      <c r="E658" s="12">
        <f>단가대비표!O92</f>
        <v>0</v>
      </c>
      <c r="F658" s="13">
        <f>TRUNC(E658*D658,1)</f>
        <v>0</v>
      </c>
      <c r="G658" s="12">
        <f>단가대비표!P92</f>
        <v>141096</v>
      </c>
      <c r="H658" s="13">
        <f>TRUNC(G658*D658,1)</f>
        <v>423.2</v>
      </c>
      <c r="I658" s="12">
        <f>단가대비표!V92</f>
        <v>0</v>
      </c>
      <c r="J658" s="13">
        <f>TRUNC(I658*D658,1)</f>
        <v>0</v>
      </c>
      <c r="K658" s="12">
        <f t="shared" si="129"/>
        <v>141096</v>
      </c>
      <c r="L658" s="13">
        <f t="shared" si="129"/>
        <v>423.2</v>
      </c>
      <c r="M658" s="8" t="s">
        <v>51</v>
      </c>
      <c r="N658" s="2" t="s">
        <v>733</v>
      </c>
      <c r="O658" s="2" t="s">
        <v>485</v>
      </c>
      <c r="P658" s="2" t="s">
        <v>63</v>
      </c>
      <c r="Q658" s="2" t="s">
        <v>63</v>
      </c>
      <c r="R658" s="2" t="s">
        <v>62</v>
      </c>
      <c r="S658" s="3"/>
      <c r="T658" s="3"/>
      <c r="U658" s="3"/>
      <c r="V658" s="3">
        <v>1</v>
      </c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2" t="s">
        <v>51</v>
      </c>
      <c r="AW658" s="2" t="s">
        <v>1303</v>
      </c>
      <c r="AX658" s="2" t="s">
        <v>51</v>
      </c>
      <c r="AY658" s="2" t="s">
        <v>51</v>
      </c>
    </row>
    <row r="659" spans="1:51" ht="30" customHeight="1">
      <c r="A659" s="8" t="s">
        <v>1126</v>
      </c>
      <c r="B659" s="8" t="s">
        <v>818</v>
      </c>
      <c r="C659" s="8" t="s">
        <v>399</v>
      </c>
      <c r="D659" s="9">
        <v>1</v>
      </c>
      <c r="E659" s="12">
        <f>TRUNC(SUMIF(V655:V659, RIGHTB(O659, 1), H655:H659)*U659, 2)</f>
        <v>179.32</v>
      </c>
      <c r="F659" s="13">
        <f>TRUNC(E659*D659,1)</f>
        <v>179.3</v>
      </c>
      <c r="G659" s="12">
        <v>0</v>
      </c>
      <c r="H659" s="13">
        <f>TRUNC(G659*D659,1)</f>
        <v>0</v>
      </c>
      <c r="I659" s="12">
        <v>0</v>
      </c>
      <c r="J659" s="13">
        <f>TRUNC(I659*D659,1)</f>
        <v>0</v>
      </c>
      <c r="K659" s="12">
        <f t="shared" si="129"/>
        <v>179.3</v>
      </c>
      <c r="L659" s="13">
        <f t="shared" si="129"/>
        <v>179.3</v>
      </c>
      <c r="M659" s="8" t="s">
        <v>51</v>
      </c>
      <c r="N659" s="2" t="s">
        <v>733</v>
      </c>
      <c r="O659" s="2" t="s">
        <v>400</v>
      </c>
      <c r="P659" s="2" t="s">
        <v>63</v>
      </c>
      <c r="Q659" s="2" t="s">
        <v>63</v>
      </c>
      <c r="R659" s="2" t="s">
        <v>63</v>
      </c>
      <c r="S659" s="3">
        <v>1</v>
      </c>
      <c r="T659" s="3">
        <v>0</v>
      </c>
      <c r="U659" s="3">
        <v>0.02</v>
      </c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2" t="s">
        <v>51</v>
      </c>
      <c r="AW659" s="2" t="s">
        <v>1304</v>
      </c>
      <c r="AX659" s="2" t="s">
        <v>51</v>
      </c>
      <c r="AY659" s="2" t="s">
        <v>51</v>
      </c>
    </row>
    <row r="660" spans="1:51" ht="30" customHeight="1">
      <c r="A660" s="8" t="s">
        <v>402</v>
      </c>
      <c r="B660" s="8" t="s">
        <v>51</v>
      </c>
      <c r="C660" s="8" t="s">
        <v>51</v>
      </c>
      <c r="D660" s="9"/>
      <c r="E660" s="12"/>
      <c r="F660" s="13">
        <f>TRUNC(SUMIF(N655:N659, N654, F655:F659),0)</f>
        <v>179</v>
      </c>
      <c r="G660" s="12"/>
      <c r="H660" s="13">
        <f>TRUNC(SUMIF(N655:N659, N654, H655:H659),0)</f>
        <v>8966</v>
      </c>
      <c r="I660" s="12"/>
      <c r="J660" s="13">
        <f>TRUNC(SUMIF(N655:N659, N654, J655:J659),0)</f>
        <v>0</v>
      </c>
      <c r="K660" s="12"/>
      <c r="L660" s="13">
        <f>F660+H660+J660</f>
        <v>9145</v>
      </c>
      <c r="M660" s="8" t="s">
        <v>51</v>
      </c>
      <c r="N660" s="2" t="s">
        <v>76</v>
      </c>
      <c r="O660" s="2" t="s">
        <v>76</v>
      </c>
      <c r="P660" s="2" t="s">
        <v>51</v>
      </c>
      <c r="Q660" s="2" t="s">
        <v>51</v>
      </c>
      <c r="R660" s="2" t="s">
        <v>51</v>
      </c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2" t="s">
        <v>51</v>
      </c>
      <c r="AW660" s="2" t="s">
        <v>51</v>
      </c>
      <c r="AX660" s="2" t="s">
        <v>51</v>
      </c>
      <c r="AY660" s="2" t="s">
        <v>51</v>
      </c>
    </row>
    <row r="661" spans="1:51" ht="30" customHeight="1">
      <c r="A661" s="9"/>
      <c r="B661" s="9"/>
      <c r="C661" s="9"/>
      <c r="D661" s="9"/>
      <c r="E661" s="12"/>
      <c r="F661" s="13"/>
      <c r="G661" s="12"/>
      <c r="H661" s="13"/>
      <c r="I661" s="12"/>
      <c r="J661" s="13"/>
      <c r="K661" s="12"/>
      <c r="L661" s="13"/>
      <c r="M661" s="9"/>
    </row>
    <row r="662" spans="1:51" ht="30" customHeight="1">
      <c r="A662" s="202" t="s">
        <v>1305</v>
      </c>
      <c r="B662" s="202"/>
      <c r="C662" s="202"/>
      <c r="D662" s="202"/>
      <c r="E662" s="203"/>
      <c r="F662" s="204"/>
      <c r="G662" s="203"/>
      <c r="H662" s="204"/>
      <c r="I662" s="203"/>
      <c r="J662" s="204"/>
      <c r="K662" s="203"/>
      <c r="L662" s="204"/>
      <c r="M662" s="202"/>
      <c r="N662" s="1" t="s">
        <v>751</v>
      </c>
    </row>
    <row r="663" spans="1:51" ht="30" customHeight="1">
      <c r="A663" s="8" t="s">
        <v>984</v>
      </c>
      <c r="B663" s="8" t="s">
        <v>749</v>
      </c>
      <c r="C663" s="8" t="s">
        <v>479</v>
      </c>
      <c r="D663" s="9">
        <v>1</v>
      </c>
      <c r="E663" s="12">
        <f>일위대가목록!E99</f>
        <v>217</v>
      </c>
      <c r="F663" s="13">
        <f>TRUNC(E663*D663,1)</f>
        <v>217</v>
      </c>
      <c r="G663" s="12">
        <f>일위대가목록!F99</f>
        <v>4650</v>
      </c>
      <c r="H663" s="13">
        <f>TRUNC(G663*D663,1)</f>
        <v>4650</v>
      </c>
      <c r="I663" s="12">
        <f>일위대가목록!G99</f>
        <v>150</v>
      </c>
      <c r="J663" s="13">
        <f>TRUNC(I663*D663,1)</f>
        <v>150</v>
      </c>
      <c r="K663" s="12">
        <f>TRUNC(E663+G663+I663,1)</f>
        <v>5017</v>
      </c>
      <c r="L663" s="13">
        <f>TRUNC(F663+H663+J663,1)</f>
        <v>5017</v>
      </c>
      <c r="M663" s="8" t="s">
        <v>1306</v>
      </c>
      <c r="N663" s="2" t="s">
        <v>751</v>
      </c>
      <c r="O663" s="2" t="s">
        <v>1307</v>
      </c>
      <c r="P663" s="2" t="s">
        <v>62</v>
      </c>
      <c r="Q663" s="2" t="s">
        <v>63</v>
      </c>
      <c r="R663" s="2" t="s">
        <v>63</v>
      </c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2" t="s">
        <v>51</v>
      </c>
      <c r="AW663" s="2" t="s">
        <v>1308</v>
      </c>
      <c r="AX663" s="2" t="s">
        <v>51</v>
      </c>
      <c r="AY663" s="2" t="s">
        <v>51</v>
      </c>
    </row>
    <row r="664" spans="1:51" ht="30" customHeight="1">
      <c r="A664" s="8" t="s">
        <v>536</v>
      </c>
      <c r="B664" s="8" t="s">
        <v>749</v>
      </c>
      <c r="C664" s="8" t="s">
        <v>479</v>
      </c>
      <c r="D664" s="9">
        <v>1</v>
      </c>
      <c r="E664" s="12">
        <f>일위대가목록!E100</f>
        <v>38</v>
      </c>
      <c r="F664" s="13">
        <f>TRUNC(E664*D664,1)</f>
        <v>38</v>
      </c>
      <c r="G664" s="12">
        <f>일위대가목록!F100</f>
        <v>1184</v>
      </c>
      <c r="H664" s="13">
        <f>TRUNC(G664*D664,1)</f>
        <v>1184</v>
      </c>
      <c r="I664" s="12">
        <f>일위대가목록!G100</f>
        <v>37</v>
      </c>
      <c r="J664" s="13">
        <f>TRUNC(I664*D664,1)</f>
        <v>37</v>
      </c>
      <c r="K664" s="12">
        <f>TRUNC(E664+G664+I664,1)</f>
        <v>1259</v>
      </c>
      <c r="L664" s="13">
        <f>TRUNC(F664+H664+J664,1)</f>
        <v>1259</v>
      </c>
      <c r="M664" s="8" t="s">
        <v>1309</v>
      </c>
      <c r="N664" s="2" t="s">
        <v>751</v>
      </c>
      <c r="O664" s="2" t="s">
        <v>1310</v>
      </c>
      <c r="P664" s="2" t="s">
        <v>62</v>
      </c>
      <c r="Q664" s="2" t="s">
        <v>63</v>
      </c>
      <c r="R664" s="2" t="s">
        <v>63</v>
      </c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2" t="s">
        <v>51</v>
      </c>
      <c r="AW664" s="2" t="s">
        <v>1311</v>
      </c>
      <c r="AX664" s="2" t="s">
        <v>51</v>
      </c>
      <c r="AY664" s="2" t="s">
        <v>51</v>
      </c>
    </row>
    <row r="665" spans="1:51" ht="30" customHeight="1">
      <c r="A665" s="8" t="s">
        <v>402</v>
      </c>
      <c r="B665" s="8" t="s">
        <v>51</v>
      </c>
      <c r="C665" s="8" t="s">
        <v>51</v>
      </c>
      <c r="D665" s="9"/>
      <c r="E665" s="12"/>
      <c r="F665" s="13">
        <f>TRUNC(SUMIF(N663:N664, N662, F663:F664),0)</f>
        <v>255</v>
      </c>
      <c r="G665" s="12"/>
      <c r="H665" s="13">
        <f>TRUNC(SUMIF(N663:N664, N662, H663:H664),0)</f>
        <v>5834</v>
      </c>
      <c r="I665" s="12"/>
      <c r="J665" s="13">
        <f>TRUNC(SUMIF(N663:N664, N662, J663:J664),0)</f>
        <v>187</v>
      </c>
      <c r="K665" s="12"/>
      <c r="L665" s="13">
        <f>F665+H665+J665</f>
        <v>6276</v>
      </c>
      <c r="M665" s="8" t="s">
        <v>51</v>
      </c>
      <c r="N665" s="2" t="s">
        <v>76</v>
      </c>
      <c r="O665" s="2" t="s">
        <v>76</v>
      </c>
      <c r="P665" s="2" t="s">
        <v>51</v>
      </c>
      <c r="Q665" s="2" t="s">
        <v>51</v>
      </c>
      <c r="R665" s="2" t="s">
        <v>51</v>
      </c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2" t="s">
        <v>51</v>
      </c>
      <c r="AW665" s="2" t="s">
        <v>51</v>
      </c>
      <c r="AX665" s="2" t="s">
        <v>51</v>
      </c>
      <c r="AY665" s="2" t="s">
        <v>51</v>
      </c>
    </row>
    <row r="666" spans="1:51" ht="30" customHeight="1">
      <c r="A666" s="9"/>
      <c r="B666" s="9"/>
      <c r="C666" s="9"/>
      <c r="D666" s="9"/>
      <c r="E666" s="12"/>
      <c r="F666" s="13"/>
      <c r="G666" s="12"/>
      <c r="H666" s="13"/>
      <c r="I666" s="12"/>
      <c r="J666" s="13"/>
      <c r="K666" s="12"/>
      <c r="L666" s="13"/>
      <c r="M666" s="9"/>
    </row>
    <row r="667" spans="1:51" ht="30" customHeight="1">
      <c r="A667" s="202" t="s">
        <v>1312</v>
      </c>
      <c r="B667" s="202"/>
      <c r="C667" s="202"/>
      <c r="D667" s="202"/>
      <c r="E667" s="203"/>
      <c r="F667" s="204"/>
      <c r="G667" s="203"/>
      <c r="H667" s="204"/>
      <c r="I667" s="203"/>
      <c r="J667" s="204"/>
      <c r="K667" s="203"/>
      <c r="L667" s="204"/>
      <c r="M667" s="202"/>
      <c r="N667" s="1" t="s">
        <v>1307</v>
      </c>
    </row>
    <row r="668" spans="1:51" ht="30" customHeight="1">
      <c r="A668" s="8" t="s">
        <v>1001</v>
      </c>
      <c r="B668" s="8" t="s">
        <v>1002</v>
      </c>
      <c r="C668" s="8" t="s">
        <v>479</v>
      </c>
      <c r="D668" s="9">
        <v>1.5709999999999998E-2</v>
      </c>
      <c r="E668" s="12">
        <f>단가대비표!O18</f>
        <v>11270</v>
      </c>
      <c r="F668" s="13">
        <f t="shared" ref="F668:F677" si="130">TRUNC(E668*D668,1)</f>
        <v>177</v>
      </c>
      <c r="G668" s="12">
        <f>단가대비표!P18</f>
        <v>0</v>
      </c>
      <c r="H668" s="13">
        <f t="shared" ref="H668:H677" si="131">TRUNC(G668*D668,1)</f>
        <v>0</v>
      </c>
      <c r="I668" s="12">
        <f>단가대비표!V18</f>
        <v>0</v>
      </c>
      <c r="J668" s="13">
        <f t="shared" ref="J668:J677" si="132">TRUNC(I668*D668,1)</f>
        <v>0</v>
      </c>
      <c r="K668" s="12">
        <f t="shared" ref="K668:K677" si="133">TRUNC(E668+G668+I668,1)</f>
        <v>11270</v>
      </c>
      <c r="L668" s="13">
        <f t="shared" ref="L668:L677" si="134">TRUNC(F668+H668+J668,1)</f>
        <v>177</v>
      </c>
      <c r="M668" s="8" t="s">
        <v>51</v>
      </c>
      <c r="N668" s="2" t="s">
        <v>1307</v>
      </c>
      <c r="O668" s="2" t="s">
        <v>1003</v>
      </c>
      <c r="P668" s="2" t="s">
        <v>63</v>
      </c>
      <c r="Q668" s="2" t="s">
        <v>63</v>
      </c>
      <c r="R668" s="2" t="s">
        <v>62</v>
      </c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2" t="s">
        <v>51</v>
      </c>
      <c r="AW668" s="2" t="s">
        <v>1313</v>
      </c>
      <c r="AX668" s="2" t="s">
        <v>51</v>
      </c>
      <c r="AY668" s="2" t="s">
        <v>51</v>
      </c>
    </row>
    <row r="669" spans="1:51" ht="30" customHeight="1">
      <c r="A669" s="8" t="s">
        <v>946</v>
      </c>
      <c r="B669" s="8" t="s">
        <v>947</v>
      </c>
      <c r="C669" s="8" t="s">
        <v>827</v>
      </c>
      <c r="D669" s="9">
        <v>5.3550000000000004</v>
      </c>
      <c r="E669" s="12">
        <f>단가대비표!O14</f>
        <v>2.2200000000000002</v>
      </c>
      <c r="F669" s="13">
        <f t="shared" si="130"/>
        <v>11.8</v>
      </c>
      <c r="G669" s="12">
        <f>단가대비표!P14</f>
        <v>0</v>
      </c>
      <c r="H669" s="13">
        <f t="shared" si="131"/>
        <v>0</v>
      </c>
      <c r="I669" s="12">
        <f>단가대비표!V14</f>
        <v>0</v>
      </c>
      <c r="J669" s="13">
        <f t="shared" si="132"/>
        <v>0</v>
      </c>
      <c r="K669" s="12">
        <f t="shared" si="133"/>
        <v>2.2000000000000002</v>
      </c>
      <c r="L669" s="13">
        <f t="shared" si="134"/>
        <v>11.8</v>
      </c>
      <c r="M669" s="8" t="s">
        <v>948</v>
      </c>
      <c r="N669" s="2" t="s">
        <v>1307</v>
      </c>
      <c r="O669" s="2" t="s">
        <v>949</v>
      </c>
      <c r="P669" s="2" t="s">
        <v>63</v>
      </c>
      <c r="Q669" s="2" t="s">
        <v>63</v>
      </c>
      <c r="R669" s="2" t="s">
        <v>62</v>
      </c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2" t="s">
        <v>51</v>
      </c>
      <c r="AW669" s="2" t="s">
        <v>1314</v>
      </c>
      <c r="AX669" s="2" t="s">
        <v>51</v>
      </c>
      <c r="AY669" s="2" t="s">
        <v>51</v>
      </c>
    </row>
    <row r="670" spans="1:51" ht="30" customHeight="1">
      <c r="A670" s="8" t="s">
        <v>951</v>
      </c>
      <c r="B670" s="8" t="s">
        <v>952</v>
      </c>
      <c r="C670" s="8" t="s">
        <v>479</v>
      </c>
      <c r="D670" s="9">
        <v>2.3999999999999998E-3</v>
      </c>
      <c r="E670" s="12">
        <f>단가대비표!O16</f>
        <v>12041</v>
      </c>
      <c r="F670" s="13">
        <f t="shared" si="130"/>
        <v>28.8</v>
      </c>
      <c r="G670" s="12">
        <f>단가대비표!P16</f>
        <v>0</v>
      </c>
      <c r="H670" s="13">
        <f t="shared" si="131"/>
        <v>0</v>
      </c>
      <c r="I670" s="12">
        <f>단가대비표!V16</f>
        <v>0</v>
      </c>
      <c r="J670" s="13">
        <f t="shared" si="132"/>
        <v>0</v>
      </c>
      <c r="K670" s="12">
        <f t="shared" si="133"/>
        <v>12041</v>
      </c>
      <c r="L670" s="13">
        <f t="shared" si="134"/>
        <v>28.8</v>
      </c>
      <c r="M670" s="8" t="s">
        <v>51</v>
      </c>
      <c r="N670" s="2" t="s">
        <v>1307</v>
      </c>
      <c r="O670" s="2" t="s">
        <v>953</v>
      </c>
      <c r="P670" s="2" t="s">
        <v>63</v>
      </c>
      <c r="Q670" s="2" t="s">
        <v>63</v>
      </c>
      <c r="R670" s="2" t="s">
        <v>62</v>
      </c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2" t="s">
        <v>51</v>
      </c>
      <c r="AW670" s="2" t="s">
        <v>1315</v>
      </c>
      <c r="AX670" s="2" t="s">
        <v>51</v>
      </c>
      <c r="AY670" s="2" t="s">
        <v>51</v>
      </c>
    </row>
    <row r="671" spans="1:51" ht="30" customHeight="1">
      <c r="A671" s="8" t="s">
        <v>955</v>
      </c>
      <c r="B671" s="8" t="s">
        <v>956</v>
      </c>
      <c r="C671" s="8" t="s">
        <v>502</v>
      </c>
      <c r="D671" s="9">
        <v>1.771E-2</v>
      </c>
      <c r="E671" s="12">
        <f>일위대가목록!E59</f>
        <v>0</v>
      </c>
      <c r="F671" s="13">
        <f t="shared" si="130"/>
        <v>0</v>
      </c>
      <c r="G671" s="12">
        <f>일위대가목록!F59</f>
        <v>0</v>
      </c>
      <c r="H671" s="13">
        <f t="shared" si="131"/>
        <v>0</v>
      </c>
      <c r="I671" s="12">
        <f>일위대가목록!G59</f>
        <v>140</v>
      </c>
      <c r="J671" s="13">
        <f t="shared" si="132"/>
        <v>2.4</v>
      </c>
      <c r="K671" s="12">
        <f t="shared" si="133"/>
        <v>140</v>
      </c>
      <c r="L671" s="13">
        <f t="shared" si="134"/>
        <v>2.4</v>
      </c>
      <c r="M671" s="8" t="s">
        <v>957</v>
      </c>
      <c r="N671" s="2" t="s">
        <v>1307</v>
      </c>
      <c r="O671" s="2" t="s">
        <v>958</v>
      </c>
      <c r="P671" s="2" t="s">
        <v>62</v>
      </c>
      <c r="Q671" s="2" t="s">
        <v>63</v>
      </c>
      <c r="R671" s="2" t="s">
        <v>63</v>
      </c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2" t="s">
        <v>51</v>
      </c>
      <c r="AW671" s="2" t="s">
        <v>1316</v>
      </c>
      <c r="AX671" s="2" t="s">
        <v>51</v>
      </c>
      <c r="AY671" s="2" t="s">
        <v>51</v>
      </c>
    </row>
    <row r="672" spans="1:51" ht="30" customHeight="1">
      <c r="A672" s="8" t="s">
        <v>960</v>
      </c>
      <c r="B672" s="8" t="s">
        <v>961</v>
      </c>
      <c r="C672" s="8" t="s">
        <v>962</v>
      </c>
      <c r="D672" s="9">
        <v>0.1071</v>
      </c>
      <c r="E672" s="12">
        <f>단가대비표!O91</f>
        <v>0</v>
      </c>
      <c r="F672" s="13">
        <f t="shared" si="130"/>
        <v>0</v>
      </c>
      <c r="G672" s="12">
        <f>단가대비표!P91</f>
        <v>0</v>
      </c>
      <c r="H672" s="13">
        <f t="shared" si="131"/>
        <v>0</v>
      </c>
      <c r="I672" s="12">
        <f>단가대비표!V91</f>
        <v>79</v>
      </c>
      <c r="J672" s="13">
        <f t="shared" si="132"/>
        <v>8.4</v>
      </c>
      <c r="K672" s="12">
        <f t="shared" si="133"/>
        <v>79</v>
      </c>
      <c r="L672" s="13">
        <f t="shared" si="134"/>
        <v>8.4</v>
      </c>
      <c r="M672" s="8" t="s">
        <v>51</v>
      </c>
      <c r="N672" s="2" t="s">
        <v>1307</v>
      </c>
      <c r="O672" s="2" t="s">
        <v>963</v>
      </c>
      <c r="P672" s="2" t="s">
        <v>63</v>
      </c>
      <c r="Q672" s="2" t="s">
        <v>63</v>
      </c>
      <c r="R672" s="2" t="s">
        <v>62</v>
      </c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2" t="s">
        <v>51</v>
      </c>
      <c r="AW672" s="2" t="s">
        <v>1317</v>
      </c>
      <c r="AX672" s="2" t="s">
        <v>51</v>
      </c>
      <c r="AY672" s="2" t="s">
        <v>51</v>
      </c>
    </row>
    <row r="673" spans="1:51" ht="30" customHeight="1">
      <c r="A673" s="8" t="s">
        <v>1052</v>
      </c>
      <c r="B673" s="8" t="s">
        <v>483</v>
      </c>
      <c r="C673" s="8" t="s">
        <v>484</v>
      </c>
      <c r="D673" s="9">
        <v>2.18E-2</v>
      </c>
      <c r="E673" s="12">
        <f>단가대비표!O96</f>
        <v>0</v>
      </c>
      <c r="F673" s="13">
        <f t="shared" si="130"/>
        <v>0</v>
      </c>
      <c r="G673" s="12">
        <f>단가대비표!P96</f>
        <v>181604</v>
      </c>
      <c r="H673" s="13">
        <f t="shared" si="131"/>
        <v>3958.9</v>
      </c>
      <c r="I673" s="12">
        <f>단가대비표!V96</f>
        <v>0</v>
      </c>
      <c r="J673" s="13">
        <f t="shared" si="132"/>
        <v>0</v>
      </c>
      <c r="K673" s="12">
        <f t="shared" si="133"/>
        <v>181604</v>
      </c>
      <c r="L673" s="13">
        <f t="shared" si="134"/>
        <v>3958.9</v>
      </c>
      <c r="M673" s="8" t="s">
        <v>51</v>
      </c>
      <c r="N673" s="2" t="s">
        <v>1307</v>
      </c>
      <c r="O673" s="2" t="s">
        <v>1053</v>
      </c>
      <c r="P673" s="2" t="s">
        <v>63</v>
      </c>
      <c r="Q673" s="2" t="s">
        <v>63</v>
      </c>
      <c r="R673" s="2" t="s">
        <v>62</v>
      </c>
      <c r="S673" s="3"/>
      <c r="T673" s="3"/>
      <c r="U673" s="3"/>
      <c r="V673" s="3">
        <v>1</v>
      </c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2" t="s">
        <v>51</v>
      </c>
      <c r="AW673" s="2" t="s">
        <v>1318</v>
      </c>
      <c r="AX673" s="2" t="s">
        <v>51</v>
      </c>
      <c r="AY673" s="2" t="s">
        <v>51</v>
      </c>
    </row>
    <row r="674" spans="1:51" ht="30" customHeight="1">
      <c r="A674" s="8" t="s">
        <v>482</v>
      </c>
      <c r="B674" s="8" t="s">
        <v>483</v>
      </c>
      <c r="C674" s="8" t="s">
        <v>484</v>
      </c>
      <c r="D674" s="9">
        <v>5.5999999999999995E-4</v>
      </c>
      <c r="E674" s="12">
        <f>단가대비표!O92</f>
        <v>0</v>
      </c>
      <c r="F674" s="13">
        <f t="shared" si="130"/>
        <v>0</v>
      </c>
      <c r="G674" s="12">
        <f>단가대비표!P92</f>
        <v>141096</v>
      </c>
      <c r="H674" s="13">
        <f t="shared" si="131"/>
        <v>79</v>
      </c>
      <c r="I674" s="12">
        <f>단가대비표!V92</f>
        <v>0</v>
      </c>
      <c r="J674" s="13">
        <f t="shared" si="132"/>
        <v>0</v>
      </c>
      <c r="K674" s="12">
        <f t="shared" si="133"/>
        <v>141096</v>
      </c>
      <c r="L674" s="13">
        <f t="shared" si="134"/>
        <v>79</v>
      </c>
      <c r="M674" s="8" t="s">
        <v>51</v>
      </c>
      <c r="N674" s="2" t="s">
        <v>1307</v>
      </c>
      <c r="O674" s="2" t="s">
        <v>485</v>
      </c>
      <c r="P674" s="2" t="s">
        <v>63</v>
      </c>
      <c r="Q674" s="2" t="s">
        <v>63</v>
      </c>
      <c r="R674" s="2" t="s">
        <v>62</v>
      </c>
      <c r="S674" s="3"/>
      <c r="T674" s="3"/>
      <c r="U674" s="3"/>
      <c r="V674" s="3">
        <v>1</v>
      </c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2" t="s">
        <v>51</v>
      </c>
      <c r="AW674" s="2" t="s">
        <v>1319</v>
      </c>
      <c r="AX674" s="2" t="s">
        <v>51</v>
      </c>
      <c r="AY674" s="2" t="s">
        <v>51</v>
      </c>
    </row>
    <row r="675" spans="1:51" ht="30" customHeight="1">
      <c r="A675" s="8" t="s">
        <v>969</v>
      </c>
      <c r="B675" s="8" t="s">
        <v>483</v>
      </c>
      <c r="C675" s="8" t="s">
        <v>484</v>
      </c>
      <c r="D675" s="9">
        <v>2.2100000000000002E-3</v>
      </c>
      <c r="E675" s="12">
        <f>단가대비표!O98</f>
        <v>0</v>
      </c>
      <c r="F675" s="13">
        <f t="shared" si="130"/>
        <v>0</v>
      </c>
      <c r="G675" s="12">
        <f>단가대비표!P98</f>
        <v>225966</v>
      </c>
      <c r="H675" s="13">
        <f t="shared" si="131"/>
        <v>499.3</v>
      </c>
      <c r="I675" s="12">
        <f>단가대비표!V98</f>
        <v>0</v>
      </c>
      <c r="J675" s="13">
        <f t="shared" si="132"/>
        <v>0</v>
      </c>
      <c r="K675" s="12">
        <f t="shared" si="133"/>
        <v>225966</v>
      </c>
      <c r="L675" s="13">
        <f t="shared" si="134"/>
        <v>499.3</v>
      </c>
      <c r="M675" s="8" t="s">
        <v>51</v>
      </c>
      <c r="N675" s="2" t="s">
        <v>1307</v>
      </c>
      <c r="O675" s="2" t="s">
        <v>970</v>
      </c>
      <c r="P675" s="2" t="s">
        <v>63</v>
      </c>
      <c r="Q675" s="2" t="s">
        <v>63</v>
      </c>
      <c r="R675" s="2" t="s">
        <v>62</v>
      </c>
      <c r="S675" s="3"/>
      <c r="T675" s="3"/>
      <c r="U675" s="3"/>
      <c r="V675" s="3">
        <v>1</v>
      </c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2" t="s">
        <v>51</v>
      </c>
      <c r="AW675" s="2" t="s">
        <v>1320</v>
      </c>
      <c r="AX675" s="2" t="s">
        <v>51</v>
      </c>
      <c r="AY675" s="2" t="s">
        <v>51</v>
      </c>
    </row>
    <row r="676" spans="1:51" ht="30" customHeight="1">
      <c r="A676" s="8" t="s">
        <v>497</v>
      </c>
      <c r="B676" s="8" t="s">
        <v>483</v>
      </c>
      <c r="C676" s="8" t="s">
        <v>484</v>
      </c>
      <c r="D676" s="9">
        <v>6.3000000000000003E-4</v>
      </c>
      <c r="E676" s="12">
        <f>단가대비표!O93</f>
        <v>0</v>
      </c>
      <c r="F676" s="13">
        <f t="shared" si="130"/>
        <v>0</v>
      </c>
      <c r="G676" s="12">
        <f>단가대비표!P93</f>
        <v>179203</v>
      </c>
      <c r="H676" s="13">
        <f t="shared" si="131"/>
        <v>112.8</v>
      </c>
      <c r="I676" s="12">
        <f>단가대비표!V93</f>
        <v>0</v>
      </c>
      <c r="J676" s="13">
        <f t="shared" si="132"/>
        <v>0</v>
      </c>
      <c r="K676" s="12">
        <f t="shared" si="133"/>
        <v>179203</v>
      </c>
      <c r="L676" s="13">
        <f t="shared" si="134"/>
        <v>112.8</v>
      </c>
      <c r="M676" s="8" t="s">
        <v>51</v>
      </c>
      <c r="N676" s="2" t="s">
        <v>1307</v>
      </c>
      <c r="O676" s="2" t="s">
        <v>498</v>
      </c>
      <c r="P676" s="2" t="s">
        <v>63</v>
      </c>
      <c r="Q676" s="2" t="s">
        <v>63</v>
      </c>
      <c r="R676" s="2" t="s">
        <v>62</v>
      </c>
      <c r="S676" s="3"/>
      <c r="T676" s="3"/>
      <c r="U676" s="3"/>
      <c r="V676" s="3">
        <v>1</v>
      </c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2" t="s">
        <v>51</v>
      </c>
      <c r="AW676" s="2" t="s">
        <v>1321</v>
      </c>
      <c r="AX676" s="2" t="s">
        <v>51</v>
      </c>
      <c r="AY676" s="2" t="s">
        <v>51</v>
      </c>
    </row>
    <row r="677" spans="1:51" ht="30" customHeight="1">
      <c r="A677" s="8" t="s">
        <v>817</v>
      </c>
      <c r="B677" s="8" t="s">
        <v>887</v>
      </c>
      <c r="C677" s="8" t="s">
        <v>399</v>
      </c>
      <c r="D677" s="9">
        <v>1</v>
      </c>
      <c r="E677" s="12">
        <v>0</v>
      </c>
      <c r="F677" s="13">
        <f t="shared" si="130"/>
        <v>0</v>
      </c>
      <c r="G677" s="12">
        <v>0</v>
      </c>
      <c r="H677" s="13">
        <f t="shared" si="131"/>
        <v>0</v>
      </c>
      <c r="I677" s="12">
        <f>TRUNC(SUMIF(V668:V677, RIGHTB(O677, 1), H668:H677)*U677, 2)</f>
        <v>139.5</v>
      </c>
      <c r="J677" s="13">
        <f t="shared" si="132"/>
        <v>139.5</v>
      </c>
      <c r="K677" s="12">
        <f t="shared" si="133"/>
        <v>139.5</v>
      </c>
      <c r="L677" s="13">
        <f t="shared" si="134"/>
        <v>139.5</v>
      </c>
      <c r="M677" s="8" t="s">
        <v>51</v>
      </c>
      <c r="N677" s="2" t="s">
        <v>1307</v>
      </c>
      <c r="O677" s="2" t="s">
        <v>400</v>
      </c>
      <c r="P677" s="2" t="s">
        <v>63</v>
      </c>
      <c r="Q677" s="2" t="s">
        <v>63</v>
      </c>
      <c r="R677" s="2" t="s">
        <v>63</v>
      </c>
      <c r="S677" s="3">
        <v>1</v>
      </c>
      <c r="T677" s="3">
        <v>2</v>
      </c>
      <c r="U677" s="3">
        <v>0.03</v>
      </c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2" t="s">
        <v>51</v>
      </c>
      <c r="AW677" s="2" t="s">
        <v>1322</v>
      </c>
      <c r="AX677" s="2" t="s">
        <v>51</v>
      </c>
      <c r="AY677" s="2" t="s">
        <v>51</v>
      </c>
    </row>
    <row r="678" spans="1:51" ht="30" customHeight="1">
      <c r="A678" s="8" t="s">
        <v>402</v>
      </c>
      <c r="B678" s="8" t="s">
        <v>51</v>
      </c>
      <c r="C678" s="8" t="s">
        <v>51</v>
      </c>
      <c r="D678" s="9"/>
      <c r="E678" s="12"/>
      <c r="F678" s="13">
        <f>TRUNC(SUMIF(N668:N677, N667, F668:F677),0)</f>
        <v>217</v>
      </c>
      <c r="G678" s="12"/>
      <c r="H678" s="13">
        <f>TRUNC(SUMIF(N668:N677, N667, H668:H677),0)</f>
        <v>4650</v>
      </c>
      <c r="I678" s="12"/>
      <c r="J678" s="13">
        <f>TRUNC(SUMIF(N668:N677, N667, J668:J677),0)</f>
        <v>150</v>
      </c>
      <c r="K678" s="12"/>
      <c r="L678" s="13">
        <f>F678+H678+J678</f>
        <v>5017</v>
      </c>
      <c r="M678" s="8" t="s">
        <v>51</v>
      </c>
      <c r="N678" s="2" t="s">
        <v>76</v>
      </c>
      <c r="O678" s="2" t="s">
        <v>76</v>
      </c>
      <c r="P678" s="2" t="s">
        <v>51</v>
      </c>
      <c r="Q678" s="2" t="s">
        <v>51</v>
      </c>
      <c r="R678" s="2" t="s">
        <v>51</v>
      </c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2" t="s">
        <v>51</v>
      </c>
      <c r="AW678" s="2" t="s">
        <v>51</v>
      </c>
      <c r="AX678" s="2" t="s">
        <v>51</v>
      </c>
      <c r="AY678" s="2" t="s">
        <v>51</v>
      </c>
    </row>
    <row r="679" spans="1:51" ht="30" customHeight="1">
      <c r="A679" s="9"/>
      <c r="B679" s="9"/>
      <c r="C679" s="9"/>
      <c r="D679" s="9"/>
      <c r="E679" s="12"/>
      <c r="F679" s="13"/>
      <c r="G679" s="12"/>
      <c r="H679" s="13"/>
      <c r="I679" s="12"/>
      <c r="J679" s="13"/>
      <c r="K679" s="12"/>
      <c r="L679" s="13"/>
      <c r="M679" s="9"/>
    </row>
    <row r="680" spans="1:51" ht="30" customHeight="1">
      <c r="A680" s="202" t="s">
        <v>1323</v>
      </c>
      <c r="B680" s="202"/>
      <c r="C680" s="202"/>
      <c r="D680" s="202"/>
      <c r="E680" s="203"/>
      <c r="F680" s="204"/>
      <c r="G680" s="203"/>
      <c r="H680" s="204"/>
      <c r="I680" s="203"/>
      <c r="J680" s="204"/>
      <c r="K680" s="203"/>
      <c r="L680" s="204"/>
      <c r="M680" s="202"/>
      <c r="N680" s="1" t="s">
        <v>1310</v>
      </c>
    </row>
    <row r="681" spans="1:51" ht="30" customHeight="1">
      <c r="A681" s="8" t="s">
        <v>1001</v>
      </c>
      <c r="B681" s="8" t="s">
        <v>1002</v>
      </c>
      <c r="C681" s="8" t="s">
        <v>479</v>
      </c>
      <c r="D681" s="9">
        <v>2.7699999999999999E-3</v>
      </c>
      <c r="E681" s="12">
        <f>단가대비표!O18</f>
        <v>11270</v>
      </c>
      <c r="F681" s="13">
        <f t="shared" ref="F681:F690" si="135">TRUNC(E681*D681,1)</f>
        <v>31.2</v>
      </c>
      <c r="G681" s="12">
        <f>단가대비표!P18</f>
        <v>0</v>
      </c>
      <c r="H681" s="13">
        <f t="shared" ref="H681:H690" si="136">TRUNC(G681*D681,1)</f>
        <v>0</v>
      </c>
      <c r="I681" s="12">
        <f>단가대비표!V18</f>
        <v>0</v>
      </c>
      <c r="J681" s="13">
        <f t="shared" ref="J681:J690" si="137">TRUNC(I681*D681,1)</f>
        <v>0</v>
      </c>
      <c r="K681" s="12">
        <f t="shared" ref="K681:K690" si="138">TRUNC(E681+G681+I681,1)</f>
        <v>11270</v>
      </c>
      <c r="L681" s="13">
        <f t="shared" ref="L681:L690" si="139">TRUNC(F681+H681+J681,1)</f>
        <v>31.2</v>
      </c>
      <c r="M681" s="8" t="s">
        <v>51</v>
      </c>
      <c r="N681" s="2" t="s">
        <v>1310</v>
      </c>
      <c r="O681" s="2" t="s">
        <v>1003</v>
      </c>
      <c r="P681" s="2" t="s">
        <v>63</v>
      </c>
      <c r="Q681" s="2" t="s">
        <v>63</v>
      </c>
      <c r="R681" s="2" t="s">
        <v>62</v>
      </c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2" t="s">
        <v>51</v>
      </c>
      <c r="AW681" s="2" t="s">
        <v>1324</v>
      </c>
      <c r="AX681" s="2" t="s">
        <v>51</v>
      </c>
      <c r="AY681" s="2" t="s">
        <v>51</v>
      </c>
    </row>
    <row r="682" spans="1:51" ht="30" customHeight="1">
      <c r="A682" s="8" t="s">
        <v>946</v>
      </c>
      <c r="B682" s="8" t="s">
        <v>947</v>
      </c>
      <c r="C682" s="8" t="s">
        <v>827</v>
      </c>
      <c r="D682" s="9">
        <v>0.94499999999999995</v>
      </c>
      <c r="E682" s="12">
        <f>단가대비표!O14</f>
        <v>2.2200000000000002</v>
      </c>
      <c r="F682" s="13">
        <f t="shared" si="135"/>
        <v>2</v>
      </c>
      <c r="G682" s="12">
        <f>단가대비표!P14</f>
        <v>0</v>
      </c>
      <c r="H682" s="13">
        <f t="shared" si="136"/>
        <v>0</v>
      </c>
      <c r="I682" s="12">
        <f>단가대비표!V14</f>
        <v>0</v>
      </c>
      <c r="J682" s="13">
        <f t="shared" si="137"/>
        <v>0</v>
      </c>
      <c r="K682" s="12">
        <f t="shared" si="138"/>
        <v>2.2000000000000002</v>
      </c>
      <c r="L682" s="13">
        <f t="shared" si="139"/>
        <v>2</v>
      </c>
      <c r="M682" s="8" t="s">
        <v>948</v>
      </c>
      <c r="N682" s="2" t="s">
        <v>1310</v>
      </c>
      <c r="O682" s="2" t="s">
        <v>949</v>
      </c>
      <c r="P682" s="2" t="s">
        <v>63</v>
      </c>
      <c r="Q682" s="2" t="s">
        <v>63</v>
      </c>
      <c r="R682" s="2" t="s">
        <v>62</v>
      </c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2" t="s">
        <v>51</v>
      </c>
      <c r="AW682" s="2" t="s">
        <v>1325</v>
      </c>
      <c r="AX682" s="2" t="s">
        <v>51</v>
      </c>
      <c r="AY682" s="2" t="s">
        <v>51</v>
      </c>
    </row>
    <row r="683" spans="1:51" ht="30" customHeight="1">
      <c r="A683" s="8" t="s">
        <v>951</v>
      </c>
      <c r="B683" s="8" t="s">
        <v>952</v>
      </c>
      <c r="C683" s="8" t="s">
        <v>479</v>
      </c>
      <c r="D683" s="9">
        <v>4.0000000000000002E-4</v>
      </c>
      <c r="E683" s="12">
        <f>단가대비표!O16</f>
        <v>12041</v>
      </c>
      <c r="F683" s="13">
        <f t="shared" si="135"/>
        <v>4.8</v>
      </c>
      <c r="G683" s="12">
        <f>단가대비표!P16</f>
        <v>0</v>
      </c>
      <c r="H683" s="13">
        <f t="shared" si="136"/>
        <v>0</v>
      </c>
      <c r="I683" s="12">
        <f>단가대비표!V16</f>
        <v>0</v>
      </c>
      <c r="J683" s="13">
        <f t="shared" si="137"/>
        <v>0</v>
      </c>
      <c r="K683" s="12">
        <f t="shared" si="138"/>
        <v>12041</v>
      </c>
      <c r="L683" s="13">
        <f t="shared" si="139"/>
        <v>4.8</v>
      </c>
      <c r="M683" s="8" t="s">
        <v>51</v>
      </c>
      <c r="N683" s="2" t="s">
        <v>1310</v>
      </c>
      <c r="O683" s="2" t="s">
        <v>953</v>
      </c>
      <c r="P683" s="2" t="s">
        <v>63</v>
      </c>
      <c r="Q683" s="2" t="s">
        <v>63</v>
      </c>
      <c r="R683" s="2" t="s">
        <v>62</v>
      </c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2" t="s">
        <v>51</v>
      </c>
      <c r="AW683" s="2" t="s">
        <v>1326</v>
      </c>
      <c r="AX683" s="2" t="s">
        <v>51</v>
      </c>
      <c r="AY683" s="2" t="s">
        <v>51</v>
      </c>
    </row>
    <row r="684" spans="1:51" ht="30" customHeight="1">
      <c r="A684" s="8" t="s">
        <v>955</v>
      </c>
      <c r="B684" s="8" t="s">
        <v>956</v>
      </c>
      <c r="C684" s="8" t="s">
        <v>502</v>
      </c>
      <c r="D684" s="9">
        <v>3.1199999999999999E-3</v>
      </c>
      <c r="E684" s="12">
        <f>일위대가목록!E59</f>
        <v>0</v>
      </c>
      <c r="F684" s="13">
        <f t="shared" si="135"/>
        <v>0</v>
      </c>
      <c r="G684" s="12">
        <f>일위대가목록!F59</f>
        <v>0</v>
      </c>
      <c r="H684" s="13">
        <f t="shared" si="136"/>
        <v>0</v>
      </c>
      <c r="I684" s="12">
        <f>일위대가목록!G59</f>
        <v>140</v>
      </c>
      <c r="J684" s="13">
        <f t="shared" si="137"/>
        <v>0.4</v>
      </c>
      <c r="K684" s="12">
        <f t="shared" si="138"/>
        <v>140</v>
      </c>
      <c r="L684" s="13">
        <f t="shared" si="139"/>
        <v>0.4</v>
      </c>
      <c r="M684" s="8" t="s">
        <v>957</v>
      </c>
      <c r="N684" s="2" t="s">
        <v>1310</v>
      </c>
      <c r="O684" s="2" t="s">
        <v>958</v>
      </c>
      <c r="P684" s="2" t="s">
        <v>62</v>
      </c>
      <c r="Q684" s="2" t="s">
        <v>63</v>
      </c>
      <c r="R684" s="2" t="s">
        <v>63</v>
      </c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2" t="s">
        <v>51</v>
      </c>
      <c r="AW684" s="2" t="s">
        <v>1327</v>
      </c>
      <c r="AX684" s="2" t="s">
        <v>51</v>
      </c>
      <c r="AY684" s="2" t="s">
        <v>51</v>
      </c>
    </row>
    <row r="685" spans="1:51" ht="30" customHeight="1">
      <c r="A685" s="8" t="s">
        <v>960</v>
      </c>
      <c r="B685" s="8" t="s">
        <v>961</v>
      </c>
      <c r="C685" s="8" t="s">
        <v>962</v>
      </c>
      <c r="D685" s="9">
        <v>1.89E-2</v>
      </c>
      <c r="E685" s="12">
        <f>단가대비표!O91</f>
        <v>0</v>
      </c>
      <c r="F685" s="13">
        <f t="shared" si="135"/>
        <v>0</v>
      </c>
      <c r="G685" s="12">
        <f>단가대비표!P91</f>
        <v>0</v>
      </c>
      <c r="H685" s="13">
        <f t="shared" si="136"/>
        <v>0</v>
      </c>
      <c r="I685" s="12">
        <f>단가대비표!V91</f>
        <v>79</v>
      </c>
      <c r="J685" s="13">
        <f t="shared" si="137"/>
        <v>1.4</v>
      </c>
      <c r="K685" s="12">
        <f t="shared" si="138"/>
        <v>79</v>
      </c>
      <c r="L685" s="13">
        <f t="shared" si="139"/>
        <v>1.4</v>
      </c>
      <c r="M685" s="8" t="s">
        <v>51</v>
      </c>
      <c r="N685" s="2" t="s">
        <v>1310</v>
      </c>
      <c r="O685" s="2" t="s">
        <v>963</v>
      </c>
      <c r="P685" s="2" t="s">
        <v>63</v>
      </c>
      <c r="Q685" s="2" t="s">
        <v>63</v>
      </c>
      <c r="R685" s="2" t="s">
        <v>62</v>
      </c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2" t="s">
        <v>51</v>
      </c>
      <c r="AW685" s="2" t="s">
        <v>1328</v>
      </c>
      <c r="AX685" s="2" t="s">
        <v>51</v>
      </c>
      <c r="AY685" s="2" t="s">
        <v>51</v>
      </c>
    </row>
    <row r="686" spans="1:51" ht="30" customHeight="1">
      <c r="A686" s="8" t="s">
        <v>1052</v>
      </c>
      <c r="B686" s="8" t="s">
        <v>483</v>
      </c>
      <c r="C686" s="8" t="s">
        <v>484</v>
      </c>
      <c r="D686" s="9">
        <v>5.8500000000000002E-3</v>
      </c>
      <c r="E686" s="12">
        <f>단가대비표!O96</f>
        <v>0</v>
      </c>
      <c r="F686" s="13">
        <f t="shared" si="135"/>
        <v>0</v>
      </c>
      <c r="G686" s="12">
        <f>단가대비표!P96</f>
        <v>181604</v>
      </c>
      <c r="H686" s="13">
        <f t="shared" si="136"/>
        <v>1062.3</v>
      </c>
      <c r="I686" s="12">
        <f>단가대비표!V96</f>
        <v>0</v>
      </c>
      <c r="J686" s="13">
        <f t="shared" si="137"/>
        <v>0</v>
      </c>
      <c r="K686" s="12">
        <f t="shared" si="138"/>
        <v>181604</v>
      </c>
      <c r="L686" s="13">
        <f t="shared" si="139"/>
        <v>1062.3</v>
      </c>
      <c r="M686" s="8" t="s">
        <v>51</v>
      </c>
      <c r="N686" s="2" t="s">
        <v>1310</v>
      </c>
      <c r="O686" s="2" t="s">
        <v>1053</v>
      </c>
      <c r="P686" s="2" t="s">
        <v>63</v>
      </c>
      <c r="Q686" s="2" t="s">
        <v>63</v>
      </c>
      <c r="R686" s="2" t="s">
        <v>62</v>
      </c>
      <c r="S686" s="3"/>
      <c r="T686" s="3"/>
      <c r="U686" s="3"/>
      <c r="V686" s="3">
        <v>1</v>
      </c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2" t="s">
        <v>51</v>
      </c>
      <c r="AW686" s="2" t="s">
        <v>1329</v>
      </c>
      <c r="AX686" s="2" t="s">
        <v>51</v>
      </c>
      <c r="AY686" s="2" t="s">
        <v>51</v>
      </c>
    </row>
    <row r="687" spans="1:51" ht="30" customHeight="1">
      <c r="A687" s="8" t="s">
        <v>482</v>
      </c>
      <c r="B687" s="8" t="s">
        <v>483</v>
      </c>
      <c r="C687" s="8" t="s">
        <v>484</v>
      </c>
      <c r="D687" s="9">
        <v>1E-4</v>
      </c>
      <c r="E687" s="12">
        <f>단가대비표!O92</f>
        <v>0</v>
      </c>
      <c r="F687" s="13">
        <f t="shared" si="135"/>
        <v>0</v>
      </c>
      <c r="G687" s="12">
        <f>단가대비표!P92</f>
        <v>141096</v>
      </c>
      <c r="H687" s="13">
        <f t="shared" si="136"/>
        <v>14.1</v>
      </c>
      <c r="I687" s="12">
        <f>단가대비표!V92</f>
        <v>0</v>
      </c>
      <c r="J687" s="13">
        <f t="shared" si="137"/>
        <v>0</v>
      </c>
      <c r="K687" s="12">
        <f t="shared" si="138"/>
        <v>141096</v>
      </c>
      <c r="L687" s="13">
        <f t="shared" si="139"/>
        <v>14.1</v>
      </c>
      <c r="M687" s="8" t="s">
        <v>51</v>
      </c>
      <c r="N687" s="2" t="s">
        <v>1310</v>
      </c>
      <c r="O687" s="2" t="s">
        <v>485</v>
      </c>
      <c r="P687" s="2" t="s">
        <v>63</v>
      </c>
      <c r="Q687" s="2" t="s">
        <v>63</v>
      </c>
      <c r="R687" s="2" t="s">
        <v>62</v>
      </c>
      <c r="S687" s="3"/>
      <c r="T687" s="3"/>
      <c r="U687" s="3"/>
      <c r="V687" s="3">
        <v>1</v>
      </c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2" t="s">
        <v>51</v>
      </c>
      <c r="AW687" s="2" t="s">
        <v>1330</v>
      </c>
      <c r="AX687" s="2" t="s">
        <v>51</v>
      </c>
      <c r="AY687" s="2" t="s">
        <v>51</v>
      </c>
    </row>
    <row r="688" spans="1:51" ht="30" customHeight="1">
      <c r="A688" s="8" t="s">
        <v>969</v>
      </c>
      <c r="B688" s="8" t="s">
        <v>483</v>
      </c>
      <c r="C688" s="8" t="s">
        <v>484</v>
      </c>
      <c r="D688" s="9">
        <v>3.8999999999999999E-4</v>
      </c>
      <c r="E688" s="12">
        <f>단가대비표!O98</f>
        <v>0</v>
      </c>
      <c r="F688" s="13">
        <f t="shared" si="135"/>
        <v>0</v>
      </c>
      <c r="G688" s="12">
        <f>단가대비표!P98</f>
        <v>225966</v>
      </c>
      <c r="H688" s="13">
        <f t="shared" si="136"/>
        <v>88.1</v>
      </c>
      <c r="I688" s="12">
        <f>단가대비표!V98</f>
        <v>0</v>
      </c>
      <c r="J688" s="13">
        <f t="shared" si="137"/>
        <v>0</v>
      </c>
      <c r="K688" s="12">
        <f t="shared" si="138"/>
        <v>225966</v>
      </c>
      <c r="L688" s="13">
        <f t="shared" si="139"/>
        <v>88.1</v>
      </c>
      <c r="M688" s="8" t="s">
        <v>51</v>
      </c>
      <c r="N688" s="2" t="s">
        <v>1310</v>
      </c>
      <c r="O688" s="2" t="s">
        <v>970</v>
      </c>
      <c r="P688" s="2" t="s">
        <v>63</v>
      </c>
      <c r="Q688" s="2" t="s">
        <v>63</v>
      </c>
      <c r="R688" s="2" t="s">
        <v>62</v>
      </c>
      <c r="S688" s="3"/>
      <c r="T688" s="3"/>
      <c r="U688" s="3"/>
      <c r="V688" s="3">
        <v>1</v>
      </c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2" t="s">
        <v>51</v>
      </c>
      <c r="AW688" s="2" t="s">
        <v>1331</v>
      </c>
      <c r="AX688" s="2" t="s">
        <v>51</v>
      </c>
      <c r="AY688" s="2" t="s">
        <v>51</v>
      </c>
    </row>
    <row r="689" spans="1:51" ht="30" customHeight="1">
      <c r="A689" s="8" t="s">
        <v>497</v>
      </c>
      <c r="B689" s="8" t="s">
        <v>483</v>
      </c>
      <c r="C689" s="8" t="s">
        <v>484</v>
      </c>
      <c r="D689" s="9">
        <v>1.1E-4</v>
      </c>
      <c r="E689" s="12">
        <f>단가대비표!O93</f>
        <v>0</v>
      </c>
      <c r="F689" s="13">
        <f t="shared" si="135"/>
        <v>0</v>
      </c>
      <c r="G689" s="12">
        <f>단가대비표!P93</f>
        <v>179203</v>
      </c>
      <c r="H689" s="13">
        <f t="shared" si="136"/>
        <v>19.7</v>
      </c>
      <c r="I689" s="12">
        <f>단가대비표!V93</f>
        <v>0</v>
      </c>
      <c r="J689" s="13">
        <f t="shared" si="137"/>
        <v>0</v>
      </c>
      <c r="K689" s="12">
        <f t="shared" si="138"/>
        <v>179203</v>
      </c>
      <c r="L689" s="13">
        <f t="shared" si="139"/>
        <v>19.7</v>
      </c>
      <c r="M689" s="8" t="s">
        <v>51</v>
      </c>
      <c r="N689" s="2" t="s">
        <v>1310</v>
      </c>
      <c r="O689" s="2" t="s">
        <v>498</v>
      </c>
      <c r="P689" s="2" t="s">
        <v>63</v>
      </c>
      <c r="Q689" s="2" t="s">
        <v>63</v>
      </c>
      <c r="R689" s="2" t="s">
        <v>62</v>
      </c>
      <c r="S689" s="3"/>
      <c r="T689" s="3"/>
      <c r="U689" s="3"/>
      <c r="V689" s="3">
        <v>1</v>
      </c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2" t="s">
        <v>51</v>
      </c>
      <c r="AW689" s="2" t="s">
        <v>1332</v>
      </c>
      <c r="AX689" s="2" t="s">
        <v>51</v>
      </c>
      <c r="AY689" s="2" t="s">
        <v>51</v>
      </c>
    </row>
    <row r="690" spans="1:51" ht="30" customHeight="1">
      <c r="A690" s="8" t="s">
        <v>817</v>
      </c>
      <c r="B690" s="8" t="s">
        <v>887</v>
      </c>
      <c r="C690" s="8" t="s">
        <v>399</v>
      </c>
      <c r="D690" s="9">
        <v>1</v>
      </c>
      <c r="E690" s="12">
        <v>0</v>
      </c>
      <c r="F690" s="13">
        <f t="shared" si="135"/>
        <v>0</v>
      </c>
      <c r="G690" s="12">
        <v>0</v>
      </c>
      <c r="H690" s="13">
        <f t="shared" si="136"/>
        <v>0</v>
      </c>
      <c r="I690" s="12">
        <f>TRUNC(SUMIF(V681:V690, RIGHTB(O690, 1), H681:H690)*U690, 2)</f>
        <v>35.520000000000003</v>
      </c>
      <c r="J690" s="13">
        <f t="shared" si="137"/>
        <v>35.5</v>
      </c>
      <c r="K690" s="12">
        <f t="shared" si="138"/>
        <v>35.5</v>
      </c>
      <c r="L690" s="13">
        <f t="shared" si="139"/>
        <v>35.5</v>
      </c>
      <c r="M690" s="8" t="s">
        <v>51</v>
      </c>
      <c r="N690" s="2" t="s">
        <v>1310</v>
      </c>
      <c r="O690" s="2" t="s">
        <v>400</v>
      </c>
      <c r="P690" s="2" t="s">
        <v>63</v>
      </c>
      <c r="Q690" s="2" t="s">
        <v>63</v>
      </c>
      <c r="R690" s="2" t="s">
        <v>63</v>
      </c>
      <c r="S690" s="3">
        <v>1</v>
      </c>
      <c r="T690" s="3">
        <v>2</v>
      </c>
      <c r="U690" s="3">
        <v>0.03</v>
      </c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2" t="s">
        <v>51</v>
      </c>
      <c r="AW690" s="2" t="s">
        <v>1333</v>
      </c>
      <c r="AX690" s="2" t="s">
        <v>51</v>
      </c>
      <c r="AY690" s="2" t="s">
        <v>51</v>
      </c>
    </row>
    <row r="691" spans="1:51" ht="30" customHeight="1">
      <c r="A691" s="8" t="s">
        <v>402</v>
      </c>
      <c r="B691" s="8" t="s">
        <v>51</v>
      </c>
      <c r="C691" s="8" t="s">
        <v>51</v>
      </c>
      <c r="D691" s="9"/>
      <c r="E691" s="12"/>
      <c r="F691" s="13">
        <f>TRUNC(SUMIF(N681:N690, N680, F681:F690),0)</f>
        <v>38</v>
      </c>
      <c r="G691" s="12"/>
      <c r="H691" s="13">
        <f>TRUNC(SUMIF(N681:N690, N680, H681:H690),0)</f>
        <v>1184</v>
      </c>
      <c r="I691" s="12"/>
      <c r="J691" s="13">
        <f>TRUNC(SUMIF(N681:N690, N680, J681:J690),0)</f>
        <v>37</v>
      </c>
      <c r="K691" s="12"/>
      <c r="L691" s="13">
        <f>F691+H691+J691</f>
        <v>1259</v>
      </c>
      <c r="M691" s="8" t="s">
        <v>51</v>
      </c>
      <c r="N691" s="2" t="s">
        <v>76</v>
      </c>
      <c r="O691" s="2" t="s">
        <v>76</v>
      </c>
      <c r="P691" s="2" t="s">
        <v>51</v>
      </c>
      <c r="Q691" s="2" t="s">
        <v>51</v>
      </c>
      <c r="R691" s="2" t="s">
        <v>51</v>
      </c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2" t="s">
        <v>51</v>
      </c>
      <c r="AW691" s="2" t="s">
        <v>51</v>
      </c>
      <c r="AX691" s="2" t="s">
        <v>51</v>
      </c>
      <c r="AY691" s="2" t="s">
        <v>51</v>
      </c>
    </row>
    <row r="692" spans="1:51" ht="30" customHeight="1">
      <c r="A692" s="9"/>
      <c r="B692" s="9"/>
      <c r="C692" s="9"/>
      <c r="D692" s="9"/>
      <c r="E692" s="12"/>
      <c r="F692" s="13"/>
      <c r="G692" s="12"/>
      <c r="H692" s="13"/>
      <c r="I692" s="12"/>
      <c r="J692" s="13"/>
      <c r="K692" s="12"/>
      <c r="L692" s="13"/>
      <c r="M692" s="9"/>
    </row>
    <row r="693" spans="1:51" ht="30" customHeight="1">
      <c r="A693" s="202" t="s">
        <v>1334</v>
      </c>
      <c r="B693" s="202"/>
      <c r="C693" s="202"/>
      <c r="D693" s="202"/>
      <c r="E693" s="203"/>
      <c r="F693" s="204"/>
      <c r="G693" s="203"/>
      <c r="H693" s="204"/>
      <c r="I693" s="203"/>
      <c r="J693" s="204"/>
      <c r="K693" s="203"/>
      <c r="L693" s="204"/>
      <c r="M693" s="202"/>
      <c r="N693" s="1" t="s">
        <v>763</v>
      </c>
    </row>
    <row r="694" spans="1:51" ht="30" customHeight="1">
      <c r="A694" s="8" t="s">
        <v>760</v>
      </c>
      <c r="B694" s="8" t="s">
        <v>1335</v>
      </c>
      <c r="C694" s="8" t="s">
        <v>71</v>
      </c>
      <c r="D694" s="9">
        <v>1.05</v>
      </c>
      <c r="E694" s="12">
        <f>단가대비표!O86</f>
        <v>7195</v>
      </c>
      <c r="F694" s="13">
        <f>TRUNC(E694*D694,1)</f>
        <v>7554.7</v>
      </c>
      <c r="G694" s="12">
        <f>단가대비표!P86</f>
        <v>0</v>
      </c>
      <c r="H694" s="13">
        <f>TRUNC(G694*D694,1)</f>
        <v>0</v>
      </c>
      <c r="I694" s="12">
        <f>단가대비표!V86</f>
        <v>0</v>
      </c>
      <c r="J694" s="13">
        <f>TRUNC(I694*D694,1)</f>
        <v>0</v>
      </c>
      <c r="K694" s="12">
        <f t="shared" ref="K694:L696" si="140">TRUNC(E694+G694+I694,1)</f>
        <v>7195</v>
      </c>
      <c r="L694" s="13">
        <f t="shared" si="140"/>
        <v>7554.7</v>
      </c>
      <c r="M694" s="8" t="s">
        <v>51</v>
      </c>
      <c r="N694" s="2" t="s">
        <v>763</v>
      </c>
      <c r="O694" s="2" t="s">
        <v>1336</v>
      </c>
      <c r="P694" s="2" t="s">
        <v>63</v>
      </c>
      <c r="Q694" s="2" t="s">
        <v>63</v>
      </c>
      <c r="R694" s="2" t="s">
        <v>62</v>
      </c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2" t="s">
        <v>51</v>
      </c>
      <c r="AW694" s="2" t="s">
        <v>1337</v>
      </c>
      <c r="AX694" s="2" t="s">
        <v>51</v>
      </c>
      <c r="AY694" s="2" t="s">
        <v>51</v>
      </c>
    </row>
    <row r="695" spans="1:51" ht="30" customHeight="1">
      <c r="A695" s="8" t="s">
        <v>589</v>
      </c>
      <c r="B695" s="8" t="s">
        <v>931</v>
      </c>
      <c r="C695" s="8" t="s">
        <v>479</v>
      </c>
      <c r="D695" s="9">
        <v>9.52</v>
      </c>
      <c r="E695" s="12">
        <f>일위대가목록!E61</f>
        <v>89</v>
      </c>
      <c r="F695" s="13">
        <f>TRUNC(E695*D695,1)</f>
        <v>847.2</v>
      </c>
      <c r="G695" s="12">
        <f>일위대가목록!F61</f>
        <v>6346</v>
      </c>
      <c r="H695" s="13">
        <f>TRUNC(G695*D695,1)</f>
        <v>60413.9</v>
      </c>
      <c r="I695" s="12">
        <f>일위대가목록!G61</f>
        <v>202</v>
      </c>
      <c r="J695" s="13">
        <f>TRUNC(I695*D695,1)</f>
        <v>1923</v>
      </c>
      <c r="K695" s="12">
        <f t="shared" si="140"/>
        <v>6637</v>
      </c>
      <c r="L695" s="13">
        <f t="shared" si="140"/>
        <v>63184.1</v>
      </c>
      <c r="M695" s="8" t="s">
        <v>979</v>
      </c>
      <c r="N695" s="2" t="s">
        <v>763</v>
      </c>
      <c r="O695" s="2" t="s">
        <v>980</v>
      </c>
      <c r="P695" s="2" t="s">
        <v>62</v>
      </c>
      <c r="Q695" s="2" t="s">
        <v>63</v>
      </c>
      <c r="R695" s="2" t="s">
        <v>63</v>
      </c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2" t="s">
        <v>51</v>
      </c>
      <c r="AW695" s="2" t="s">
        <v>1338</v>
      </c>
      <c r="AX695" s="2" t="s">
        <v>51</v>
      </c>
      <c r="AY695" s="2" t="s">
        <v>51</v>
      </c>
    </row>
    <row r="696" spans="1:51" ht="30" customHeight="1">
      <c r="A696" s="8" t="s">
        <v>612</v>
      </c>
      <c r="B696" s="8" t="s">
        <v>617</v>
      </c>
      <c r="C696" s="8" t="s">
        <v>479</v>
      </c>
      <c r="D696" s="9">
        <v>-0.42799999999999999</v>
      </c>
      <c r="E696" s="12">
        <f>단가대비표!O12</f>
        <v>260</v>
      </c>
      <c r="F696" s="13">
        <f>TRUNC(E696*D696,1)</f>
        <v>-111.2</v>
      </c>
      <c r="G696" s="12">
        <f>단가대비표!P12</f>
        <v>0</v>
      </c>
      <c r="H696" s="13">
        <f>TRUNC(G696*D696,1)</f>
        <v>0</v>
      </c>
      <c r="I696" s="12">
        <f>단가대비표!V12</f>
        <v>0</v>
      </c>
      <c r="J696" s="13">
        <f>TRUNC(I696*D696,1)</f>
        <v>0</v>
      </c>
      <c r="K696" s="12">
        <f t="shared" si="140"/>
        <v>260</v>
      </c>
      <c r="L696" s="13">
        <f t="shared" si="140"/>
        <v>-111.2</v>
      </c>
      <c r="M696" s="8" t="s">
        <v>614</v>
      </c>
      <c r="N696" s="2" t="s">
        <v>763</v>
      </c>
      <c r="O696" s="2" t="s">
        <v>618</v>
      </c>
      <c r="P696" s="2" t="s">
        <v>63</v>
      </c>
      <c r="Q696" s="2" t="s">
        <v>63</v>
      </c>
      <c r="R696" s="2" t="s">
        <v>62</v>
      </c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2" t="s">
        <v>51</v>
      </c>
      <c r="AW696" s="2" t="s">
        <v>1339</v>
      </c>
      <c r="AX696" s="2" t="s">
        <v>51</v>
      </c>
      <c r="AY696" s="2" t="s">
        <v>51</v>
      </c>
    </row>
    <row r="697" spans="1:51" ht="30" customHeight="1">
      <c r="A697" s="8" t="s">
        <v>402</v>
      </c>
      <c r="B697" s="8" t="s">
        <v>51</v>
      </c>
      <c r="C697" s="8" t="s">
        <v>51</v>
      </c>
      <c r="D697" s="9"/>
      <c r="E697" s="12"/>
      <c r="F697" s="13">
        <f>TRUNC(SUMIF(N694:N696, N693, F694:F696),0)</f>
        <v>8290</v>
      </c>
      <c r="G697" s="12"/>
      <c r="H697" s="13">
        <f>TRUNC(SUMIF(N694:N696, N693, H694:H696),0)</f>
        <v>60413</v>
      </c>
      <c r="I697" s="12"/>
      <c r="J697" s="13">
        <f>TRUNC(SUMIF(N694:N696, N693, J694:J696),0)</f>
        <v>1923</v>
      </c>
      <c r="K697" s="12"/>
      <c r="L697" s="13">
        <f>F697+H697+J697</f>
        <v>70626</v>
      </c>
      <c r="M697" s="8" t="s">
        <v>51</v>
      </c>
      <c r="N697" s="2" t="s">
        <v>76</v>
      </c>
      <c r="O697" s="2" t="s">
        <v>76</v>
      </c>
      <c r="P697" s="2" t="s">
        <v>51</v>
      </c>
      <c r="Q697" s="2" t="s">
        <v>51</v>
      </c>
      <c r="R697" s="2" t="s">
        <v>51</v>
      </c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2" t="s">
        <v>51</v>
      </c>
      <c r="AW697" s="2" t="s">
        <v>51</v>
      </c>
      <c r="AX697" s="2" t="s">
        <v>51</v>
      </c>
      <c r="AY697" s="2" t="s">
        <v>51</v>
      </c>
    </row>
    <row r="698" spans="1:51" ht="30" customHeight="1">
      <c r="A698" s="9"/>
      <c r="B698" s="9"/>
      <c r="C698" s="9"/>
      <c r="D698" s="9"/>
      <c r="E698" s="12"/>
      <c r="F698" s="13"/>
      <c r="G698" s="12"/>
      <c r="H698" s="13"/>
      <c r="I698" s="12"/>
      <c r="J698" s="13"/>
      <c r="K698" s="12"/>
      <c r="L698" s="13"/>
      <c r="M698" s="9"/>
    </row>
    <row r="699" spans="1:51" ht="30" customHeight="1">
      <c r="A699" s="202" t="s">
        <v>1340</v>
      </c>
      <c r="B699" s="202"/>
      <c r="C699" s="202"/>
      <c r="D699" s="202"/>
      <c r="E699" s="203"/>
      <c r="F699" s="204"/>
      <c r="G699" s="203"/>
      <c r="H699" s="204"/>
      <c r="I699" s="203"/>
      <c r="J699" s="204"/>
      <c r="K699" s="203"/>
      <c r="L699" s="204"/>
      <c r="M699" s="202"/>
      <c r="N699" s="1" t="s">
        <v>772</v>
      </c>
    </row>
    <row r="700" spans="1:51" ht="30" customHeight="1">
      <c r="A700" s="8" t="s">
        <v>494</v>
      </c>
      <c r="B700" s="8" t="s">
        <v>483</v>
      </c>
      <c r="C700" s="8" t="s">
        <v>484</v>
      </c>
      <c r="D700" s="9">
        <v>0.02</v>
      </c>
      <c r="E700" s="12">
        <f>단가대비표!O97</f>
        <v>0</v>
      </c>
      <c r="F700" s="13">
        <f>TRUNC(E700*D700,1)</f>
        <v>0</v>
      </c>
      <c r="G700" s="12">
        <f>단가대비표!P97</f>
        <v>205246</v>
      </c>
      <c r="H700" s="13">
        <f>TRUNC(G700*D700,1)</f>
        <v>4104.8999999999996</v>
      </c>
      <c r="I700" s="12">
        <f>단가대비표!V97</f>
        <v>0</v>
      </c>
      <c r="J700" s="13">
        <f>TRUNC(I700*D700,1)</f>
        <v>0</v>
      </c>
      <c r="K700" s="12">
        <f t="shared" ref="K700:L702" si="141">TRUNC(E700+G700+I700,1)</f>
        <v>205246</v>
      </c>
      <c r="L700" s="13">
        <f t="shared" si="141"/>
        <v>4104.8999999999996</v>
      </c>
      <c r="M700" s="8" t="s">
        <v>51</v>
      </c>
      <c r="N700" s="2" t="s">
        <v>772</v>
      </c>
      <c r="O700" s="2" t="s">
        <v>495</v>
      </c>
      <c r="P700" s="2" t="s">
        <v>63</v>
      </c>
      <c r="Q700" s="2" t="s">
        <v>63</v>
      </c>
      <c r="R700" s="2" t="s">
        <v>62</v>
      </c>
      <c r="S700" s="3"/>
      <c r="T700" s="3"/>
      <c r="U700" s="3"/>
      <c r="V700" s="3">
        <v>1</v>
      </c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2" t="s">
        <v>51</v>
      </c>
      <c r="AW700" s="2" t="s">
        <v>1341</v>
      </c>
      <c r="AX700" s="2" t="s">
        <v>51</v>
      </c>
      <c r="AY700" s="2" t="s">
        <v>51</v>
      </c>
    </row>
    <row r="701" spans="1:51" ht="30" customHeight="1">
      <c r="A701" s="8" t="s">
        <v>497</v>
      </c>
      <c r="B701" s="8" t="s">
        <v>483</v>
      </c>
      <c r="C701" s="8" t="s">
        <v>484</v>
      </c>
      <c r="D701" s="9">
        <v>0.01</v>
      </c>
      <c r="E701" s="12">
        <f>단가대비표!O93</f>
        <v>0</v>
      </c>
      <c r="F701" s="13">
        <f>TRUNC(E701*D701,1)</f>
        <v>0</v>
      </c>
      <c r="G701" s="12">
        <f>단가대비표!P93</f>
        <v>179203</v>
      </c>
      <c r="H701" s="13">
        <f>TRUNC(G701*D701,1)</f>
        <v>1792</v>
      </c>
      <c r="I701" s="12">
        <f>단가대비표!V93</f>
        <v>0</v>
      </c>
      <c r="J701" s="13">
        <f>TRUNC(I701*D701,1)</f>
        <v>0</v>
      </c>
      <c r="K701" s="12">
        <f t="shared" si="141"/>
        <v>179203</v>
      </c>
      <c r="L701" s="13">
        <f t="shared" si="141"/>
        <v>1792</v>
      </c>
      <c r="M701" s="8" t="s">
        <v>51</v>
      </c>
      <c r="N701" s="2" t="s">
        <v>772</v>
      </c>
      <c r="O701" s="2" t="s">
        <v>498</v>
      </c>
      <c r="P701" s="2" t="s">
        <v>63</v>
      </c>
      <c r="Q701" s="2" t="s">
        <v>63</v>
      </c>
      <c r="R701" s="2" t="s">
        <v>62</v>
      </c>
      <c r="S701" s="3"/>
      <c r="T701" s="3"/>
      <c r="U701" s="3"/>
      <c r="V701" s="3">
        <v>1</v>
      </c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2" t="s">
        <v>51</v>
      </c>
      <c r="AW701" s="2" t="s">
        <v>1342</v>
      </c>
      <c r="AX701" s="2" t="s">
        <v>51</v>
      </c>
      <c r="AY701" s="2" t="s">
        <v>51</v>
      </c>
    </row>
    <row r="702" spans="1:51" ht="30" customHeight="1">
      <c r="A702" s="8" t="s">
        <v>817</v>
      </c>
      <c r="B702" s="8" t="s">
        <v>818</v>
      </c>
      <c r="C702" s="8" t="s">
        <v>399</v>
      </c>
      <c r="D702" s="9">
        <v>1</v>
      </c>
      <c r="E702" s="12">
        <v>0</v>
      </c>
      <c r="F702" s="13">
        <f>TRUNC(E702*D702,1)</f>
        <v>0</v>
      </c>
      <c r="G702" s="12">
        <v>0</v>
      </c>
      <c r="H702" s="13">
        <f>TRUNC(G702*D702,1)</f>
        <v>0</v>
      </c>
      <c r="I702" s="12">
        <f>TRUNC(SUMIF(V700:V702, RIGHTB(O702, 1), H700:H702)*U702, 2)</f>
        <v>117.93</v>
      </c>
      <c r="J702" s="13">
        <f>TRUNC(I702*D702,1)</f>
        <v>117.9</v>
      </c>
      <c r="K702" s="12">
        <f t="shared" si="141"/>
        <v>117.9</v>
      </c>
      <c r="L702" s="13">
        <f t="shared" si="141"/>
        <v>117.9</v>
      </c>
      <c r="M702" s="8" t="s">
        <v>51</v>
      </c>
      <c r="N702" s="2" t="s">
        <v>772</v>
      </c>
      <c r="O702" s="2" t="s">
        <v>400</v>
      </c>
      <c r="P702" s="2" t="s">
        <v>63</v>
      </c>
      <c r="Q702" s="2" t="s">
        <v>63</v>
      </c>
      <c r="R702" s="2" t="s">
        <v>63</v>
      </c>
      <c r="S702" s="3">
        <v>1</v>
      </c>
      <c r="T702" s="3">
        <v>2</v>
      </c>
      <c r="U702" s="3">
        <v>0.02</v>
      </c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2" t="s">
        <v>51</v>
      </c>
      <c r="AW702" s="2" t="s">
        <v>1343</v>
      </c>
      <c r="AX702" s="2" t="s">
        <v>51</v>
      </c>
      <c r="AY702" s="2" t="s">
        <v>51</v>
      </c>
    </row>
    <row r="703" spans="1:51" ht="30" customHeight="1">
      <c r="A703" s="8" t="s">
        <v>402</v>
      </c>
      <c r="B703" s="8" t="s">
        <v>51</v>
      </c>
      <c r="C703" s="8" t="s">
        <v>51</v>
      </c>
      <c r="D703" s="9"/>
      <c r="E703" s="12"/>
      <c r="F703" s="13">
        <f>TRUNC(SUMIF(N700:N702, N699, F700:F702),0)</f>
        <v>0</v>
      </c>
      <c r="G703" s="12"/>
      <c r="H703" s="13">
        <f>TRUNC(SUMIF(N700:N702, N699, H700:H702),0)</f>
        <v>5896</v>
      </c>
      <c r="I703" s="12"/>
      <c r="J703" s="13">
        <f>TRUNC(SUMIF(N700:N702, N699, J700:J702),0)</f>
        <v>117</v>
      </c>
      <c r="K703" s="12"/>
      <c r="L703" s="13">
        <f>F703+H703+J703</f>
        <v>6013</v>
      </c>
      <c r="M703" s="8" t="s">
        <v>51</v>
      </c>
      <c r="N703" s="2" t="s">
        <v>76</v>
      </c>
      <c r="O703" s="2" t="s">
        <v>76</v>
      </c>
      <c r="P703" s="2" t="s">
        <v>51</v>
      </c>
      <c r="Q703" s="2" t="s">
        <v>51</v>
      </c>
      <c r="R703" s="2" t="s">
        <v>51</v>
      </c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2" t="s">
        <v>51</v>
      </c>
      <c r="AW703" s="2" t="s">
        <v>51</v>
      </c>
      <c r="AX703" s="2" t="s">
        <v>51</v>
      </c>
      <c r="AY703" s="2" t="s">
        <v>51</v>
      </c>
    </row>
    <row r="704" spans="1:51" ht="30" customHeight="1">
      <c r="A704" s="9"/>
      <c r="B704" s="9"/>
      <c r="C704" s="9"/>
      <c r="D704" s="9"/>
      <c r="E704" s="12"/>
      <c r="F704" s="13"/>
      <c r="G704" s="12"/>
      <c r="H704" s="13"/>
      <c r="I704" s="12"/>
      <c r="J704" s="13"/>
      <c r="K704" s="12"/>
      <c r="L704" s="13"/>
      <c r="M704" s="9"/>
    </row>
    <row r="705" spans="1:51" ht="30" customHeight="1">
      <c r="A705" s="202" t="s">
        <v>1344</v>
      </c>
      <c r="B705" s="202"/>
      <c r="C705" s="202"/>
      <c r="D705" s="202"/>
      <c r="E705" s="203"/>
      <c r="F705" s="204"/>
      <c r="G705" s="203"/>
      <c r="H705" s="204"/>
      <c r="I705" s="203"/>
      <c r="J705" s="204"/>
      <c r="K705" s="203"/>
      <c r="L705" s="204"/>
      <c r="M705" s="202"/>
      <c r="N705" s="1" t="s">
        <v>780</v>
      </c>
    </row>
    <row r="706" spans="1:51" ht="30" customHeight="1">
      <c r="A706" s="8" t="s">
        <v>349</v>
      </c>
      <c r="B706" s="8" t="s">
        <v>1345</v>
      </c>
      <c r="C706" s="8" t="s">
        <v>479</v>
      </c>
      <c r="D706" s="9">
        <v>510</v>
      </c>
      <c r="E706" s="12">
        <f>단가대비표!O34</f>
        <v>0</v>
      </c>
      <c r="F706" s="13">
        <f>TRUNC(E706*D706,1)</f>
        <v>0</v>
      </c>
      <c r="G706" s="12">
        <f>단가대비표!P34</f>
        <v>0</v>
      </c>
      <c r="H706" s="13">
        <f>TRUNC(G706*D706,1)</f>
        <v>0</v>
      </c>
      <c r="I706" s="12">
        <f>단가대비표!V34</f>
        <v>0</v>
      </c>
      <c r="J706" s="13">
        <f>TRUNC(I706*D706,1)</f>
        <v>0</v>
      </c>
      <c r="K706" s="12">
        <f t="shared" ref="K706:L708" si="142">TRUNC(E706+G706+I706,1)</f>
        <v>0</v>
      </c>
      <c r="L706" s="13">
        <f t="shared" si="142"/>
        <v>0</v>
      </c>
      <c r="M706" s="8" t="s">
        <v>1346</v>
      </c>
      <c r="N706" s="2" t="s">
        <v>780</v>
      </c>
      <c r="O706" s="2" t="s">
        <v>1347</v>
      </c>
      <c r="P706" s="2" t="s">
        <v>63</v>
      </c>
      <c r="Q706" s="2" t="s">
        <v>63</v>
      </c>
      <c r="R706" s="2" t="s">
        <v>62</v>
      </c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2" t="s">
        <v>51</v>
      </c>
      <c r="AW706" s="2" t="s">
        <v>1348</v>
      </c>
      <c r="AX706" s="2" t="s">
        <v>51</v>
      </c>
      <c r="AY706" s="2" t="s">
        <v>51</v>
      </c>
    </row>
    <row r="707" spans="1:51" ht="30" customHeight="1">
      <c r="A707" s="8" t="s">
        <v>354</v>
      </c>
      <c r="B707" s="8" t="s">
        <v>1349</v>
      </c>
      <c r="C707" s="8" t="s">
        <v>356</v>
      </c>
      <c r="D707" s="9">
        <v>1.1000000000000001</v>
      </c>
      <c r="E707" s="12">
        <f>단가대비표!O10</f>
        <v>0</v>
      </c>
      <c r="F707" s="13">
        <f>TRUNC(E707*D707,1)</f>
        <v>0</v>
      </c>
      <c r="G707" s="12">
        <f>단가대비표!P10</f>
        <v>0</v>
      </c>
      <c r="H707" s="13">
        <f>TRUNC(G707*D707,1)</f>
        <v>0</v>
      </c>
      <c r="I707" s="12">
        <f>단가대비표!V10</f>
        <v>0</v>
      </c>
      <c r="J707" s="13">
        <f>TRUNC(I707*D707,1)</f>
        <v>0</v>
      </c>
      <c r="K707" s="12">
        <f t="shared" si="142"/>
        <v>0</v>
      </c>
      <c r="L707" s="13">
        <f t="shared" si="142"/>
        <v>0</v>
      </c>
      <c r="M707" s="8" t="s">
        <v>1346</v>
      </c>
      <c r="N707" s="2" t="s">
        <v>780</v>
      </c>
      <c r="O707" s="2" t="s">
        <v>1350</v>
      </c>
      <c r="P707" s="2" t="s">
        <v>63</v>
      </c>
      <c r="Q707" s="2" t="s">
        <v>63</v>
      </c>
      <c r="R707" s="2" t="s">
        <v>62</v>
      </c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2" t="s">
        <v>51</v>
      </c>
      <c r="AW707" s="2" t="s">
        <v>1351</v>
      </c>
      <c r="AX707" s="2" t="s">
        <v>51</v>
      </c>
      <c r="AY707" s="2" t="s">
        <v>51</v>
      </c>
    </row>
    <row r="708" spans="1:51" ht="30" customHeight="1">
      <c r="A708" s="8" t="s">
        <v>482</v>
      </c>
      <c r="B708" s="8" t="s">
        <v>483</v>
      </c>
      <c r="C708" s="8" t="s">
        <v>484</v>
      </c>
      <c r="D708" s="9">
        <v>0.66</v>
      </c>
      <c r="E708" s="12">
        <f>단가대비표!O92</f>
        <v>0</v>
      </c>
      <c r="F708" s="13">
        <f>TRUNC(E708*D708,1)</f>
        <v>0</v>
      </c>
      <c r="G708" s="12">
        <f>단가대비표!P92</f>
        <v>141096</v>
      </c>
      <c r="H708" s="13">
        <f>TRUNC(G708*D708,1)</f>
        <v>93123.3</v>
      </c>
      <c r="I708" s="12">
        <f>단가대비표!V92</f>
        <v>0</v>
      </c>
      <c r="J708" s="13">
        <f>TRUNC(I708*D708,1)</f>
        <v>0</v>
      </c>
      <c r="K708" s="12">
        <f t="shared" si="142"/>
        <v>141096</v>
      </c>
      <c r="L708" s="13">
        <f t="shared" si="142"/>
        <v>93123.3</v>
      </c>
      <c r="M708" s="8" t="s">
        <v>51</v>
      </c>
      <c r="N708" s="2" t="s">
        <v>780</v>
      </c>
      <c r="O708" s="2" t="s">
        <v>485</v>
      </c>
      <c r="P708" s="2" t="s">
        <v>63</v>
      </c>
      <c r="Q708" s="2" t="s">
        <v>63</v>
      </c>
      <c r="R708" s="2" t="s">
        <v>62</v>
      </c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2" t="s">
        <v>51</v>
      </c>
      <c r="AW708" s="2" t="s">
        <v>1352</v>
      </c>
      <c r="AX708" s="2" t="s">
        <v>51</v>
      </c>
      <c r="AY708" s="2" t="s">
        <v>51</v>
      </c>
    </row>
    <row r="709" spans="1:51" ht="30" customHeight="1">
      <c r="A709" s="8" t="s">
        <v>402</v>
      </c>
      <c r="B709" s="8" t="s">
        <v>51</v>
      </c>
      <c r="C709" s="8" t="s">
        <v>51</v>
      </c>
      <c r="D709" s="9"/>
      <c r="E709" s="12"/>
      <c r="F709" s="13">
        <f>TRUNC(SUMIF(N706:N708, N705, F706:F708),0)</f>
        <v>0</v>
      </c>
      <c r="G709" s="12"/>
      <c r="H709" s="13">
        <f>TRUNC(SUMIF(N706:N708, N705, H706:H708),0)</f>
        <v>93123</v>
      </c>
      <c r="I709" s="12"/>
      <c r="J709" s="13">
        <f>TRUNC(SUMIF(N706:N708, N705, J706:J708),0)</f>
        <v>0</v>
      </c>
      <c r="K709" s="12"/>
      <c r="L709" s="13">
        <f>F709+H709+J709</f>
        <v>93123</v>
      </c>
      <c r="M709" s="8" t="s">
        <v>51</v>
      </c>
      <c r="N709" s="2" t="s">
        <v>76</v>
      </c>
      <c r="O709" s="2" t="s">
        <v>76</v>
      </c>
      <c r="P709" s="2" t="s">
        <v>51</v>
      </c>
      <c r="Q709" s="2" t="s">
        <v>51</v>
      </c>
      <c r="R709" s="2" t="s">
        <v>51</v>
      </c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2" t="s">
        <v>51</v>
      </c>
      <c r="AW709" s="2" t="s">
        <v>51</v>
      </c>
      <c r="AX709" s="2" t="s">
        <v>51</v>
      </c>
      <c r="AY709" s="2" t="s">
        <v>51</v>
      </c>
    </row>
    <row r="710" spans="1:51" ht="30" customHeight="1">
      <c r="A710" s="9"/>
      <c r="B710" s="9"/>
      <c r="C710" s="9"/>
      <c r="D710" s="9"/>
      <c r="E710" s="12"/>
      <c r="F710" s="13"/>
      <c r="G710" s="12"/>
      <c r="H710" s="13"/>
      <c r="I710" s="12"/>
      <c r="J710" s="13"/>
      <c r="K710" s="12"/>
      <c r="L710" s="13"/>
      <c r="M710" s="9"/>
    </row>
    <row r="711" spans="1:51" ht="30" customHeight="1">
      <c r="A711" s="202" t="s">
        <v>1353</v>
      </c>
      <c r="B711" s="202"/>
      <c r="C711" s="202"/>
      <c r="D711" s="202"/>
      <c r="E711" s="203"/>
      <c r="F711" s="204"/>
      <c r="G711" s="203"/>
      <c r="H711" s="204"/>
      <c r="I711" s="203"/>
      <c r="J711" s="204"/>
      <c r="K711" s="203"/>
      <c r="L711" s="204"/>
      <c r="M711" s="202"/>
      <c r="N711" s="1" t="s">
        <v>785</v>
      </c>
    </row>
    <row r="712" spans="1:51" ht="30" customHeight="1">
      <c r="A712" s="8" t="s">
        <v>788</v>
      </c>
      <c r="B712" s="8" t="s">
        <v>483</v>
      </c>
      <c r="C712" s="8" t="s">
        <v>484</v>
      </c>
      <c r="D712" s="9">
        <v>3.5000000000000003E-2</v>
      </c>
      <c r="E712" s="12">
        <f>단가대비표!O102</f>
        <v>0</v>
      </c>
      <c r="F712" s="13">
        <f>TRUNC(E712*D712,1)</f>
        <v>0</v>
      </c>
      <c r="G712" s="12">
        <f>단가대비표!P102</f>
        <v>228423</v>
      </c>
      <c r="H712" s="13">
        <f>TRUNC(G712*D712,1)</f>
        <v>7994.8</v>
      </c>
      <c r="I712" s="12">
        <f>단가대비표!V102</f>
        <v>0</v>
      </c>
      <c r="J712" s="13">
        <f>TRUNC(I712*D712,1)</f>
        <v>0</v>
      </c>
      <c r="K712" s="12">
        <f t="shared" ref="K712:L714" si="143">TRUNC(E712+G712+I712,1)</f>
        <v>228423</v>
      </c>
      <c r="L712" s="13">
        <f t="shared" si="143"/>
        <v>7994.8</v>
      </c>
      <c r="M712" s="8" t="s">
        <v>51</v>
      </c>
      <c r="N712" s="2" t="s">
        <v>785</v>
      </c>
      <c r="O712" s="2" t="s">
        <v>789</v>
      </c>
      <c r="P712" s="2" t="s">
        <v>63</v>
      </c>
      <c r="Q712" s="2" t="s">
        <v>63</v>
      </c>
      <c r="R712" s="2" t="s">
        <v>62</v>
      </c>
      <c r="S712" s="3"/>
      <c r="T712" s="3"/>
      <c r="U712" s="3"/>
      <c r="V712" s="3">
        <v>1</v>
      </c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2" t="s">
        <v>51</v>
      </c>
      <c r="AW712" s="2" t="s">
        <v>1354</v>
      </c>
      <c r="AX712" s="2" t="s">
        <v>51</v>
      </c>
      <c r="AY712" s="2" t="s">
        <v>51</v>
      </c>
    </row>
    <row r="713" spans="1:51" ht="30" customHeight="1">
      <c r="A713" s="8" t="s">
        <v>482</v>
      </c>
      <c r="B713" s="8" t="s">
        <v>483</v>
      </c>
      <c r="C713" s="8" t="s">
        <v>484</v>
      </c>
      <c r="D713" s="9">
        <v>1.2E-2</v>
      </c>
      <c r="E713" s="12">
        <f>단가대비표!O92</f>
        <v>0</v>
      </c>
      <c r="F713" s="13">
        <f>TRUNC(E713*D713,1)</f>
        <v>0</v>
      </c>
      <c r="G713" s="12">
        <f>단가대비표!P92</f>
        <v>141096</v>
      </c>
      <c r="H713" s="13">
        <f>TRUNC(G713*D713,1)</f>
        <v>1693.1</v>
      </c>
      <c r="I713" s="12">
        <f>단가대비표!V92</f>
        <v>0</v>
      </c>
      <c r="J713" s="13">
        <f>TRUNC(I713*D713,1)</f>
        <v>0</v>
      </c>
      <c r="K713" s="12">
        <f t="shared" si="143"/>
        <v>141096</v>
      </c>
      <c r="L713" s="13">
        <f t="shared" si="143"/>
        <v>1693.1</v>
      </c>
      <c r="M713" s="8" t="s">
        <v>51</v>
      </c>
      <c r="N713" s="2" t="s">
        <v>785</v>
      </c>
      <c r="O713" s="2" t="s">
        <v>485</v>
      </c>
      <c r="P713" s="2" t="s">
        <v>63</v>
      </c>
      <c r="Q713" s="2" t="s">
        <v>63</v>
      </c>
      <c r="R713" s="2" t="s">
        <v>62</v>
      </c>
      <c r="S713" s="3"/>
      <c r="T713" s="3"/>
      <c r="U713" s="3"/>
      <c r="V713" s="3">
        <v>1</v>
      </c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2" t="s">
        <v>51</v>
      </c>
      <c r="AW713" s="2" t="s">
        <v>1355</v>
      </c>
      <c r="AX713" s="2" t="s">
        <v>51</v>
      </c>
      <c r="AY713" s="2" t="s">
        <v>51</v>
      </c>
    </row>
    <row r="714" spans="1:51" ht="30" customHeight="1">
      <c r="A714" s="8" t="s">
        <v>817</v>
      </c>
      <c r="B714" s="8" t="s">
        <v>818</v>
      </c>
      <c r="C714" s="8" t="s">
        <v>399</v>
      </c>
      <c r="D714" s="9">
        <v>1</v>
      </c>
      <c r="E714" s="12">
        <v>0</v>
      </c>
      <c r="F714" s="13">
        <f>TRUNC(E714*D714,1)</f>
        <v>0</v>
      </c>
      <c r="G714" s="12">
        <v>0</v>
      </c>
      <c r="H714" s="13">
        <f>TRUNC(G714*D714,1)</f>
        <v>0</v>
      </c>
      <c r="I714" s="12">
        <f>TRUNC(SUMIF(V712:V714, RIGHTB(O714, 1), H712:H714)*U714, 2)</f>
        <v>193.75</v>
      </c>
      <c r="J714" s="13">
        <f>TRUNC(I714*D714,1)</f>
        <v>193.7</v>
      </c>
      <c r="K714" s="12">
        <f t="shared" si="143"/>
        <v>193.7</v>
      </c>
      <c r="L714" s="13">
        <f t="shared" si="143"/>
        <v>193.7</v>
      </c>
      <c r="M714" s="8" t="s">
        <v>51</v>
      </c>
      <c r="N714" s="2" t="s">
        <v>785</v>
      </c>
      <c r="O714" s="2" t="s">
        <v>400</v>
      </c>
      <c r="P714" s="2" t="s">
        <v>63</v>
      </c>
      <c r="Q714" s="2" t="s">
        <v>63</v>
      </c>
      <c r="R714" s="2" t="s">
        <v>63</v>
      </c>
      <c r="S714" s="3">
        <v>1</v>
      </c>
      <c r="T714" s="3">
        <v>2</v>
      </c>
      <c r="U714" s="3">
        <v>0.02</v>
      </c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2" t="s">
        <v>51</v>
      </c>
      <c r="AW714" s="2" t="s">
        <v>1356</v>
      </c>
      <c r="AX714" s="2" t="s">
        <v>51</v>
      </c>
      <c r="AY714" s="2" t="s">
        <v>51</v>
      </c>
    </row>
    <row r="715" spans="1:51" ht="30" customHeight="1">
      <c r="A715" s="8" t="s">
        <v>402</v>
      </c>
      <c r="B715" s="8" t="s">
        <v>51</v>
      </c>
      <c r="C715" s="8" t="s">
        <v>51</v>
      </c>
      <c r="D715" s="9"/>
      <c r="E715" s="12"/>
      <c r="F715" s="13">
        <f>TRUNC(SUMIF(N712:N714, N711, F712:F714),0)</f>
        <v>0</v>
      </c>
      <c r="G715" s="12"/>
      <c r="H715" s="13">
        <f>TRUNC(SUMIF(N712:N714, N711, H712:H714),0)</f>
        <v>9687</v>
      </c>
      <c r="I715" s="12"/>
      <c r="J715" s="13">
        <f>TRUNC(SUMIF(N712:N714, N711, J712:J714),0)</f>
        <v>193</v>
      </c>
      <c r="K715" s="12"/>
      <c r="L715" s="13">
        <f>F715+H715+J715</f>
        <v>9880</v>
      </c>
      <c r="M715" s="8" t="s">
        <v>51</v>
      </c>
      <c r="N715" s="2" t="s">
        <v>76</v>
      </c>
      <c r="O715" s="2" t="s">
        <v>76</v>
      </c>
      <c r="P715" s="2" t="s">
        <v>51</v>
      </c>
      <c r="Q715" s="2" t="s">
        <v>51</v>
      </c>
      <c r="R715" s="2" t="s">
        <v>51</v>
      </c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2" t="s">
        <v>51</v>
      </c>
      <c r="AW715" s="2" t="s">
        <v>51</v>
      </c>
      <c r="AX715" s="2" t="s">
        <v>51</v>
      </c>
      <c r="AY715" s="2" t="s">
        <v>51</v>
      </c>
    </row>
    <row r="716" spans="1:51" ht="30" customHeight="1">
      <c r="A716" s="9"/>
      <c r="B716" s="9"/>
      <c r="C716" s="9"/>
      <c r="D716" s="9"/>
      <c r="E716" s="12"/>
      <c r="F716" s="13"/>
      <c r="G716" s="12"/>
      <c r="H716" s="13"/>
      <c r="I716" s="12"/>
      <c r="J716" s="13"/>
      <c r="K716" s="12"/>
      <c r="L716" s="13"/>
      <c r="M716" s="9"/>
    </row>
    <row r="717" spans="1:51" ht="30" customHeight="1">
      <c r="A717" s="202" t="s">
        <v>1357</v>
      </c>
      <c r="B717" s="202"/>
      <c r="C717" s="202"/>
      <c r="D717" s="202"/>
      <c r="E717" s="203"/>
      <c r="F717" s="204"/>
      <c r="G717" s="203"/>
      <c r="H717" s="204"/>
      <c r="I717" s="203"/>
      <c r="J717" s="204"/>
      <c r="K717" s="203"/>
      <c r="L717" s="204"/>
      <c r="M717" s="202"/>
      <c r="N717" s="1" t="s">
        <v>838</v>
      </c>
    </row>
    <row r="718" spans="1:51" ht="30" customHeight="1">
      <c r="A718" s="8" t="s">
        <v>1035</v>
      </c>
      <c r="B718" s="8" t="s">
        <v>483</v>
      </c>
      <c r="C718" s="8" t="s">
        <v>484</v>
      </c>
      <c r="D718" s="9">
        <v>3.5000000000000003E-2</v>
      </c>
      <c r="E718" s="12">
        <f>단가대비표!O103</f>
        <v>0</v>
      </c>
      <c r="F718" s="13">
        <f>TRUNC(E718*D718,1)</f>
        <v>0</v>
      </c>
      <c r="G718" s="12">
        <f>단가대비표!P103</f>
        <v>213676</v>
      </c>
      <c r="H718" s="13">
        <f>TRUNC(G718*D718,1)</f>
        <v>7478.6</v>
      </c>
      <c r="I718" s="12">
        <f>단가대비표!V103</f>
        <v>0</v>
      </c>
      <c r="J718" s="13">
        <f>TRUNC(I718*D718,1)</f>
        <v>0</v>
      </c>
      <c r="K718" s="12">
        <f t="shared" ref="K718:L720" si="144">TRUNC(E718+G718+I718,1)</f>
        <v>213676</v>
      </c>
      <c r="L718" s="13">
        <f t="shared" si="144"/>
        <v>7478.6</v>
      </c>
      <c r="M718" s="8" t="s">
        <v>51</v>
      </c>
      <c r="N718" s="2" t="s">
        <v>838</v>
      </c>
      <c r="O718" s="2" t="s">
        <v>1036</v>
      </c>
      <c r="P718" s="2" t="s">
        <v>63</v>
      </c>
      <c r="Q718" s="2" t="s">
        <v>63</v>
      </c>
      <c r="R718" s="2" t="s">
        <v>62</v>
      </c>
      <c r="S718" s="3"/>
      <c r="T718" s="3"/>
      <c r="U718" s="3"/>
      <c r="V718" s="3">
        <v>1</v>
      </c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2" t="s">
        <v>51</v>
      </c>
      <c r="AW718" s="2" t="s">
        <v>1358</v>
      </c>
      <c r="AX718" s="2" t="s">
        <v>51</v>
      </c>
      <c r="AY718" s="2" t="s">
        <v>51</v>
      </c>
    </row>
    <row r="719" spans="1:51" ht="30" customHeight="1">
      <c r="A719" s="8" t="s">
        <v>482</v>
      </c>
      <c r="B719" s="8" t="s">
        <v>483</v>
      </c>
      <c r="C719" s="8" t="s">
        <v>484</v>
      </c>
      <c r="D719" s="9">
        <v>0.01</v>
      </c>
      <c r="E719" s="12">
        <f>단가대비표!O92</f>
        <v>0</v>
      </c>
      <c r="F719" s="13">
        <f>TRUNC(E719*D719,1)</f>
        <v>0</v>
      </c>
      <c r="G719" s="12">
        <f>단가대비표!P92</f>
        <v>141096</v>
      </c>
      <c r="H719" s="13">
        <f>TRUNC(G719*D719,1)</f>
        <v>1410.9</v>
      </c>
      <c r="I719" s="12">
        <f>단가대비표!V92</f>
        <v>0</v>
      </c>
      <c r="J719" s="13">
        <f>TRUNC(I719*D719,1)</f>
        <v>0</v>
      </c>
      <c r="K719" s="12">
        <f t="shared" si="144"/>
        <v>141096</v>
      </c>
      <c r="L719" s="13">
        <f t="shared" si="144"/>
        <v>1410.9</v>
      </c>
      <c r="M719" s="8" t="s">
        <v>51</v>
      </c>
      <c r="N719" s="2" t="s">
        <v>838</v>
      </c>
      <c r="O719" s="2" t="s">
        <v>485</v>
      </c>
      <c r="P719" s="2" t="s">
        <v>63</v>
      </c>
      <c r="Q719" s="2" t="s">
        <v>63</v>
      </c>
      <c r="R719" s="2" t="s">
        <v>62</v>
      </c>
      <c r="S719" s="3"/>
      <c r="T719" s="3"/>
      <c r="U719" s="3"/>
      <c r="V719" s="3">
        <v>1</v>
      </c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2" t="s">
        <v>51</v>
      </c>
      <c r="AW719" s="2" t="s">
        <v>1359</v>
      </c>
      <c r="AX719" s="2" t="s">
        <v>51</v>
      </c>
      <c r="AY719" s="2" t="s">
        <v>51</v>
      </c>
    </row>
    <row r="720" spans="1:51" ht="30" customHeight="1">
      <c r="A720" s="8" t="s">
        <v>1126</v>
      </c>
      <c r="B720" s="8" t="s">
        <v>822</v>
      </c>
      <c r="C720" s="8" t="s">
        <v>399</v>
      </c>
      <c r="D720" s="9">
        <v>1</v>
      </c>
      <c r="E720" s="12">
        <f>TRUNC(SUMIF(V718:V720, RIGHTB(O720, 1), H718:H720)*U720, 2)</f>
        <v>355.58</v>
      </c>
      <c r="F720" s="13">
        <f>TRUNC(E720*D720,1)</f>
        <v>355.5</v>
      </c>
      <c r="G720" s="12">
        <v>0</v>
      </c>
      <c r="H720" s="13">
        <f>TRUNC(G720*D720,1)</f>
        <v>0</v>
      </c>
      <c r="I720" s="12">
        <v>0</v>
      </c>
      <c r="J720" s="13">
        <f>TRUNC(I720*D720,1)</f>
        <v>0</v>
      </c>
      <c r="K720" s="12">
        <f t="shared" si="144"/>
        <v>355.5</v>
      </c>
      <c r="L720" s="13">
        <f t="shared" si="144"/>
        <v>355.5</v>
      </c>
      <c r="M720" s="8" t="s">
        <v>51</v>
      </c>
      <c r="N720" s="2" t="s">
        <v>838</v>
      </c>
      <c r="O720" s="2" t="s">
        <v>400</v>
      </c>
      <c r="P720" s="2" t="s">
        <v>63</v>
      </c>
      <c r="Q720" s="2" t="s">
        <v>63</v>
      </c>
      <c r="R720" s="2" t="s">
        <v>63</v>
      </c>
      <c r="S720" s="3">
        <v>1</v>
      </c>
      <c r="T720" s="3">
        <v>0</v>
      </c>
      <c r="U720" s="3">
        <v>0.04</v>
      </c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2" t="s">
        <v>51</v>
      </c>
      <c r="AW720" s="2" t="s">
        <v>1360</v>
      </c>
      <c r="AX720" s="2" t="s">
        <v>51</v>
      </c>
      <c r="AY720" s="2" t="s">
        <v>51</v>
      </c>
    </row>
    <row r="721" spans="1:51" ht="30" customHeight="1">
      <c r="A721" s="8" t="s">
        <v>402</v>
      </c>
      <c r="B721" s="8" t="s">
        <v>51</v>
      </c>
      <c r="C721" s="8" t="s">
        <v>51</v>
      </c>
      <c r="D721" s="9"/>
      <c r="E721" s="12"/>
      <c r="F721" s="13">
        <f>TRUNC(SUMIF(N718:N720, N717, F718:F720),0)</f>
        <v>355</v>
      </c>
      <c r="G721" s="12"/>
      <c r="H721" s="13">
        <f>TRUNC(SUMIF(N718:N720, N717, H718:H720),0)</f>
        <v>8889</v>
      </c>
      <c r="I721" s="12"/>
      <c r="J721" s="13">
        <f>TRUNC(SUMIF(N718:N720, N717, J718:J720),0)</f>
        <v>0</v>
      </c>
      <c r="K721" s="12"/>
      <c r="L721" s="13">
        <f>F721+H721+J721</f>
        <v>9244</v>
      </c>
      <c r="M721" s="8" t="s">
        <v>51</v>
      </c>
      <c r="N721" s="2" t="s">
        <v>76</v>
      </c>
      <c r="O721" s="2" t="s">
        <v>76</v>
      </c>
      <c r="P721" s="2" t="s">
        <v>51</v>
      </c>
      <c r="Q721" s="2" t="s">
        <v>51</v>
      </c>
      <c r="R721" s="2" t="s">
        <v>51</v>
      </c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2" t="s">
        <v>51</v>
      </c>
      <c r="AW721" s="2" t="s">
        <v>51</v>
      </c>
      <c r="AX721" s="2" t="s">
        <v>51</v>
      </c>
      <c r="AY721" s="2" t="s">
        <v>51</v>
      </c>
    </row>
    <row r="722" spans="1:51" ht="30" customHeight="1">
      <c r="A722" s="9"/>
      <c r="B722" s="9"/>
      <c r="C722" s="9"/>
      <c r="D722" s="9"/>
      <c r="E722" s="12"/>
      <c r="F722" s="13"/>
      <c r="G722" s="12"/>
      <c r="H722" s="13"/>
      <c r="I722" s="12"/>
      <c r="J722" s="13"/>
      <c r="K722" s="12"/>
      <c r="L722" s="13"/>
      <c r="M722" s="9"/>
    </row>
    <row r="723" spans="1:51" ht="30" customHeight="1">
      <c r="A723" s="202" t="s">
        <v>1361</v>
      </c>
      <c r="B723" s="202"/>
      <c r="C723" s="202"/>
      <c r="D723" s="202"/>
      <c r="E723" s="203"/>
      <c r="F723" s="204"/>
      <c r="G723" s="203"/>
      <c r="H723" s="204"/>
      <c r="I723" s="203"/>
      <c r="J723" s="204"/>
      <c r="K723" s="203"/>
      <c r="L723" s="204"/>
      <c r="M723" s="202"/>
      <c r="N723" s="1" t="s">
        <v>843</v>
      </c>
    </row>
    <row r="724" spans="1:51" ht="30" customHeight="1">
      <c r="A724" s="8" t="s">
        <v>1035</v>
      </c>
      <c r="B724" s="8" t="s">
        <v>483</v>
      </c>
      <c r="C724" s="8" t="s">
        <v>484</v>
      </c>
      <c r="D724" s="9">
        <v>6.7000000000000004E-2</v>
      </c>
      <c r="E724" s="12">
        <f>단가대비표!O103</f>
        <v>0</v>
      </c>
      <c r="F724" s="13">
        <f>TRUNC(E724*D724,1)</f>
        <v>0</v>
      </c>
      <c r="G724" s="12">
        <f>단가대비표!P103</f>
        <v>213676</v>
      </c>
      <c r="H724" s="13">
        <f>TRUNC(G724*D724,1)</f>
        <v>14316.2</v>
      </c>
      <c r="I724" s="12">
        <f>단가대비표!V103</f>
        <v>0</v>
      </c>
      <c r="J724" s="13">
        <f>TRUNC(I724*D724,1)</f>
        <v>0</v>
      </c>
      <c r="K724" s="12">
        <f t="shared" ref="K724:L726" si="145">TRUNC(E724+G724+I724,1)</f>
        <v>213676</v>
      </c>
      <c r="L724" s="13">
        <f t="shared" si="145"/>
        <v>14316.2</v>
      </c>
      <c r="M724" s="8" t="s">
        <v>51</v>
      </c>
      <c r="N724" s="2" t="s">
        <v>843</v>
      </c>
      <c r="O724" s="2" t="s">
        <v>1036</v>
      </c>
      <c r="P724" s="2" t="s">
        <v>63</v>
      </c>
      <c r="Q724" s="2" t="s">
        <v>63</v>
      </c>
      <c r="R724" s="2" t="s">
        <v>62</v>
      </c>
      <c r="S724" s="3"/>
      <c r="T724" s="3"/>
      <c r="U724" s="3"/>
      <c r="V724" s="3">
        <v>1</v>
      </c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2" t="s">
        <v>51</v>
      </c>
      <c r="AW724" s="2" t="s">
        <v>1362</v>
      </c>
      <c r="AX724" s="2" t="s">
        <v>51</v>
      </c>
      <c r="AY724" s="2" t="s">
        <v>51</v>
      </c>
    </row>
    <row r="725" spans="1:51" ht="30" customHeight="1">
      <c r="A725" s="8" t="s">
        <v>482</v>
      </c>
      <c r="B725" s="8" t="s">
        <v>483</v>
      </c>
      <c r="C725" s="8" t="s">
        <v>484</v>
      </c>
      <c r="D725" s="9">
        <v>1.0999999999999999E-2</v>
      </c>
      <c r="E725" s="12">
        <f>단가대비표!O92</f>
        <v>0</v>
      </c>
      <c r="F725" s="13">
        <f>TRUNC(E725*D725,1)</f>
        <v>0</v>
      </c>
      <c r="G725" s="12">
        <f>단가대비표!P92</f>
        <v>141096</v>
      </c>
      <c r="H725" s="13">
        <f>TRUNC(G725*D725,1)</f>
        <v>1552</v>
      </c>
      <c r="I725" s="12">
        <f>단가대비표!V92</f>
        <v>0</v>
      </c>
      <c r="J725" s="13">
        <f>TRUNC(I725*D725,1)</f>
        <v>0</v>
      </c>
      <c r="K725" s="12">
        <f t="shared" si="145"/>
        <v>141096</v>
      </c>
      <c r="L725" s="13">
        <f t="shared" si="145"/>
        <v>1552</v>
      </c>
      <c r="M725" s="8" t="s">
        <v>51</v>
      </c>
      <c r="N725" s="2" t="s">
        <v>843</v>
      </c>
      <c r="O725" s="2" t="s">
        <v>485</v>
      </c>
      <c r="P725" s="2" t="s">
        <v>63</v>
      </c>
      <c r="Q725" s="2" t="s">
        <v>63</v>
      </c>
      <c r="R725" s="2" t="s">
        <v>62</v>
      </c>
      <c r="S725" s="3"/>
      <c r="T725" s="3"/>
      <c r="U725" s="3"/>
      <c r="V725" s="3">
        <v>1</v>
      </c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2" t="s">
        <v>51</v>
      </c>
      <c r="AW725" s="2" t="s">
        <v>1363</v>
      </c>
      <c r="AX725" s="2" t="s">
        <v>51</v>
      </c>
      <c r="AY725" s="2" t="s">
        <v>51</v>
      </c>
    </row>
    <row r="726" spans="1:51" ht="30" customHeight="1">
      <c r="A726" s="8" t="s">
        <v>1126</v>
      </c>
      <c r="B726" s="8" t="s">
        <v>818</v>
      </c>
      <c r="C726" s="8" t="s">
        <v>399</v>
      </c>
      <c r="D726" s="9">
        <v>1</v>
      </c>
      <c r="E726" s="12">
        <f>TRUNC(SUMIF(V724:V726, RIGHTB(O726, 1), H724:H726)*U726, 2)</f>
        <v>317.36</v>
      </c>
      <c r="F726" s="13">
        <f>TRUNC(E726*D726,1)</f>
        <v>317.3</v>
      </c>
      <c r="G726" s="12">
        <v>0</v>
      </c>
      <c r="H726" s="13">
        <f>TRUNC(G726*D726,1)</f>
        <v>0</v>
      </c>
      <c r="I726" s="12">
        <v>0</v>
      </c>
      <c r="J726" s="13">
        <f>TRUNC(I726*D726,1)</f>
        <v>0</v>
      </c>
      <c r="K726" s="12">
        <f t="shared" si="145"/>
        <v>317.3</v>
      </c>
      <c r="L726" s="13">
        <f t="shared" si="145"/>
        <v>317.3</v>
      </c>
      <c r="M726" s="8" t="s">
        <v>51</v>
      </c>
      <c r="N726" s="2" t="s">
        <v>843</v>
      </c>
      <c r="O726" s="2" t="s">
        <v>400</v>
      </c>
      <c r="P726" s="2" t="s">
        <v>63</v>
      </c>
      <c r="Q726" s="2" t="s">
        <v>63</v>
      </c>
      <c r="R726" s="2" t="s">
        <v>63</v>
      </c>
      <c r="S726" s="3">
        <v>1</v>
      </c>
      <c r="T726" s="3">
        <v>0</v>
      </c>
      <c r="U726" s="3">
        <v>0.02</v>
      </c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2" t="s">
        <v>51</v>
      </c>
      <c r="AW726" s="2" t="s">
        <v>1364</v>
      </c>
      <c r="AX726" s="2" t="s">
        <v>51</v>
      </c>
      <c r="AY726" s="2" t="s">
        <v>51</v>
      </c>
    </row>
    <row r="727" spans="1:51" ht="30" customHeight="1">
      <c r="A727" s="8" t="s">
        <v>402</v>
      </c>
      <c r="B727" s="8" t="s">
        <v>51</v>
      </c>
      <c r="C727" s="8" t="s">
        <v>51</v>
      </c>
      <c r="D727" s="9"/>
      <c r="E727" s="12"/>
      <c r="F727" s="13">
        <f>TRUNC(SUMIF(N724:N726, N723, F724:F726),0)</f>
        <v>317</v>
      </c>
      <c r="G727" s="12"/>
      <c r="H727" s="13">
        <f>TRUNC(SUMIF(N724:N726, N723, H724:H726),0)</f>
        <v>15868</v>
      </c>
      <c r="I727" s="12"/>
      <c r="J727" s="13">
        <f>TRUNC(SUMIF(N724:N726, N723, J724:J726),0)</f>
        <v>0</v>
      </c>
      <c r="K727" s="12"/>
      <c r="L727" s="13">
        <f>F727+H727+J727</f>
        <v>16185</v>
      </c>
      <c r="M727" s="8" t="s">
        <v>51</v>
      </c>
      <c r="N727" s="2" t="s">
        <v>76</v>
      </c>
      <c r="O727" s="2" t="s">
        <v>76</v>
      </c>
      <c r="P727" s="2" t="s">
        <v>51</v>
      </c>
      <c r="Q727" s="2" t="s">
        <v>51</v>
      </c>
      <c r="R727" s="2" t="s">
        <v>51</v>
      </c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2" t="s">
        <v>51</v>
      </c>
      <c r="AW727" s="2" t="s">
        <v>51</v>
      </c>
      <c r="AX727" s="2" t="s">
        <v>51</v>
      </c>
      <c r="AY727" s="2" t="s">
        <v>51</v>
      </c>
    </row>
    <row r="728" spans="1:51" ht="30" customHeight="1">
      <c r="A728" s="9"/>
      <c r="B728" s="9"/>
      <c r="C728" s="9"/>
      <c r="D728" s="9"/>
      <c r="E728" s="12"/>
      <c r="F728" s="13"/>
      <c r="G728" s="12"/>
      <c r="H728" s="13"/>
      <c r="I728" s="12"/>
      <c r="J728" s="13"/>
      <c r="K728" s="12"/>
      <c r="L728" s="13"/>
      <c r="M728" s="9"/>
    </row>
    <row r="729" spans="1:51" ht="30" customHeight="1">
      <c r="A729" s="202" t="s">
        <v>1365</v>
      </c>
      <c r="B729" s="202"/>
      <c r="C729" s="202"/>
      <c r="D729" s="202"/>
      <c r="E729" s="203"/>
      <c r="F729" s="204"/>
      <c r="G729" s="203"/>
      <c r="H729" s="204"/>
      <c r="I729" s="203"/>
      <c r="J729" s="204"/>
      <c r="K729" s="203"/>
      <c r="L729" s="204"/>
      <c r="M729" s="202"/>
      <c r="N729" s="1" t="s">
        <v>850</v>
      </c>
    </row>
    <row r="730" spans="1:51" ht="30" customHeight="1">
      <c r="A730" s="8" t="s">
        <v>1035</v>
      </c>
      <c r="B730" s="8" t="s">
        <v>483</v>
      </c>
      <c r="C730" s="8" t="s">
        <v>484</v>
      </c>
      <c r="D730" s="9">
        <v>1.2E-2</v>
      </c>
      <c r="E730" s="12">
        <f>단가대비표!O103</f>
        <v>0</v>
      </c>
      <c r="F730" s="13">
        <f t="shared" ref="F730:F736" si="146">TRUNC(E730*D730,1)</f>
        <v>0</v>
      </c>
      <c r="G730" s="12">
        <f>단가대비표!P103</f>
        <v>213676</v>
      </c>
      <c r="H730" s="13">
        <f t="shared" ref="H730:H736" si="147">TRUNC(G730*D730,1)</f>
        <v>2564.1</v>
      </c>
      <c r="I730" s="12">
        <f>단가대비표!V103</f>
        <v>0</v>
      </c>
      <c r="J730" s="13">
        <f t="shared" ref="J730:J736" si="148">TRUNC(I730*D730,1)</f>
        <v>0</v>
      </c>
      <c r="K730" s="12">
        <f t="shared" ref="K730:L736" si="149">TRUNC(E730+G730+I730,1)</f>
        <v>213676</v>
      </c>
      <c r="L730" s="13">
        <f t="shared" si="149"/>
        <v>2564.1</v>
      </c>
      <c r="M730" s="8" t="s">
        <v>51</v>
      </c>
      <c r="N730" s="2" t="s">
        <v>850</v>
      </c>
      <c r="O730" s="2" t="s">
        <v>1036</v>
      </c>
      <c r="P730" s="2" t="s">
        <v>63</v>
      </c>
      <c r="Q730" s="2" t="s">
        <v>63</v>
      </c>
      <c r="R730" s="2" t="s">
        <v>62</v>
      </c>
      <c r="S730" s="3"/>
      <c r="T730" s="3"/>
      <c r="U730" s="3"/>
      <c r="V730" s="3">
        <v>1</v>
      </c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2" t="s">
        <v>51</v>
      </c>
      <c r="AW730" s="2" t="s">
        <v>1366</v>
      </c>
      <c r="AX730" s="2" t="s">
        <v>51</v>
      </c>
      <c r="AY730" s="2" t="s">
        <v>51</v>
      </c>
    </row>
    <row r="731" spans="1:51" ht="30" customHeight="1">
      <c r="A731" s="8" t="s">
        <v>482</v>
      </c>
      <c r="B731" s="8" t="s">
        <v>483</v>
      </c>
      <c r="C731" s="8" t="s">
        <v>484</v>
      </c>
      <c r="D731" s="9">
        <v>2E-3</v>
      </c>
      <c r="E731" s="12">
        <f>단가대비표!O92</f>
        <v>0</v>
      </c>
      <c r="F731" s="13">
        <f t="shared" si="146"/>
        <v>0</v>
      </c>
      <c r="G731" s="12">
        <f>단가대비표!P92</f>
        <v>141096</v>
      </c>
      <c r="H731" s="13">
        <f t="shared" si="147"/>
        <v>282.10000000000002</v>
      </c>
      <c r="I731" s="12">
        <f>단가대비표!V92</f>
        <v>0</v>
      </c>
      <c r="J731" s="13">
        <f t="shared" si="148"/>
        <v>0</v>
      </c>
      <c r="K731" s="12">
        <f t="shared" si="149"/>
        <v>141096</v>
      </c>
      <c r="L731" s="13">
        <f t="shared" si="149"/>
        <v>282.10000000000002</v>
      </c>
      <c r="M731" s="8" t="s">
        <v>51</v>
      </c>
      <c r="N731" s="2" t="s">
        <v>850</v>
      </c>
      <c r="O731" s="2" t="s">
        <v>485</v>
      </c>
      <c r="P731" s="2" t="s">
        <v>63</v>
      </c>
      <c r="Q731" s="2" t="s">
        <v>63</v>
      </c>
      <c r="R731" s="2" t="s">
        <v>62</v>
      </c>
      <c r="S731" s="3"/>
      <c r="T731" s="3"/>
      <c r="U731" s="3"/>
      <c r="V731" s="3">
        <v>1</v>
      </c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2" t="s">
        <v>51</v>
      </c>
      <c r="AW731" s="2" t="s">
        <v>1367</v>
      </c>
      <c r="AX731" s="2" t="s">
        <v>51</v>
      </c>
      <c r="AY731" s="2" t="s">
        <v>51</v>
      </c>
    </row>
    <row r="732" spans="1:51" ht="30" customHeight="1">
      <c r="A732" s="8" t="s">
        <v>1035</v>
      </c>
      <c r="B732" s="8" t="s">
        <v>483</v>
      </c>
      <c r="C732" s="8" t="s">
        <v>484</v>
      </c>
      <c r="D732" s="9">
        <v>1.2E-2</v>
      </c>
      <c r="E732" s="12">
        <f>단가대비표!O103</f>
        <v>0</v>
      </c>
      <c r="F732" s="13">
        <f t="shared" si="146"/>
        <v>0</v>
      </c>
      <c r="G732" s="12">
        <f>단가대비표!P103</f>
        <v>213676</v>
      </c>
      <c r="H732" s="13">
        <f t="shared" si="147"/>
        <v>2564.1</v>
      </c>
      <c r="I732" s="12">
        <f>단가대비표!V103</f>
        <v>0</v>
      </c>
      <c r="J732" s="13">
        <f t="shared" si="148"/>
        <v>0</v>
      </c>
      <c r="K732" s="12">
        <f t="shared" si="149"/>
        <v>213676</v>
      </c>
      <c r="L732" s="13">
        <f t="shared" si="149"/>
        <v>2564.1</v>
      </c>
      <c r="M732" s="8" t="s">
        <v>51</v>
      </c>
      <c r="N732" s="2" t="s">
        <v>850</v>
      </c>
      <c r="O732" s="2" t="s">
        <v>1036</v>
      </c>
      <c r="P732" s="2" t="s">
        <v>63</v>
      </c>
      <c r="Q732" s="2" t="s">
        <v>63</v>
      </c>
      <c r="R732" s="2" t="s">
        <v>62</v>
      </c>
      <c r="S732" s="3"/>
      <c r="T732" s="3"/>
      <c r="U732" s="3"/>
      <c r="V732" s="3">
        <v>1</v>
      </c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2" t="s">
        <v>51</v>
      </c>
      <c r="AW732" s="2" t="s">
        <v>1366</v>
      </c>
      <c r="AX732" s="2" t="s">
        <v>51</v>
      </c>
      <c r="AY732" s="2" t="s">
        <v>51</v>
      </c>
    </row>
    <row r="733" spans="1:51" ht="30" customHeight="1">
      <c r="A733" s="8" t="s">
        <v>482</v>
      </c>
      <c r="B733" s="8" t="s">
        <v>483</v>
      </c>
      <c r="C733" s="8" t="s">
        <v>484</v>
      </c>
      <c r="D733" s="9">
        <v>2E-3</v>
      </c>
      <c r="E733" s="12">
        <f>단가대비표!O92</f>
        <v>0</v>
      </c>
      <c r="F733" s="13">
        <f t="shared" si="146"/>
        <v>0</v>
      </c>
      <c r="G733" s="12">
        <f>단가대비표!P92</f>
        <v>141096</v>
      </c>
      <c r="H733" s="13">
        <f t="shared" si="147"/>
        <v>282.10000000000002</v>
      </c>
      <c r="I733" s="12">
        <f>단가대비표!V92</f>
        <v>0</v>
      </c>
      <c r="J733" s="13">
        <f t="shared" si="148"/>
        <v>0</v>
      </c>
      <c r="K733" s="12">
        <f t="shared" si="149"/>
        <v>141096</v>
      </c>
      <c r="L733" s="13">
        <f t="shared" si="149"/>
        <v>282.10000000000002</v>
      </c>
      <c r="M733" s="8" t="s">
        <v>51</v>
      </c>
      <c r="N733" s="2" t="s">
        <v>850</v>
      </c>
      <c r="O733" s="2" t="s">
        <v>485</v>
      </c>
      <c r="P733" s="2" t="s">
        <v>63</v>
      </c>
      <c r="Q733" s="2" t="s">
        <v>63</v>
      </c>
      <c r="R733" s="2" t="s">
        <v>62</v>
      </c>
      <c r="S733" s="3"/>
      <c r="T733" s="3"/>
      <c r="U733" s="3"/>
      <c r="V733" s="3">
        <v>1</v>
      </c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2" t="s">
        <v>51</v>
      </c>
      <c r="AW733" s="2" t="s">
        <v>1367</v>
      </c>
      <c r="AX733" s="2" t="s">
        <v>51</v>
      </c>
      <c r="AY733" s="2" t="s">
        <v>51</v>
      </c>
    </row>
    <row r="734" spans="1:51" ht="30" customHeight="1">
      <c r="A734" s="8" t="s">
        <v>1035</v>
      </c>
      <c r="B734" s="8" t="s">
        <v>483</v>
      </c>
      <c r="C734" s="8" t="s">
        <v>484</v>
      </c>
      <c r="D734" s="9">
        <v>1.2E-2</v>
      </c>
      <c r="E734" s="12">
        <f>단가대비표!O103</f>
        <v>0</v>
      </c>
      <c r="F734" s="13">
        <f t="shared" si="146"/>
        <v>0</v>
      </c>
      <c r="G734" s="12">
        <f>단가대비표!P103</f>
        <v>213676</v>
      </c>
      <c r="H734" s="13">
        <f t="shared" si="147"/>
        <v>2564.1</v>
      </c>
      <c r="I734" s="12">
        <f>단가대비표!V103</f>
        <v>0</v>
      </c>
      <c r="J734" s="13">
        <f t="shared" si="148"/>
        <v>0</v>
      </c>
      <c r="K734" s="12">
        <f t="shared" si="149"/>
        <v>213676</v>
      </c>
      <c r="L734" s="13">
        <f t="shared" si="149"/>
        <v>2564.1</v>
      </c>
      <c r="M734" s="8" t="s">
        <v>51</v>
      </c>
      <c r="N734" s="2" t="s">
        <v>850</v>
      </c>
      <c r="O734" s="2" t="s">
        <v>1036</v>
      </c>
      <c r="P734" s="2" t="s">
        <v>63</v>
      </c>
      <c r="Q734" s="2" t="s">
        <v>63</v>
      </c>
      <c r="R734" s="2" t="s">
        <v>62</v>
      </c>
      <c r="S734" s="3"/>
      <c r="T734" s="3"/>
      <c r="U734" s="3"/>
      <c r="V734" s="3">
        <v>1</v>
      </c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2" t="s">
        <v>51</v>
      </c>
      <c r="AW734" s="2" t="s">
        <v>1366</v>
      </c>
      <c r="AX734" s="2" t="s">
        <v>51</v>
      </c>
      <c r="AY734" s="2" t="s">
        <v>51</v>
      </c>
    </row>
    <row r="735" spans="1:51" ht="30" customHeight="1">
      <c r="A735" s="8" t="s">
        <v>482</v>
      </c>
      <c r="B735" s="8" t="s">
        <v>483</v>
      </c>
      <c r="C735" s="8" t="s">
        <v>484</v>
      </c>
      <c r="D735" s="9">
        <v>2E-3</v>
      </c>
      <c r="E735" s="12">
        <f>단가대비표!O92</f>
        <v>0</v>
      </c>
      <c r="F735" s="13">
        <f t="shared" si="146"/>
        <v>0</v>
      </c>
      <c r="G735" s="12">
        <f>단가대비표!P92</f>
        <v>141096</v>
      </c>
      <c r="H735" s="13">
        <f t="shared" si="147"/>
        <v>282.10000000000002</v>
      </c>
      <c r="I735" s="12">
        <f>단가대비표!V92</f>
        <v>0</v>
      </c>
      <c r="J735" s="13">
        <f t="shared" si="148"/>
        <v>0</v>
      </c>
      <c r="K735" s="12">
        <f t="shared" si="149"/>
        <v>141096</v>
      </c>
      <c r="L735" s="13">
        <f t="shared" si="149"/>
        <v>282.10000000000002</v>
      </c>
      <c r="M735" s="8" t="s">
        <v>51</v>
      </c>
      <c r="N735" s="2" t="s">
        <v>850</v>
      </c>
      <c r="O735" s="2" t="s">
        <v>485</v>
      </c>
      <c r="P735" s="2" t="s">
        <v>63</v>
      </c>
      <c r="Q735" s="2" t="s">
        <v>63</v>
      </c>
      <c r="R735" s="2" t="s">
        <v>62</v>
      </c>
      <c r="S735" s="3"/>
      <c r="T735" s="3"/>
      <c r="U735" s="3"/>
      <c r="V735" s="3">
        <v>1</v>
      </c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2" t="s">
        <v>51</v>
      </c>
      <c r="AW735" s="2" t="s">
        <v>1367</v>
      </c>
      <c r="AX735" s="2" t="s">
        <v>51</v>
      </c>
      <c r="AY735" s="2" t="s">
        <v>51</v>
      </c>
    </row>
    <row r="736" spans="1:51" ht="30" customHeight="1">
      <c r="A736" s="8" t="s">
        <v>1126</v>
      </c>
      <c r="B736" s="8" t="s">
        <v>818</v>
      </c>
      <c r="C736" s="8" t="s">
        <v>399</v>
      </c>
      <c r="D736" s="9">
        <v>1</v>
      </c>
      <c r="E736" s="12">
        <f>TRUNC(SUMIF(V730:V736, RIGHTB(O736, 1), H730:H736)*U736, 2)</f>
        <v>170.77</v>
      </c>
      <c r="F736" s="13">
        <f t="shared" si="146"/>
        <v>170.7</v>
      </c>
      <c r="G736" s="12">
        <v>0</v>
      </c>
      <c r="H736" s="13">
        <f t="shared" si="147"/>
        <v>0</v>
      </c>
      <c r="I736" s="12">
        <v>0</v>
      </c>
      <c r="J736" s="13">
        <f t="shared" si="148"/>
        <v>0</v>
      </c>
      <c r="K736" s="12">
        <f t="shared" si="149"/>
        <v>170.7</v>
      </c>
      <c r="L736" s="13">
        <f t="shared" si="149"/>
        <v>170.7</v>
      </c>
      <c r="M736" s="8" t="s">
        <v>51</v>
      </c>
      <c r="N736" s="2" t="s">
        <v>850</v>
      </c>
      <c r="O736" s="2" t="s">
        <v>400</v>
      </c>
      <c r="P736" s="2" t="s">
        <v>63</v>
      </c>
      <c r="Q736" s="2" t="s">
        <v>63</v>
      </c>
      <c r="R736" s="2" t="s">
        <v>63</v>
      </c>
      <c r="S736" s="3">
        <v>1</v>
      </c>
      <c r="T736" s="3">
        <v>0</v>
      </c>
      <c r="U736" s="3">
        <v>0.02</v>
      </c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2" t="s">
        <v>51</v>
      </c>
      <c r="AW736" s="2" t="s">
        <v>1368</v>
      </c>
      <c r="AX736" s="2" t="s">
        <v>51</v>
      </c>
      <c r="AY736" s="2" t="s">
        <v>51</v>
      </c>
    </row>
    <row r="737" spans="1:51" ht="30" customHeight="1">
      <c r="A737" s="8" t="s">
        <v>402</v>
      </c>
      <c r="B737" s="8" t="s">
        <v>51</v>
      </c>
      <c r="C737" s="8" t="s">
        <v>51</v>
      </c>
      <c r="D737" s="9"/>
      <c r="E737" s="12"/>
      <c r="F737" s="13">
        <f>TRUNC(SUMIF(N730:N736, N729, F730:F736),0)</f>
        <v>170</v>
      </c>
      <c r="G737" s="12"/>
      <c r="H737" s="13">
        <f>TRUNC(SUMIF(N730:N736, N729, H730:H736),0)</f>
        <v>8538</v>
      </c>
      <c r="I737" s="12"/>
      <c r="J737" s="13">
        <f>TRUNC(SUMIF(N730:N736, N729, J730:J736),0)</f>
        <v>0</v>
      </c>
      <c r="K737" s="12"/>
      <c r="L737" s="13">
        <f>F737+H737+J737</f>
        <v>8708</v>
      </c>
      <c r="M737" s="8" t="s">
        <v>51</v>
      </c>
      <c r="N737" s="2" t="s">
        <v>76</v>
      </c>
      <c r="O737" s="2" t="s">
        <v>76</v>
      </c>
      <c r="P737" s="2" t="s">
        <v>51</v>
      </c>
      <c r="Q737" s="2" t="s">
        <v>51</v>
      </c>
      <c r="R737" s="2" t="s">
        <v>51</v>
      </c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2" t="s">
        <v>51</v>
      </c>
      <c r="AW737" s="2" t="s">
        <v>51</v>
      </c>
      <c r="AX737" s="2" t="s">
        <v>51</v>
      </c>
      <c r="AY737" s="2" t="s">
        <v>51</v>
      </c>
    </row>
  </sheetData>
  <mergeCells count="150">
    <mergeCell ref="A723:M723"/>
    <mergeCell ref="A729:M729"/>
    <mergeCell ref="A680:M680"/>
    <mergeCell ref="A693:M693"/>
    <mergeCell ref="A699:M699"/>
    <mergeCell ref="A705:M705"/>
    <mergeCell ref="A711:M711"/>
    <mergeCell ref="A717:M717"/>
    <mergeCell ref="A636:M636"/>
    <mergeCell ref="A642:M642"/>
    <mergeCell ref="A648:M648"/>
    <mergeCell ref="A654:M654"/>
    <mergeCell ref="A662:M662"/>
    <mergeCell ref="A667:M667"/>
    <mergeCell ref="A588:M588"/>
    <mergeCell ref="A593:M593"/>
    <mergeCell ref="A597:M597"/>
    <mergeCell ref="A610:M610"/>
    <mergeCell ref="A623:M623"/>
    <mergeCell ref="A631:M631"/>
    <mergeCell ref="A546:M546"/>
    <mergeCell ref="A559:M559"/>
    <mergeCell ref="A563:M563"/>
    <mergeCell ref="A569:M569"/>
    <mergeCell ref="A575:M575"/>
    <mergeCell ref="A583:M583"/>
    <mergeCell ref="A493:M493"/>
    <mergeCell ref="A498:M498"/>
    <mergeCell ref="A502:M502"/>
    <mergeCell ref="A507:M507"/>
    <mergeCell ref="A520:M520"/>
    <mergeCell ref="A533:M533"/>
    <mergeCell ref="A447:M447"/>
    <mergeCell ref="A453:M453"/>
    <mergeCell ref="A463:M463"/>
    <mergeCell ref="A469:M469"/>
    <mergeCell ref="A475:M475"/>
    <mergeCell ref="A488:M488"/>
    <mergeCell ref="A393:M393"/>
    <mergeCell ref="A399:M399"/>
    <mergeCell ref="A408:M408"/>
    <mergeCell ref="A413:M413"/>
    <mergeCell ref="A426:M426"/>
    <mergeCell ref="A439:M439"/>
    <mergeCell ref="A339:M339"/>
    <mergeCell ref="A352:M352"/>
    <mergeCell ref="A356:M356"/>
    <mergeCell ref="A362:M362"/>
    <mergeCell ref="A367:M367"/>
    <mergeCell ref="A380:M380"/>
    <mergeCell ref="A300:M300"/>
    <mergeCell ref="A305:M305"/>
    <mergeCell ref="A312:M312"/>
    <mergeCell ref="A319:M319"/>
    <mergeCell ref="A326:M326"/>
    <mergeCell ref="A332:M332"/>
    <mergeCell ref="A260:M260"/>
    <mergeCell ref="A265:M265"/>
    <mergeCell ref="A272:M272"/>
    <mergeCell ref="A279:M279"/>
    <mergeCell ref="A286:M286"/>
    <mergeCell ref="A293:M293"/>
    <mergeCell ref="A231:M231"/>
    <mergeCell ref="A236:M236"/>
    <mergeCell ref="A242:M242"/>
    <mergeCell ref="A247:M247"/>
    <mergeCell ref="A251:M251"/>
    <mergeCell ref="A255:M255"/>
    <mergeCell ref="A205:M205"/>
    <mergeCell ref="A210:M210"/>
    <mergeCell ref="A215:M215"/>
    <mergeCell ref="A219:M219"/>
    <mergeCell ref="A223:M223"/>
    <mergeCell ref="A227:M227"/>
    <mergeCell ref="A160:M160"/>
    <mergeCell ref="A166:M166"/>
    <mergeCell ref="A173:M173"/>
    <mergeCell ref="A178:M178"/>
    <mergeCell ref="A187:M187"/>
    <mergeCell ref="A197:M197"/>
    <mergeCell ref="A124:M124"/>
    <mergeCell ref="A130:M130"/>
    <mergeCell ref="A134:M134"/>
    <mergeCell ref="A141:M141"/>
    <mergeCell ref="A146:M146"/>
    <mergeCell ref="A151:M151"/>
    <mergeCell ref="A82:M82"/>
    <mergeCell ref="A87:M87"/>
    <mergeCell ref="A92:M92"/>
    <mergeCell ref="A97:M97"/>
    <mergeCell ref="A104:M104"/>
    <mergeCell ref="A118:M118"/>
    <mergeCell ref="A52:M52"/>
    <mergeCell ref="A56:M56"/>
    <mergeCell ref="A62:M62"/>
    <mergeCell ref="A67:M67"/>
    <mergeCell ref="A72:M72"/>
    <mergeCell ref="A77:M77"/>
    <mergeCell ref="A4:M4"/>
    <mergeCell ref="A11:M11"/>
    <mergeCell ref="A18:M18"/>
    <mergeCell ref="A29:M29"/>
    <mergeCell ref="A42:M42"/>
    <mergeCell ref="A48:M48"/>
    <mergeCell ref="AR2:AR3"/>
    <mergeCell ref="AS2:AS3"/>
    <mergeCell ref="AT2:AT3"/>
    <mergeCell ref="AF2:AF3"/>
    <mergeCell ref="AG2:AG3"/>
    <mergeCell ref="AH2:AH3"/>
    <mergeCell ref="AI2:AI3"/>
    <mergeCell ref="AJ2:AJ3"/>
    <mergeCell ref="AK2:AK3"/>
    <mergeCell ref="Z2:Z3"/>
    <mergeCell ref="AA2:AA3"/>
    <mergeCell ref="AB2:AB3"/>
    <mergeCell ref="AC2:AC3"/>
    <mergeCell ref="AD2:AD3"/>
    <mergeCell ref="AE2:AE3"/>
    <mergeCell ref="T2:T3"/>
    <mergeCell ref="U2:U3"/>
    <mergeCell ref="V2:V3"/>
    <mergeCell ref="AU2:AU3"/>
    <mergeCell ref="AV2:AV3"/>
    <mergeCell ref="AW2:AW3"/>
    <mergeCell ref="AL2:AL3"/>
    <mergeCell ref="AM2:AM3"/>
    <mergeCell ref="AN2:AN3"/>
    <mergeCell ref="AO2:AO3"/>
    <mergeCell ref="AP2:AP3"/>
    <mergeCell ref="AQ2:AQ3"/>
    <mergeCell ref="W2:W3"/>
    <mergeCell ref="X2:X3"/>
    <mergeCell ref="Y2:Y3"/>
    <mergeCell ref="N2:N3"/>
    <mergeCell ref="O2:O3"/>
    <mergeCell ref="P2:P3"/>
    <mergeCell ref="Q2:Q3"/>
    <mergeCell ref="R2:R3"/>
    <mergeCell ref="S2:S3"/>
    <mergeCell ref="A1:M1"/>
    <mergeCell ref="A2:A3"/>
    <mergeCell ref="B2:B3"/>
    <mergeCell ref="C2:C3"/>
    <mergeCell ref="D2:D3"/>
    <mergeCell ref="E2:F2"/>
    <mergeCell ref="G2:H2"/>
    <mergeCell ref="I2:J2"/>
    <mergeCell ref="K2:L2"/>
    <mergeCell ref="M2:M3"/>
  </mergeCells>
  <phoneticPr fontId="1" type="noConversion"/>
  <pageMargins left="0.78740157480314954" right="0" top="0.39370078740157477" bottom="0.39370078740157477" header="0" footer="0"/>
  <pageSetup paperSize="9" scale="64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4"/>
  <sheetViews>
    <sheetView topLeftCell="B1" workbookViewId="0"/>
  </sheetViews>
  <sheetFormatPr defaultRowHeight="16.5"/>
  <cols>
    <col min="1" max="1" width="11.625" hidden="1" customWidth="1"/>
    <col min="2" max="3" width="30.625" customWidth="1"/>
    <col min="4" max="4" width="4.625" customWidth="1"/>
    <col min="5" max="8" width="13.625" customWidth="1"/>
    <col min="9" max="9" width="8.625" customWidth="1"/>
    <col min="10" max="10" width="12.625" customWidth="1"/>
    <col min="11" max="11" width="11.625" hidden="1" customWidth="1"/>
  </cols>
  <sheetData>
    <row r="1" spans="1:11" ht="30" customHeight="1">
      <c r="A1" s="197" t="s">
        <v>1369</v>
      </c>
      <c r="B1" s="197"/>
      <c r="C1" s="197"/>
      <c r="D1" s="197"/>
      <c r="E1" s="197"/>
      <c r="F1" s="197"/>
      <c r="G1" s="197"/>
      <c r="H1" s="197"/>
      <c r="I1" s="197"/>
      <c r="J1" s="197"/>
    </row>
    <row r="2" spans="1:11" ht="30" customHeight="1">
      <c r="A2" s="198" t="s">
        <v>1</v>
      </c>
      <c r="B2" s="198"/>
      <c r="C2" s="198"/>
      <c r="D2" s="198"/>
      <c r="E2" s="198"/>
      <c r="F2" s="198"/>
      <c r="G2" s="198"/>
      <c r="H2" s="198"/>
      <c r="I2" s="198"/>
      <c r="J2" s="198"/>
    </row>
    <row r="3" spans="1:11" ht="30" customHeight="1">
      <c r="A3" s="4" t="s">
        <v>364</v>
      </c>
      <c r="B3" s="4" t="s">
        <v>2</v>
      </c>
      <c r="C3" s="4" t="s">
        <v>3</v>
      </c>
      <c r="D3" s="4" t="s">
        <v>4</v>
      </c>
      <c r="E3" s="4" t="s">
        <v>365</v>
      </c>
      <c r="F3" s="4" t="s">
        <v>366</v>
      </c>
      <c r="G3" s="4" t="s">
        <v>367</v>
      </c>
      <c r="H3" s="4" t="s">
        <v>368</v>
      </c>
      <c r="I3" s="4" t="s">
        <v>369</v>
      </c>
      <c r="J3" s="4" t="s">
        <v>1370</v>
      </c>
      <c r="K3" s="1" t="s">
        <v>1371</v>
      </c>
    </row>
    <row r="4" spans="1:11" ht="30" customHeight="1">
      <c r="A4" s="8" t="s">
        <v>118</v>
      </c>
      <c r="B4" s="8" t="s">
        <v>115</v>
      </c>
      <c r="C4" s="8" t="s">
        <v>116</v>
      </c>
      <c r="D4" s="8" t="s">
        <v>111</v>
      </c>
      <c r="E4" s="14">
        <v>0</v>
      </c>
      <c r="F4" s="14">
        <v>0</v>
      </c>
      <c r="G4" s="14">
        <v>12575</v>
      </c>
      <c r="H4" s="14">
        <v>12575</v>
      </c>
      <c r="I4" s="8" t="s">
        <v>117</v>
      </c>
      <c r="J4" s="8" t="s">
        <v>51</v>
      </c>
      <c r="K4" s="2" t="s">
        <v>118</v>
      </c>
    </row>
  </sheetData>
  <mergeCells count="2">
    <mergeCell ref="A1:J1"/>
    <mergeCell ref="A2:J2"/>
  </mergeCells>
  <phoneticPr fontId="1" type="noConversion"/>
  <pageMargins left="0.78740157480314954" right="0" top="0.39370078740157477" bottom="0.39370078740157477" header="0" footer="0"/>
  <pageSetup paperSize="9" scale="8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L60"/>
  <sheetViews>
    <sheetView workbookViewId="0"/>
  </sheetViews>
  <sheetFormatPr defaultRowHeight="16.5"/>
  <cols>
    <col min="1" max="1" width="77.625" customWidth="1"/>
    <col min="2" max="5" width="13.625" customWidth="1"/>
    <col min="6" max="6" width="12.625" customWidth="1"/>
    <col min="7" max="8" width="11.625" hidden="1" customWidth="1"/>
    <col min="9" max="10" width="30.625" hidden="1" customWidth="1"/>
    <col min="11" max="11" width="6.625" hidden="1" customWidth="1"/>
    <col min="12" max="12" width="13.625" hidden="1" customWidth="1"/>
  </cols>
  <sheetData>
    <row r="1" spans="1:12" ht="30" customHeight="1">
      <c r="A1" s="197" t="s">
        <v>1372</v>
      </c>
      <c r="B1" s="197"/>
      <c r="C1" s="197"/>
      <c r="D1" s="197"/>
      <c r="E1" s="197"/>
      <c r="F1" s="197"/>
    </row>
    <row r="2" spans="1:12" ht="30" customHeight="1">
      <c r="A2" s="205" t="s">
        <v>1</v>
      </c>
      <c r="B2" s="205"/>
      <c r="C2" s="205"/>
      <c r="D2" s="205"/>
      <c r="E2" s="205"/>
      <c r="F2" s="205"/>
    </row>
    <row r="3" spans="1:12" ht="30" customHeight="1">
      <c r="A3" s="4" t="s">
        <v>1373</v>
      </c>
      <c r="B3" s="4" t="s">
        <v>365</v>
      </c>
      <c r="C3" s="4" t="s">
        <v>366</v>
      </c>
      <c r="D3" s="4" t="s">
        <v>367</v>
      </c>
      <c r="E3" s="4" t="s">
        <v>368</v>
      </c>
      <c r="F3" s="4" t="s">
        <v>1370</v>
      </c>
      <c r="G3" s="1" t="s">
        <v>1371</v>
      </c>
      <c r="H3" s="1" t="s">
        <v>1374</v>
      </c>
      <c r="I3" s="1" t="s">
        <v>1375</v>
      </c>
      <c r="J3" s="1" t="s">
        <v>1376</v>
      </c>
      <c r="K3" s="1" t="s">
        <v>4</v>
      </c>
      <c r="L3" s="1" t="s">
        <v>5</v>
      </c>
    </row>
    <row r="4" spans="1:12" ht="20.100000000000001" customHeight="1">
      <c r="A4" s="15" t="s">
        <v>1377</v>
      </c>
      <c r="B4" s="15"/>
      <c r="C4" s="15"/>
      <c r="D4" s="15"/>
      <c r="E4" s="15"/>
      <c r="F4" s="16" t="s">
        <v>51</v>
      </c>
      <c r="G4" s="1" t="s">
        <v>118</v>
      </c>
      <c r="I4" s="1" t="s">
        <v>115</v>
      </c>
      <c r="J4" s="1" t="s">
        <v>116</v>
      </c>
      <c r="K4" s="1" t="s">
        <v>111</v>
      </c>
    </row>
    <row r="5" spans="1:12" ht="20.100000000000001" customHeight="1">
      <c r="A5" s="17" t="s">
        <v>51</v>
      </c>
      <c r="B5" s="18"/>
      <c r="C5" s="18"/>
      <c r="D5" s="18"/>
      <c r="E5" s="18"/>
      <c r="F5" s="17" t="s">
        <v>51</v>
      </c>
      <c r="G5" s="1" t="s">
        <v>118</v>
      </c>
      <c r="H5" s="1" t="s">
        <v>1378</v>
      </c>
      <c r="I5" s="1" t="s">
        <v>51</v>
      </c>
      <c r="J5" s="1" t="s">
        <v>51</v>
      </c>
      <c r="K5" s="1" t="s">
        <v>51</v>
      </c>
      <c r="L5">
        <v>1</v>
      </c>
    </row>
    <row r="6" spans="1:12" ht="20.100000000000001" customHeight="1">
      <c r="A6" s="17" t="s">
        <v>1379</v>
      </c>
      <c r="B6" s="18">
        <v>0</v>
      </c>
      <c r="C6" s="18">
        <v>0</v>
      </c>
      <c r="D6" s="18">
        <v>0</v>
      </c>
      <c r="E6" s="18">
        <v>0</v>
      </c>
      <c r="F6" s="17" t="s">
        <v>51</v>
      </c>
      <c r="G6" s="1" t="s">
        <v>118</v>
      </c>
      <c r="H6" s="1" t="s">
        <v>1380</v>
      </c>
      <c r="I6" s="1" t="s">
        <v>1381</v>
      </c>
      <c r="J6" s="1" t="s">
        <v>51</v>
      </c>
      <c r="K6" s="1" t="s">
        <v>51</v>
      </c>
    </row>
    <row r="7" spans="1:12" ht="20.100000000000001" customHeight="1">
      <c r="A7" s="17" t="s">
        <v>1382</v>
      </c>
      <c r="B7" s="18">
        <v>0</v>
      </c>
      <c r="C7" s="18">
        <v>0</v>
      </c>
      <c r="D7" s="18">
        <v>0</v>
      </c>
      <c r="E7" s="18">
        <v>0</v>
      </c>
      <c r="F7" s="17" t="s">
        <v>51</v>
      </c>
      <c r="G7" s="1" t="s">
        <v>118</v>
      </c>
      <c r="H7" s="1" t="s">
        <v>1380</v>
      </c>
      <c r="I7" s="1" t="s">
        <v>1383</v>
      </c>
      <c r="J7" s="1" t="s">
        <v>51</v>
      </c>
      <c r="K7" s="1" t="s">
        <v>51</v>
      </c>
    </row>
    <row r="8" spans="1:12" ht="20.100000000000001" customHeight="1">
      <c r="A8" s="17" t="s">
        <v>1384</v>
      </c>
      <c r="B8" s="18">
        <v>0</v>
      </c>
      <c r="C8" s="18">
        <v>0</v>
      </c>
      <c r="D8" s="18">
        <v>0</v>
      </c>
      <c r="E8" s="18">
        <v>0</v>
      </c>
      <c r="F8" s="17" t="s">
        <v>51</v>
      </c>
      <c r="G8" s="1" t="s">
        <v>118</v>
      </c>
      <c r="H8" s="1" t="s">
        <v>1380</v>
      </c>
      <c r="I8" s="1" t="s">
        <v>1385</v>
      </c>
      <c r="J8" s="1" t="s">
        <v>51</v>
      </c>
      <c r="K8" s="1" t="s">
        <v>51</v>
      </c>
    </row>
    <row r="9" spans="1:12" ht="20.100000000000001" customHeight="1">
      <c r="A9" s="17" t="s">
        <v>1386</v>
      </c>
      <c r="B9" s="18">
        <v>0</v>
      </c>
      <c r="C9" s="18">
        <v>0</v>
      </c>
      <c r="D9" s="18">
        <v>0</v>
      </c>
      <c r="E9" s="18">
        <v>0</v>
      </c>
      <c r="F9" s="17" t="s">
        <v>51</v>
      </c>
      <c r="G9" s="1" t="s">
        <v>118</v>
      </c>
      <c r="H9" s="1" t="s">
        <v>1380</v>
      </c>
      <c r="I9" s="1" t="s">
        <v>51</v>
      </c>
      <c r="J9" s="1" t="s">
        <v>51</v>
      </c>
      <c r="K9" s="1" t="s">
        <v>51</v>
      </c>
    </row>
    <row r="10" spans="1:12" ht="20.100000000000001" customHeight="1">
      <c r="A10" s="17" t="s">
        <v>1387</v>
      </c>
      <c r="B10" s="18">
        <v>0</v>
      </c>
      <c r="C10" s="18">
        <v>0</v>
      </c>
      <c r="D10" s="18">
        <v>0</v>
      </c>
      <c r="E10" s="18">
        <v>0</v>
      </c>
      <c r="F10" s="17" t="s">
        <v>51</v>
      </c>
      <c r="G10" s="1" t="s">
        <v>118</v>
      </c>
      <c r="H10" s="1" t="s">
        <v>1380</v>
      </c>
      <c r="I10" s="1" t="s">
        <v>1388</v>
      </c>
      <c r="J10" s="1" t="s">
        <v>51</v>
      </c>
      <c r="K10" s="1" t="s">
        <v>51</v>
      </c>
    </row>
    <row r="11" spans="1:12" ht="20.100000000000001" customHeight="1">
      <c r="A11" s="17" t="s">
        <v>1389</v>
      </c>
      <c r="B11" s="18">
        <v>0</v>
      </c>
      <c r="C11" s="18">
        <v>0</v>
      </c>
      <c r="D11" s="18">
        <v>0</v>
      </c>
      <c r="E11" s="18">
        <v>0</v>
      </c>
      <c r="F11" s="17" t="s">
        <v>51</v>
      </c>
      <c r="G11" s="1" t="s">
        <v>118</v>
      </c>
      <c r="H11" s="1" t="s">
        <v>1380</v>
      </c>
      <c r="I11" s="1" t="s">
        <v>1390</v>
      </c>
      <c r="J11" s="1" t="s">
        <v>51</v>
      </c>
      <c r="K11" s="1" t="s">
        <v>51</v>
      </c>
    </row>
    <row r="12" spans="1:12" ht="20.100000000000001" customHeight="1">
      <c r="A12" s="17" t="s">
        <v>1391</v>
      </c>
      <c r="B12" s="18">
        <v>0</v>
      </c>
      <c r="C12" s="18">
        <v>0</v>
      </c>
      <c r="D12" s="18">
        <v>0</v>
      </c>
      <c r="E12" s="18">
        <v>0</v>
      </c>
      <c r="F12" s="17" t="s">
        <v>51</v>
      </c>
      <c r="G12" s="1" t="s">
        <v>118</v>
      </c>
      <c r="H12" s="1" t="s">
        <v>1380</v>
      </c>
      <c r="I12" s="1" t="s">
        <v>1392</v>
      </c>
      <c r="J12" s="1" t="s">
        <v>51</v>
      </c>
      <c r="K12" s="1" t="s">
        <v>51</v>
      </c>
    </row>
    <row r="13" spans="1:12" ht="20.100000000000001" customHeight="1">
      <c r="A13" s="17" t="s">
        <v>1386</v>
      </c>
      <c r="B13" s="18">
        <v>0</v>
      </c>
      <c r="C13" s="18">
        <v>0</v>
      </c>
      <c r="D13" s="18">
        <v>0</v>
      </c>
      <c r="E13" s="18">
        <v>0</v>
      </c>
      <c r="F13" s="17" t="s">
        <v>51</v>
      </c>
      <c r="G13" s="1" t="s">
        <v>118</v>
      </c>
      <c r="H13" s="1" t="s">
        <v>1380</v>
      </c>
      <c r="I13" s="1" t="s">
        <v>51</v>
      </c>
      <c r="J13" s="1" t="s">
        <v>51</v>
      </c>
      <c r="K13" s="1" t="s">
        <v>51</v>
      </c>
    </row>
    <row r="14" spans="1:12" ht="20.100000000000001" customHeight="1">
      <c r="A14" s="17" t="s">
        <v>1393</v>
      </c>
      <c r="B14" s="18">
        <v>0</v>
      </c>
      <c r="C14" s="18">
        <v>0</v>
      </c>
      <c r="D14" s="18">
        <v>0</v>
      </c>
      <c r="E14" s="18">
        <v>0</v>
      </c>
      <c r="F14" s="17" t="s">
        <v>51</v>
      </c>
      <c r="G14" s="1" t="s">
        <v>118</v>
      </c>
      <c r="H14" s="1" t="s">
        <v>1380</v>
      </c>
      <c r="I14" s="1" t="s">
        <v>1394</v>
      </c>
      <c r="J14" s="1" t="s">
        <v>51</v>
      </c>
      <c r="K14" s="1" t="s">
        <v>51</v>
      </c>
    </row>
    <row r="15" spans="1:12" ht="20.100000000000001" customHeight="1">
      <c r="A15" s="17" t="s">
        <v>1395</v>
      </c>
      <c r="B15" s="18">
        <v>0</v>
      </c>
      <c r="C15" s="18">
        <v>0</v>
      </c>
      <c r="D15" s="18">
        <v>0</v>
      </c>
      <c r="E15" s="18">
        <v>0</v>
      </c>
      <c r="F15" s="17" t="s">
        <v>51</v>
      </c>
      <c r="G15" s="1" t="s">
        <v>118</v>
      </c>
      <c r="H15" s="1" t="s">
        <v>1380</v>
      </c>
      <c r="I15" s="1" t="s">
        <v>1396</v>
      </c>
      <c r="J15" s="1" t="s">
        <v>51</v>
      </c>
      <c r="K15" s="1" t="s">
        <v>51</v>
      </c>
    </row>
    <row r="16" spans="1:12" ht="20.100000000000001" customHeight="1">
      <c r="A16" s="17" t="s">
        <v>1397</v>
      </c>
      <c r="B16" s="18">
        <v>0</v>
      </c>
      <c r="C16" s="18">
        <v>0</v>
      </c>
      <c r="D16" s="18">
        <v>0</v>
      </c>
      <c r="E16" s="18">
        <v>0</v>
      </c>
      <c r="F16" s="17" t="s">
        <v>51</v>
      </c>
      <c r="G16" s="1" t="s">
        <v>118</v>
      </c>
      <c r="H16" s="1" t="s">
        <v>1380</v>
      </c>
      <c r="I16" s="1" t="s">
        <v>1398</v>
      </c>
      <c r="J16" s="1" t="s">
        <v>51</v>
      </c>
      <c r="K16" s="1" t="s">
        <v>51</v>
      </c>
    </row>
    <row r="17" spans="1:11" ht="20.100000000000001" customHeight="1">
      <c r="A17" s="17" t="s">
        <v>1399</v>
      </c>
      <c r="B17" s="18">
        <v>0</v>
      </c>
      <c r="C17" s="18">
        <v>0</v>
      </c>
      <c r="D17" s="18">
        <v>0</v>
      </c>
      <c r="E17" s="18">
        <v>0</v>
      </c>
      <c r="F17" s="17" t="s">
        <v>51</v>
      </c>
      <c r="G17" s="1" t="s">
        <v>118</v>
      </c>
      <c r="H17" s="1" t="s">
        <v>1380</v>
      </c>
      <c r="I17" s="1" t="s">
        <v>1400</v>
      </c>
      <c r="J17" s="1" t="s">
        <v>51</v>
      </c>
      <c r="K17" s="1" t="s">
        <v>51</v>
      </c>
    </row>
    <row r="18" spans="1:11" ht="20.100000000000001" customHeight="1">
      <c r="A18" s="17" t="s">
        <v>1401</v>
      </c>
      <c r="B18" s="18">
        <v>0</v>
      </c>
      <c r="C18" s="18">
        <v>0</v>
      </c>
      <c r="D18" s="18">
        <v>0</v>
      </c>
      <c r="E18" s="18">
        <v>0</v>
      </c>
      <c r="F18" s="17" t="s">
        <v>51</v>
      </c>
      <c r="G18" s="1" t="s">
        <v>118</v>
      </c>
      <c r="H18" s="1" t="s">
        <v>1380</v>
      </c>
      <c r="I18" s="1" t="s">
        <v>1402</v>
      </c>
      <c r="J18" s="1" t="s">
        <v>51</v>
      </c>
      <c r="K18" s="1" t="s">
        <v>51</v>
      </c>
    </row>
    <row r="19" spans="1:11" ht="20.100000000000001" customHeight="1">
      <c r="A19" s="17" t="s">
        <v>1403</v>
      </c>
      <c r="B19" s="18">
        <v>0</v>
      </c>
      <c r="C19" s="18">
        <v>0</v>
      </c>
      <c r="D19" s="18">
        <v>0</v>
      </c>
      <c r="E19" s="18">
        <v>0</v>
      </c>
      <c r="F19" s="17" t="s">
        <v>51</v>
      </c>
      <c r="G19" s="1" t="s">
        <v>118</v>
      </c>
      <c r="H19" s="1" t="s">
        <v>1380</v>
      </c>
      <c r="I19" s="1" t="s">
        <v>1404</v>
      </c>
      <c r="J19" s="1" t="s">
        <v>51</v>
      </c>
      <c r="K19" s="1" t="s">
        <v>51</v>
      </c>
    </row>
    <row r="20" spans="1:11" ht="20.100000000000001" customHeight="1">
      <c r="A20" s="17" t="s">
        <v>1405</v>
      </c>
      <c r="B20" s="18">
        <v>0</v>
      </c>
      <c r="C20" s="18">
        <v>0</v>
      </c>
      <c r="D20" s="18">
        <v>0</v>
      </c>
      <c r="E20" s="18">
        <v>0</v>
      </c>
      <c r="F20" s="17" t="s">
        <v>51</v>
      </c>
      <c r="G20" s="1" t="s">
        <v>118</v>
      </c>
      <c r="H20" s="1" t="s">
        <v>1380</v>
      </c>
      <c r="I20" s="1" t="s">
        <v>1406</v>
      </c>
      <c r="J20" s="1" t="s">
        <v>51</v>
      </c>
      <c r="K20" s="1" t="s">
        <v>51</v>
      </c>
    </row>
    <row r="21" spans="1:11" ht="20.100000000000001" customHeight="1">
      <c r="A21" s="17" t="s">
        <v>1407</v>
      </c>
      <c r="B21" s="18">
        <v>0</v>
      </c>
      <c r="C21" s="18">
        <v>0</v>
      </c>
      <c r="D21" s="18">
        <v>0</v>
      </c>
      <c r="E21" s="18">
        <v>0</v>
      </c>
      <c r="F21" s="17" t="s">
        <v>51</v>
      </c>
      <c r="G21" s="1" t="s">
        <v>118</v>
      </c>
      <c r="H21" s="1" t="s">
        <v>1380</v>
      </c>
      <c r="I21" s="1" t="s">
        <v>1408</v>
      </c>
      <c r="J21" s="1" t="s">
        <v>51</v>
      </c>
      <c r="K21" s="1" t="s">
        <v>51</v>
      </c>
    </row>
    <row r="22" spans="1:11" ht="20.100000000000001" customHeight="1">
      <c r="A22" s="17" t="s">
        <v>1409</v>
      </c>
      <c r="B22" s="18">
        <v>0</v>
      </c>
      <c r="C22" s="18">
        <v>0</v>
      </c>
      <c r="D22" s="18">
        <v>0</v>
      </c>
      <c r="E22" s="18">
        <v>0</v>
      </c>
      <c r="F22" s="17" t="s">
        <v>51</v>
      </c>
      <c r="G22" s="1" t="s">
        <v>118</v>
      </c>
      <c r="H22" s="1" t="s">
        <v>1380</v>
      </c>
      <c r="I22" s="1" t="s">
        <v>1410</v>
      </c>
      <c r="J22" s="1" t="s">
        <v>51</v>
      </c>
      <c r="K22" s="1" t="s">
        <v>51</v>
      </c>
    </row>
    <row r="23" spans="1:11" ht="20.100000000000001" customHeight="1">
      <c r="A23" s="17" t="s">
        <v>1411</v>
      </c>
      <c r="B23" s="18">
        <v>0</v>
      </c>
      <c r="C23" s="18">
        <v>0</v>
      </c>
      <c r="D23" s="18">
        <v>0</v>
      </c>
      <c r="E23" s="18">
        <v>0</v>
      </c>
      <c r="F23" s="17" t="s">
        <v>51</v>
      </c>
      <c r="G23" s="1" t="s">
        <v>118</v>
      </c>
      <c r="H23" s="1" t="s">
        <v>1380</v>
      </c>
      <c r="I23" s="1" t="s">
        <v>1412</v>
      </c>
      <c r="J23" s="1" t="s">
        <v>51</v>
      </c>
      <c r="K23" s="1" t="s">
        <v>51</v>
      </c>
    </row>
    <row r="24" spans="1:11" ht="20.100000000000001" customHeight="1">
      <c r="A24" s="17" t="s">
        <v>1413</v>
      </c>
      <c r="B24" s="18">
        <v>0</v>
      </c>
      <c r="C24" s="18">
        <v>0</v>
      </c>
      <c r="D24" s="18">
        <v>0</v>
      </c>
      <c r="E24" s="18">
        <v>0</v>
      </c>
      <c r="F24" s="17" t="s">
        <v>51</v>
      </c>
      <c r="G24" s="1" t="s">
        <v>118</v>
      </c>
      <c r="H24" s="1" t="s">
        <v>1380</v>
      </c>
      <c r="I24" s="1" t="s">
        <v>1414</v>
      </c>
      <c r="J24" s="1" t="s">
        <v>51</v>
      </c>
      <c r="K24" s="1" t="s">
        <v>51</v>
      </c>
    </row>
    <row r="25" spans="1:11" ht="20.100000000000001" customHeight="1">
      <c r="A25" s="17" t="s">
        <v>1415</v>
      </c>
      <c r="B25" s="18">
        <v>0</v>
      </c>
      <c r="C25" s="18">
        <v>0</v>
      </c>
      <c r="D25" s="18">
        <v>0</v>
      </c>
      <c r="E25" s="18">
        <v>0</v>
      </c>
      <c r="F25" s="17" t="s">
        <v>51</v>
      </c>
      <c r="G25" s="1" t="s">
        <v>118</v>
      </c>
      <c r="H25" s="1" t="s">
        <v>1380</v>
      </c>
      <c r="I25" s="1" t="s">
        <v>1416</v>
      </c>
      <c r="J25" s="1" t="s">
        <v>51</v>
      </c>
      <c r="K25" s="1" t="s">
        <v>51</v>
      </c>
    </row>
    <row r="26" spans="1:11" ht="20.100000000000001" customHeight="1">
      <c r="A26" s="17" t="s">
        <v>1417</v>
      </c>
      <c r="B26" s="18">
        <v>0</v>
      </c>
      <c r="C26" s="18">
        <v>0</v>
      </c>
      <c r="D26" s="18">
        <v>0</v>
      </c>
      <c r="E26" s="18">
        <v>0</v>
      </c>
      <c r="F26" s="17" t="s">
        <v>51</v>
      </c>
      <c r="G26" s="1" t="s">
        <v>118</v>
      </c>
      <c r="H26" s="1" t="s">
        <v>1380</v>
      </c>
      <c r="I26" s="1" t="s">
        <v>1418</v>
      </c>
      <c r="J26" s="1" t="s">
        <v>51</v>
      </c>
      <c r="K26" s="1" t="s">
        <v>51</v>
      </c>
    </row>
    <row r="27" spans="1:11" ht="20.100000000000001" customHeight="1">
      <c r="A27" s="17" t="s">
        <v>1419</v>
      </c>
      <c r="B27" s="18">
        <v>0</v>
      </c>
      <c r="C27" s="18">
        <v>0</v>
      </c>
      <c r="D27" s="18">
        <v>0</v>
      </c>
      <c r="E27" s="18">
        <v>0</v>
      </c>
      <c r="F27" s="17" t="s">
        <v>51</v>
      </c>
      <c r="G27" s="1" t="s">
        <v>118</v>
      </c>
      <c r="H27" s="1" t="s">
        <v>1380</v>
      </c>
      <c r="I27" s="1" t="s">
        <v>1420</v>
      </c>
      <c r="J27" s="1" t="s">
        <v>51</v>
      </c>
      <c r="K27" s="1" t="s">
        <v>51</v>
      </c>
    </row>
    <row r="28" spans="1:11" ht="20.100000000000001" customHeight="1">
      <c r="A28" s="17" t="s">
        <v>1421</v>
      </c>
      <c r="B28" s="18">
        <v>0</v>
      </c>
      <c r="C28" s="18">
        <v>0</v>
      </c>
      <c r="D28" s="18">
        <v>0</v>
      </c>
      <c r="E28" s="18">
        <v>0</v>
      </c>
      <c r="F28" s="17" t="s">
        <v>51</v>
      </c>
      <c r="G28" s="1" t="s">
        <v>118</v>
      </c>
      <c r="H28" s="1" t="s">
        <v>1380</v>
      </c>
      <c r="I28" s="1" t="s">
        <v>1422</v>
      </c>
      <c r="J28" s="1" t="s">
        <v>51</v>
      </c>
      <c r="K28" s="1" t="s">
        <v>51</v>
      </c>
    </row>
    <row r="29" spans="1:11" ht="20.100000000000001" customHeight="1">
      <c r="A29" s="17" t="s">
        <v>1423</v>
      </c>
      <c r="B29" s="18">
        <v>0</v>
      </c>
      <c r="C29" s="18">
        <v>0</v>
      </c>
      <c r="D29" s="18">
        <v>0</v>
      </c>
      <c r="E29" s="18">
        <v>0</v>
      </c>
      <c r="F29" s="17" t="s">
        <v>51</v>
      </c>
      <c r="G29" s="1" t="s">
        <v>118</v>
      </c>
      <c r="H29" s="1" t="s">
        <v>1380</v>
      </c>
      <c r="I29" s="1" t="s">
        <v>1424</v>
      </c>
      <c r="J29" s="1" t="s">
        <v>51</v>
      </c>
      <c r="K29" s="1" t="s">
        <v>51</v>
      </c>
    </row>
    <row r="30" spans="1:11" ht="20.100000000000001" customHeight="1">
      <c r="A30" s="17" t="s">
        <v>1425</v>
      </c>
      <c r="B30" s="18">
        <v>0</v>
      </c>
      <c r="C30" s="18">
        <v>0</v>
      </c>
      <c r="D30" s="18">
        <v>0</v>
      </c>
      <c r="E30" s="18">
        <v>0</v>
      </c>
      <c r="F30" s="17" t="s">
        <v>51</v>
      </c>
      <c r="G30" s="1" t="s">
        <v>118</v>
      </c>
      <c r="H30" s="1" t="s">
        <v>1380</v>
      </c>
      <c r="I30" s="1" t="s">
        <v>1426</v>
      </c>
      <c r="J30" s="1" t="s">
        <v>51</v>
      </c>
      <c r="K30" s="1" t="s">
        <v>51</v>
      </c>
    </row>
    <row r="31" spans="1:11" ht="20.100000000000001" customHeight="1">
      <c r="A31" s="17" t="s">
        <v>1427</v>
      </c>
      <c r="B31" s="18">
        <v>0</v>
      </c>
      <c r="C31" s="18">
        <v>0</v>
      </c>
      <c r="D31" s="18">
        <v>0</v>
      </c>
      <c r="E31" s="18">
        <v>0</v>
      </c>
      <c r="F31" s="17" t="s">
        <v>51</v>
      </c>
      <c r="G31" s="1" t="s">
        <v>118</v>
      </c>
      <c r="H31" s="1" t="s">
        <v>1380</v>
      </c>
      <c r="I31" s="1" t="s">
        <v>1428</v>
      </c>
      <c r="J31" s="1" t="s">
        <v>51</v>
      </c>
      <c r="K31" s="1" t="s">
        <v>51</v>
      </c>
    </row>
    <row r="32" spans="1:11" ht="20.100000000000001" customHeight="1">
      <c r="A32" s="17" t="s">
        <v>1429</v>
      </c>
      <c r="B32" s="18">
        <v>0</v>
      </c>
      <c r="C32" s="18">
        <v>0</v>
      </c>
      <c r="D32" s="18">
        <v>0</v>
      </c>
      <c r="E32" s="18">
        <v>0</v>
      </c>
      <c r="F32" s="17" t="s">
        <v>51</v>
      </c>
      <c r="G32" s="1" t="s">
        <v>118</v>
      </c>
      <c r="H32" s="1" t="s">
        <v>1380</v>
      </c>
      <c r="I32" s="1" t="s">
        <v>1430</v>
      </c>
      <c r="J32" s="1" t="s">
        <v>51</v>
      </c>
      <c r="K32" s="1" t="s">
        <v>51</v>
      </c>
    </row>
    <row r="33" spans="1:11" ht="20.100000000000001" customHeight="1">
      <c r="A33" s="17" t="s">
        <v>1431</v>
      </c>
      <c r="B33" s="18">
        <v>0</v>
      </c>
      <c r="C33" s="18">
        <v>0</v>
      </c>
      <c r="D33" s="18">
        <v>0</v>
      </c>
      <c r="E33" s="18">
        <v>0</v>
      </c>
      <c r="F33" s="17" t="s">
        <v>51</v>
      </c>
      <c r="G33" s="1" t="s">
        <v>118</v>
      </c>
      <c r="H33" s="1" t="s">
        <v>1380</v>
      </c>
      <c r="I33" s="1" t="s">
        <v>1432</v>
      </c>
      <c r="J33" s="1" t="s">
        <v>51</v>
      </c>
      <c r="K33" s="1" t="s">
        <v>51</v>
      </c>
    </row>
    <row r="34" spans="1:11" ht="20.100000000000001" customHeight="1">
      <c r="A34" s="17" t="s">
        <v>1433</v>
      </c>
      <c r="B34" s="18">
        <v>0</v>
      </c>
      <c r="C34" s="18">
        <v>0</v>
      </c>
      <c r="D34" s="18">
        <v>0</v>
      </c>
      <c r="E34" s="18">
        <v>0</v>
      </c>
      <c r="F34" s="17" t="s">
        <v>51</v>
      </c>
      <c r="G34" s="1" t="s">
        <v>118</v>
      </c>
      <c r="H34" s="1" t="s">
        <v>1380</v>
      </c>
      <c r="I34" s="1" t="s">
        <v>1434</v>
      </c>
      <c r="J34" s="1" t="s">
        <v>51</v>
      </c>
      <c r="K34" s="1" t="s">
        <v>51</v>
      </c>
    </row>
    <row r="35" spans="1:11" ht="20.100000000000001" customHeight="1">
      <c r="A35" s="17" t="s">
        <v>1435</v>
      </c>
      <c r="B35" s="18">
        <v>0</v>
      </c>
      <c r="C35" s="18">
        <v>0</v>
      </c>
      <c r="D35" s="18">
        <v>0</v>
      </c>
      <c r="E35" s="18">
        <v>0</v>
      </c>
      <c r="F35" s="17" t="s">
        <v>51</v>
      </c>
      <c r="G35" s="1" t="s">
        <v>118</v>
      </c>
      <c r="H35" s="1" t="s">
        <v>1380</v>
      </c>
      <c r="I35" s="1" t="s">
        <v>1436</v>
      </c>
      <c r="J35" s="1" t="s">
        <v>51</v>
      </c>
      <c r="K35" s="1" t="s">
        <v>51</v>
      </c>
    </row>
    <row r="36" spans="1:11" ht="20.100000000000001" customHeight="1">
      <c r="A36" s="17" t="s">
        <v>1437</v>
      </c>
      <c r="B36" s="18">
        <v>0</v>
      </c>
      <c r="C36" s="18">
        <v>0</v>
      </c>
      <c r="D36" s="18">
        <v>341.4</v>
      </c>
      <c r="E36" s="18">
        <v>341.4</v>
      </c>
      <c r="F36" s="17" t="s">
        <v>51</v>
      </c>
      <c r="G36" s="1" t="s">
        <v>118</v>
      </c>
      <c r="H36" s="1" t="s">
        <v>1380</v>
      </c>
      <c r="I36" s="1" t="s">
        <v>1438</v>
      </c>
      <c r="J36" s="1" t="s">
        <v>51</v>
      </c>
      <c r="K36" s="1" t="s">
        <v>51</v>
      </c>
    </row>
    <row r="37" spans="1:11" ht="20.100000000000001" customHeight="1">
      <c r="A37" s="17" t="s">
        <v>1439</v>
      </c>
      <c r="B37" s="18">
        <v>0</v>
      </c>
      <c r="C37" s="18">
        <v>0</v>
      </c>
      <c r="D37" s="18">
        <v>6268.4</v>
      </c>
      <c r="E37" s="18">
        <v>6268.4</v>
      </c>
      <c r="F37" s="17" t="s">
        <v>51</v>
      </c>
      <c r="G37" s="1" t="s">
        <v>118</v>
      </c>
      <c r="H37" s="1" t="s">
        <v>1380</v>
      </c>
      <c r="I37" s="1" t="s">
        <v>1440</v>
      </c>
      <c r="J37" s="1" t="s">
        <v>51</v>
      </c>
      <c r="K37" s="1" t="s">
        <v>51</v>
      </c>
    </row>
    <row r="38" spans="1:11" ht="20.100000000000001" customHeight="1">
      <c r="A38" s="17" t="s">
        <v>1441</v>
      </c>
      <c r="B38" s="18">
        <v>0</v>
      </c>
      <c r="C38" s="18">
        <v>0</v>
      </c>
      <c r="D38" s="18">
        <v>2172.6999999999998</v>
      </c>
      <c r="E38" s="18">
        <v>2172.6999999999998</v>
      </c>
      <c r="F38" s="17" t="s">
        <v>51</v>
      </c>
      <c r="G38" s="1" t="s">
        <v>118</v>
      </c>
      <c r="H38" s="1" t="s">
        <v>1380</v>
      </c>
      <c r="I38" s="1" t="s">
        <v>1442</v>
      </c>
      <c r="J38" s="1" t="s">
        <v>51</v>
      </c>
      <c r="K38" s="1" t="s">
        <v>51</v>
      </c>
    </row>
    <row r="39" spans="1:11" ht="20.100000000000001" customHeight="1">
      <c r="A39" s="17" t="s">
        <v>1443</v>
      </c>
      <c r="B39" s="18">
        <v>0</v>
      </c>
      <c r="C39" s="18">
        <v>0</v>
      </c>
      <c r="D39" s="18">
        <v>8782.5</v>
      </c>
      <c r="E39" s="18">
        <v>8782.5</v>
      </c>
      <c r="F39" s="17" t="s">
        <v>51</v>
      </c>
      <c r="G39" s="1" t="s">
        <v>118</v>
      </c>
      <c r="H39" s="1" t="s">
        <v>1380</v>
      </c>
      <c r="I39" s="1" t="s">
        <v>1444</v>
      </c>
      <c r="J39" s="1" t="s">
        <v>51</v>
      </c>
      <c r="K39" s="1" t="s">
        <v>51</v>
      </c>
    </row>
    <row r="40" spans="1:11" ht="20.100000000000001" customHeight="1">
      <c r="A40" s="17" t="s">
        <v>1386</v>
      </c>
      <c r="B40" s="18">
        <v>0</v>
      </c>
      <c r="C40" s="18">
        <v>0</v>
      </c>
      <c r="D40" s="18">
        <v>0</v>
      </c>
      <c r="E40" s="18">
        <v>0</v>
      </c>
      <c r="F40" s="17" t="s">
        <v>51</v>
      </c>
      <c r="G40" s="1" t="s">
        <v>118</v>
      </c>
      <c r="H40" s="1" t="s">
        <v>1380</v>
      </c>
      <c r="I40" s="1" t="s">
        <v>51</v>
      </c>
      <c r="J40" s="1" t="s">
        <v>51</v>
      </c>
      <c r="K40" s="1" t="s">
        <v>51</v>
      </c>
    </row>
    <row r="41" spans="1:11" ht="20.100000000000001" customHeight="1">
      <c r="A41" s="17" t="s">
        <v>1445</v>
      </c>
      <c r="B41" s="18">
        <v>0</v>
      </c>
      <c r="C41" s="18">
        <v>0</v>
      </c>
      <c r="D41" s="18">
        <v>0</v>
      </c>
      <c r="E41" s="18">
        <v>0</v>
      </c>
      <c r="F41" s="17" t="s">
        <v>51</v>
      </c>
      <c r="G41" s="1" t="s">
        <v>118</v>
      </c>
      <c r="H41" s="1" t="s">
        <v>1380</v>
      </c>
      <c r="I41" s="1" t="s">
        <v>1446</v>
      </c>
      <c r="J41" s="1" t="s">
        <v>51</v>
      </c>
      <c r="K41" s="1" t="s">
        <v>51</v>
      </c>
    </row>
    <row r="42" spans="1:11" ht="20.100000000000001" customHeight="1">
      <c r="A42" s="17" t="s">
        <v>1397</v>
      </c>
      <c r="B42" s="18">
        <v>0</v>
      </c>
      <c r="C42" s="18">
        <v>0</v>
      </c>
      <c r="D42" s="18">
        <v>0</v>
      </c>
      <c r="E42" s="18">
        <v>0</v>
      </c>
      <c r="F42" s="17" t="s">
        <v>51</v>
      </c>
      <c r="G42" s="1" t="s">
        <v>118</v>
      </c>
      <c r="H42" s="1" t="s">
        <v>1380</v>
      </c>
      <c r="I42" s="1" t="s">
        <v>1398</v>
      </c>
      <c r="J42" s="1" t="s">
        <v>51</v>
      </c>
      <c r="K42" s="1" t="s">
        <v>51</v>
      </c>
    </row>
    <row r="43" spans="1:11" ht="20.100000000000001" customHeight="1">
      <c r="A43" s="17" t="s">
        <v>1399</v>
      </c>
      <c r="B43" s="18">
        <v>0</v>
      </c>
      <c r="C43" s="18">
        <v>0</v>
      </c>
      <c r="D43" s="18">
        <v>0</v>
      </c>
      <c r="E43" s="18">
        <v>0</v>
      </c>
      <c r="F43" s="17" t="s">
        <v>51</v>
      </c>
      <c r="G43" s="1" t="s">
        <v>118</v>
      </c>
      <c r="H43" s="1" t="s">
        <v>1380</v>
      </c>
      <c r="I43" s="1" t="s">
        <v>1400</v>
      </c>
      <c r="J43" s="1" t="s">
        <v>51</v>
      </c>
      <c r="K43" s="1" t="s">
        <v>51</v>
      </c>
    </row>
    <row r="44" spans="1:11" ht="20.100000000000001" customHeight="1">
      <c r="A44" s="17" t="s">
        <v>1447</v>
      </c>
      <c r="B44" s="18">
        <v>0</v>
      </c>
      <c r="C44" s="18">
        <v>0</v>
      </c>
      <c r="D44" s="18">
        <v>0</v>
      </c>
      <c r="E44" s="18">
        <v>0</v>
      </c>
      <c r="F44" s="17" t="s">
        <v>51</v>
      </c>
      <c r="G44" s="1" t="s">
        <v>118</v>
      </c>
      <c r="H44" s="1" t="s">
        <v>1380</v>
      </c>
      <c r="I44" s="1" t="s">
        <v>1448</v>
      </c>
      <c r="J44" s="1" t="s">
        <v>51</v>
      </c>
      <c r="K44" s="1" t="s">
        <v>51</v>
      </c>
    </row>
    <row r="45" spans="1:11" ht="20.100000000000001" customHeight="1">
      <c r="A45" s="17" t="s">
        <v>1407</v>
      </c>
      <c r="B45" s="18">
        <v>0</v>
      </c>
      <c r="C45" s="18">
        <v>0</v>
      </c>
      <c r="D45" s="18">
        <v>0</v>
      </c>
      <c r="E45" s="18">
        <v>0</v>
      </c>
      <c r="F45" s="17" t="s">
        <v>51</v>
      </c>
      <c r="G45" s="1" t="s">
        <v>118</v>
      </c>
      <c r="H45" s="1" t="s">
        <v>1380</v>
      </c>
      <c r="I45" s="1" t="s">
        <v>1408</v>
      </c>
      <c r="J45" s="1" t="s">
        <v>51</v>
      </c>
      <c r="K45" s="1" t="s">
        <v>51</v>
      </c>
    </row>
    <row r="46" spans="1:11" ht="20.100000000000001" customHeight="1">
      <c r="A46" s="17" t="s">
        <v>1449</v>
      </c>
      <c r="B46" s="18">
        <v>0</v>
      </c>
      <c r="C46" s="18">
        <v>0</v>
      </c>
      <c r="D46" s="18">
        <v>0</v>
      </c>
      <c r="E46" s="18">
        <v>0</v>
      </c>
      <c r="F46" s="17" t="s">
        <v>51</v>
      </c>
      <c r="G46" s="1" t="s">
        <v>118</v>
      </c>
      <c r="H46" s="1" t="s">
        <v>1380</v>
      </c>
      <c r="I46" s="1" t="s">
        <v>1450</v>
      </c>
      <c r="J46" s="1" t="s">
        <v>51</v>
      </c>
      <c r="K46" s="1" t="s">
        <v>51</v>
      </c>
    </row>
    <row r="47" spans="1:11" ht="20.100000000000001" customHeight="1">
      <c r="A47" s="17" t="s">
        <v>1451</v>
      </c>
      <c r="B47" s="18">
        <v>0</v>
      </c>
      <c r="C47" s="18">
        <v>0</v>
      </c>
      <c r="D47" s="18">
        <v>384.7</v>
      </c>
      <c r="E47" s="18">
        <v>384.7</v>
      </c>
      <c r="F47" s="17" t="s">
        <v>51</v>
      </c>
      <c r="G47" s="1" t="s">
        <v>118</v>
      </c>
      <c r="H47" s="1" t="s">
        <v>1380</v>
      </c>
      <c r="I47" s="1" t="s">
        <v>1452</v>
      </c>
      <c r="J47" s="1" t="s">
        <v>51</v>
      </c>
      <c r="K47" s="1" t="s">
        <v>51</v>
      </c>
    </row>
    <row r="48" spans="1:11" ht="20.100000000000001" customHeight="1">
      <c r="A48" s="17" t="s">
        <v>1453</v>
      </c>
      <c r="B48" s="18">
        <v>0</v>
      </c>
      <c r="C48" s="18">
        <v>0</v>
      </c>
      <c r="D48" s="18">
        <v>905.6</v>
      </c>
      <c r="E48" s="18">
        <v>905.6</v>
      </c>
      <c r="F48" s="17" t="s">
        <v>51</v>
      </c>
      <c r="G48" s="1" t="s">
        <v>118</v>
      </c>
      <c r="H48" s="1" t="s">
        <v>1380</v>
      </c>
      <c r="I48" s="1" t="s">
        <v>1454</v>
      </c>
      <c r="J48" s="1" t="s">
        <v>51</v>
      </c>
      <c r="K48" s="1" t="s">
        <v>51</v>
      </c>
    </row>
    <row r="49" spans="1:11" ht="20.100000000000001" customHeight="1">
      <c r="A49" s="17" t="s">
        <v>1455</v>
      </c>
      <c r="B49" s="18">
        <v>0</v>
      </c>
      <c r="C49" s="18">
        <v>0</v>
      </c>
      <c r="D49" s="18">
        <v>512.20000000000005</v>
      </c>
      <c r="E49" s="18">
        <v>512.20000000000005</v>
      </c>
      <c r="F49" s="17" t="s">
        <v>51</v>
      </c>
      <c r="G49" s="1" t="s">
        <v>118</v>
      </c>
      <c r="H49" s="1" t="s">
        <v>1380</v>
      </c>
      <c r="I49" s="1" t="s">
        <v>1456</v>
      </c>
      <c r="J49" s="1" t="s">
        <v>51</v>
      </c>
      <c r="K49" s="1" t="s">
        <v>51</v>
      </c>
    </row>
    <row r="50" spans="1:11" ht="20.100000000000001" customHeight="1">
      <c r="A50" s="17" t="s">
        <v>1443</v>
      </c>
      <c r="B50" s="18">
        <v>0</v>
      </c>
      <c r="C50" s="18">
        <v>0</v>
      </c>
      <c r="D50" s="18">
        <v>1802.5</v>
      </c>
      <c r="E50" s="18">
        <v>1802.5</v>
      </c>
      <c r="F50" s="17" t="s">
        <v>51</v>
      </c>
      <c r="G50" s="1" t="s">
        <v>118</v>
      </c>
      <c r="H50" s="1" t="s">
        <v>1380</v>
      </c>
      <c r="I50" s="1" t="s">
        <v>1444</v>
      </c>
      <c r="J50" s="1" t="s">
        <v>51</v>
      </c>
      <c r="K50" s="1" t="s">
        <v>51</v>
      </c>
    </row>
    <row r="51" spans="1:11" ht="20.100000000000001" customHeight="1">
      <c r="A51" s="17" t="s">
        <v>1386</v>
      </c>
      <c r="B51" s="18">
        <v>0</v>
      </c>
      <c r="C51" s="18">
        <v>0</v>
      </c>
      <c r="D51" s="18">
        <v>0</v>
      </c>
      <c r="E51" s="18">
        <v>0</v>
      </c>
      <c r="F51" s="17" t="s">
        <v>51</v>
      </c>
      <c r="G51" s="1" t="s">
        <v>118</v>
      </c>
      <c r="H51" s="1" t="s">
        <v>1380</v>
      </c>
      <c r="I51" s="1" t="s">
        <v>51</v>
      </c>
      <c r="J51" s="1" t="s">
        <v>51</v>
      </c>
      <c r="K51" s="1" t="s">
        <v>51</v>
      </c>
    </row>
    <row r="52" spans="1:11" ht="20.100000000000001" customHeight="1">
      <c r="A52" s="17" t="s">
        <v>1457</v>
      </c>
      <c r="B52" s="18">
        <v>0</v>
      </c>
      <c r="C52" s="18">
        <v>0</v>
      </c>
      <c r="D52" s="18">
        <v>0</v>
      </c>
      <c r="E52" s="18">
        <v>0</v>
      </c>
      <c r="F52" s="17" t="s">
        <v>51</v>
      </c>
      <c r="G52" s="1" t="s">
        <v>118</v>
      </c>
      <c r="H52" s="1" t="s">
        <v>1380</v>
      </c>
      <c r="I52" s="1" t="s">
        <v>1458</v>
      </c>
      <c r="J52" s="1" t="s">
        <v>51</v>
      </c>
      <c r="K52" s="1" t="s">
        <v>51</v>
      </c>
    </row>
    <row r="53" spans="1:11" ht="20.100000000000001" customHeight="1">
      <c r="A53" s="17" t="s">
        <v>1459</v>
      </c>
      <c r="B53" s="18">
        <v>0</v>
      </c>
      <c r="C53" s="18">
        <v>0</v>
      </c>
      <c r="D53" s="18">
        <v>0</v>
      </c>
      <c r="E53" s="18">
        <v>0</v>
      </c>
      <c r="F53" s="17" t="s">
        <v>51</v>
      </c>
      <c r="G53" s="1" t="s">
        <v>118</v>
      </c>
      <c r="H53" s="1" t="s">
        <v>1380</v>
      </c>
      <c r="I53" s="1" t="s">
        <v>1460</v>
      </c>
      <c r="J53" s="1" t="s">
        <v>51</v>
      </c>
      <c r="K53" s="1" t="s">
        <v>51</v>
      </c>
    </row>
    <row r="54" spans="1:11" ht="20.100000000000001" customHeight="1">
      <c r="A54" s="17" t="s">
        <v>1461</v>
      </c>
      <c r="B54" s="18">
        <v>0</v>
      </c>
      <c r="C54" s="18">
        <v>0</v>
      </c>
      <c r="D54" s="18">
        <v>1549.8</v>
      </c>
      <c r="E54" s="18">
        <v>1549.8</v>
      </c>
      <c r="F54" s="17" t="s">
        <v>51</v>
      </c>
      <c r="G54" s="1" t="s">
        <v>118</v>
      </c>
      <c r="H54" s="1" t="s">
        <v>1380</v>
      </c>
      <c r="I54" s="1" t="s">
        <v>1462</v>
      </c>
      <c r="J54" s="1" t="s">
        <v>51</v>
      </c>
      <c r="K54" s="1" t="s">
        <v>51</v>
      </c>
    </row>
    <row r="55" spans="1:11" ht="20.100000000000001" customHeight="1">
      <c r="A55" s="17" t="s">
        <v>1463</v>
      </c>
      <c r="B55" s="18">
        <v>0</v>
      </c>
      <c r="C55" s="18">
        <v>0</v>
      </c>
      <c r="D55" s="18">
        <v>0</v>
      </c>
      <c r="E55" s="18">
        <v>0</v>
      </c>
      <c r="F55" s="17" t="s">
        <v>51</v>
      </c>
      <c r="G55" s="1" t="s">
        <v>118</v>
      </c>
      <c r="H55" s="1" t="s">
        <v>1380</v>
      </c>
      <c r="I55" s="1" t="s">
        <v>1464</v>
      </c>
      <c r="J55" s="1" t="s">
        <v>51</v>
      </c>
      <c r="K55" s="1" t="s">
        <v>51</v>
      </c>
    </row>
    <row r="56" spans="1:11" ht="20.100000000000001" customHeight="1">
      <c r="A56" s="17" t="s">
        <v>1465</v>
      </c>
      <c r="B56" s="18">
        <v>0</v>
      </c>
      <c r="C56" s="18">
        <v>0</v>
      </c>
      <c r="D56" s="18">
        <v>440.9</v>
      </c>
      <c r="E56" s="18">
        <v>440.9</v>
      </c>
      <c r="F56" s="17" t="s">
        <v>51</v>
      </c>
      <c r="G56" s="1" t="s">
        <v>118</v>
      </c>
      <c r="H56" s="1" t="s">
        <v>1380</v>
      </c>
      <c r="I56" s="1" t="s">
        <v>1466</v>
      </c>
      <c r="J56" s="1" t="s">
        <v>51</v>
      </c>
      <c r="K56" s="1" t="s">
        <v>51</v>
      </c>
    </row>
    <row r="57" spans="1:11" ht="20.100000000000001" customHeight="1">
      <c r="A57" s="17" t="s">
        <v>1443</v>
      </c>
      <c r="B57" s="18">
        <v>0</v>
      </c>
      <c r="C57" s="18">
        <v>0</v>
      </c>
      <c r="D57" s="18">
        <v>1990.7</v>
      </c>
      <c r="E57" s="18">
        <v>1990.7</v>
      </c>
      <c r="F57" s="17" t="s">
        <v>51</v>
      </c>
      <c r="G57" s="1" t="s">
        <v>118</v>
      </c>
      <c r="H57" s="1" t="s">
        <v>1380</v>
      </c>
      <c r="I57" s="1" t="s">
        <v>1444</v>
      </c>
      <c r="J57" s="1" t="s">
        <v>51</v>
      </c>
      <c r="K57" s="1" t="s">
        <v>51</v>
      </c>
    </row>
    <row r="58" spans="1:11" ht="20.100000000000001" customHeight="1">
      <c r="A58" s="17" t="s">
        <v>1386</v>
      </c>
      <c r="B58" s="18">
        <v>0</v>
      </c>
      <c r="C58" s="18">
        <v>0</v>
      </c>
      <c r="D58" s="18">
        <v>0</v>
      </c>
      <c r="E58" s="18">
        <v>0</v>
      </c>
      <c r="F58" s="17" t="s">
        <v>51</v>
      </c>
      <c r="G58" s="1" t="s">
        <v>118</v>
      </c>
      <c r="H58" s="1" t="s">
        <v>1380</v>
      </c>
      <c r="I58" s="1" t="s">
        <v>51</v>
      </c>
      <c r="J58" s="1" t="s">
        <v>51</v>
      </c>
      <c r="K58" s="1" t="s">
        <v>51</v>
      </c>
    </row>
    <row r="59" spans="1:11" ht="20.100000000000001" customHeight="1">
      <c r="A59" s="17" t="s">
        <v>1467</v>
      </c>
      <c r="B59" s="18">
        <v>0</v>
      </c>
      <c r="C59" s="18">
        <v>0</v>
      </c>
      <c r="D59" s="18">
        <v>12575.7</v>
      </c>
      <c r="E59" s="18">
        <v>12575.7</v>
      </c>
      <c r="F59" s="17" t="s">
        <v>51</v>
      </c>
      <c r="G59" s="1" t="s">
        <v>118</v>
      </c>
      <c r="H59" s="1" t="s">
        <v>1380</v>
      </c>
      <c r="I59" s="1" t="s">
        <v>1468</v>
      </c>
      <c r="J59" s="1" t="s">
        <v>51</v>
      </c>
      <c r="K59" s="1" t="s">
        <v>51</v>
      </c>
    </row>
    <row r="60" spans="1:11" ht="20.100000000000001" customHeight="1">
      <c r="A60" s="19" t="s">
        <v>1469</v>
      </c>
      <c r="B60" s="20">
        <v>0</v>
      </c>
      <c r="C60" s="20">
        <v>0</v>
      </c>
      <c r="D60" s="20">
        <v>12575</v>
      </c>
      <c r="E60" s="20">
        <v>12575</v>
      </c>
      <c r="F60" s="21"/>
    </row>
  </sheetData>
  <mergeCells count="2">
    <mergeCell ref="A1:F1"/>
    <mergeCell ref="A2:F2"/>
  </mergeCells>
  <phoneticPr fontId="1" type="noConversion"/>
  <pageMargins left="0.78740157480314954" right="0" top="0.39370078740157477" bottom="0.39370078740157477" header="0" footer="0"/>
  <pageSetup paperSize="9"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12</vt:i4>
      </vt:variant>
      <vt:variant>
        <vt:lpstr>이름 지정된 범위</vt:lpstr>
      </vt:variant>
      <vt:variant>
        <vt:i4>16</vt:i4>
      </vt:variant>
    </vt:vector>
  </HeadingPairs>
  <TitlesOfParts>
    <vt:vector size="28" baseType="lpstr">
      <vt:lpstr>☞①공사명입력표지출력</vt:lpstr>
      <vt:lpstr>총괄집계표</vt:lpstr>
      <vt:lpstr>(1)★건축원가(요율조정은이곳에서)★</vt:lpstr>
      <vt:lpstr>공종별집계표</vt:lpstr>
      <vt:lpstr>공종별내역서</vt:lpstr>
      <vt:lpstr>일위대가목록</vt:lpstr>
      <vt:lpstr>일위대가</vt:lpstr>
      <vt:lpstr>중기단가목록</vt:lpstr>
      <vt:lpstr>중기단가산출서</vt:lpstr>
      <vt:lpstr>단가대비표</vt:lpstr>
      <vt:lpstr> 공사설정 </vt:lpstr>
      <vt:lpstr>Sheet1</vt:lpstr>
      <vt:lpstr>'(1)★건축원가(요율조정은이곳에서)★'!Print_Area</vt:lpstr>
      <vt:lpstr>공종별내역서!Print_Area</vt:lpstr>
      <vt:lpstr>공종별집계표!Print_Area</vt:lpstr>
      <vt:lpstr>단가대비표!Print_Area</vt:lpstr>
      <vt:lpstr>일위대가!Print_Area</vt:lpstr>
      <vt:lpstr>일위대가목록!Print_Area</vt:lpstr>
      <vt:lpstr>중기단가목록!Print_Area</vt:lpstr>
      <vt:lpstr>중기단가산출서!Print_Area</vt:lpstr>
      <vt:lpstr>총괄집계표!Print_Area</vt:lpstr>
      <vt:lpstr>공종별내역서!Print_Titles</vt:lpstr>
      <vt:lpstr>공종별집계표!Print_Titles</vt:lpstr>
      <vt:lpstr>단가대비표!Print_Titles</vt:lpstr>
      <vt:lpstr>일위대가!Print_Titles</vt:lpstr>
      <vt:lpstr>일위대가목록!Print_Titles</vt:lpstr>
      <vt:lpstr>중기단가목록!Print_Titles</vt:lpstr>
      <vt:lpstr>중기단가산출서!Print_Titles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유한건축</dc:creator>
  <cp:lastModifiedBy>ubo</cp:lastModifiedBy>
  <dcterms:created xsi:type="dcterms:W3CDTF">2021-07-20T07:53:52Z</dcterms:created>
  <dcterms:modified xsi:type="dcterms:W3CDTF">2021-07-20T08:39:33Z</dcterms:modified>
</cp:coreProperties>
</file>