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775" tabRatio="774" activeTab="1"/>
  </bookViews>
  <sheets>
    <sheet name="수입" sheetId="2" r:id="rId1"/>
    <sheet name="지출" sheetId="3" r:id="rId2"/>
    <sheet name="2-1대행(본부)" sheetId="25" state="hidden" r:id="rId3"/>
    <sheet name="2-2대행(박미) " sheetId="26" state="hidden" r:id="rId4"/>
    <sheet name="2-3대행(연구원)" sheetId="27" state="hidden" r:id="rId5"/>
  </sheets>
  <definedNames>
    <definedName name="_xlnm._FilterDatabase" localSheetId="2" hidden="1">'2-1대행(본부)'!#REF!</definedName>
    <definedName name="_xlnm._FilterDatabase" localSheetId="3" hidden="1">'2-2대행(박미) '!#REF!</definedName>
    <definedName name="_xlnm._FilterDatabase" localSheetId="4" hidden="1">'2-3대행(연구원)'!#REF!</definedName>
    <definedName name="_xlnm.Print_Area" localSheetId="2">'2-1대행(본부)'!$A$1:$AA$211</definedName>
    <definedName name="_xlnm.Print_Area" localSheetId="3">'2-2대행(박미) '!$A$1:$AA$211</definedName>
    <definedName name="_xlnm.Print_Area" localSheetId="4">'2-3대행(연구원)'!$A$1:$AA$211</definedName>
    <definedName name="_xlnm.Print_Area" localSheetId="0">수입!$A$1:$G$36</definedName>
    <definedName name="_xlnm.Print_Area" localSheetId="1">지출!$A$1:$G$34</definedName>
    <definedName name="_xlnm.Print_Titles" localSheetId="2">'2-1대행(본부)'!$1:$4</definedName>
    <definedName name="_xlnm.Print_Titles" localSheetId="3">'2-2대행(박미) '!$1:$4</definedName>
    <definedName name="_xlnm.Print_Titles" localSheetId="4">'2-3대행(연구원)'!$1:$4</definedName>
    <definedName name="_xlnm.Print_Titles" localSheetId="0">수입!$3:$4</definedName>
    <definedName name="_xlnm.Print_Titles" localSheetId="1">지출!$1:$4</definedName>
  </definedNames>
  <calcPr calcId="162913"/>
</workbook>
</file>

<file path=xl/calcChain.xml><?xml version="1.0" encoding="utf-8"?>
<calcChain xmlns="http://schemas.openxmlformats.org/spreadsheetml/2006/main">
  <c r="AB211" i="27" l="1"/>
  <c r="AA211" i="27" s="1"/>
  <c r="AB210" i="27"/>
  <c r="AA210" i="27" s="1"/>
  <c r="AB209" i="27"/>
  <c r="AA209" i="27" s="1"/>
  <c r="H209" i="27" s="1"/>
  <c r="H208" i="27" s="1"/>
  <c r="AB207" i="27"/>
  <c r="AA207" i="27" s="1"/>
  <c r="H207" i="27" s="1"/>
  <c r="H206" i="27" s="1"/>
  <c r="AB205" i="27"/>
  <c r="AA205" i="27" s="1"/>
  <c r="H205" i="27" s="1"/>
  <c r="H204" i="27" s="1"/>
  <c r="AB203" i="27"/>
  <c r="AA203" i="27" s="1"/>
  <c r="H203" i="27" s="1"/>
  <c r="AB202" i="27"/>
  <c r="AA202" i="27"/>
  <c r="H202" i="27" s="1"/>
  <c r="H201" i="27" s="1"/>
  <c r="AB200" i="27"/>
  <c r="AA200" i="27"/>
  <c r="AB199" i="27"/>
  <c r="AA199" i="27"/>
  <c r="AB198" i="27"/>
  <c r="AB197" i="27" s="1"/>
  <c r="AA197" i="27" s="1"/>
  <c r="H197" i="27" s="1"/>
  <c r="AA198" i="27"/>
  <c r="H196" i="27"/>
  <c r="AB195" i="27"/>
  <c r="AA195" i="27"/>
  <c r="AB194" i="27"/>
  <c r="AA194" i="27"/>
  <c r="AB193" i="27"/>
  <c r="AB192" i="27" s="1"/>
  <c r="AA192" i="27" s="1"/>
  <c r="H192" i="27" s="1"/>
  <c r="H191" i="27" s="1"/>
  <c r="AA193" i="27"/>
  <c r="AB190" i="27"/>
  <c r="AA190" i="27"/>
  <c r="AB189" i="27"/>
  <c r="AB188" i="27" s="1"/>
  <c r="AA189" i="27"/>
  <c r="AA188" i="27"/>
  <c r="H188" i="27" s="1"/>
  <c r="H187" i="27" s="1"/>
  <c r="AB186" i="27"/>
  <c r="AA186" i="27"/>
  <c r="AB185" i="27"/>
  <c r="AB184" i="27" s="1"/>
  <c r="AA185" i="27"/>
  <c r="AA184" i="27"/>
  <c r="H184" i="27" s="1"/>
  <c r="H183" i="27" s="1"/>
  <c r="AB182" i="27"/>
  <c r="AA182" i="27"/>
  <c r="H182" i="27" s="1"/>
  <c r="AB181" i="27"/>
  <c r="AA181" i="27" s="1"/>
  <c r="H181" i="27"/>
  <c r="H180" i="27" s="1"/>
  <c r="AB179" i="27"/>
  <c r="AA179" i="27" s="1"/>
  <c r="H179" i="27"/>
  <c r="H178" i="27" s="1"/>
  <c r="AB177" i="27"/>
  <c r="AA177" i="27" s="1"/>
  <c r="AB176" i="27"/>
  <c r="AA176" i="27" s="1"/>
  <c r="AB175" i="27"/>
  <c r="AA175" i="27" s="1"/>
  <c r="AB174" i="27"/>
  <c r="AB172" i="27"/>
  <c r="AA172" i="27" s="1"/>
  <c r="AB171" i="27"/>
  <c r="AA171" i="27" s="1"/>
  <c r="AB170" i="27"/>
  <c r="AB168" i="27"/>
  <c r="AA168" i="27" s="1"/>
  <c r="AB167" i="27"/>
  <c r="AA167" i="27" s="1"/>
  <c r="AB166" i="27"/>
  <c r="AB163" i="27"/>
  <c r="AA163" i="27"/>
  <c r="AB162" i="27"/>
  <c r="AA162" i="27"/>
  <c r="AB161" i="27"/>
  <c r="AA161" i="27"/>
  <c r="AB160" i="27"/>
  <c r="AA160" i="27"/>
  <c r="AB159" i="27"/>
  <c r="AA159" i="27"/>
  <c r="AB158" i="27"/>
  <c r="AA158" i="27"/>
  <c r="AB157" i="27"/>
  <c r="AA157" i="27"/>
  <c r="AB156" i="27"/>
  <c r="AB155" i="27" s="1"/>
  <c r="AA155" i="27" s="1"/>
  <c r="AA156" i="27"/>
  <c r="AB154" i="27"/>
  <c r="AA154" i="27"/>
  <c r="AB153" i="27"/>
  <c r="AA153" i="27"/>
  <c r="AB152" i="27"/>
  <c r="AB151" i="27" s="1"/>
  <c r="AA152" i="27"/>
  <c r="AB150" i="27"/>
  <c r="AA150" i="27"/>
  <c r="AB149" i="27"/>
  <c r="AA149" i="27"/>
  <c r="AB148" i="27"/>
  <c r="AA148" i="27"/>
  <c r="AB147" i="27"/>
  <c r="AA147" i="27"/>
  <c r="AB146" i="27"/>
  <c r="AA146" i="27"/>
  <c r="AB145" i="27"/>
  <c r="AA145" i="27"/>
  <c r="AB144" i="27"/>
  <c r="AA144" i="27"/>
  <c r="AB143" i="27"/>
  <c r="AA143" i="27"/>
  <c r="AB138" i="27"/>
  <c r="AA138" i="27"/>
  <c r="H138" i="27" s="1"/>
  <c r="H137" i="27" s="1"/>
  <c r="AB136" i="27"/>
  <c r="AA136" i="27"/>
  <c r="AB135" i="27"/>
  <c r="AA135" i="27"/>
  <c r="AB134" i="27"/>
  <c r="AA134" i="27" s="1"/>
  <c r="H134" i="27" s="1"/>
  <c r="AB133" i="27"/>
  <c r="AA133" i="27" s="1"/>
  <c r="H133" i="27" s="1"/>
  <c r="H132" i="27" s="1"/>
  <c r="AB131" i="27"/>
  <c r="AA131" i="27"/>
  <c r="H131" i="27" s="1"/>
  <c r="H130" i="27" s="1"/>
  <c r="AB129" i="27"/>
  <c r="AA129" i="27" s="1"/>
  <c r="AB128" i="27"/>
  <c r="AA128" i="27" s="1"/>
  <c r="I124" i="27"/>
  <c r="AB123" i="27"/>
  <c r="AA123" i="27" s="1"/>
  <c r="H123" i="27" s="1"/>
  <c r="H122" i="27" s="1"/>
  <c r="AB121" i="27"/>
  <c r="AA121" i="27" s="1"/>
  <c r="AB120" i="27"/>
  <c r="AA120" i="27" s="1"/>
  <c r="AB119" i="27"/>
  <c r="AA119" i="27" s="1"/>
  <c r="AB118" i="27"/>
  <c r="AA118" i="27" s="1"/>
  <c r="AB117" i="27"/>
  <c r="AA117" i="27" s="1"/>
  <c r="AB116" i="27"/>
  <c r="AB115" i="27" s="1"/>
  <c r="AA115" i="27" s="1"/>
  <c r="AA116" i="27"/>
  <c r="AB114" i="27"/>
  <c r="AA114" i="27"/>
  <c r="AB113" i="27"/>
  <c r="AA113" i="27" s="1"/>
  <c r="AB109" i="27"/>
  <c r="AA109" i="27" s="1"/>
  <c r="H109" i="27"/>
  <c r="H108" i="27"/>
  <c r="AB107" i="27"/>
  <c r="AA107" i="27" s="1"/>
  <c r="AB106" i="27"/>
  <c r="AA106" i="27"/>
  <c r="AB105" i="27"/>
  <c r="AA105" i="27" s="1"/>
  <c r="AB104" i="27"/>
  <c r="AA104" i="27" s="1"/>
  <c r="AB100" i="27"/>
  <c r="AA100" i="27"/>
  <c r="AB99" i="27"/>
  <c r="AA99" i="27" s="1"/>
  <c r="AB98" i="27"/>
  <c r="AA98" i="27"/>
  <c r="AB97" i="27"/>
  <c r="AA97" i="27" s="1"/>
  <c r="AB94" i="27"/>
  <c r="AA94" i="27" s="1"/>
  <c r="H94" i="27" s="1"/>
  <c r="H93" i="27" s="1"/>
  <c r="AB92" i="27"/>
  <c r="AA92" i="27"/>
  <c r="H92" i="27" s="1"/>
  <c r="AB91" i="27"/>
  <c r="AA91" i="27"/>
  <c r="AB90" i="27"/>
  <c r="AA90" i="27" s="1"/>
  <c r="AB89" i="27"/>
  <c r="AA89" i="27"/>
  <c r="AB88" i="27"/>
  <c r="AA88" i="27" s="1"/>
  <c r="AB87" i="27"/>
  <c r="AA87" i="27"/>
  <c r="AB86" i="27"/>
  <c r="AB85" i="27" s="1"/>
  <c r="AA85" i="27" s="1"/>
  <c r="I81" i="27"/>
  <c r="I80" i="27" s="1"/>
  <c r="AB79" i="27"/>
  <c r="AA79" i="27" s="1"/>
  <c r="H79" i="27" s="1"/>
  <c r="H78" i="27" s="1"/>
  <c r="AB77" i="27"/>
  <c r="AA77" i="27"/>
  <c r="H77" i="27" s="1"/>
  <c r="AB76" i="27"/>
  <c r="AA76" i="27" s="1"/>
  <c r="H76" i="27" s="1"/>
  <c r="H75" i="27" s="1"/>
  <c r="AB74" i="27"/>
  <c r="AA74" i="27"/>
  <c r="H74" i="27"/>
  <c r="H73" i="27" s="1"/>
  <c r="AB72" i="27"/>
  <c r="AA72" i="27"/>
  <c r="H72" i="27"/>
  <c r="H71" i="27" s="1"/>
  <c r="AB70" i="27"/>
  <c r="AB69" i="27"/>
  <c r="AA69" i="27" s="1"/>
  <c r="AB68" i="27"/>
  <c r="AA68" i="27"/>
  <c r="AB67" i="27"/>
  <c r="AA67" i="27" s="1"/>
  <c r="AB65" i="27"/>
  <c r="AA65" i="27"/>
  <c r="H65" i="27"/>
  <c r="AB63" i="27"/>
  <c r="AA63" i="27"/>
  <c r="AB62" i="27"/>
  <c r="AA62" i="27"/>
  <c r="AB61" i="27"/>
  <c r="AA61" i="27"/>
  <c r="AB60" i="27"/>
  <c r="AA60" i="27"/>
  <c r="H60" i="27" s="1"/>
  <c r="H59" i="27" s="1"/>
  <c r="AB58" i="27"/>
  <c r="AA58" i="27" s="1"/>
  <c r="AB57" i="27"/>
  <c r="AA57" i="27"/>
  <c r="AB56" i="27"/>
  <c r="AA56" i="27" s="1"/>
  <c r="AB55" i="27"/>
  <c r="AA55" i="27"/>
  <c r="AB54" i="27"/>
  <c r="AA54" i="27" s="1"/>
  <c r="AB53" i="27"/>
  <c r="AA53" i="27"/>
  <c r="AB52" i="27"/>
  <c r="AB51" i="27" s="1"/>
  <c r="AA51" i="27"/>
  <c r="H51" i="27" s="1"/>
  <c r="AB50" i="27"/>
  <c r="AA50" i="27" s="1"/>
  <c r="AB49" i="27"/>
  <c r="AA49" i="27"/>
  <c r="AB48" i="27"/>
  <c r="AA48" i="27" s="1"/>
  <c r="AB47" i="27"/>
  <c r="AA47" i="27" s="1"/>
  <c r="AB46" i="27"/>
  <c r="AA46" i="27" s="1"/>
  <c r="AB45" i="27"/>
  <c r="AA45" i="27"/>
  <c r="AB44" i="27"/>
  <c r="AA44" i="27" s="1"/>
  <c r="AB43" i="27"/>
  <c r="AA43" i="27" s="1"/>
  <c r="AB42" i="27"/>
  <c r="AA42" i="27" s="1"/>
  <c r="AB41" i="27"/>
  <c r="AA41" i="27"/>
  <c r="AB40" i="27"/>
  <c r="AA40" i="27" s="1"/>
  <c r="AB39" i="27"/>
  <c r="AA39" i="27" s="1"/>
  <c r="AB38" i="27"/>
  <c r="AA38" i="27" s="1"/>
  <c r="AB37" i="27"/>
  <c r="AA37" i="27"/>
  <c r="AB36" i="27"/>
  <c r="AA36" i="27" s="1"/>
  <c r="AB35" i="27"/>
  <c r="AB33" i="27"/>
  <c r="AA33" i="27"/>
  <c r="AB32" i="27"/>
  <c r="AA32" i="27" s="1"/>
  <c r="AB31" i="27"/>
  <c r="AA31" i="27" s="1"/>
  <c r="AB30" i="27"/>
  <c r="AA30" i="27" s="1"/>
  <c r="AB29" i="27"/>
  <c r="AA29" i="27" s="1"/>
  <c r="AB28" i="27"/>
  <c r="AA28" i="27" s="1"/>
  <c r="AB27" i="27"/>
  <c r="AB26" i="27"/>
  <c r="AA26" i="27" s="1"/>
  <c r="AB25" i="27"/>
  <c r="AA25" i="27"/>
  <c r="AB24" i="27"/>
  <c r="AA24" i="27" s="1"/>
  <c r="AB22" i="27"/>
  <c r="AA22" i="27" s="1"/>
  <c r="AB21" i="27"/>
  <c r="AB17" i="27"/>
  <c r="AA17" i="27"/>
  <c r="H17" i="27" s="1"/>
  <c r="H16" i="27" s="1"/>
  <c r="AB15" i="27"/>
  <c r="AA15" i="27" s="1"/>
  <c r="AB14" i="27"/>
  <c r="AA14" i="27" s="1"/>
  <c r="AB13" i="27"/>
  <c r="AA13" i="27"/>
  <c r="AB12" i="27"/>
  <c r="AA12" i="27" s="1"/>
  <c r="AB11" i="27"/>
  <c r="AA11" i="27" s="1"/>
  <c r="H11" i="27" s="1"/>
  <c r="H10" i="27" s="1"/>
  <c r="I8" i="27"/>
  <c r="I7" i="27"/>
  <c r="I6" i="27" s="1"/>
  <c r="J5" i="27"/>
  <c r="AB211" i="26"/>
  <c r="AA211" i="26" s="1"/>
  <c r="AB210" i="26"/>
  <c r="AB207" i="26"/>
  <c r="AA207" i="26" s="1"/>
  <c r="H207" i="26" s="1"/>
  <c r="H206" i="26" s="1"/>
  <c r="AB205" i="26"/>
  <c r="AA205" i="26"/>
  <c r="H205" i="26" s="1"/>
  <c r="H204" i="26" s="1"/>
  <c r="AB203" i="26"/>
  <c r="AA203" i="26" s="1"/>
  <c r="H203" i="26"/>
  <c r="AB202" i="26"/>
  <c r="AA202" i="26"/>
  <c r="H202" i="26" s="1"/>
  <c r="H201" i="26" s="1"/>
  <c r="AB200" i="26"/>
  <c r="AA200" i="26"/>
  <c r="AB199" i="26"/>
  <c r="AA199" i="26"/>
  <c r="AB198" i="26"/>
  <c r="AA198" i="26"/>
  <c r="AB197" i="26"/>
  <c r="AA197" i="26"/>
  <c r="H197" i="26" s="1"/>
  <c r="H196" i="26" s="1"/>
  <c r="AB195" i="26"/>
  <c r="AA195" i="26" s="1"/>
  <c r="AB194" i="26"/>
  <c r="AA194" i="26"/>
  <c r="AB193" i="26"/>
  <c r="AB192" i="26" s="1"/>
  <c r="AA192" i="26"/>
  <c r="H192" i="26" s="1"/>
  <c r="H191" i="26" s="1"/>
  <c r="AB190" i="26"/>
  <c r="AA190" i="26"/>
  <c r="AB189" i="26"/>
  <c r="AB188" i="26" s="1"/>
  <c r="AA189" i="26"/>
  <c r="AA188" i="26"/>
  <c r="H188" i="26"/>
  <c r="H187" i="26" s="1"/>
  <c r="AB186" i="26"/>
  <c r="AA186" i="26"/>
  <c r="AB185" i="26"/>
  <c r="AB182" i="26"/>
  <c r="AA182" i="26"/>
  <c r="H182" i="26" s="1"/>
  <c r="AB181" i="26"/>
  <c r="AA181" i="26" s="1"/>
  <c r="H181" i="26" s="1"/>
  <c r="H180" i="26" s="1"/>
  <c r="AB179" i="26"/>
  <c r="AA179" i="26" s="1"/>
  <c r="H179" i="26"/>
  <c r="H178" i="26" s="1"/>
  <c r="AB177" i="26"/>
  <c r="AA177" i="26" s="1"/>
  <c r="AB176" i="26"/>
  <c r="AA176" i="26"/>
  <c r="AB175" i="26"/>
  <c r="AA175" i="26" s="1"/>
  <c r="AB174" i="26"/>
  <c r="AA174" i="26"/>
  <c r="AB173" i="26"/>
  <c r="AA173" i="26" s="1"/>
  <c r="AB172" i="26"/>
  <c r="AA172" i="26"/>
  <c r="AB171" i="26"/>
  <c r="AA171" i="26" s="1"/>
  <c r="AB170" i="26"/>
  <c r="AB168" i="26"/>
  <c r="AA168" i="26" s="1"/>
  <c r="AB167" i="26"/>
  <c r="AA167" i="26"/>
  <c r="AB166" i="26"/>
  <c r="AB163" i="26"/>
  <c r="AA163" i="26"/>
  <c r="AB162" i="26"/>
  <c r="AA162" i="26" s="1"/>
  <c r="AB161" i="26"/>
  <c r="AA161" i="26"/>
  <c r="AB160" i="26"/>
  <c r="AA160" i="26" s="1"/>
  <c r="AB159" i="26"/>
  <c r="AA159" i="26"/>
  <c r="AB158" i="26"/>
  <c r="AA158" i="26" s="1"/>
  <c r="AB157" i="26"/>
  <c r="AA157" i="26"/>
  <c r="AB156" i="26"/>
  <c r="AA156" i="26" s="1"/>
  <c r="AB155" i="26"/>
  <c r="AA155" i="26"/>
  <c r="AB154" i="26"/>
  <c r="AA154" i="26" s="1"/>
  <c r="AB153" i="26"/>
  <c r="AA153" i="26"/>
  <c r="AB152" i="26"/>
  <c r="AA152" i="26" s="1"/>
  <c r="AB151" i="26"/>
  <c r="AA151" i="26"/>
  <c r="AB150" i="26"/>
  <c r="AA150" i="26" s="1"/>
  <c r="AB149" i="26"/>
  <c r="AA149" i="26"/>
  <c r="AB148" i="26"/>
  <c r="AA148" i="26" s="1"/>
  <c r="AB147" i="26"/>
  <c r="AA147" i="26"/>
  <c r="AB146" i="26"/>
  <c r="AA146" i="26" s="1"/>
  <c r="AB145" i="26"/>
  <c r="AB144" i="26" s="1"/>
  <c r="AA144" i="26" s="1"/>
  <c r="AA145" i="26"/>
  <c r="AB143" i="26"/>
  <c r="AB142" i="26" s="1"/>
  <c r="AA143" i="26"/>
  <c r="AB138" i="26"/>
  <c r="AA138" i="26" s="1"/>
  <c r="H138" i="26" s="1"/>
  <c r="H137" i="26" s="1"/>
  <c r="AB136" i="26"/>
  <c r="AA136" i="26" s="1"/>
  <c r="AB135" i="26"/>
  <c r="AB134" i="26" s="1"/>
  <c r="AA134" i="26" s="1"/>
  <c r="H134" i="26" s="1"/>
  <c r="AA135" i="26"/>
  <c r="AB133" i="26"/>
  <c r="AA133" i="26" s="1"/>
  <c r="H133" i="26" s="1"/>
  <c r="AB131" i="26"/>
  <c r="AA131" i="26" s="1"/>
  <c r="H131" i="26" s="1"/>
  <c r="H130" i="26" s="1"/>
  <c r="AB129" i="26"/>
  <c r="AA129" i="26" s="1"/>
  <c r="AB128" i="26"/>
  <c r="AA128" i="26" s="1"/>
  <c r="I124" i="26"/>
  <c r="AB123" i="26"/>
  <c r="AA123" i="26" s="1"/>
  <c r="H123" i="26" s="1"/>
  <c r="H122" i="26" s="1"/>
  <c r="AB121" i="26"/>
  <c r="AA121" i="26" s="1"/>
  <c r="AB120" i="26"/>
  <c r="AA120" i="26"/>
  <c r="AB119" i="26"/>
  <c r="AB118" i="26" s="1"/>
  <c r="AB112" i="26" s="1"/>
  <c r="AA118" i="26"/>
  <c r="AB117" i="26"/>
  <c r="AA117" i="26" s="1"/>
  <c r="AB116" i="26"/>
  <c r="AA116" i="26"/>
  <c r="AB115" i="26"/>
  <c r="AA115" i="26" s="1"/>
  <c r="AB114" i="26"/>
  <c r="AA114" i="26"/>
  <c r="AB113" i="26"/>
  <c r="AA113" i="26"/>
  <c r="AA112" i="26"/>
  <c r="H112" i="26" s="1"/>
  <c r="H111" i="26" s="1"/>
  <c r="AB109" i="26"/>
  <c r="AA109" i="26" s="1"/>
  <c r="H109" i="26" s="1"/>
  <c r="H108" i="26"/>
  <c r="AB107" i="26"/>
  <c r="AA107" i="26" s="1"/>
  <c r="AB106" i="26"/>
  <c r="AA106" i="26"/>
  <c r="AB105" i="26"/>
  <c r="AA105" i="26" s="1"/>
  <c r="AB104" i="26"/>
  <c r="AA104" i="26"/>
  <c r="AB103" i="26"/>
  <c r="AA103" i="26" s="1"/>
  <c r="H103" i="26" s="1"/>
  <c r="H102" i="26"/>
  <c r="H101" i="26" s="1"/>
  <c r="J101" i="26" s="1"/>
  <c r="AB100" i="26"/>
  <c r="AA100" i="26"/>
  <c r="AB99" i="26"/>
  <c r="AA99" i="26" s="1"/>
  <c r="AB98" i="26"/>
  <c r="AA98" i="26"/>
  <c r="AB97" i="26"/>
  <c r="AB96" i="26" s="1"/>
  <c r="AA96" i="26"/>
  <c r="H96" i="26" s="1"/>
  <c r="H95" i="26" s="1"/>
  <c r="AB94" i="26"/>
  <c r="AA94" i="26"/>
  <c r="H94" i="26" s="1"/>
  <c r="H93" i="26" s="1"/>
  <c r="AB92" i="26"/>
  <c r="AA92" i="26"/>
  <c r="H92" i="26" s="1"/>
  <c r="AB91" i="26"/>
  <c r="AA91" i="26" s="1"/>
  <c r="AB90" i="26"/>
  <c r="AA90" i="26" s="1"/>
  <c r="AB89" i="26"/>
  <c r="AA89" i="26" s="1"/>
  <c r="AB88" i="26"/>
  <c r="AA88" i="26" s="1"/>
  <c r="AB87" i="26"/>
  <c r="AA87" i="26" s="1"/>
  <c r="AB86" i="26"/>
  <c r="I81" i="26"/>
  <c r="I80" i="26"/>
  <c r="AB79" i="26"/>
  <c r="AA79" i="26" s="1"/>
  <c r="H79" i="26" s="1"/>
  <c r="H78" i="26" s="1"/>
  <c r="AB77" i="26"/>
  <c r="AA77" i="26" s="1"/>
  <c r="H77" i="26" s="1"/>
  <c r="AB76" i="26"/>
  <c r="AA76" i="26"/>
  <c r="H76" i="26" s="1"/>
  <c r="AB74" i="26"/>
  <c r="AA74" i="26"/>
  <c r="H74" i="26" s="1"/>
  <c r="H73" i="26" s="1"/>
  <c r="AB72" i="26"/>
  <c r="AA72" i="26"/>
  <c r="H72" i="26" s="1"/>
  <c r="H71" i="26" s="1"/>
  <c r="AB70" i="26"/>
  <c r="AA70" i="26"/>
  <c r="AB69" i="26"/>
  <c r="AA69" i="26"/>
  <c r="AB68" i="26"/>
  <c r="AA68" i="26"/>
  <c r="AB67" i="26"/>
  <c r="AB66" i="26" s="1"/>
  <c r="AA66" i="26" s="1"/>
  <c r="H66" i="26" s="1"/>
  <c r="AA67" i="26"/>
  <c r="AB65" i="26"/>
  <c r="AA65" i="26" s="1"/>
  <c r="H65" i="26"/>
  <c r="AB63" i="26"/>
  <c r="AA63" i="26" s="1"/>
  <c r="AB62" i="26"/>
  <c r="AA62" i="26" s="1"/>
  <c r="AB61" i="26"/>
  <c r="AA61" i="26" s="1"/>
  <c r="AB60" i="26"/>
  <c r="AA60" i="26" s="1"/>
  <c r="H60" i="26" s="1"/>
  <c r="H59" i="26" s="1"/>
  <c r="AB58" i="26"/>
  <c r="AA58" i="26" s="1"/>
  <c r="AB57" i="26"/>
  <c r="AA57" i="26" s="1"/>
  <c r="AB56" i="26"/>
  <c r="AA56" i="26" s="1"/>
  <c r="AB55" i="26"/>
  <c r="AA55" i="26" s="1"/>
  <c r="AB54" i="26"/>
  <c r="AA54" i="26" s="1"/>
  <c r="AB53" i="26"/>
  <c r="AA53" i="26" s="1"/>
  <c r="AB52" i="26"/>
  <c r="AB50" i="26"/>
  <c r="AA50" i="26"/>
  <c r="AB49" i="26"/>
  <c r="AA49" i="26"/>
  <c r="AB48" i="26"/>
  <c r="AB47" i="26" s="1"/>
  <c r="AA47" i="26"/>
  <c r="AB46" i="26"/>
  <c r="AA46" i="26" s="1"/>
  <c r="AB45" i="26"/>
  <c r="AA45" i="26"/>
  <c r="AB44" i="26"/>
  <c r="AA44" i="26" s="1"/>
  <c r="AB43" i="26"/>
  <c r="AA43" i="26"/>
  <c r="AB42" i="26"/>
  <c r="AA42" i="26" s="1"/>
  <c r="AB41" i="26"/>
  <c r="AA41" i="26"/>
  <c r="AB40" i="26"/>
  <c r="AA40" i="26" s="1"/>
  <c r="AB39" i="26"/>
  <c r="AB38" i="26" s="1"/>
  <c r="AA38" i="26" s="1"/>
  <c r="AA39" i="26"/>
  <c r="AB37" i="26"/>
  <c r="AA37" i="26"/>
  <c r="AB36" i="26"/>
  <c r="AA36" i="26" s="1"/>
  <c r="AB35" i="26"/>
  <c r="AA35" i="26"/>
  <c r="AB34" i="26"/>
  <c r="AA34" i="26" s="1"/>
  <c r="AB33" i="26"/>
  <c r="AA33" i="26"/>
  <c r="AB32" i="26"/>
  <c r="AA32" i="26" s="1"/>
  <c r="AB31" i="26"/>
  <c r="AA31" i="26"/>
  <c r="AB30" i="26"/>
  <c r="AA30" i="26" s="1"/>
  <c r="AB29" i="26"/>
  <c r="AA29" i="26"/>
  <c r="AB28" i="26"/>
  <c r="AA28" i="26" s="1"/>
  <c r="AB27" i="26"/>
  <c r="AA27" i="26"/>
  <c r="AB26" i="26"/>
  <c r="AA26" i="26" s="1"/>
  <c r="AB25" i="26"/>
  <c r="AA25" i="26"/>
  <c r="AB24" i="26"/>
  <c r="AA24" i="26" s="1"/>
  <c r="AB23" i="26"/>
  <c r="AA23" i="26"/>
  <c r="AB22" i="26"/>
  <c r="AA22" i="26" s="1"/>
  <c r="AB21" i="26"/>
  <c r="AB20" i="26" s="1"/>
  <c r="AA21" i="26"/>
  <c r="AB17" i="26"/>
  <c r="AA17" i="26"/>
  <c r="H17" i="26" s="1"/>
  <c r="H16" i="26" s="1"/>
  <c r="AB15" i="26"/>
  <c r="AA15" i="26"/>
  <c r="AB14" i="26"/>
  <c r="AA14" i="26"/>
  <c r="AB13" i="26"/>
  <c r="AA13" i="26"/>
  <c r="AB12" i="26"/>
  <c r="AA12" i="26" s="1"/>
  <c r="AB11" i="26"/>
  <c r="AA11" i="26"/>
  <c r="H11" i="26" s="1"/>
  <c r="H10" i="26" s="1"/>
  <c r="I8" i="26"/>
  <c r="I7" i="26"/>
  <c r="I6" i="26"/>
  <c r="J5" i="26"/>
  <c r="AB211" i="25"/>
  <c r="AA211" i="25" s="1"/>
  <c r="AB210" i="25"/>
  <c r="AA210" i="25" s="1"/>
  <c r="AB207" i="25"/>
  <c r="AA207" i="25" s="1"/>
  <c r="H207" i="25" s="1"/>
  <c r="H206" i="25" s="1"/>
  <c r="AB205" i="25"/>
  <c r="AA205" i="25" s="1"/>
  <c r="H205" i="25" s="1"/>
  <c r="H204" i="25" s="1"/>
  <c r="AB203" i="25"/>
  <c r="AA203" i="25" s="1"/>
  <c r="H203" i="25" s="1"/>
  <c r="AB202" i="25"/>
  <c r="AA202" i="25"/>
  <c r="H202" i="25" s="1"/>
  <c r="H201" i="25" s="1"/>
  <c r="AB200" i="25"/>
  <c r="AA200" i="25"/>
  <c r="AB199" i="25"/>
  <c r="AA199" i="25"/>
  <c r="AB198" i="25"/>
  <c r="AB197" i="25" s="1"/>
  <c r="AA197" i="25" s="1"/>
  <c r="H197" i="25" s="1"/>
  <c r="H196" i="25" s="1"/>
  <c r="AA198" i="25"/>
  <c r="AB195" i="25"/>
  <c r="AA195" i="25"/>
  <c r="AB194" i="25"/>
  <c r="AA194" i="25"/>
  <c r="AB193" i="25"/>
  <c r="AA193" i="25"/>
  <c r="AB192" i="25"/>
  <c r="AA192" i="25"/>
  <c r="H192" i="25" s="1"/>
  <c r="H191" i="25" s="1"/>
  <c r="AB190" i="25"/>
  <c r="AA190" i="25"/>
  <c r="AB189" i="25"/>
  <c r="AA189" i="25"/>
  <c r="AB188" i="25"/>
  <c r="AA188" i="25"/>
  <c r="H188" i="25" s="1"/>
  <c r="H187" i="25" s="1"/>
  <c r="AB186" i="25"/>
  <c r="AA186" i="25"/>
  <c r="AB185" i="25"/>
  <c r="AA185" i="25"/>
  <c r="AB184" i="25"/>
  <c r="AA184" i="25"/>
  <c r="H184" i="25" s="1"/>
  <c r="H183" i="25" s="1"/>
  <c r="AB182" i="25"/>
  <c r="AA182" i="25"/>
  <c r="H182" i="25" s="1"/>
  <c r="AB181" i="25"/>
  <c r="AA181" i="25" s="1"/>
  <c r="H181" i="25"/>
  <c r="AB179" i="25"/>
  <c r="AA179" i="25" s="1"/>
  <c r="H179" i="25" s="1"/>
  <c r="H178" i="25" s="1"/>
  <c r="AB177" i="25"/>
  <c r="AA177" i="25" s="1"/>
  <c r="AB176" i="25"/>
  <c r="AA176" i="25" s="1"/>
  <c r="AB175" i="25"/>
  <c r="AA175" i="25" s="1"/>
  <c r="AB174" i="25"/>
  <c r="AB172" i="25"/>
  <c r="AA172" i="25" s="1"/>
  <c r="AB171" i="25"/>
  <c r="AA171" i="25" s="1"/>
  <c r="AB170" i="25"/>
  <c r="AB168" i="25"/>
  <c r="AA168" i="25" s="1"/>
  <c r="AB167" i="25"/>
  <c r="AA167" i="25" s="1"/>
  <c r="AB166" i="25"/>
  <c r="AB163" i="25"/>
  <c r="AA163" i="25"/>
  <c r="AB162" i="25"/>
  <c r="AA162" i="25"/>
  <c r="AB161" i="25"/>
  <c r="AA161" i="25"/>
  <c r="AB160" i="25"/>
  <c r="AA160" i="25"/>
  <c r="AB159" i="25"/>
  <c r="AB158" i="25" s="1"/>
  <c r="AA158" i="25" s="1"/>
  <c r="AA159" i="25"/>
  <c r="AB157" i="25"/>
  <c r="AA157" i="25"/>
  <c r="AB156" i="25"/>
  <c r="AA156" i="25"/>
  <c r="AB155" i="25"/>
  <c r="AA155" i="25"/>
  <c r="AB154" i="25"/>
  <c r="AA154" i="25"/>
  <c r="AB153" i="25"/>
  <c r="AA153" i="25"/>
  <c r="AB152" i="25"/>
  <c r="AA152" i="25"/>
  <c r="AB151" i="25"/>
  <c r="AA151" i="25"/>
  <c r="AB150" i="25"/>
  <c r="AA150" i="25"/>
  <c r="AB149" i="25"/>
  <c r="AA149" i="25"/>
  <c r="AB148" i="25"/>
  <c r="AA148" i="25"/>
  <c r="AB147" i="25"/>
  <c r="AA147" i="25"/>
  <c r="AB146" i="25"/>
  <c r="AA146" i="25"/>
  <c r="AB145" i="25"/>
  <c r="AB144" i="25" s="1"/>
  <c r="AA144" i="25" s="1"/>
  <c r="AA145" i="25"/>
  <c r="AB143" i="25"/>
  <c r="AB142" i="25" s="1"/>
  <c r="AA143" i="25"/>
  <c r="AB138" i="25"/>
  <c r="AA138" i="25"/>
  <c r="H138" i="25" s="1"/>
  <c r="H137" i="25"/>
  <c r="AB136" i="25"/>
  <c r="AA136" i="25"/>
  <c r="AB135" i="25"/>
  <c r="AB134" i="25" s="1"/>
  <c r="AA134" i="25" s="1"/>
  <c r="H134" i="25" s="1"/>
  <c r="AA135" i="25"/>
  <c r="AB133" i="25"/>
  <c r="AA133" i="25" s="1"/>
  <c r="H133" i="25" s="1"/>
  <c r="H132" i="25" s="1"/>
  <c r="AB131" i="25"/>
  <c r="AA131" i="25" s="1"/>
  <c r="H131" i="25" s="1"/>
  <c r="H130" i="25" s="1"/>
  <c r="AB129" i="25"/>
  <c r="AA129" i="25" s="1"/>
  <c r="AB128" i="25"/>
  <c r="AA128" i="25" s="1"/>
  <c r="AB127" i="25"/>
  <c r="AA127" i="25" s="1"/>
  <c r="H127" i="25" s="1"/>
  <c r="H126" i="25" s="1"/>
  <c r="H125" i="25" s="1"/>
  <c r="J125" i="25" s="1"/>
  <c r="I124" i="25"/>
  <c r="AB123" i="25"/>
  <c r="AA123" i="25"/>
  <c r="H123" i="25" s="1"/>
  <c r="H122" i="25" s="1"/>
  <c r="AB121" i="25"/>
  <c r="AA121" i="25"/>
  <c r="AB120" i="25"/>
  <c r="AA120" i="25"/>
  <c r="AB119" i="25"/>
  <c r="AA119" i="25"/>
  <c r="AB118" i="25"/>
  <c r="AA118" i="25"/>
  <c r="AB117" i="25"/>
  <c r="AA117" i="25"/>
  <c r="AB116" i="25"/>
  <c r="AB115" i="25" s="1"/>
  <c r="AA116" i="25"/>
  <c r="AB114" i="25"/>
  <c r="AA114" i="25"/>
  <c r="AB113" i="25"/>
  <c r="AA113" i="25"/>
  <c r="AB109" i="25"/>
  <c r="AA109" i="25"/>
  <c r="H109" i="25" s="1"/>
  <c r="H108" i="25"/>
  <c r="AB107" i="25"/>
  <c r="AA107" i="25"/>
  <c r="AB106" i="25"/>
  <c r="AA106" i="25"/>
  <c r="AB105" i="25"/>
  <c r="AA105" i="25"/>
  <c r="AB104" i="25"/>
  <c r="AA104" i="25"/>
  <c r="AB103" i="25"/>
  <c r="AA103" i="25"/>
  <c r="H103" i="25" s="1"/>
  <c r="H102" i="25" s="1"/>
  <c r="H101" i="25" s="1"/>
  <c r="J101" i="25" s="1"/>
  <c r="AB100" i="25"/>
  <c r="AA100" i="25"/>
  <c r="AB99" i="25"/>
  <c r="AA99" i="25"/>
  <c r="AB98" i="25"/>
  <c r="AA98" i="25"/>
  <c r="AB97" i="25"/>
  <c r="AB96" i="25" s="1"/>
  <c r="AA96" i="25" s="1"/>
  <c r="H96" i="25" s="1"/>
  <c r="H95" i="25" s="1"/>
  <c r="AA97" i="25"/>
  <c r="AB94" i="25"/>
  <c r="AA94" i="25"/>
  <c r="H94" i="25" s="1"/>
  <c r="H93" i="25" s="1"/>
  <c r="AB92" i="25"/>
  <c r="AA92" i="25"/>
  <c r="H92" i="25" s="1"/>
  <c r="AB91" i="25"/>
  <c r="AA91" i="25" s="1"/>
  <c r="AB90" i="25"/>
  <c r="AA90" i="25" s="1"/>
  <c r="AB89" i="25"/>
  <c r="AA89" i="25" s="1"/>
  <c r="AB88" i="25"/>
  <c r="AA88" i="25" s="1"/>
  <c r="AB87" i="25"/>
  <c r="AA87" i="25" s="1"/>
  <c r="AB86" i="25"/>
  <c r="I81" i="25"/>
  <c r="I80" i="25"/>
  <c r="AB79" i="25"/>
  <c r="AA79" i="25" s="1"/>
  <c r="H79" i="25"/>
  <c r="H78" i="25" s="1"/>
  <c r="AB77" i="25"/>
  <c r="AA77" i="25" s="1"/>
  <c r="H77" i="25" s="1"/>
  <c r="AB76" i="25"/>
  <c r="AA76" i="25"/>
  <c r="H76" i="25" s="1"/>
  <c r="H75" i="25" s="1"/>
  <c r="AB74" i="25"/>
  <c r="AA74" i="25"/>
  <c r="H74" i="25" s="1"/>
  <c r="H73" i="25"/>
  <c r="AB72" i="25"/>
  <c r="AA72" i="25"/>
  <c r="H72" i="25" s="1"/>
  <c r="H71" i="25"/>
  <c r="AB70" i="25"/>
  <c r="AA70" i="25"/>
  <c r="AB69" i="25"/>
  <c r="AA69" i="25"/>
  <c r="AB68" i="25"/>
  <c r="AA68" i="25"/>
  <c r="AB67" i="25"/>
  <c r="AB66" i="25" s="1"/>
  <c r="AA67" i="25"/>
  <c r="AA66" i="25"/>
  <c r="H66" i="25" s="1"/>
  <c r="AB65" i="25"/>
  <c r="AA65" i="25" s="1"/>
  <c r="H65" i="25" s="1"/>
  <c r="H64" i="25" s="1"/>
  <c r="AB63" i="25"/>
  <c r="AA63" i="25" s="1"/>
  <c r="AB62" i="25"/>
  <c r="AA62" i="25" s="1"/>
  <c r="AB61" i="25"/>
  <c r="AA61" i="25" s="1"/>
  <c r="AB58" i="25"/>
  <c r="AA58" i="25" s="1"/>
  <c r="AB57" i="25"/>
  <c r="AA57" i="25" s="1"/>
  <c r="AB56" i="25"/>
  <c r="AA56" i="25" s="1"/>
  <c r="AB55" i="25"/>
  <c r="AA55" i="25" s="1"/>
  <c r="AB54" i="25"/>
  <c r="AA54" i="25" s="1"/>
  <c r="AB53" i="25"/>
  <c r="AA53" i="25" s="1"/>
  <c r="AB50" i="25"/>
  <c r="AA50" i="25"/>
  <c r="AB49" i="25"/>
  <c r="AA49" i="25"/>
  <c r="AB48" i="25"/>
  <c r="AA48" i="25"/>
  <c r="AB47" i="25"/>
  <c r="AA47" i="25"/>
  <c r="AB46" i="25"/>
  <c r="AA46" i="25"/>
  <c r="AB45" i="25"/>
  <c r="AA45" i="25"/>
  <c r="AB44" i="25"/>
  <c r="AA44" i="25"/>
  <c r="AB43" i="25"/>
  <c r="AA43" i="25"/>
  <c r="AB42" i="25"/>
  <c r="AA42" i="25"/>
  <c r="AB41" i="25"/>
  <c r="AA41" i="25"/>
  <c r="AB40" i="25"/>
  <c r="AA40" i="25"/>
  <c r="AB39" i="25"/>
  <c r="AB38" i="25" s="1"/>
  <c r="AA38" i="25" s="1"/>
  <c r="AA39" i="25"/>
  <c r="AB37" i="25"/>
  <c r="AA37" i="25"/>
  <c r="AB36" i="25"/>
  <c r="AA36" i="25"/>
  <c r="AB35" i="25"/>
  <c r="AB34" i="25" s="1"/>
  <c r="AA35" i="25"/>
  <c r="AA34" i="25"/>
  <c r="AB33" i="25"/>
  <c r="AA33" i="25"/>
  <c r="AB32" i="25"/>
  <c r="AA32" i="25"/>
  <c r="AB31" i="25"/>
  <c r="AA31" i="25"/>
  <c r="AB30" i="25"/>
  <c r="AA30" i="25"/>
  <c r="AB29" i="25"/>
  <c r="AA29" i="25"/>
  <c r="AB28" i="25"/>
  <c r="AA28" i="25"/>
  <c r="AB27" i="25"/>
  <c r="AA27" i="25"/>
  <c r="AB26" i="25"/>
  <c r="AA26" i="25"/>
  <c r="AB25" i="25"/>
  <c r="AA25" i="25"/>
  <c r="AB24" i="25"/>
  <c r="AA24" i="25"/>
  <c r="AB23" i="25"/>
  <c r="AA23" i="25"/>
  <c r="AB22" i="25"/>
  <c r="AA22" i="25"/>
  <c r="AB21" i="25"/>
  <c r="AB20" i="25" s="1"/>
  <c r="AB19" i="25" s="1"/>
  <c r="AA21" i="25"/>
  <c r="AA20" i="25"/>
  <c r="AA19" i="25"/>
  <c r="H19" i="25" s="1"/>
  <c r="AB17" i="25"/>
  <c r="AA17" i="25"/>
  <c r="H17" i="25" s="1"/>
  <c r="H16" i="25"/>
  <c r="AB15" i="25"/>
  <c r="AA15" i="25"/>
  <c r="AB14" i="25"/>
  <c r="AA14" i="25"/>
  <c r="AB13" i="25"/>
  <c r="AA13" i="25"/>
  <c r="AB12" i="25"/>
  <c r="AA12" i="25"/>
  <c r="AB11" i="25"/>
  <c r="AA11" i="25"/>
  <c r="H11" i="25" s="1"/>
  <c r="H10" i="25"/>
  <c r="I8" i="25"/>
  <c r="I7" i="25" s="1"/>
  <c r="I6" i="25"/>
  <c r="J5" i="25"/>
  <c r="AA170" i="25" l="1"/>
  <c r="AB169" i="25"/>
  <c r="AA169" i="25" s="1"/>
  <c r="AA86" i="26"/>
  <c r="AB85" i="26"/>
  <c r="AA166" i="25"/>
  <c r="AB165" i="25"/>
  <c r="H180" i="25"/>
  <c r="AB209" i="25"/>
  <c r="AA209" i="25" s="1"/>
  <c r="H209" i="25" s="1"/>
  <c r="H208" i="25" s="1"/>
  <c r="AB141" i="26"/>
  <c r="AA141" i="26" s="1"/>
  <c r="H141" i="26" s="1"/>
  <c r="AA142" i="26"/>
  <c r="AB52" i="25"/>
  <c r="AB60" i="25"/>
  <c r="AA60" i="25" s="1"/>
  <c r="H60" i="25" s="1"/>
  <c r="H59" i="25" s="1"/>
  <c r="AA86" i="25"/>
  <c r="AB85" i="25"/>
  <c r="AA115" i="25"/>
  <c r="AB112" i="25"/>
  <c r="AA112" i="25" s="1"/>
  <c r="H112" i="25" s="1"/>
  <c r="H111" i="25" s="1"/>
  <c r="H110" i="25" s="1"/>
  <c r="J110" i="25" s="1"/>
  <c r="AA142" i="25"/>
  <c r="AB141" i="25"/>
  <c r="AA141" i="25" s="1"/>
  <c r="H141" i="25" s="1"/>
  <c r="AA174" i="25"/>
  <c r="AB173" i="25"/>
  <c r="AA173" i="25" s="1"/>
  <c r="H64" i="26"/>
  <c r="H110" i="26"/>
  <c r="J110" i="26" s="1"/>
  <c r="AB184" i="26"/>
  <c r="AA184" i="26" s="1"/>
  <c r="H184" i="26" s="1"/>
  <c r="H183" i="26" s="1"/>
  <c r="AA185" i="26"/>
  <c r="AB19" i="26"/>
  <c r="AA19" i="26" s="1"/>
  <c r="H19" i="26" s="1"/>
  <c r="AA20" i="26"/>
  <c r="AA52" i="26"/>
  <c r="AB51" i="26"/>
  <c r="AA51" i="26" s="1"/>
  <c r="H51" i="26" s="1"/>
  <c r="AA27" i="27"/>
  <c r="AB23" i="27"/>
  <c r="AA23" i="27" s="1"/>
  <c r="AA35" i="27"/>
  <c r="AB34" i="27"/>
  <c r="AA34" i="27" s="1"/>
  <c r="AA70" i="27"/>
  <c r="AB66" i="27"/>
  <c r="AA66" i="27" s="1"/>
  <c r="H66" i="27" s="1"/>
  <c r="H64" i="27" s="1"/>
  <c r="AA210" i="26"/>
  <c r="AB209" i="26"/>
  <c r="AA209" i="26" s="1"/>
  <c r="H209" i="26" s="1"/>
  <c r="H208" i="26" s="1"/>
  <c r="H75" i="26"/>
  <c r="AB127" i="26"/>
  <c r="AA127" i="26" s="1"/>
  <c r="H127" i="26" s="1"/>
  <c r="H126" i="26" s="1"/>
  <c r="H125" i="26" s="1"/>
  <c r="H132" i="26"/>
  <c r="AA166" i="26"/>
  <c r="AB165" i="26"/>
  <c r="AA170" i="26"/>
  <c r="AB169" i="26"/>
  <c r="AA169" i="26" s="1"/>
  <c r="AB20" i="27"/>
  <c r="AA48" i="26"/>
  <c r="AA97" i="26"/>
  <c r="AA119" i="26"/>
  <c r="AA21" i="27"/>
  <c r="AA166" i="27"/>
  <c r="AB84" i="27"/>
  <c r="AA84" i="27" s="1"/>
  <c r="H84" i="27" s="1"/>
  <c r="H83" i="27" s="1"/>
  <c r="AB103" i="27"/>
  <c r="AA103" i="27" s="1"/>
  <c r="H103" i="27" s="1"/>
  <c r="H102" i="27" s="1"/>
  <c r="H101" i="27" s="1"/>
  <c r="J101" i="27" s="1"/>
  <c r="AB127" i="27"/>
  <c r="AA127" i="27" s="1"/>
  <c r="H127" i="27" s="1"/>
  <c r="H126" i="27" s="1"/>
  <c r="H125" i="27" s="1"/>
  <c r="AB142" i="27"/>
  <c r="AA174" i="27"/>
  <c r="AB173" i="27"/>
  <c r="AA173" i="27" s="1"/>
  <c r="AA193" i="26"/>
  <c r="AA52" i="27"/>
  <c r="AA86" i="27"/>
  <c r="AB96" i="27"/>
  <c r="AA96" i="27" s="1"/>
  <c r="H96" i="27" s="1"/>
  <c r="H95" i="27" s="1"/>
  <c r="AB112" i="27"/>
  <c r="AA112" i="27" s="1"/>
  <c r="H112" i="27" s="1"/>
  <c r="H111" i="27" s="1"/>
  <c r="H110" i="27" s="1"/>
  <c r="J110" i="27" s="1"/>
  <c r="AA151" i="27"/>
  <c r="AA170" i="27"/>
  <c r="AB169" i="27"/>
  <c r="AA169" i="27" s="1"/>
  <c r="AA20" i="27" l="1"/>
  <c r="AB19" i="27"/>
  <c r="AA19" i="27" s="1"/>
  <c r="H19" i="27" s="1"/>
  <c r="H18" i="27" s="1"/>
  <c r="H9" i="27" s="1"/>
  <c r="AB165" i="27"/>
  <c r="AA142" i="27"/>
  <c r="AB141" i="27"/>
  <c r="AA141" i="27" s="1"/>
  <c r="H141" i="27" s="1"/>
  <c r="J125" i="26"/>
  <c r="AA52" i="25"/>
  <c r="AB51" i="25"/>
  <c r="AA51" i="25" s="1"/>
  <c r="H51" i="25" s="1"/>
  <c r="H18" i="25" s="1"/>
  <c r="H9" i="25" s="1"/>
  <c r="AA165" i="25"/>
  <c r="AB164" i="25"/>
  <c r="AA164" i="25" s="1"/>
  <c r="H164" i="25" s="1"/>
  <c r="J125" i="27"/>
  <c r="AA165" i="26"/>
  <c r="AB164" i="26"/>
  <c r="AA164" i="26" s="1"/>
  <c r="H164" i="26" s="1"/>
  <c r="H140" i="26" s="1"/>
  <c r="H139" i="26" s="1"/>
  <c r="H18" i="26"/>
  <c r="H9" i="26" s="1"/>
  <c r="H140" i="25"/>
  <c r="H139" i="25" s="1"/>
  <c r="AA85" i="25"/>
  <c r="AB84" i="25"/>
  <c r="AA84" i="25" s="1"/>
  <c r="H84" i="25" s="1"/>
  <c r="H83" i="25" s="1"/>
  <c r="H82" i="25" s="1"/>
  <c r="AA85" i="26"/>
  <c r="AB84" i="26"/>
  <c r="AA84" i="26" s="1"/>
  <c r="H84" i="26" s="1"/>
  <c r="H83" i="26" s="1"/>
  <c r="H82" i="26" s="1"/>
  <c r="H82" i="27"/>
  <c r="J139" i="26" l="1"/>
  <c r="H124" i="26"/>
  <c r="J124" i="26" s="1"/>
  <c r="H81" i="25"/>
  <c r="J82" i="25"/>
  <c r="AA165" i="27"/>
  <c r="AB164" i="27"/>
  <c r="AA164" i="27" s="1"/>
  <c r="H164" i="27" s="1"/>
  <c r="J82" i="26"/>
  <c r="H81" i="26"/>
  <c r="H81" i="27"/>
  <c r="J82" i="27"/>
  <c r="J139" i="25"/>
  <c r="H124" i="25"/>
  <c r="J124" i="25" s="1"/>
  <c r="J9" i="26"/>
  <c r="H8" i="26"/>
  <c r="J9" i="25"/>
  <c r="H8" i="25"/>
  <c r="H140" i="27"/>
  <c r="H139" i="27" s="1"/>
  <c r="J9" i="27"/>
  <c r="H8" i="27"/>
  <c r="H80" i="26" l="1"/>
  <c r="J80" i="26" s="1"/>
  <c r="J81" i="26"/>
  <c r="J139" i="27"/>
  <c r="H124" i="27"/>
  <c r="J124" i="27" s="1"/>
  <c r="J8" i="25"/>
  <c r="H7" i="25"/>
  <c r="J8" i="26"/>
  <c r="H7" i="26"/>
  <c r="H7" i="27"/>
  <c r="J8" i="27"/>
  <c r="J81" i="27"/>
  <c r="H80" i="27"/>
  <c r="J80" i="27" s="1"/>
  <c r="J81" i="25"/>
  <c r="H80" i="25"/>
  <c r="J80" i="25" s="1"/>
  <c r="J7" i="27" l="1"/>
  <c r="H6" i="27"/>
  <c r="J6" i="27" s="1"/>
  <c r="H6" i="25"/>
  <c r="J6" i="25" s="1"/>
  <c r="J7" i="25"/>
  <c r="H6" i="26"/>
  <c r="J6" i="26" s="1"/>
  <c r="J7" i="26"/>
</calcChain>
</file>

<file path=xl/sharedStrings.xml><?xml version="1.0" encoding="utf-8"?>
<sst xmlns="http://schemas.openxmlformats.org/spreadsheetml/2006/main" count="2189" uniqueCount="296">
  <si>
    <t>문화및
관광
/문화예술</t>
  </si>
  <si>
    <t>자본적수입</t>
  </si>
  <si>
    <t>기부금수익</t>
  </si>
  <si>
    <t>대행사업수익</t>
  </si>
  <si>
    <t>분야/부문</t>
  </si>
  <si>
    <t>개 현장*</t>
  </si>
  <si>
    <t>영업외수익</t>
  </si>
  <si>
    <t>입장료수익</t>
  </si>
  <si>
    <t>IT홍보팀</t>
  </si>
  <si>
    <t>영업수익</t>
  </si>
  <si>
    <t>조사연구팀</t>
  </si>
  <si>
    <t xml:space="preserve"> o 퇴직급여</t>
  </si>
  <si>
    <t>국비보조금수익</t>
  </si>
  <si>
    <t>관리사업수익</t>
  </si>
  <si>
    <t>사업수익</t>
  </si>
  <si>
    <t>기타보조금수익</t>
  </si>
  <si>
    <t>출연금수익</t>
  </si>
  <si>
    <t>시설안전팀</t>
  </si>
  <si>
    <t>개 현장</t>
  </si>
  <si>
    <t>임대관리수익</t>
  </si>
  <si>
    <t>고유목적</t>
  </si>
  <si>
    <t>기타임대수익</t>
  </si>
  <si>
    <t>직접관리비수익</t>
  </si>
  <si>
    <t>대행위탁 소계</t>
  </si>
  <si>
    <t>고유목적 소계</t>
  </si>
  <si>
    <t>출연금이자수익</t>
  </si>
  <si>
    <t>대행위탁</t>
  </si>
  <si>
    <t>이자수익</t>
  </si>
  <si>
    <t>수탁사업수익</t>
  </si>
  <si>
    <t>유보자금</t>
  </si>
  <si>
    <t>재원구분</t>
  </si>
  <si>
    <t>순세계잉여금</t>
  </si>
  <si>
    <t>보조금사용잔액</t>
  </si>
  <si>
    <t>간접관리비수익</t>
  </si>
  <si>
    <t>기타영업외수익</t>
  </si>
  <si>
    <t>예금이자수익</t>
  </si>
  <si>
    <t>연구용역수익</t>
  </si>
  <si>
    <t xml:space="preserve"> o 국내여비</t>
  </si>
  <si>
    <t>(단위:천원)</t>
  </si>
  <si>
    <t xml:space="preserve"> o 계</t>
  </si>
  <si>
    <t>문화예술</t>
  </si>
  <si>
    <t>218 평가급</t>
  </si>
  <si>
    <t>01 보수</t>
  </si>
  <si>
    <t>합   계</t>
  </si>
  <si>
    <t>정책
사업</t>
  </si>
  <si>
    <t>01 퇴직급여</t>
  </si>
  <si>
    <t>단위
사업</t>
  </si>
  <si>
    <t>기정 예산액</t>
  </si>
  <si>
    <t>총  계</t>
  </si>
  <si>
    <t>세부
사업</t>
  </si>
  <si>
    <t>인력운영비</t>
  </si>
  <si>
    <t>문화 및 관광</t>
  </si>
  <si>
    <t>경상경비</t>
  </si>
  <si>
    <t>01 국내여비</t>
  </si>
  <si>
    <t>행정운영경비</t>
  </si>
  <si>
    <t>예 산 액</t>
  </si>
  <si>
    <t>202 여비</t>
  </si>
  <si>
    <t>증    감</t>
  </si>
  <si>
    <t>101 인건비</t>
  </si>
  <si>
    <t>구   분</t>
  </si>
  <si>
    <t>01 평가급</t>
  </si>
  <si>
    <t>명</t>
  </si>
  <si>
    <t>통*</t>
  </si>
  <si>
    <t>월</t>
  </si>
  <si>
    <t>대</t>
  </si>
  <si>
    <t>명*</t>
  </si>
  <si>
    <t xml:space="preserve"> </t>
  </si>
  <si>
    <t>부문</t>
  </si>
  <si>
    <t>증 감</t>
  </si>
  <si>
    <t>박스*</t>
  </si>
  <si>
    <t>원*</t>
  </si>
  <si>
    <t>편성목</t>
  </si>
  <si>
    <t>건</t>
  </si>
  <si>
    <t>팀*</t>
  </si>
  <si>
    <t>원/</t>
  </si>
  <si>
    <t>=</t>
  </si>
  <si>
    <t>식</t>
  </si>
  <si>
    <t>분야</t>
  </si>
  <si>
    <t>회</t>
  </si>
  <si>
    <t>대*</t>
  </si>
  <si>
    <t>통계목</t>
  </si>
  <si>
    <t>부*</t>
  </si>
  <si>
    <t>일</t>
  </si>
  <si>
    <t>소 계</t>
  </si>
  <si>
    <t>예비비</t>
  </si>
  <si>
    <t>문화재</t>
  </si>
  <si>
    <t>장</t>
  </si>
  <si>
    <t>개*</t>
  </si>
  <si>
    <t>증감</t>
  </si>
  <si>
    <t>*</t>
  </si>
  <si>
    <t>\</t>
  </si>
  <si>
    <t>예산액</t>
  </si>
  <si>
    <t>증감률</t>
  </si>
  <si>
    <t>개</t>
  </si>
  <si>
    <t>곳*</t>
  </si>
  <si>
    <t>부</t>
  </si>
  <si>
    <t>반환금</t>
  </si>
  <si>
    <t>정책</t>
  </si>
  <si>
    <t xml:space="preserve"> o 4대 보험</t>
  </si>
  <si>
    <t xml:space="preserve">  4. 심사수당</t>
  </si>
  <si>
    <t xml:space="preserve">  3. 강연료</t>
  </si>
  <si>
    <t xml:space="preserve"> o 자료조사 용역</t>
  </si>
  <si>
    <t xml:space="preserve"> o 홍보물 발송</t>
  </si>
  <si>
    <t xml:space="preserve">  4. 기타 수수료</t>
  </si>
  <si>
    <t xml:space="preserve">  1. 도서인쇄</t>
  </si>
  <si>
    <t xml:space="preserve">  3. 자료구입</t>
  </si>
  <si>
    <t xml:space="preserve">  3. 원고료</t>
  </si>
  <si>
    <t xml:space="preserve">  1. 투어 진행</t>
  </si>
  <si>
    <t xml:space="preserve">  3. 연월차 수당</t>
  </si>
  <si>
    <t xml:space="preserve">  3. 기타 용역</t>
  </si>
  <si>
    <t xml:space="preserve">  7. 회의비</t>
  </si>
  <si>
    <t xml:space="preserve">  3. 국내 출장비</t>
  </si>
  <si>
    <t xml:space="preserve"> o 정원가산업무비</t>
  </si>
  <si>
    <t xml:space="preserve">  6. 임차료</t>
  </si>
  <si>
    <t>2021년
예산액</t>
  </si>
  <si>
    <t>행정운영경비(본부)</t>
  </si>
  <si>
    <t>대행위탁사업 운영</t>
  </si>
  <si>
    <t>경기도 지정문화재</t>
  </si>
  <si>
    <t>상품 등 판매수익</t>
  </si>
  <si>
    <t>자치단체출연금수익</t>
  </si>
  <si>
    <t>관리사업부대수익</t>
  </si>
  <si>
    <t>자치단체보조금수익</t>
  </si>
  <si>
    <t xml:space="preserve"> o 4대 보험(국민연금, 건보, 산재, 고용) 부담분</t>
  </si>
  <si>
    <t>지속가능 경영혁신</t>
  </si>
  <si>
    <t>207 연구개발비</t>
  </si>
  <si>
    <t xml:space="preserve">  2. 소모품 구입</t>
  </si>
  <si>
    <t xml:space="preserve"> o 국내 출장비</t>
  </si>
  <si>
    <t>과      목</t>
  </si>
  <si>
    <t>01 사무관리비</t>
  </si>
  <si>
    <t>2022년
예산액</t>
  </si>
  <si>
    <t xml:space="preserve">  1. 일반수용비</t>
  </si>
  <si>
    <t>201 일반운영비</t>
  </si>
  <si>
    <t>02 공공운영비</t>
  </si>
  <si>
    <t xml:space="preserve">    5) 보험료</t>
  </si>
  <si>
    <t>203 업무추진비</t>
  </si>
  <si>
    <t xml:space="preserve">    4) 제세</t>
  </si>
  <si>
    <t>07 사업업무추진비</t>
  </si>
  <si>
    <t xml:space="preserve"> o 사업업무추진비</t>
  </si>
  <si>
    <t>204 직무수행경비</t>
  </si>
  <si>
    <t>05 수선유지비</t>
  </si>
  <si>
    <t>01 정원가산업무비</t>
  </si>
  <si>
    <t>217 관서업무비</t>
  </si>
  <si>
    <t>09 기타복리후생비</t>
  </si>
  <si>
    <t>01 교육훈련비</t>
  </si>
  <si>
    <t>02 부서업무비</t>
  </si>
  <si>
    <t>214 수선유지교체비</t>
  </si>
  <si>
    <t>405 자산취득비</t>
  </si>
  <si>
    <t>01 자산취득비</t>
  </si>
  <si>
    <t xml:space="preserve"> o 경영평가 평가급</t>
  </si>
  <si>
    <t>216 행사·홍보비</t>
  </si>
  <si>
    <t>213 교육훈련비</t>
  </si>
  <si>
    <t xml:space="preserve">  1. 기준연봉액</t>
  </si>
  <si>
    <t>01 사회보험부담금</t>
  </si>
  <si>
    <t>107 퇴직급여</t>
  </si>
  <si>
    <t>01 위탁관리비</t>
  </si>
  <si>
    <t xml:space="preserve">  2. 임차료</t>
  </si>
  <si>
    <t>220 위탁관리비</t>
  </si>
  <si>
    <t xml:space="preserve">  4. 회의비</t>
  </si>
  <si>
    <t xml:space="preserve">  5. 회의비</t>
  </si>
  <si>
    <t xml:space="preserve">  1. 소모품 구입</t>
  </si>
  <si>
    <t>212 복리후생비</t>
  </si>
  <si>
    <t>01 행사운영비</t>
  </si>
  <si>
    <t>01 연구용역비</t>
  </si>
  <si>
    <t xml:space="preserve">      - 중장비 임차료(굴삭기 06기종)</t>
  </si>
  <si>
    <t xml:space="preserve">  1. 기간제 급여성 복리후생비(교통+급식)</t>
  </si>
  <si>
    <t xml:space="preserve">  1. 복리후생적 부가급여(급식비 및 교통비)</t>
  </si>
  <si>
    <t xml:space="preserve">    1) 도서인쇄비</t>
  </si>
  <si>
    <t xml:space="preserve"> o 부서업무비(각 실팀)</t>
  </si>
  <si>
    <t xml:space="preserve">      - 단체보장보험</t>
  </si>
  <si>
    <t xml:space="preserve">  1. 공공요금 및 제세</t>
  </si>
  <si>
    <t>01 기관운영업무추진비</t>
  </si>
  <si>
    <t xml:space="preserve">      - 부가가치세</t>
  </si>
  <si>
    <t>01 직책급업무수행경비</t>
  </si>
  <si>
    <t xml:space="preserve">  1. 직원 정기 건강검진</t>
  </si>
  <si>
    <t>212 복리후생비(급여)</t>
  </si>
  <si>
    <t xml:space="preserve">      - 생수사용료</t>
  </si>
  <si>
    <t>212 복리후생비(경비)</t>
  </si>
  <si>
    <t xml:space="preserve">  2. 법정 및 제수당</t>
  </si>
  <si>
    <t xml:space="preserve">    6) 기타 용역비</t>
  </si>
  <si>
    <t xml:space="preserve">  3. 고속도로 통행료</t>
  </si>
  <si>
    <t xml:space="preserve">  2. 안전관리자 교육</t>
  </si>
  <si>
    <t xml:space="preserve">      - 조달청 수수료</t>
  </si>
  <si>
    <t xml:space="preserve">  2. 기타 복리후생</t>
  </si>
  <si>
    <t>01 기타협의체등부담금</t>
  </si>
  <si>
    <t xml:space="preserve">    5) 기타 수수료</t>
  </si>
  <si>
    <t>320 기타협의체등부담금</t>
  </si>
  <si>
    <t xml:space="preserve">      - 물품운송대 등</t>
  </si>
  <si>
    <t xml:space="preserve">  1. 전산장비 유지관리</t>
  </si>
  <si>
    <t xml:space="preserve">    3) 보관고 임차</t>
  </si>
  <si>
    <t xml:space="preserve">      - 세무 및 결산</t>
  </si>
  <si>
    <t xml:space="preserve">      - 재물조사 용역</t>
  </si>
  <si>
    <t>04 기간제근로자등보수</t>
  </si>
  <si>
    <t>데이터 기반 문화행정 활성화</t>
  </si>
  <si>
    <t xml:space="preserve">      - 자료집 제작</t>
  </si>
  <si>
    <t xml:space="preserve">      - 홍보물 제작</t>
  </si>
  <si>
    <t xml:space="preserve">  2. 차량유지 및 주유비</t>
  </si>
  <si>
    <t xml:space="preserve">  2. 발굴조사현장 주재비</t>
  </si>
  <si>
    <t xml:space="preserve">  1. 책자 인쇄 및 발간</t>
  </si>
  <si>
    <t xml:space="preserve">  5. 자문위원 수당</t>
  </si>
  <si>
    <t xml:space="preserve">      - 컨테이너 임차</t>
  </si>
  <si>
    <t xml:space="preserve">      - 항공촬영</t>
  </si>
  <si>
    <t xml:space="preserve">      - 중장비 운송</t>
  </si>
  <si>
    <t xml:space="preserve">  4. 행사일반 운영</t>
  </si>
  <si>
    <t xml:space="preserve">      - 보존처리 물품</t>
  </si>
  <si>
    <t xml:space="preserve">      - 현장차량 임차</t>
  </si>
  <si>
    <t xml:space="preserve">  3. 데이터 변환 용역</t>
  </si>
  <si>
    <t xml:space="preserve">      - 학술자문회의비</t>
  </si>
  <si>
    <t xml:space="preserve">      - 자료구입비</t>
  </si>
  <si>
    <t xml:space="preserve">  2. 심의 및 자문수당</t>
  </si>
  <si>
    <t xml:space="preserve">  1. 지표조사 여비</t>
  </si>
  <si>
    <t xml:space="preserve">  4. 비정규직 공정수당</t>
  </si>
  <si>
    <t xml:space="preserve">      - 중간검토회의비</t>
  </si>
  <si>
    <t xml:space="preserve">      - 단체보험</t>
  </si>
  <si>
    <t xml:space="preserve">  2. 행사홍보물품 구입</t>
  </si>
  <si>
    <t xml:space="preserve">      - 원고 집필료</t>
  </si>
  <si>
    <t xml:space="preserve">      - 조사현장 생수</t>
  </si>
  <si>
    <t xml:space="preserve">      - 도면 스캔</t>
  </si>
  <si>
    <t>문화유산 발굴 및 활용</t>
  </si>
  <si>
    <t xml:space="preserve">  3. 기간제 복지포인트</t>
  </si>
  <si>
    <t xml:space="preserve">  4. 기타 복리후생</t>
  </si>
  <si>
    <t>경기 문화예술소식 알리미</t>
  </si>
  <si>
    <t xml:space="preserve"> o 발굴현장 현장운영비</t>
  </si>
  <si>
    <t>참여형 복합문화공간 기능강화</t>
  </si>
  <si>
    <t xml:space="preserve"> o 기간제 교육훈련비</t>
  </si>
  <si>
    <t xml:space="preserve">  2. 기간제 건강검진</t>
  </si>
  <si>
    <t xml:space="preserve"> o 현장공개 설명회 운영</t>
  </si>
  <si>
    <t xml:space="preserve"> o 발굴조사 인부용역</t>
  </si>
  <si>
    <t>디지털기반정보서비스확대</t>
  </si>
  <si>
    <t>경기도 디지털 아카이브 운영</t>
  </si>
  <si>
    <t>경기도사이버도서관 운영</t>
  </si>
  <si>
    <t>디지털기반 정보서비스 확대</t>
  </si>
  <si>
    <t xml:space="preserve"> o 기관운영업무추진비(원장)</t>
  </si>
  <si>
    <t xml:space="preserve">      - 용역이행 등 보험</t>
  </si>
  <si>
    <t xml:space="preserve">  2. 차량유류대 및 정비 등</t>
  </si>
  <si>
    <t>산    출    기    초</t>
  </si>
  <si>
    <t xml:space="preserve">      - 주민세 종업원분</t>
  </si>
  <si>
    <t xml:space="preserve"> o 퇴직급여 및 충당금 전입</t>
  </si>
  <si>
    <t xml:space="preserve">      - 복사지 등 소모품</t>
  </si>
  <si>
    <t xml:space="preserve">  2. 직책급업무수행(팀장)</t>
  </si>
  <si>
    <t xml:space="preserve">  1. 산업안전보건교육(법정)</t>
  </si>
  <si>
    <t xml:space="preserve">  1. 직책급업무수행(연구원장)</t>
  </si>
  <si>
    <t xml:space="preserve">  2. 발굴 및 보존장비 유지관리</t>
  </si>
  <si>
    <t xml:space="preserve"> o 사무실 및 보관고 보안경비</t>
  </si>
  <si>
    <t xml:space="preserve">  2. 업무용 집기 등 구입</t>
  </si>
  <si>
    <t xml:space="preserve">    3) 범용 소프트웨어 구입</t>
  </si>
  <si>
    <t xml:space="preserve">    4) 연구용도서 등 자료구입</t>
  </si>
  <si>
    <t xml:space="preserve">      - 정수기 소독 등</t>
  </si>
  <si>
    <t xml:space="preserve">  3. 산업안전보건교육 대행</t>
  </si>
  <si>
    <t>문화예술 성장지원 및 기반강화</t>
  </si>
  <si>
    <t xml:space="preserve">      - 그림 등 자료이용료</t>
  </si>
  <si>
    <t xml:space="preserve">  2. 프로젝트 계약직 인건비 2</t>
  </si>
  <si>
    <t xml:space="preserve">      - 지표조사 보고서 발간</t>
  </si>
  <si>
    <t xml:space="preserve">      - 자문회의자료 인쇄</t>
  </si>
  <si>
    <t xml:space="preserve">      - 발굴조사 소모품 구입</t>
  </si>
  <si>
    <t>박물관·미술관 통합운영 활성화</t>
  </si>
  <si>
    <t xml:space="preserve">      - 자문회의 참석수당</t>
  </si>
  <si>
    <t xml:space="preserve">  1. 프로젝트 계약직 인건비 1</t>
  </si>
  <si>
    <t>2022년도 지출예산 (대행위탁)</t>
  </si>
  <si>
    <t xml:space="preserve">      - 용역사업 원고료</t>
  </si>
  <si>
    <t xml:space="preserve">      - 현장 상하수도비</t>
  </si>
  <si>
    <t xml:space="preserve">      - 유물정리 소모품</t>
  </si>
  <si>
    <t xml:space="preserve">      - 현장사무실 임차</t>
  </si>
  <si>
    <t xml:space="preserve">      - 유물정리 약품류</t>
  </si>
  <si>
    <t>지역문화자원 발굴 및 콘텐츠화</t>
  </si>
  <si>
    <t xml:space="preserve">      - 발굴조사 문구류 구입</t>
  </si>
  <si>
    <t xml:space="preserve">      - 각종 수수료 등</t>
  </si>
  <si>
    <t xml:space="preserve">      - 조사현장 현황 측량</t>
  </si>
  <si>
    <t xml:space="preserve">      - 현장 전산장비 임차</t>
  </si>
  <si>
    <t xml:space="preserve">      - 용역사업 회의비</t>
  </si>
  <si>
    <t xml:space="preserve">      - 전화 및 인터넷 요금</t>
  </si>
  <si>
    <t xml:space="preserve">      - 업무용 문구 및 소모품</t>
  </si>
  <si>
    <t>손금인정한도액 176,304,491원</t>
  </si>
  <si>
    <t xml:space="preserve">      - 복사기토너 및 카트리지 등</t>
  </si>
  <si>
    <t xml:space="preserve">    1) 업무용 차량(친환경차) 임차</t>
  </si>
  <si>
    <t xml:space="preserve">    2) 사무용기기 및 전산기기 임차</t>
  </si>
  <si>
    <t xml:space="preserve">      - 기타 증지 및 인지세 등</t>
  </si>
  <si>
    <t xml:space="preserve">    1) 우편물 및 보고서 등 발송</t>
  </si>
  <si>
    <t xml:space="preserve">    2) 전화 및 인터넷 회선사용료</t>
  </si>
  <si>
    <t xml:space="preserve">    3) G포탈 프로그램 보안사용료</t>
  </si>
  <si>
    <t xml:space="preserve"> o 한국문화재연구원협회 및 중문협회비</t>
  </si>
  <si>
    <t xml:space="preserve">      - 회계담당직원 재정보증보험</t>
  </si>
  <si>
    <t xml:space="preserve">    2) 사무용품 등 소모품 구입</t>
  </si>
  <si>
    <t xml:space="preserve"> o 정원가산업무비(동호회 지원 포함)</t>
  </si>
  <si>
    <t xml:space="preserve">  2. 선택적근로자복지(복지포인트)</t>
  </si>
  <si>
    <t xml:space="preserve">  1. 사무용 컴퓨터 및 주변장치 구입</t>
  </si>
  <si>
    <t xml:space="preserve">  3. 복사기 등 기타 비품 유지관리</t>
  </si>
  <si>
    <t xml:space="preserve">      - 현장임시전력가설걸치 보증보험</t>
  </si>
  <si>
    <t>문화다양성 확대 및 문화시민역량 강화</t>
  </si>
  <si>
    <t xml:space="preserve">      - 현장사무실용 컨테이너 운송</t>
  </si>
  <si>
    <t xml:space="preserve">      - 장비 및 물품수송차량 임차</t>
  </si>
  <si>
    <t xml:space="preserve">      - 현장 난방연료 및 전력</t>
  </si>
  <si>
    <t>보조금수익</t>
    <phoneticPr fontId="13" type="noConversion"/>
  </si>
  <si>
    <t>문화및
관광
/문화유산</t>
    <phoneticPr fontId="13" type="noConversion"/>
  </si>
  <si>
    <t>-</t>
  </si>
  <si>
    <t>2025년도 경기문화재단 수입예산</t>
    <phoneticPr fontId="13" type="noConversion"/>
  </si>
  <si>
    <t>2025년도 경기문화재단 지출예산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</si>
</sst>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#,##0_);\(#,##0\)"/>
    <numFmt numFmtId="178" formatCode="#,##0.0"/>
    <numFmt numFmtId="179" formatCode="#,##0_ ;[Red]\-#,##0\ "/>
    <numFmt numFmtId="180" formatCode="_-* #,##0.00_-;\-* #,##0.00_-;_-* &quot;-&quot;_-;_-@_-"/>
    <numFmt numFmtId="181" formatCode="_-* #,##0.0_-;\-* #,##0.0_-;_-* &quot;-&quot;_-;_-@_-"/>
    <numFmt numFmtId="182" formatCode="0.0%"/>
    <numFmt numFmtId="183" formatCode="#,##0.00000000000000_ "/>
  </numFmts>
  <fonts count="14" x14ac:knownFonts="1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12"/>
      <color rgb="FF000000"/>
      <name val="돋움"/>
      <family val="3"/>
      <charset val="129"/>
    </font>
    <font>
      <sz val="14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22"/>
      <color rgb="FF000000"/>
      <name val="돋움"/>
      <family val="3"/>
      <charset val="129"/>
    </font>
    <font>
      <b/>
      <sz val="11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4"/>
      <color rgb="FF000000"/>
      <name val="돋움"/>
      <family val="3"/>
      <charset val="129"/>
    </font>
    <font>
      <b/>
      <sz val="12"/>
      <color rgb="FFFFFFFF"/>
      <name val="돋움"/>
      <family val="3"/>
      <charset val="129"/>
    </font>
    <font>
      <b/>
      <sz val="22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B8CCE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</borders>
  <cellStyleXfs count="16">
    <xf numFmtId="0" fontId="0" fillId="0" borderId="0">
      <alignment vertical="center"/>
    </xf>
    <xf numFmtId="9" fontId="12" fillId="0" borderId="0">
      <alignment vertical="center"/>
    </xf>
    <xf numFmtId="41" fontId="12" fillId="0" borderId="0">
      <alignment vertical="center"/>
    </xf>
    <xf numFmtId="42" fontId="12" fillId="0" borderId="0">
      <alignment vertical="center"/>
    </xf>
    <xf numFmtId="9" fontId="12" fillId="0" borderId="0"/>
    <xf numFmtId="0" fontId="12" fillId="0" borderId="0">
      <alignment vertical="center"/>
    </xf>
    <xf numFmtId="41" fontId="12" fillId="0" borderId="0"/>
    <xf numFmtId="41" fontId="12" fillId="0" borderId="0"/>
    <xf numFmtId="0" fontId="1" fillId="2" borderId="0">
      <alignment vertical="center"/>
    </xf>
    <xf numFmtId="41" fontId="12" fillId="0" borderId="0">
      <alignment vertical="center"/>
    </xf>
    <xf numFmtId="0" fontId="12" fillId="0" borderId="0">
      <alignment vertical="center"/>
    </xf>
    <xf numFmtId="41" fontId="12" fillId="0" borderId="0">
      <alignment vertical="center"/>
    </xf>
    <xf numFmtId="9" fontId="12" fillId="0" borderId="0"/>
    <xf numFmtId="41" fontId="12" fillId="0" borderId="0"/>
    <xf numFmtId="41" fontId="12" fillId="0" borderId="0"/>
    <xf numFmtId="9" fontId="12" fillId="0" borderId="0">
      <alignment vertical="center"/>
    </xf>
  </cellStyleXfs>
  <cellXfs count="378">
    <xf numFmtId="0" fontId="0" fillId="0" borderId="0" xfId="0" applyNumberFormat="1" applyAlignment="1"/>
    <xf numFmtId="176" fontId="2" fillId="0" borderId="1" xfId="2" applyNumberFormat="1" applyFont="1" applyFill="1" applyBorder="1" applyAlignment="1">
      <alignment horizontal="right" vertical="center"/>
    </xf>
    <xf numFmtId="3" fontId="2" fillId="0" borderId="2" xfId="5" applyNumberFormat="1" applyFont="1" applyFill="1" applyBorder="1" applyAlignment="1">
      <alignment vertical="center"/>
    </xf>
    <xf numFmtId="3" fontId="2" fillId="0" borderId="2" xfId="2" applyNumberFormat="1" applyFont="1" applyFill="1" applyBorder="1" applyAlignment="1">
      <alignment vertical="center"/>
    </xf>
    <xf numFmtId="176" fontId="2" fillId="0" borderId="3" xfId="2" applyNumberFormat="1" applyFont="1" applyFill="1" applyBorder="1" applyAlignment="1">
      <alignment horizontal="right" vertical="center"/>
    </xf>
    <xf numFmtId="3" fontId="2" fillId="0" borderId="5" xfId="5" applyNumberFormat="1" applyFont="1" applyFill="1" applyBorder="1" applyAlignment="1">
      <alignment vertical="center"/>
    </xf>
    <xf numFmtId="3" fontId="2" fillId="0" borderId="5" xfId="2" applyNumberFormat="1" applyFont="1" applyFill="1" applyBorder="1" applyAlignment="1">
      <alignment vertical="center"/>
    </xf>
    <xf numFmtId="3" fontId="2" fillId="0" borderId="2" xfId="5" applyNumberFormat="1" applyFont="1" applyFill="1" applyBorder="1" applyAlignment="1">
      <alignment horizontal="center" vertical="center"/>
    </xf>
    <xf numFmtId="3" fontId="2" fillId="0" borderId="6" xfId="5" applyNumberFormat="1" applyFont="1" applyFill="1" applyBorder="1" applyAlignment="1">
      <alignment vertical="center"/>
    </xf>
    <xf numFmtId="3" fontId="2" fillId="0" borderId="0" xfId="5" applyNumberFormat="1" applyFont="1" applyFill="1" applyBorder="1" applyAlignment="1">
      <alignment vertical="center"/>
    </xf>
    <xf numFmtId="3" fontId="2" fillId="0" borderId="7" xfId="5" applyNumberFormat="1" applyFont="1" applyFill="1" applyBorder="1" applyAlignment="1">
      <alignment vertical="center"/>
    </xf>
    <xf numFmtId="49" fontId="2" fillId="0" borderId="0" xfId="5" applyNumberFormat="1" applyFont="1" applyFill="1" applyBorder="1" applyAlignment="1">
      <alignment vertical="center"/>
    </xf>
    <xf numFmtId="41" fontId="2" fillId="0" borderId="0" xfId="2" applyNumberFormat="1" applyFont="1" applyFill="1" applyAlignment="1">
      <alignment vertical="center"/>
    </xf>
    <xf numFmtId="41" fontId="2" fillId="0" borderId="0" xfId="2" applyNumberFormat="1" applyFont="1" applyFill="1" applyBorder="1" applyAlignment="1">
      <alignment vertical="center"/>
    </xf>
    <xf numFmtId="3" fontId="2" fillId="0" borderId="0" xfId="5" applyNumberFormat="1" applyFont="1" applyFill="1" applyBorder="1" applyAlignment="1">
      <alignment horizontal="center" vertical="center"/>
    </xf>
    <xf numFmtId="179" fontId="3" fillId="0" borderId="0" xfId="5" applyNumberFormat="1" applyFont="1" applyFill="1" applyAlignment="1">
      <alignment horizontal="right" vertical="center"/>
    </xf>
    <xf numFmtId="3" fontId="2" fillId="0" borderId="5" xfId="5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/>
    <xf numFmtId="0" fontId="2" fillId="0" borderId="7" xfId="0" applyNumberFormat="1" applyFont="1" applyFill="1" applyBorder="1" applyAlignment="1">
      <alignment horizontal="left" vertical="center"/>
    </xf>
    <xf numFmtId="3" fontId="2" fillId="0" borderId="8" xfId="5" applyNumberFormat="1" applyFont="1" applyFill="1" applyBorder="1" applyAlignment="1">
      <alignment vertical="center"/>
    </xf>
    <xf numFmtId="3" fontId="2" fillId="0" borderId="7" xfId="5" applyNumberFormat="1" applyFont="1" applyFill="1" applyBorder="1" applyAlignment="1">
      <alignment vertical="center"/>
    </xf>
    <xf numFmtId="3" fontId="2" fillId="0" borderId="9" xfId="5" applyNumberFormat="1" applyFont="1" applyFill="1" applyBorder="1" applyAlignment="1">
      <alignment vertical="center"/>
    </xf>
    <xf numFmtId="3" fontId="2" fillId="0" borderId="10" xfId="5" applyNumberFormat="1" applyFont="1" applyFill="1" applyBorder="1" applyAlignment="1">
      <alignment vertical="center"/>
    </xf>
    <xf numFmtId="3" fontId="2" fillId="0" borderId="0" xfId="5" applyNumberFormat="1" applyFont="1" applyFill="1" applyBorder="1" applyAlignment="1">
      <alignment horizontal="center" vertical="center"/>
    </xf>
    <xf numFmtId="3" fontId="2" fillId="0" borderId="0" xfId="2" applyNumberFormat="1" applyFont="1" applyFill="1" applyBorder="1" applyAlignment="1">
      <alignment vertical="center"/>
    </xf>
    <xf numFmtId="3" fontId="2" fillId="0" borderId="0" xfId="5" applyNumberFormat="1" applyFont="1" applyFill="1" applyBorder="1" applyAlignment="1">
      <alignment vertical="center"/>
    </xf>
    <xf numFmtId="3" fontId="2" fillId="0" borderId="11" xfId="5" applyNumberFormat="1" applyFont="1" applyFill="1" applyBorder="1" applyAlignment="1">
      <alignment vertical="center"/>
    </xf>
    <xf numFmtId="3" fontId="2" fillId="0" borderId="0" xfId="5" applyNumberFormat="1" applyFont="1" applyFill="1" applyBorder="1" applyAlignment="1">
      <alignment horizontal="right" vertical="center"/>
    </xf>
    <xf numFmtId="0" fontId="2" fillId="0" borderId="7" xfId="0" applyNumberFormat="1" applyFont="1" applyFill="1" applyBorder="1" applyAlignment="1">
      <alignment vertical="center"/>
    </xf>
    <xf numFmtId="0" fontId="2" fillId="0" borderId="12" xfId="0" applyNumberFormat="1" applyFont="1" applyFill="1" applyBorder="1" applyAlignment="1">
      <alignment horizontal="left" vertical="center"/>
    </xf>
    <xf numFmtId="3" fontId="2" fillId="0" borderId="13" xfId="2" applyNumberFormat="1" applyFont="1" applyFill="1" applyBorder="1" applyAlignment="1">
      <alignment vertical="center"/>
    </xf>
    <xf numFmtId="3" fontId="2" fillId="0" borderId="10" xfId="5" applyNumberFormat="1" applyFont="1" applyFill="1" applyBorder="1" applyAlignment="1">
      <alignment vertical="center"/>
    </xf>
    <xf numFmtId="3" fontId="2" fillId="0" borderId="2" xfId="5" applyNumberFormat="1" applyFont="1" applyFill="1" applyBorder="1" applyAlignment="1">
      <alignment vertical="center"/>
    </xf>
    <xf numFmtId="176" fontId="2" fillId="0" borderId="10" xfId="2" applyNumberFormat="1" applyFont="1" applyFill="1" applyBorder="1" applyAlignment="1">
      <alignment horizontal="right" vertical="center"/>
    </xf>
    <xf numFmtId="176" fontId="2" fillId="0" borderId="7" xfId="2" applyNumberFormat="1" applyFont="1" applyFill="1" applyBorder="1" applyAlignment="1">
      <alignment horizontal="right" vertical="center"/>
    </xf>
    <xf numFmtId="176" fontId="2" fillId="0" borderId="14" xfId="2" applyNumberFormat="1" applyFont="1" applyFill="1" applyBorder="1" applyAlignment="1">
      <alignment horizontal="right" vertical="center"/>
    </xf>
    <xf numFmtId="176" fontId="2" fillId="0" borderId="15" xfId="2" applyNumberFormat="1" applyFont="1" applyFill="1" applyBorder="1" applyAlignment="1">
      <alignment horizontal="right" vertical="center"/>
    </xf>
    <xf numFmtId="3" fontId="2" fillId="0" borderId="16" xfId="5" applyNumberFormat="1" applyFont="1" applyFill="1" applyBorder="1" applyAlignment="1">
      <alignment horizontal="center" vertical="center"/>
    </xf>
    <xf numFmtId="3" fontId="2" fillId="0" borderId="5" xfId="5" applyNumberFormat="1" applyFont="1" applyFill="1" applyBorder="1" applyAlignment="1">
      <alignment vertical="center"/>
    </xf>
    <xf numFmtId="3" fontId="2" fillId="0" borderId="17" xfId="5" applyNumberFormat="1" applyFont="1" applyFill="1" applyBorder="1" applyAlignment="1">
      <alignment vertical="center"/>
    </xf>
    <xf numFmtId="3" fontId="2" fillId="0" borderId="13" xfId="5" applyNumberFormat="1" applyFont="1" applyFill="1" applyBorder="1" applyAlignment="1">
      <alignment horizontal="center" vertical="center"/>
    </xf>
    <xf numFmtId="176" fontId="2" fillId="0" borderId="17" xfId="2" applyNumberFormat="1" applyFont="1" applyFill="1" applyBorder="1" applyAlignment="1">
      <alignment horizontal="right" vertical="center"/>
    </xf>
    <xf numFmtId="3" fontId="2" fillId="0" borderId="17" xfId="5" applyNumberFormat="1" applyFont="1" applyFill="1" applyBorder="1" applyAlignment="1">
      <alignment vertical="center"/>
    </xf>
    <xf numFmtId="0" fontId="2" fillId="0" borderId="17" xfId="0" applyNumberFormat="1" applyFont="1" applyFill="1" applyBorder="1" applyAlignment="1">
      <alignment vertical="center"/>
    </xf>
    <xf numFmtId="3" fontId="2" fillId="0" borderId="18" xfId="5" applyNumberFormat="1" applyFont="1" applyFill="1" applyBorder="1" applyAlignment="1">
      <alignment vertical="center"/>
    </xf>
    <xf numFmtId="3" fontId="2" fillId="0" borderId="19" xfId="5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horizontal="right" vertical="center"/>
    </xf>
    <xf numFmtId="3" fontId="2" fillId="0" borderId="13" xfId="5" applyNumberFormat="1" applyFont="1" applyFill="1" applyBorder="1" applyAlignment="1">
      <alignment vertical="center"/>
    </xf>
    <xf numFmtId="3" fontId="2" fillId="0" borderId="13" xfId="5" applyNumberFormat="1" applyFont="1" applyFill="1" applyBorder="1" applyAlignment="1">
      <alignment horizontal="right" vertical="center"/>
    </xf>
    <xf numFmtId="3" fontId="2" fillId="0" borderId="18" xfId="5" applyNumberFormat="1" applyFont="1" applyFill="1" applyBorder="1">
      <alignment vertical="center"/>
    </xf>
    <xf numFmtId="3" fontId="2" fillId="0" borderId="2" xfId="5" applyNumberFormat="1" applyFont="1" applyFill="1" applyBorder="1" applyAlignment="1">
      <alignment horizontal="right" vertical="center"/>
    </xf>
    <xf numFmtId="3" fontId="2" fillId="0" borderId="20" xfId="5" applyNumberFormat="1" applyFont="1" applyFill="1" applyBorder="1" applyAlignment="1">
      <alignment vertical="center"/>
    </xf>
    <xf numFmtId="41" fontId="3" fillId="0" borderId="0" xfId="2" applyNumberFormat="1" applyFont="1" applyFill="1" applyAlignment="1"/>
    <xf numFmtId="0" fontId="0" fillId="0" borderId="0" xfId="0" applyNumberFormat="1" applyFont="1" applyFill="1" applyAlignment="1"/>
    <xf numFmtId="3" fontId="2" fillId="0" borderId="21" xfId="5" applyNumberFormat="1" applyFont="1" applyFill="1" applyBorder="1" applyAlignment="1">
      <alignment vertical="center"/>
    </xf>
    <xf numFmtId="177" fontId="2" fillId="0" borderId="0" xfId="2" applyNumberFormat="1" applyFont="1" applyFill="1" applyBorder="1" applyAlignment="1">
      <alignment horizontal="right" vertical="center"/>
    </xf>
    <xf numFmtId="3" fontId="2" fillId="0" borderId="20" xfId="2" applyNumberFormat="1" applyFont="1" applyFill="1" applyBorder="1" applyAlignment="1">
      <alignment vertical="center"/>
    </xf>
    <xf numFmtId="3" fontId="2" fillId="0" borderId="0" xfId="2" applyNumberFormat="1" applyFont="1" applyFill="1" applyBorder="1" applyAlignment="1">
      <alignment vertical="center"/>
    </xf>
    <xf numFmtId="3" fontId="2" fillId="0" borderId="0" xfId="5" applyNumberFormat="1" applyFont="1" applyFill="1" applyBorder="1" applyAlignment="1">
      <alignment horizontal="right" vertical="center"/>
    </xf>
    <xf numFmtId="3" fontId="2" fillId="0" borderId="2" xfId="5" applyNumberFormat="1" applyFont="1" applyFill="1" applyBorder="1" applyAlignment="1">
      <alignment horizontal="center" vertical="center"/>
    </xf>
    <xf numFmtId="3" fontId="2" fillId="0" borderId="11" xfId="5" applyNumberFormat="1" applyFont="1" applyFill="1" applyBorder="1" applyAlignment="1">
      <alignment vertical="center"/>
    </xf>
    <xf numFmtId="3" fontId="4" fillId="0" borderId="20" xfId="2" applyNumberFormat="1" applyFont="1" applyFill="1" applyBorder="1" applyAlignment="1">
      <alignment vertical="center"/>
    </xf>
    <xf numFmtId="3" fontId="2" fillId="0" borderId="13" xfId="5" applyNumberFormat="1" applyFont="1" applyFill="1" applyBorder="1" applyAlignment="1">
      <alignment vertical="center"/>
    </xf>
    <xf numFmtId="3" fontId="2" fillId="0" borderId="13" xfId="2" applyNumberFormat="1" applyFont="1" applyFill="1" applyBorder="1" applyAlignment="1">
      <alignment vertical="center"/>
    </xf>
    <xf numFmtId="3" fontId="2" fillId="0" borderId="13" xfId="5" applyNumberFormat="1" applyFont="1" applyFill="1" applyBorder="1" applyAlignment="1">
      <alignment horizontal="center" vertical="center"/>
    </xf>
    <xf numFmtId="3" fontId="2" fillId="0" borderId="2" xfId="2" applyNumberFormat="1" applyFont="1" applyFill="1" applyBorder="1" applyAlignment="1">
      <alignment vertical="center"/>
    </xf>
    <xf numFmtId="3" fontId="2" fillId="0" borderId="22" xfId="5" applyNumberFormat="1" applyFont="1" applyFill="1" applyBorder="1" applyAlignment="1">
      <alignment vertical="center"/>
    </xf>
    <xf numFmtId="3" fontId="2" fillId="0" borderId="23" xfId="5" applyNumberFormat="1" applyFont="1" applyFill="1" applyBorder="1" applyAlignment="1">
      <alignment vertical="center"/>
    </xf>
    <xf numFmtId="3" fontId="2" fillId="0" borderId="24" xfId="5" applyNumberFormat="1" applyFont="1" applyFill="1" applyBorder="1" applyAlignment="1">
      <alignment vertical="center"/>
    </xf>
    <xf numFmtId="176" fontId="2" fillId="0" borderId="7" xfId="2" applyNumberFormat="1" applyFont="1" applyFill="1" applyBorder="1" applyAlignment="1">
      <alignment horizontal="right" vertical="center"/>
    </xf>
    <xf numFmtId="176" fontId="2" fillId="0" borderId="14" xfId="2" applyNumberFormat="1" applyFont="1" applyFill="1" applyBorder="1" applyAlignment="1">
      <alignment horizontal="right" vertical="center"/>
    </xf>
    <xf numFmtId="3" fontId="2" fillId="0" borderId="9" xfId="5" applyNumberFormat="1" applyFont="1" applyFill="1" applyBorder="1" applyAlignment="1">
      <alignment vertical="center"/>
    </xf>
    <xf numFmtId="3" fontId="2" fillId="0" borderId="2" xfId="5" applyNumberFormat="1" applyFont="1" applyFill="1" applyBorder="1" applyAlignment="1">
      <alignment horizontal="right" vertical="center"/>
    </xf>
    <xf numFmtId="3" fontId="2" fillId="0" borderId="12" xfId="5" applyNumberFormat="1" applyFont="1" applyFill="1" applyBorder="1">
      <alignment vertical="center"/>
    </xf>
    <xf numFmtId="3" fontId="2" fillId="0" borderId="7" xfId="5" applyNumberFormat="1" applyFont="1" applyFill="1" applyBorder="1">
      <alignment vertical="center"/>
    </xf>
    <xf numFmtId="176" fontId="2" fillId="0" borderId="17" xfId="2" applyNumberFormat="1" applyFont="1" applyFill="1" applyBorder="1" applyAlignment="1">
      <alignment horizontal="right" vertical="center"/>
    </xf>
    <xf numFmtId="3" fontId="2" fillId="0" borderId="18" xfId="5" applyNumberFormat="1" applyFont="1" applyFill="1" applyBorder="1">
      <alignment vertical="center"/>
    </xf>
    <xf numFmtId="3" fontId="2" fillId="0" borderId="13" xfId="5" applyNumberFormat="1" applyFont="1" applyFill="1" applyBorder="1" applyAlignment="1">
      <alignment horizontal="right" vertical="center"/>
    </xf>
    <xf numFmtId="41" fontId="2" fillId="0" borderId="0" xfId="2" applyNumberFormat="1" applyFont="1" applyFill="1" applyAlignment="1"/>
    <xf numFmtId="176" fontId="2" fillId="0" borderId="10" xfId="2" applyNumberFormat="1" applyFont="1" applyFill="1" applyBorder="1" applyAlignment="1">
      <alignment horizontal="right" vertical="center"/>
    </xf>
    <xf numFmtId="176" fontId="2" fillId="0" borderId="3" xfId="2" applyNumberFormat="1" applyFont="1" applyFill="1" applyBorder="1" applyAlignment="1">
      <alignment horizontal="right" vertical="center"/>
    </xf>
    <xf numFmtId="3" fontId="2" fillId="0" borderId="5" xfId="2" applyNumberFormat="1" applyFont="1" applyFill="1" applyBorder="1" applyAlignment="1">
      <alignment vertical="center"/>
    </xf>
    <xf numFmtId="3" fontId="2" fillId="0" borderId="16" xfId="5" applyNumberFormat="1" applyFont="1" applyFill="1" applyBorder="1" applyAlignment="1">
      <alignment horizontal="left" vertical="center"/>
    </xf>
    <xf numFmtId="3" fontId="2" fillId="0" borderId="19" xfId="5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horizontal="right" vertical="center"/>
    </xf>
    <xf numFmtId="176" fontId="4" fillId="0" borderId="25" xfId="2" applyNumberFormat="1" applyFont="1" applyFill="1" applyBorder="1" applyAlignment="1">
      <alignment horizontal="right" vertical="center"/>
    </xf>
    <xf numFmtId="176" fontId="2" fillId="0" borderId="1" xfId="2" applyNumberFormat="1" applyFont="1" applyFill="1" applyBorder="1" applyAlignment="1">
      <alignment horizontal="right" vertical="center"/>
    </xf>
    <xf numFmtId="176" fontId="2" fillId="0" borderId="15" xfId="2" applyNumberFormat="1" applyFont="1" applyFill="1" applyBorder="1" applyAlignment="1">
      <alignment horizontal="right" vertical="center"/>
    </xf>
    <xf numFmtId="3" fontId="2" fillId="0" borderId="18" xfId="5" applyNumberFormat="1" applyFont="1" applyFill="1" applyBorder="1" applyAlignment="1">
      <alignment vertical="center"/>
    </xf>
    <xf numFmtId="41" fontId="3" fillId="0" borderId="0" xfId="2" applyNumberFormat="1" applyFont="1" applyFill="1" applyAlignment="1">
      <alignment vertical="center"/>
    </xf>
    <xf numFmtId="3" fontId="2" fillId="0" borderId="26" xfId="5" applyNumberFormat="1" applyFont="1" applyFill="1" applyBorder="1" applyAlignment="1">
      <alignment vertical="center"/>
    </xf>
    <xf numFmtId="176" fontId="2" fillId="0" borderId="4" xfId="2" applyNumberFormat="1" applyFont="1" applyFill="1" applyBorder="1" applyAlignment="1">
      <alignment horizontal="right" vertical="center"/>
    </xf>
    <xf numFmtId="3" fontId="2" fillId="0" borderId="27" xfId="5" applyNumberFormat="1" applyFont="1" applyFill="1" applyBorder="1" applyAlignment="1">
      <alignment vertical="center"/>
    </xf>
    <xf numFmtId="3" fontId="2" fillId="0" borderId="28" xfId="5" applyNumberFormat="1" applyFont="1" applyFill="1" applyBorder="1" applyAlignment="1">
      <alignment vertical="center"/>
    </xf>
    <xf numFmtId="41" fontId="2" fillId="0" borderId="26" xfId="0" applyNumberFormat="1" applyFont="1" applyFill="1" applyBorder="1" applyAlignment="1">
      <alignment vertical="center"/>
    </xf>
    <xf numFmtId="176" fontId="2" fillId="0" borderId="0" xfId="2" applyNumberFormat="1" applyFont="1" applyFill="1" applyBorder="1" applyAlignment="1">
      <alignment vertical="center"/>
    </xf>
    <xf numFmtId="176" fontId="2" fillId="0" borderId="0" xfId="2" applyNumberFormat="1" applyFont="1" applyFill="1" applyBorder="1" applyAlignment="1">
      <alignment horizontal="right" vertical="center"/>
    </xf>
    <xf numFmtId="178" fontId="2" fillId="0" borderId="0" xfId="5" applyNumberFormat="1" applyFont="1" applyFill="1" applyBorder="1" applyAlignment="1">
      <alignment vertical="center"/>
    </xf>
    <xf numFmtId="38" fontId="5" fillId="0" borderId="0" xfId="5" applyNumberFormat="1" applyFont="1" applyFill="1" applyAlignment="1">
      <alignment horizontal="center" vertical="center"/>
    </xf>
    <xf numFmtId="0" fontId="2" fillId="0" borderId="0" xfId="5" applyNumberFormat="1" applyFont="1" applyFill="1" applyBorder="1" applyAlignment="1">
      <alignment vertical="center"/>
    </xf>
    <xf numFmtId="3" fontId="2" fillId="0" borderId="0" xfId="5" applyNumberFormat="1" applyFont="1" applyFill="1" applyBorder="1">
      <alignment vertical="center"/>
    </xf>
    <xf numFmtId="41" fontId="2" fillId="0" borderId="0" xfId="5" applyNumberFormat="1" applyFont="1" applyFill="1" applyBorder="1" applyAlignment="1">
      <alignment vertical="center"/>
    </xf>
    <xf numFmtId="0" fontId="2" fillId="0" borderId="0" xfId="5" applyNumberFormat="1" applyFont="1" applyFill="1" applyBorder="1" applyAlignment="1">
      <alignment horizontal="left" vertical="center"/>
    </xf>
    <xf numFmtId="0" fontId="2" fillId="0" borderId="0" xfId="5" applyNumberFormat="1" applyFont="1" applyFill="1" applyBorder="1" applyAlignment="1">
      <alignment horizontal="center" vertical="center"/>
    </xf>
    <xf numFmtId="3" fontId="2" fillId="0" borderId="29" xfId="5" applyNumberFormat="1" applyFont="1" applyFill="1" applyBorder="1" applyAlignment="1">
      <alignment horizontal="center" vertical="center"/>
    </xf>
    <xf numFmtId="3" fontId="2" fillId="0" borderId="30" xfId="5" applyNumberFormat="1" applyFont="1" applyFill="1" applyBorder="1" applyAlignment="1">
      <alignment horizontal="center" vertical="center"/>
    </xf>
    <xf numFmtId="3" fontId="2" fillId="0" borderId="31" xfId="5" applyNumberFormat="1" applyFont="1" applyFill="1" applyBorder="1" applyAlignment="1">
      <alignment horizontal="center" vertical="center"/>
    </xf>
    <xf numFmtId="176" fontId="4" fillId="0" borderId="32" xfId="2" applyNumberFormat="1" applyFont="1" applyFill="1" applyBorder="1" applyAlignment="1">
      <alignment horizontal="right" vertical="center"/>
    </xf>
    <xf numFmtId="3" fontId="2" fillId="0" borderId="33" xfId="5" applyNumberFormat="1" applyFont="1" applyFill="1" applyBorder="1" applyAlignment="1">
      <alignment vertical="center"/>
    </xf>
    <xf numFmtId="3" fontId="2" fillId="0" borderId="16" xfId="5" applyNumberFormat="1" applyFont="1" applyFill="1" applyBorder="1" applyAlignment="1">
      <alignment vertical="center"/>
    </xf>
    <xf numFmtId="3" fontId="2" fillId="0" borderId="34" xfId="2" applyNumberFormat="1" applyFont="1" applyFill="1" applyBorder="1" applyAlignment="1">
      <alignment vertical="center"/>
    </xf>
    <xf numFmtId="3" fontId="4" fillId="0" borderId="11" xfId="5" applyNumberFormat="1" applyFont="1" applyFill="1" applyBorder="1" applyAlignment="1">
      <alignment horizontal="left" vertical="center"/>
    </xf>
    <xf numFmtId="3" fontId="4" fillId="0" borderId="11" xfId="5" applyNumberFormat="1" applyFont="1" applyFill="1" applyBorder="1">
      <alignment vertical="center"/>
    </xf>
    <xf numFmtId="3" fontId="4" fillId="0" borderId="7" xfId="5" applyNumberFormat="1" applyFont="1" applyFill="1" applyBorder="1">
      <alignment vertical="center"/>
    </xf>
    <xf numFmtId="3" fontId="4" fillId="0" borderId="22" xfId="5" applyNumberFormat="1" applyFont="1" applyFill="1" applyBorder="1" applyAlignment="1">
      <alignment vertical="center"/>
    </xf>
    <xf numFmtId="3" fontId="4" fillId="0" borderId="2" xfId="5" applyNumberFormat="1" applyFont="1" applyFill="1" applyBorder="1" applyAlignment="1">
      <alignment vertical="center"/>
    </xf>
    <xf numFmtId="3" fontId="4" fillId="0" borderId="2" xfId="2" applyNumberFormat="1" applyFont="1" applyFill="1" applyBorder="1" applyAlignment="1">
      <alignment vertical="center"/>
    </xf>
    <xf numFmtId="3" fontId="4" fillId="0" borderId="2" xfId="5" applyNumberFormat="1" applyFont="1" applyFill="1" applyBorder="1" applyAlignment="1">
      <alignment horizontal="right" vertical="center"/>
    </xf>
    <xf numFmtId="3" fontId="4" fillId="0" borderId="2" xfId="5" applyNumberFormat="1" applyFont="1" applyFill="1" applyBorder="1" applyAlignment="1">
      <alignment horizontal="center" vertical="center"/>
    </xf>
    <xf numFmtId="41" fontId="4" fillId="0" borderId="0" xfId="2" applyNumberFormat="1" applyFont="1" applyFill="1" applyAlignment="1"/>
    <xf numFmtId="0" fontId="6" fillId="0" borderId="0" xfId="0" applyNumberFormat="1" applyFont="1" applyFill="1" applyAlignment="1"/>
    <xf numFmtId="0" fontId="3" fillId="0" borderId="0" xfId="5" applyNumberFormat="1" applyFont="1" applyFill="1" applyAlignment="1">
      <alignment vertical="center"/>
    </xf>
    <xf numFmtId="179" fontId="3" fillId="0" borderId="0" xfId="5" applyNumberFormat="1" applyFont="1" applyFill="1" applyBorder="1" applyAlignment="1">
      <alignment horizontal="right" vertical="center"/>
    </xf>
    <xf numFmtId="0" fontId="0" fillId="0" borderId="0" xfId="5" applyNumberFormat="1" applyFont="1" applyFill="1" applyBorder="1" applyAlignment="1">
      <alignment vertical="center"/>
    </xf>
    <xf numFmtId="0" fontId="3" fillId="0" borderId="0" xfId="5" applyNumberFormat="1" applyFont="1" applyFill="1" applyBorder="1" applyAlignment="1">
      <alignment vertical="center"/>
    </xf>
    <xf numFmtId="0" fontId="3" fillId="0" borderId="0" xfId="5" applyNumberFormat="1" applyFont="1" applyFill="1" applyAlignment="1">
      <alignment horizontal="left" vertical="center"/>
    </xf>
    <xf numFmtId="0" fontId="3" fillId="0" borderId="0" xfId="5" applyNumberFormat="1" applyFont="1" applyFill="1" applyAlignment="1">
      <alignment horizontal="center" vertical="center"/>
    </xf>
    <xf numFmtId="3" fontId="3" fillId="0" borderId="0" xfId="5" applyNumberFormat="1" applyFont="1" applyFill="1" applyAlignment="1">
      <alignment vertical="center"/>
    </xf>
    <xf numFmtId="0" fontId="0" fillId="0" borderId="0" xfId="5" applyNumberFormat="1" applyFont="1" applyFill="1" applyAlignment="1">
      <alignment vertical="center"/>
    </xf>
    <xf numFmtId="3" fontId="2" fillId="0" borderId="24" xfId="5" applyNumberFormat="1" applyFont="1" applyFill="1" applyBorder="1" applyAlignment="1">
      <alignment vertical="center"/>
    </xf>
    <xf numFmtId="3" fontId="2" fillId="0" borderId="22" xfId="5" applyNumberFormat="1" applyFont="1" applyFill="1" applyBorder="1" applyAlignment="1">
      <alignment vertical="center"/>
    </xf>
    <xf numFmtId="3" fontId="2" fillId="0" borderId="0" xfId="5" applyNumberFormat="1" applyFont="1" applyFill="1" applyBorder="1" applyAlignment="1">
      <alignment horizontal="justify" vertical="center"/>
    </xf>
    <xf numFmtId="3" fontId="2" fillId="0" borderId="22" xfId="5" applyNumberFormat="1" applyFont="1" applyFill="1" applyBorder="1" applyAlignment="1">
      <alignment horizontal="left" vertical="center"/>
    </xf>
    <xf numFmtId="3" fontId="2" fillId="0" borderId="5" xfId="5" applyNumberFormat="1" applyFont="1" applyFill="1" applyBorder="1" applyAlignment="1">
      <alignment horizontal="center" vertical="center"/>
    </xf>
    <xf numFmtId="176" fontId="2" fillId="0" borderId="4" xfId="2" applyNumberFormat="1" applyFont="1" applyFill="1" applyBorder="1" applyAlignment="1">
      <alignment horizontal="right" vertical="center"/>
    </xf>
    <xf numFmtId="176" fontId="2" fillId="0" borderId="17" xfId="2" applyNumberFormat="1" applyFont="1" applyFill="1" applyBorder="1" applyAlignment="1">
      <alignment vertical="center"/>
    </xf>
    <xf numFmtId="3" fontId="2" fillId="0" borderId="7" xfId="5" applyNumberFormat="1" applyFont="1" applyFill="1" applyBorder="1">
      <alignment vertical="center"/>
    </xf>
    <xf numFmtId="41" fontId="2" fillId="0" borderId="6" xfId="0" applyNumberFormat="1" applyFont="1" applyFill="1" applyBorder="1" applyAlignment="1">
      <alignment vertical="center"/>
    </xf>
    <xf numFmtId="3" fontId="2" fillId="0" borderId="21" xfId="5" applyNumberFormat="1" applyFont="1" applyFill="1" applyBorder="1" applyAlignment="1">
      <alignment vertical="center"/>
    </xf>
    <xf numFmtId="41" fontId="3" fillId="0" borderId="0" xfId="2" applyNumberFormat="1" applyFont="1" applyFill="1" applyAlignment="1"/>
    <xf numFmtId="41" fontId="2" fillId="0" borderId="0" xfId="2" applyNumberFormat="1" applyFont="1" applyFill="1" applyAlignment="1"/>
    <xf numFmtId="3" fontId="2" fillId="0" borderId="12" xfId="5" applyNumberFormat="1" applyFont="1" applyFill="1" applyBorder="1">
      <alignment vertical="center"/>
    </xf>
    <xf numFmtId="3" fontId="2" fillId="0" borderId="6" xfId="5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/>
    <xf numFmtId="3" fontId="2" fillId="0" borderId="0" xfId="5" applyNumberFormat="1" applyFont="1" applyFill="1" applyBorder="1">
      <alignment vertical="center"/>
    </xf>
    <xf numFmtId="41" fontId="2" fillId="0" borderId="26" xfId="0" applyNumberFormat="1" applyFont="1" applyFill="1" applyBorder="1" applyAlignment="1">
      <alignment vertical="center"/>
    </xf>
    <xf numFmtId="41" fontId="2" fillId="0" borderId="0" xfId="2" applyNumberFormat="1" applyFont="1" applyFill="1" applyBorder="1" applyAlignment="1">
      <alignment horizontal="right" vertical="center" wrapText="1"/>
    </xf>
    <xf numFmtId="41" fontId="2" fillId="0" borderId="21" xfId="0" applyNumberFormat="1" applyFont="1" applyFill="1" applyBorder="1" applyAlignment="1">
      <alignment vertical="center"/>
    </xf>
    <xf numFmtId="41" fontId="2" fillId="0" borderId="0" xfId="2" applyNumberFormat="1" applyFont="1" applyFill="1" applyBorder="1" applyAlignment="1"/>
    <xf numFmtId="41" fontId="2" fillId="0" borderId="20" xfId="0" applyNumberFormat="1" applyFont="1" applyFill="1" applyBorder="1" applyAlignment="1">
      <alignment vertical="center"/>
    </xf>
    <xf numFmtId="3" fontId="2" fillId="0" borderId="0" xfId="7" applyNumberFormat="1" applyFont="1" applyFill="1" applyBorder="1" applyAlignment="1">
      <alignment vertical="center"/>
    </xf>
    <xf numFmtId="3" fontId="2" fillId="0" borderId="11" xfId="5" applyNumberFormat="1" applyFont="1" applyFill="1" applyBorder="1" applyAlignment="1">
      <alignment horizontal="left" vertical="center"/>
    </xf>
    <xf numFmtId="3" fontId="4" fillId="0" borderId="33" xfId="5" applyNumberFormat="1" applyFont="1" applyFill="1" applyBorder="1" applyAlignment="1">
      <alignment horizontal="left" vertical="center"/>
    </xf>
    <xf numFmtId="3" fontId="4" fillId="0" borderId="16" xfId="5" applyNumberFormat="1" applyFont="1" applyFill="1" applyBorder="1" applyAlignment="1">
      <alignment horizontal="left" vertical="center"/>
    </xf>
    <xf numFmtId="3" fontId="4" fillId="0" borderId="35" xfId="5" applyNumberFormat="1" applyFont="1" applyFill="1" applyBorder="1" applyAlignment="1">
      <alignment horizontal="left" vertical="center"/>
    </xf>
    <xf numFmtId="3" fontId="2" fillId="0" borderId="2" xfId="5" applyNumberFormat="1" applyFont="1" applyFill="1" applyBorder="1" applyAlignment="1">
      <alignment horizontal="left" vertical="center"/>
    </xf>
    <xf numFmtId="3" fontId="2" fillId="0" borderId="16" xfId="2" applyNumberFormat="1" applyFont="1" applyFill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180" fontId="2" fillId="0" borderId="0" xfId="2" applyNumberFormat="1" applyFont="1" applyFill="1" applyAlignment="1"/>
    <xf numFmtId="3" fontId="2" fillId="0" borderId="0" xfId="6" applyNumberFormat="1" applyFont="1" applyFill="1" applyBorder="1" applyAlignment="1">
      <alignment vertical="center"/>
    </xf>
    <xf numFmtId="3" fontId="2" fillId="0" borderId="13" xfId="6" applyNumberFormat="1" applyFont="1" applyFill="1" applyBorder="1" applyAlignment="1">
      <alignment vertical="center"/>
    </xf>
    <xf numFmtId="3" fontId="2" fillId="0" borderId="28" xfId="5" applyNumberFormat="1" applyFont="1" applyFill="1" applyBorder="1" applyAlignment="1">
      <alignment vertical="center"/>
    </xf>
    <xf numFmtId="3" fontId="2" fillId="0" borderId="31" xfId="5" applyNumberFormat="1" applyFont="1" applyFill="1" applyBorder="1" applyAlignment="1">
      <alignment horizontal="center" vertical="center" wrapText="1"/>
    </xf>
    <xf numFmtId="41" fontId="2" fillId="0" borderId="6" xfId="0" applyNumberFormat="1" applyFont="1" applyFill="1" applyBorder="1" applyAlignment="1">
      <alignment vertical="center"/>
    </xf>
    <xf numFmtId="41" fontId="2" fillId="0" borderId="20" xfId="0" applyNumberFormat="1" applyFont="1" applyFill="1" applyBorder="1" applyAlignment="1">
      <alignment vertical="center"/>
    </xf>
    <xf numFmtId="3" fontId="2" fillId="0" borderId="7" xfId="5" applyNumberFormat="1" applyFont="1" applyFill="1" applyBorder="1" applyAlignment="1">
      <alignment vertical="center" shrinkToFit="1"/>
    </xf>
    <xf numFmtId="176" fontId="2" fillId="0" borderId="7" xfId="2" applyNumberFormat="1" applyFont="1" applyFill="1" applyBorder="1" applyAlignment="1">
      <alignment vertical="center"/>
    </xf>
    <xf numFmtId="9" fontId="2" fillId="0" borderId="0" xfId="2" applyNumberFormat="1" applyFont="1" applyFill="1" applyBorder="1" applyAlignment="1">
      <alignment horizontal="right" vertical="center" wrapText="1"/>
    </xf>
    <xf numFmtId="181" fontId="3" fillId="0" borderId="0" xfId="2" applyNumberFormat="1" applyFont="1" applyFill="1" applyAlignment="1"/>
    <xf numFmtId="9" fontId="2" fillId="0" borderId="0" xfId="1" applyNumberFormat="1" applyFont="1" applyFill="1" applyBorder="1" applyAlignment="1">
      <alignment vertical="center"/>
    </xf>
    <xf numFmtId="3" fontId="2" fillId="0" borderId="27" xfId="5" applyNumberFormat="1" applyFont="1" applyFill="1" applyBorder="1" applyAlignment="1">
      <alignment vertical="center"/>
    </xf>
    <xf numFmtId="3" fontId="2" fillId="0" borderId="7" xfId="5" applyNumberFormat="1" applyFont="1" applyFill="1" applyBorder="1" applyAlignment="1">
      <alignment vertical="center" shrinkToFit="1"/>
    </xf>
    <xf numFmtId="178" fontId="2" fillId="0" borderId="13" xfId="5" applyNumberFormat="1" applyFont="1" applyFill="1" applyBorder="1" applyAlignment="1">
      <alignment vertical="center"/>
    </xf>
    <xf numFmtId="41" fontId="2" fillId="0" borderId="21" xfId="0" applyNumberFormat="1" applyFont="1" applyFill="1" applyBorder="1" applyAlignment="1">
      <alignment vertical="center"/>
    </xf>
    <xf numFmtId="3" fontId="2" fillId="0" borderId="17" xfId="5" applyNumberFormat="1" applyFont="1" applyFill="1" applyBorder="1" applyAlignment="1">
      <alignment vertical="center" shrinkToFit="1"/>
    </xf>
    <xf numFmtId="3" fontId="2" fillId="0" borderId="10" xfId="5" applyNumberFormat="1" applyFont="1" applyFill="1" applyBorder="1" applyAlignment="1">
      <alignment vertical="center" shrinkToFit="1"/>
    </xf>
    <xf numFmtId="0" fontId="2" fillId="0" borderId="0" xfId="0" applyNumberFormat="1" applyFont="1" applyAlignment="1">
      <alignment vertical="center"/>
    </xf>
    <xf numFmtId="41" fontId="2" fillId="0" borderId="0" xfId="2" applyNumberFormat="1" applyFont="1" applyAlignment="1">
      <alignment vertical="center"/>
    </xf>
    <xf numFmtId="0" fontId="0" fillId="0" borderId="0" xfId="0" applyNumberFormat="1" applyAlignment="1">
      <alignment vertical="center"/>
    </xf>
    <xf numFmtId="49" fontId="2" fillId="0" borderId="40" xfId="0" applyNumberFormat="1" applyFont="1" applyFill="1" applyBorder="1" applyAlignment="1">
      <alignment vertical="center"/>
    </xf>
    <xf numFmtId="41" fontId="2" fillId="0" borderId="40" xfId="2" applyNumberFormat="1" applyFont="1" applyFill="1" applyBorder="1" applyAlignment="1">
      <alignment horizontal="right" vertical="center"/>
    </xf>
    <xf numFmtId="176" fontId="2" fillId="0" borderId="40" xfId="2" applyNumberFormat="1" applyFont="1" applyFill="1" applyBorder="1" applyAlignment="1">
      <alignment horizontal="right" vertical="center"/>
    </xf>
    <xf numFmtId="182" fontId="2" fillId="0" borderId="0" xfId="0" applyNumberFormat="1" applyFont="1" applyFill="1" applyAlignment="1">
      <alignment horizontal="right" vertical="center"/>
    </xf>
    <xf numFmtId="41" fontId="2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0" fillId="0" borderId="11" xfId="0" applyNumberFormat="1" applyBorder="1" applyAlignment="1">
      <alignment vertical="center"/>
    </xf>
    <xf numFmtId="0" fontId="0" fillId="0" borderId="0" xfId="0" applyNumberFormat="1" applyBorder="1" applyAlignment="1">
      <alignment vertical="center"/>
    </xf>
    <xf numFmtId="41" fontId="0" fillId="0" borderId="0" xfId="2" applyNumberFormat="1" applyFont="1" applyBorder="1" applyAlignment="1">
      <alignment vertical="center"/>
    </xf>
    <xf numFmtId="176" fontId="0" fillId="0" borderId="0" xfId="2" applyNumberFormat="1" applyFont="1" applyBorder="1" applyAlignment="1">
      <alignment horizontal="right" vertical="center"/>
    </xf>
    <xf numFmtId="182" fontId="0" fillId="0" borderId="0" xfId="0" applyNumberFormat="1" applyBorder="1" applyAlignment="1">
      <alignment vertical="center"/>
    </xf>
    <xf numFmtId="41" fontId="2" fillId="0" borderId="0" xfId="2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41" fontId="0" fillId="0" borderId="0" xfId="2" applyNumberFormat="1" applyFont="1" applyAlignment="1">
      <alignment vertical="center"/>
    </xf>
    <xf numFmtId="176" fontId="0" fillId="0" borderId="0" xfId="2" applyNumberFormat="1" applyFont="1" applyAlignment="1">
      <alignment horizontal="right" vertical="center"/>
    </xf>
    <xf numFmtId="182" fontId="0" fillId="0" borderId="0" xfId="0" applyNumberFormat="1" applyAlignment="1">
      <alignment vertical="center"/>
    </xf>
    <xf numFmtId="41" fontId="8" fillId="0" borderId="0" xfId="2" applyNumberFormat="1" applyFont="1" applyFill="1" applyBorder="1" applyAlignment="1">
      <alignment horizontal="center" vertical="center"/>
    </xf>
    <xf numFmtId="41" fontId="7" fillId="0" borderId="0" xfId="2" applyNumberFormat="1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176" fontId="2" fillId="0" borderId="0" xfId="2" applyNumberFormat="1" applyFont="1" applyFill="1" applyBorder="1" applyAlignment="1">
      <alignment horizontal="right" vertical="center"/>
    </xf>
    <xf numFmtId="41" fontId="0" fillId="0" borderId="0" xfId="2" applyNumberFormat="1" applyFont="1" applyFill="1" applyBorder="1" applyAlignment="1">
      <alignment horizontal="center" vertical="center"/>
    </xf>
    <xf numFmtId="41" fontId="8" fillId="0" borderId="0" xfId="2" applyNumberFormat="1" applyFont="1" applyFill="1" applyAlignment="1">
      <alignment vertical="center"/>
    </xf>
    <xf numFmtId="41" fontId="7" fillId="0" borderId="0" xfId="2" applyNumberFormat="1" applyFont="1" applyFill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9" fillId="0" borderId="0" xfId="0" applyNumberFormat="1" applyFont="1" applyFill="1" applyAlignment="1">
      <alignment vertical="center" wrapText="1"/>
    </xf>
    <xf numFmtId="0" fontId="9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/>
    </xf>
    <xf numFmtId="176" fontId="3" fillId="0" borderId="0" xfId="2" applyNumberFormat="1" applyFont="1" applyAlignment="1">
      <alignment vertical="center"/>
    </xf>
    <xf numFmtId="176" fontId="0" fillId="0" borderId="0" xfId="2" applyNumberFormat="1" applyFont="1" applyAlignment="1">
      <alignment vertical="center"/>
    </xf>
    <xf numFmtId="41" fontId="0" fillId="0" borderId="0" xfId="2" applyNumberFormat="1" applyFont="1" applyAlignment="1">
      <alignment horizontal="center" vertical="center"/>
    </xf>
    <xf numFmtId="41" fontId="8" fillId="0" borderId="0" xfId="2" applyNumberFormat="1" applyFont="1" applyAlignment="1">
      <alignment vertical="center"/>
    </xf>
    <xf numFmtId="41" fontId="7" fillId="0" borderId="0" xfId="2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3" fontId="10" fillId="4" borderId="42" xfId="5" applyNumberFormat="1" applyFont="1" applyFill="1" applyBorder="1" applyAlignment="1">
      <alignment horizontal="left" vertical="center"/>
    </xf>
    <xf numFmtId="3" fontId="10" fillId="4" borderId="43" xfId="5" applyNumberFormat="1" applyFont="1" applyFill="1" applyBorder="1" applyAlignment="1">
      <alignment horizontal="left" vertical="center"/>
    </xf>
    <xf numFmtId="3" fontId="10" fillId="4" borderId="2" xfId="5" applyNumberFormat="1" applyFont="1" applyFill="1" applyBorder="1" applyAlignment="1">
      <alignment horizontal="left" vertical="center"/>
    </xf>
    <xf numFmtId="3" fontId="10" fillId="4" borderId="36" xfId="5" applyNumberFormat="1" applyFont="1" applyFill="1" applyBorder="1" applyAlignment="1">
      <alignment horizontal="left" vertical="center"/>
    </xf>
    <xf numFmtId="176" fontId="10" fillId="4" borderId="10" xfId="2" applyNumberFormat="1" applyFont="1" applyFill="1" applyBorder="1" applyAlignment="1">
      <alignment horizontal="right" vertical="center"/>
    </xf>
    <xf numFmtId="176" fontId="10" fillId="4" borderId="3" xfId="2" applyNumberFormat="1" applyFont="1" applyFill="1" applyBorder="1" applyAlignment="1">
      <alignment horizontal="right" vertical="center"/>
    </xf>
    <xf numFmtId="3" fontId="10" fillId="5" borderId="27" xfId="5" applyNumberFormat="1" applyFont="1" applyFill="1" applyBorder="1" applyAlignment="1">
      <alignment horizontal="left" vertical="center"/>
    </xf>
    <xf numFmtId="3" fontId="10" fillId="5" borderId="5" xfId="5" applyNumberFormat="1" applyFont="1" applyFill="1" applyBorder="1" applyAlignment="1">
      <alignment horizontal="left" vertical="center"/>
    </xf>
    <xf numFmtId="3" fontId="10" fillId="5" borderId="28" xfId="5" applyNumberFormat="1" applyFont="1" applyFill="1" applyBorder="1" applyAlignment="1">
      <alignment horizontal="left" vertical="center"/>
    </xf>
    <xf numFmtId="176" fontId="10" fillId="5" borderId="10" xfId="2" applyNumberFormat="1" applyFont="1" applyFill="1" applyBorder="1" applyAlignment="1">
      <alignment horizontal="right" vertical="center"/>
    </xf>
    <xf numFmtId="176" fontId="10" fillId="5" borderId="3" xfId="2" applyNumberFormat="1" applyFont="1" applyFill="1" applyBorder="1" applyAlignment="1">
      <alignment horizontal="right" vertical="center"/>
    </xf>
    <xf numFmtId="3" fontId="4" fillId="6" borderId="27" xfId="5" applyNumberFormat="1" applyFont="1" applyFill="1" applyBorder="1" applyAlignment="1">
      <alignment vertical="center"/>
    </xf>
    <xf numFmtId="3" fontId="4" fillId="6" borderId="5" xfId="5" applyNumberFormat="1" applyFont="1" applyFill="1" applyBorder="1" applyAlignment="1">
      <alignment vertical="center"/>
    </xf>
    <xf numFmtId="3" fontId="4" fillId="6" borderId="28" xfId="5" applyNumberFormat="1" applyFont="1" applyFill="1" applyBorder="1" applyAlignment="1">
      <alignment vertical="center"/>
    </xf>
    <xf numFmtId="176" fontId="4" fillId="6" borderId="4" xfId="2" applyNumberFormat="1" applyFont="1" applyFill="1" applyBorder="1" applyAlignment="1">
      <alignment horizontal="right" vertical="center"/>
    </xf>
    <xf numFmtId="176" fontId="4" fillId="6" borderId="1" xfId="2" applyNumberFormat="1" applyFont="1" applyFill="1" applyBorder="1" applyAlignment="1">
      <alignment horizontal="right" vertical="center"/>
    </xf>
    <xf numFmtId="3" fontId="2" fillId="7" borderId="27" xfId="5" applyNumberFormat="1" applyFont="1" applyFill="1" applyBorder="1" applyAlignment="1">
      <alignment vertical="center"/>
    </xf>
    <xf numFmtId="3" fontId="2" fillId="7" borderId="5" xfId="5" applyNumberFormat="1" applyFont="1" applyFill="1" applyBorder="1" applyAlignment="1">
      <alignment vertical="center"/>
    </xf>
    <xf numFmtId="3" fontId="2" fillId="7" borderId="28" xfId="5" applyNumberFormat="1" applyFont="1" applyFill="1" applyBorder="1" applyAlignment="1">
      <alignment vertical="center"/>
    </xf>
    <xf numFmtId="176" fontId="2" fillId="7" borderId="17" xfId="2" applyNumberFormat="1" applyFont="1" applyFill="1" applyBorder="1" applyAlignment="1">
      <alignment horizontal="right" vertical="center"/>
    </xf>
    <xf numFmtId="176" fontId="2" fillId="7" borderId="15" xfId="2" applyNumberFormat="1" applyFont="1" applyFill="1" applyBorder="1" applyAlignment="1">
      <alignment horizontal="right" vertical="center"/>
    </xf>
    <xf numFmtId="41" fontId="2" fillId="0" borderId="45" xfId="5" applyNumberFormat="1" applyFont="1" applyFill="1" applyBorder="1" applyAlignment="1">
      <alignment vertical="center"/>
    </xf>
    <xf numFmtId="3" fontId="2" fillId="0" borderId="46" xfId="5" applyNumberFormat="1" applyFont="1" applyFill="1" applyBorder="1" applyAlignment="1">
      <alignment vertical="center"/>
    </xf>
    <xf numFmtId="3" fontId="2" fillId="0" borderId="47" xfId="5" applyNumberFormat="1" applyFont="1" applyFill="1" applyBorder="1" applyAlignment="1">
      <alignment vertical="center"/>
    </xf>
    <xf numFmtId="3" fontId="4" fillId="0" borderId="20" xfId="5" applyNumberFormat="1" applyFont="1" applyFill="1" applyBorder="1" applyAlignment="1">
      <alignment horizontal="right" vertical="center"/>
    </xf>
    <xf numFmtId="3" fontId="2" fillId="0" borderId="20" xfId="5" applyNumberFormat="1" applyFont="1" applyFill="1" applyBorder="1" applyAlignment="1">
      <alignment vertical="center"/>
    </xf>
    <xf numFmtId="3" fontId="2" fillId="0" borderId="17" xfId="5" applyNumberFormat="1" applyFont="1" applyFill="1" applyBorder="1" applyAlignment="1">
      <alignment vertical="center" shrinkToFit="1"/>
    </xf>
    <xf numFmtId="9" fontId="2" fillId="0" borderId="2" xfId="1" applyNumberFormat="1" applyFont="1" applyFill="1" applyBorder="1" applyAlignment="1">
      <alignment vertical="center"/>
    </xf>
    <xf numFmtId="9" fontId="2" fillId="0" borderId="5" xfId="1" applyNumberFormat="1" applyFont="1" applyFill="1" applyBorder="1" applyAlignment="1">
      <alignment vertical="center"/>
    </xf>
    <xf numFmtId="182" fontId="2" fillId="3" borderId="53" xfId="4" applyNumberFormat="1" applyFont="1" applyFill="1" applyBorder="1" applyAlignment="1">
      <alignment horizontal="right" vertical="center"/>
    </xf>
    <xf numFmtId="182" fontId="2" fillId="3" borderId="55" xfId="4" applyNumberFormat="1" applyFont="1" applyFill="1" applyBorder="1" applyAlignment="1">
      <alignment horizontal="right" vertical="center"/>
    </xf>
    <xf numFmtId="182" fontId="2" fillId="3" borderId="1" xfId="4" applyNumberFormat="1" applyFont="1" applyFill="1" applyBorder="1" applyAlignment="1">
      <alignment horizontal="right" vertical="center"/>
    </xf>
    <xf numFmtId="0" fontId="2" fillId="3" borderId="10" xfId="0" applyNumberFormat="1" applyFont="1" applyFill="1" applyBorder="1" applyAlignment="1">
      <alignment horizontal="center" vertical="center" shrinkToFit="1"/>
    </xf>
    <xf numFmtId="182" fontId="4" fillId="7" borderId="1" xfId="4" applyNumberFormat="1" applyFont="1" applyFill="1" applyBorder="1" applyAlignment="1">
      <alignment horizontal="right" vertical="center"/>
    </xf>
    <xf numFmtId="0" fontId="2" fillId="0" borderId="52" xfId="0" applyNumberFormat="1" applyFont="1" applyBorder="1" applyAlignment="1">
      <alignment vertical="center"/>
    </xf>
    <xf numFmtId="0" fontId="2" fillId="0" borderId="54" xfId="0" applyNumberFormat="1" applyFont="1" applyBorder="1" applyAlignment="1">
      <alignment vertical="center"/>
    </xf>
    <xf numFmtId="49" fontId="4" fillId="0" borderId="10" xfId="0" applyNumberFormat="1" applyFont="1" applyFill="1" applyBorder="1" applyAlignment="1">
      <alignment vertical="center"/>
    </xf>
    <xf numFmtId="182" fontId="2" fillId="0" borderId="53" xfId="4" applyNumberFormat="1" applyFont="1" applyFill="1" applyBorder="1" applyAlignment="1">
      <alignment horizontal="right" vertical="center"/>
    </xf>
    <xf numFmtId="0" fontId="2" fillId="0" borderId="4" xfId="0" applyNumberFormat="1" applyFont="1" applyBorder="1" applyAlignment="1">
      <alignment vertical="center"/>
    </xf>
    <xf numFmtId="0" fontId="2" fillId="0" borderId="58" xfId="0" applyNumberFormat="1" applyFont="1" applyBorder="1" applyAlignment="1">
      <alignment vertical="center"/>
    </xf>
    <xf numFmtId="0" fontId="2" fillId="0" borderId="60" xfId="0" applyNumberFormat="1" applyFont="1" applyBorder="1" applyAlignment="1">
      <alignment vertical="center"/>
    </xf>
    <xf numFmtId="0" fontId="2" fillId="0" borderId="36" xfId="0" applyNumberFormat="1" applyFont="1" applyBorder="1" applyAlignment="1">
      <alignment vertical="center"/>
    </xf>
    <xf numFmtId="49" fontId="4" fillId="0" borderId="7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vertical="center"/>
    </xf>
    <xf numFmtId="0" fontId="2" fillId="0" borderId="61" xfId="0" applyNumberFormat="1" applyFont="1" applyBorder="1" applyAlignment="1">
      <alignment vertical="center"/>
    </xf>
    <xf numFmtId="0" fontId="2" fillId="0" borderId="28" xfId="0" applyNumberFormat="1" applyFont="1" applyBorder="1" applyAlignment="1">
      <alignment vertical="center"/>
    </xf>
    <xf numFmtId="49" fontId="4" fillId="0" borderId="52" xfId="0" applyNumberFormat="1" applyFont="1" applyFill="1" applyBorder="1" applyAlignment="1">
      <alignment vertical="center"/>
    </xf>
    <xf numFmtId="49" fontId="4" fillId="0" borderId="54" xfId="0" applyNumberFormat="1" applyFont="1" applyFill="1" applyBorder="1" applyAlignment="1">
      <alignment vertical="center"/>
    </xf>
    <xf numFmtId="49" fontId="4" fillId="0" borderId="56" xfId="0" applyNumberFormat="1" applyFont="1" applyFill="1" applyBorder="1" applyAlignment="1">
      <alignment vertical="center"/>
    </xf>
    <xf numFmtId="0" fontId="10" fillId="4" borderId="62" xfId="0" applyNumberFormat="1" applyFont="1" applyFill="1" applyBorder="1" applyAlignment="1">
      <alignment horizontal="center" vertical="center"/>
    </xf>
    <xf numFmtId="176" fontId="10" fillId="4" borderId="32" xfId="2" applyNumberFormat="1" applyFont="1" applyFill="1" applyBorder="1" applyAlignment="1">
      <alignment horizontal="center" vertical="center"/>
    </xf>
    <xf numFmtId="176" fontId="10" fillId="4" borderId="32" xfId="2" applyNumberFormat="1" applyFont="1" applyFill="1" applyBorder="1" applyAlignment="1">
      <alignment horizontal="center" vertical="center" wrapText="1"/>
    </xf>
    <xf numFmtId="41" fontId="10" fillId="4" borderId="25" xfId="2" applyNumberFormat="1" applyFont="1" applyFill="1" applyBorder="1" applyAlignment="1">
      <alignment horizontal="center" vertical="center"/>
    </xf>
    <xf numFmtId="182" fontId="10" fillId="5" borderId="3" xfId="4" applyNumberFormat="1" applyFont="1" applyFill="1" applyBorder="1" applyAlignment="1">
      <alignment horizontal="right" vertical="center"/>
    </xf>
    <xf numFmtId="41" fontId="10" fillId="4" borderId="32" xfId="2" applyNumberFormat="1" applyFont="1" applyFill="1" applyBorder="1" applyAlignment="1">
      <alignment horizontal="center" vertical="center"/>
    </xf>
    <xf numFmtId="182" fontId="10" fillId="4" borderId="25" xfId="0" applyNumberFormat="1" applyFont="1" applyFill="1" applyBorder="1" applyAlignment="1">
      <alignment horizontal="center" vertical="center"/>
    </xf>
    <xf numFmtId="182" fontId="10" fillId="5" borderId="37" xfId="4" applyNumberFormat="1" applyFont="1" applyFill="1" applyBorder="1" applyAlignment="1">
      <alignment horizontal="right" vertical="center"/>
    </xf>
    <xf numFmtId="182" fontId="4" fillId="6" borderId="1" xfId="4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183" fontId="2" fillId="0" borderId="0" xfId="3" applyNumberFormat="1" applyFont="1" applyAlignment="1">
      <alignment vertical="center"/>
    </xf>
    <xf numFmtId="0" fontId="10" fillId="4" borderId="65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vertical="center" shrinkToFit="1"/>
    </xf>
    <xf numFmtId="0" fontId="2" fillId="3" borderId="9" xfId="0" applyNumberFormat="1" applyFont="1" applyFill="1" applyBorder="1" applyAlignment="1">
      <alignment vertical="center" shrinkToFit="1"/>
    </xf>
    <xf numFmtId="0" fontId="2" fillId="3" borderId="51" xfId="0" applyNumberFormat="1" applyFont="1" applyFill="1" applyBorder="1" applyAlignment="1">
      <alignment horizontal="center" vertical="center" shrinkToFit="1"/>
    </xf>
    <xf numFmtId="0" fontId="2" fillId="3" borderId="44" xfId="0" applyNumberFormat="1" applyFont="1" applyFill="1" applyBorder="1" applyAlignment="1">
      <alignment vertical="center" shrinkToFit="1"/>
    </xf>
    <xf numFmtId="49" fontId="2" fillId="3" borderId="44" xfId="0" applyNumberFormat="1" applyFont="1" applyFill="1" applyBorder="1" applyAlignment="1">
      <alignment vertical="center" shrinkToFit="1"/>
    </xf>
    <xf numFmtId="3" fontId="2" fillId="3" borderId="66" xfId="2" applyNumberFormat="1" applyFont="1" applyFill="1" applyBorder="1" applyAlignment="1">
      <alignment horizontal="left" vertical="center"/>
    </xf>
    <xf numFmtId="3" fontId="2" fillId="3" borderId="67" xfId="2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 vertical="center" shrinkToFit="1"/>
    </xf>
    <xf numFmtId="49" fontId="4" fillId="0" borderId="57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3" fontId="2" fillId="0" borderId="0" xfId="2" applyNumberFormat="1" applyFont="1" applyBorder="1" applyAlignment="1">
      <alignment horizontal="right" vertical="center"/>
    </xf>
    <xf numFmtId="182" fontId="2" fillId="0" borderId="0" xfId="4" applyNumberFormat="1" applyFont="1" applyFill="1" applyBorder="1" applyAlignment="1">
      <alignment horizontal="right" vertical="center"/>
    </xf>
    <xf numFmtId="182" fontId="4" fillId="7" borderId="1" xfId="4" quotePrefix="1" applyNumberFormat="1" applyFont="1" applyFill="1" applyBorder="1" applyAlignment="1">
      <alignment horizontal="right" vertical="center"/>
    </xf>
    <xf numFmtId="41" fontId="10" fillId="5" borderId="10" xfId="2" applyNumberFormat="1" applyFont="1" applyFill="1" applyBorder="1" applyAlignment="1">
      <alignment horizontal="right" vertical="center"/>
    </xf>
    <xf numFmtId="41" fontId="4" fillId="7" borderId="4" xfId="2" applyNumberFormat="1" applyFont="1" applyFill="1" applyBorder="1" applyAlignment="1">
      <alignment horizontal="right" vertical="center"/>
    </xf>
    <xf numFmtId="41" fontId="2" fillId="3" borderId="10" xfId="2" applyNumberFormat="1" applyFont="1" applyFill="1" applyBorder="1" applyAlignment="1">
      <alignment horizontal="right" vertical="center"/>
    </xf>
    <xf numFmtId="41" fontId="2" fillId="3" borderId="52" xfId="2" applyNumberFormat="1" applyFont="1" applyFill="1" applyBorder="1" applyAlignment="1">
      <alignment horizontal="right" vertical="center"/>
    </xf>
    <xf numFmtId="41" fontId="2" fillId="3" borderId="51" xfId="2" applyNumberFormat="1" applyFont="1" applyFill="1" applyBorder="1" applyAlignment="1">
      <alignment horizontal="right" vertical="center"/>
    </xf>
    <xf numFmtId="41" fontId="2" fillId="3" borderId="54" xfId="2" applyNumberFormat="1" applyFont="1" applyFill="1" applyBorder="1" applyAlignment="1">
      <alignment horizontal="right" vertical="center"/>
    </xf>
    <xf numFmtId="41" fontId="2" fillId="3" borderId="57" xfId="2" applyNumberFormat="1" applyFont="1" applyFill="1" applyBorder="1" applyAlignment="1">
      <alignment horizontal="right" vertical="center"/>
    </xf>
    <xf numFmtId="41" fontId="2" fillId="6" borderId="4" xfId="2" applyNumberFormat="1" applyFont="1" applyFill="1" applyBorder="1" applyAlignment="1">
      <alignment horizontal="right" vertical="center"/>
    </xf>
    <xf numFmtId="41" fontId="2" fillId="6" borderId="31" xfId="2" applyNumberFormat="1" applyFont="1" applyFill="1" applyBorder="1" applyAlignment="1">
      <alignment horizontal="right" vertical="center"/>
    </xf>
    <xf numFmtId="41" fontId="10" fillId="5" borderId="17" xfId="2" applyNumberFormat="1" applyFont="1" applyFill="1" applyBorder="1" applyAlignment="1">
      <alignment horizontal="right" vertical="center"/>
    </xf>
    <xf numFmtId="41" fontId="4" fillId="6" borderId="17" xfId="2" applyNumberFormat="1" applyFont="1" applyFill="1" applyBorder="1" applyAlignment="1">
      <alignment horizontal="right" vertical="center"/>
    </xf>
    <xf numFmtId="41" fontId="4" fillId="7" borderId="17" xfId="2" applyNumberFormat="1" applyFont="1" applyFill="1" applyBorder="1" applyAlignment="1">
      <alignment horizontal="right" vertical="center"/>
    </xf>
    <xf numFmtId="41" fontId="2" fillId="0" borderId="4" xfId="2" applyNumberFormat="1" applyFont="1" applyBorder="1" applyAlignment="1">
      <alignment horizontal="right" vertical="center"/>
    </xf>
    <xf numFmtId="41" fontId="2" fillId="0" borderId="52" xfId="2" applyNumberFormat="1" applyFont="1" applyBorder="1" applyAlignment="1">
      <alignment horizontal="right" vertical="center"/>
    </xf>
    <xf numFmtId="41" fontId="2" fillId="0" borderId="54" xfId="2" applyNumberFormat="1" applyFont="1" applyBorder="1" applyAlignment="1">
      <alignment horizontal="right" vertical="center"/>
    </xf>
    <xf numFmtId="41" fontId="2" fillId="0" borderId="28" xfId="2" applyNumberFormat="1" applyFont="1" applyBorder="1" applyAlignment="1">
      <alignment horizontal="right" vertical="center"/>
    </xf>
    <xf numFmtId="41" fontId="2" fillId="0" borderId="60" xfId="2" applyNumberFormat="1" applyFont="1" applyBorder="1" applyAlignment="1">
      <alignment horizontal="right" vertical="center"/>
    </xf>
    <xf numFmtId="41" fontId="2" fillId="0" borderId="61" xfId="2" applyNumberFormat="1" applyFont="1" applyBorder="1" applyAlignment="1">
      <alignment horizontal="right" vertical="center"/>
    </xf>
    <xf numFmtId="41" fontId="2" fillId="0" borderId="8" xfId="2" applyNumberFormat="1" applyFont="1" applyBorder="1" applyAlignment="1">
      <alignment horizontal="right" vertical="center"/>
    </xf>
    <xf numFmtId="41" fontId="2" fillId="0" borderId="7" xfId="2" applyNumberFormat="1" applyFont="1" applyBorder="1" applyAlignment="1">
      <alignment horizontal="right" vertical="center"/>
    </xf>
    <xf numFmtId="41" fontId="2" fillId="0" borderId="59" xfId="2" applyNumberFormat="1" applyFont="1" applyBorder="1" applyAlignment="1">
      <alignment horizontal="right" vertical="center"/>
    </xf>
    <xf numFmtId="41" fontId="2" fillId="0" borderId="57" xfId="2" applyNumberFormat="1" applyFont="1" applyBorder="1" applyAlignment="1">
      <alignment horizontal="right" vertical="center"/>
    </xf>
    <xf numFmtId="41" fontId="2" fillId="0" borderId="56" xfId="2" applyNumberFormat="1" applyFont="1" applyBorder="1" applyAlignment="1">
      <alignment horizontal="right" vertical="center"/>
    </xf>
    <xf numFmtId="41" fontId="2" fillId="0" borderId="51" xfId="2" applyNumberFormat="1" applyFont="1" applyBorder="1" applyAlignment="1">
      <alignment horizontal="right" vertical="center"/>
    </xf>
    <xf numFmtId="182" fontId="2" fillId="0" borderId="1" xfId="4" applyNumberFormat="1" applyFont="1" applyFill="1" applyBorder="1" applyAlignment="1">
      <alignment horizontal="right" vertical="center"/>
    </xf>
    <xf numFmtId="49" fontId="4" fillId="0" borderId="41" xfId="0" applyNumberFormat="1" applyFont="1" applyFill="1" applyBorder="1" applyAlignment="1">
      <alignment vertical="center"/>
    </xf>
    <xf numFmtId="0" fontId="2" fillId="0" borderId="75" xfId="0" applyNumberFormat="1" applyFont="1" applyBorder="1" applyAlignment="1">
      <alignment vertical="center"/>
    </xf>
    <xf numFmtId="41" fontId="2" fillId="0" borderId="75" xfId="2" applyNumberFormat="1" applyFont="1" applyBorder="1" applyAlignment="1">
      <alignment horizontal="right" vertical="center"/>
    </xf>
    <xf numFmtId="182" fontId="2" fillId="0" borderId="55" xfId="4" applyNumberFormat="1" applyFont="1" applyFill="1" applyBorder="1" applyAlignment="1">
      <alignment horizontal="right" vertical="center"/>
    </xf>
    <xf numFmtId="182" fontId="2" fillId="0" borderId="76" xfId="4" applyNumberFormat="1" applyFont="1" applyFill="1" applyBorder="1" applyAlignment="1">
      <alignment horizontal="right" vertical="center"/>
    </xf>
    <xf numFmtId="182" fontId="2" fillId="8" borderId="1" xfId="4" applyNumberFormat="1" applyFont="1" applyFill="1" applyBorder="1" applyAlignment="1">
      <alignment horizontal="right" vertical="center"/>
    </xf>
    <xf numFmtId="182" fontId="2" fillId="8" borderId="38" xfId="4" applyNumberFormat="1" applyFont="1" applyFill="1" applyBorder="1" applyAlignment="1">
      <alignment horizontal="right" vertical="center"/>
    </xf>
    <xf numFmtId="0" fontId="4" fillId="7" borderId="27" xfId="0" applyNumberFormat="1" applyFont="1" applyFill="1" applyBorder="1" applyAlignment="1">
      <alignment horizontal="center" vertical="center"/>
    </xf>
    <xf numFmtId="0" fontId="4" fillId="7" borderId="28" xfId="0" applyNumberFormat="1" applyFont="1" applyFill="1" applyBorder="1" applyAlignment="1">
      <alignment horizontal="center" vertical="center"/>
    </xf>
    <xf numFmtId="49" fontId="4" fillId="6" borderId="27" xfId="0" applyNumberFormat="1" applyFont="1" applyFill="1" applyBorder="1" applyAlignment="1">
      <alignment horizontal="center" vertical="center"/>
    </xf>
    <xf numFmtId="49" fontId="4" fillId="6" borderId="28" xfId="0" applyNumberFormat="1" applyFont="1" applyFill="1" applyBorder="1" applyAlignment="1">
      <alignment horizontal="center" vertical="center"/>
    </xf>
    <xf numFmtId="49" fontId="4" fillId="0" borderId="68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64" xfId="0" applyNumberFormat="1" applyFont="1" applyFill="1" applyBorder="1" applyAlignment="1">
      <alignment horizontal="center" vertical="center"/>
    </xf>
    <xf numFmtId="49" fontId="4" fillId="0" borderId="74" xfId="0" applyNumberFormat="1" applyFont="1" applyFill="1" applyBorder="1" applyAlignment="1">
      <alignment horizontal="center" vertical="center"/>
    </xf>
    <xf numFmtId="38" fontId="11" fillId="0" borderId="0" xfId="0" applyNumberFormat="1" applyFont="1" applyFill="1" applyBorder="1" applyAlignment="1">
      <alignment horizontal="center" vertical="center"/>
    </xf>
    <xf numFmtId="49" fontId="10" fillId="4" borderId="33" xfId="0" applyNumberFormat="1" applyFont="1" applyFill="1" applyBorder="1" applyAlignment="1">
      <alignment horizontal="center" vertical="center"/>
    </xf>
    <xf numFmtId="49" fontId="10" fillId="4" borderId="16" xfId="0" applyNumberFormat="1" applyFont="1" applyFill="1" applyBorder="1" applyAlignment="1">
      <alignment horizontal="center" vertical="center"/>
    </xf>
    <xf numFmtId="49" fontId="10" fillId="5" borderId="50" xfId="0" applyNumberFormat="1" applyFont="1" applyFill="1" applyBorder="1" applyAlignment="1">
      <alignment horizontal="center" vertical="center"/>
    </xf>
    <xf numFmtId="49" fontId="10" fillId="5" borderId="43" xfId="0" applyNumberFormat="1" applyFont="1" applyFill="1" applyBorder="1" applyAlignment="1">
      <alignment horizontal="center" vertical="center"/>
    </xf>
    <xf numFmtId="49" fontId="4" fillId="7" borderId="27" xfId="0" applyNumberFormat="1" applyFont="1" applyFill="1" applyBorder="1" applyAlignment="1">
      <alignment horizontal="center" vertical="center"/>
    </xf>
    <xf numFmtId="49" fontId="4" fillId="7" borderId="28" xfId="0" applyNumberFormat="1" applyFont="1" applyFill="1" applyBorder="1" applyAlignment="1">
      <alignment horizontal="center" vertical="center"/>
    </xf>
    <xf numFmtId="49" fontId="10" fillId="5" borderId="64" xfId="0" applyNumberFormat="1" applyFont="1" applyFill="1" applyBorder="1" applyAlignment="1">
      <alignment horizontal="center" vertical="center"/>
    </xf>
    <xf numFmtId="49" fontId="10" fillId="5" borderId="36" xfId="0" applyNumberFormat="1" applyFont="1" applyFill="1" applyBorder="1" applyAlignment="1">
      <alignment horizontal="center" vertical="center"/>
    </xf>
    <xf numFmtId="0" fontId="4" fillId="7" borderId="19" xfId="0" applyNumberFormat="1" applyFont="1" applyFill="1" applyBorder="1" applyAlignment="1">
      <alignment horizontal="center" vertical="center"/>
    </xf>
    <xf numFmtId="0" fontId="4" fillId="7" borderId="5" xfId="0" applyNumberFormat="1" applyFont="1" applyFill="1" applyBorder="1" applyAlignment="1">
      <alignment horizontal="center" vertical="center"/>
    </xf>
    <xf numFmtId="0" fontId="2" fillId="3" borderId="27" xfId="0" applyNumberFormat="1" applyFont="1" applyFill="1" applyBorder="1" applyAlignment="1">
      <alignment horizontal="center" vertical="center" shrinkToFit="1"/>
    </xf>
    <xf numFmtId="0" fontId="2" fillId="3" borderId="28" xfId="0" applyNumberFormat="1" applyFont="1" applyFill="1" applyBorder="1" applyAlignment="1">
      <alignment horizontal="center" vertical="center" shrinkToFit="1"/>
    </xf>
    <xf numFmtId="0" fontId="2" fillId="6" borderId="27" xfId="0" applyNumberFormat="1" applyFont="1" applyFill="1" applyBorder="1" applyAlignment="1" applyProtection="1">
      <alignment horizontal="center" vertical="center" wrapText="1" shrinkToFit="1"/>
    </xf>
    <xf numFmtId="0" fontId="2" fillId="6" borderId="5" xfId="0" applyNumberFormat="1" applyFont="1" applyFill="1" applyBorder="1" applyAlignment="1" applyProtection="1">
      <alignment horizontal="center" vertical="center" wrapText="1" shrinkToFit="1"/>
    </xf>
    <xf numFmtId="0" fontId="2" fillId="6" borderId="28" xfId="0" applyNumberFormat="1" applyFont="1" applyFill="1" applyBorder="1" applyAlignment="1" applyProtection="1">
      <alignment horizontal="center" vertical="center" wrapText="1" shrinkToFit="1"/>
    </xf>
    <xf numFmtId="0" fontId="2" fillId="6" borderId="48" xfId="0" applyNumberFormat="1" applyFont="1" applyFill="1" applyBorder="1" applyAlignment="1" applyProtection="1">
      <alignment horizontal="center" vertical="center" shrinkToFit="1"/>
    </xf>
    <xf numFmtId="0" fontId="2" fillId="6" borderId="40" xfId="0" applyNumberFormat="1" applyFont="1" applyFill="1" applyBorder="1" applyAlignment="1" applyProtection="1">
      <alignment horizontal="center" vertical="center" shrinkToFit="1"/>
    </xf>
    <xf numFmtId="0" fontId="2" fillId="6" borderId="63" xfId="0" applyNumberFormat="1" applyFont="1" applyFill="1" applyBorder="1" applyAlignment="1" applyProtection="1">
      <alignment horizontal="center" vertical="center" shrinkToFit="1"/>
    </xf>
    <xf numFmtId="0" fontId="2" fillId="3" borderId="17" xfId="0" applyNumberFormat="1" applyFont="1" applyFill="1" applyBorder="1" applyAlignment="1">
      <alignment horizontal="center" vertical="center" wrapText="1" shrinkToFit="1"/>
    </xf>
    <xf numFmtId="0" fontId="2" fillId="3" borderId="7" xfId="0" applyNumberFormat="1" applyFont="1" applyFill="1" applyBorder="1" applyAlignment="1">
      <alignment horizontal="center" vertical="center" wrapText="1" shrinkToFit="1"/>
    </xf>
    <xf numFmtId="0" fontId="2" fillId="3" borderId="10" xfId="0" applyNumberFormat="1" applyFont="1" applyFill="1" applyBorder="1" applyAlignment="1">
      <alignment horizontal="center" vertical="center" wrapText="1" shrinkToFit="1"/>
    </xf>
    <xf numFmtId="0" fontId="2" fillId="3" borderId="66" xfId="0" applyNumberFormat="1" applyFont="1" applyFill="1" applyBorder="1" applyAlignment="1">
      <alignment vertical="center" shrinkToFit="1"/>
    </xf>
    <xf numFmtId="0" fontId="2" fillId="3" borderId="67" xfId="0" applyNumberFormat="1" applyFont="1" applyFill="1" applyBorder="1" applyAlignment="1">
      <alignment vertical="center" shrinkToFit="1"/>
    </xf>
    <xf numFmtId="3" fontId="2" fillId="0" borderId="19" xfId="5" applyNumberFormat="1" applyFont="1" applyFill="1" applyBorder="1" applyAlignment="1">
      <alignment horizontal="left" vertical="center" shrinkToFit="1"/>
    </xf>
    <xf numFmtId="3" fontId="2" fillId="0" borderId="5" xfId="5" applyNumberFormat="1" applyFont="1" applyFill="1" applyBorder="1" applyAlignment="1">
      <alignment horizontal="left" vertical="center" shrinkToFit="1"/>
    </xf>
    <xf numFmtId="3" fontId="2" fillId="0" borderId="26" xfId="5" applyNumberFormat="1" applyFont="1" applyFill="1" applyBorder="1" applyAlignment="1">
      <alignment horizontal="left" vertical="center" shrinkToFit="1"/>
    </xf>
    <xf numFmtId="38" fontId="11" fillId="0" borderId="0" xfId="5" applyNumberFormat="1" applyFont="1" applyFill="1" applyBorder="1" applyAlignment="1">
      <alignment horizontal="center" vertical="center"/>
    </xf>
    <xf numFmtId="49" fontId="2" fillId="0" borderId="50" xfId="5" applyNumberFormat="1" applyFont="1" applyFill="1" applyBorder="1" applyAlignment="1">
      <alignment horizontal="center" vertical="center"/>
    </xf>
    <xf numFmtId="49" fontId="2" fillId="0" borderId="43" xfId="5" applyNumberFormat="1" applyFont="1" applyFill="1" applyBorder="1" applyAlignment="1">
      <alignment horizontal="center" vertical="center"/>
    </xf>
    <xf numFmtId="49" fontId="2" fillId="0" borderId="71" xfId="5" applyNumberFormat="1" applyFont="1" applyFill="1" applyBorder="1" applyAlignment="1">
      <alignment horizontal="center" vertical="center"/>
    </xf>
    <xf numFmtId="0" fontId="2" fillId="0" borderId="72" xfId="0" applyNumberFormat="1" applyFont="1" applyFill="1" applyBorder="1" applyAlignment="1">
      <alignment horizontal="center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176" fontId="2" fillId="0" borderId="72" xfId="2" applyNumberFormat="1" applyFont="1" applyFill="1" applyBorder="1" applyAlignment="1">
      <alignment horizontal="center" vertical="center" wrapText="1"/>
    </xf>
    <xf numFmtId="176" fontId="2" fillId="0" borderId="41" xfId="2" applyNumberFormat="1" applyFont="1" applyFill="1" applyBorder="1" applyAlignment="1">
      <alignment horizontal="center" vertical="center" wrapText="1"/>
    </xf>
    <xf numFmtId="176" fontId="2" fillId="0" borderId="73" xfId="2" applyNumberFormat="1" applyFont="1" applyFill="1" applyBorder="1" applyAlignment="1">
      <alignment horizontal="center" vertical="center"/>
    </xf>
    <xf numFmtId="176" fontId="2" fillId="0" borderId="49" xfId="2" applyNumberFormat="1" applyFont="1" applyFill="1" applyBorder="1" applyAlignment="1">
      <alignment horizontal="center" vertical="center"/>
    </xf>
    <xf numFmtId="49" fontId="2" fillId="0" borderId="69" xfId="5" applyNumberFormat="1" applyFont="1" applyFill="1" applyBorder="1" applyAlignment="1">
      <alignment horizontal="center" vertical="center"/>
    </xf>
    <xf numFmtId="49" fontId="2" fillId="0" borderId="70" xfId="5" applyNumberFormat="1" applyFont="1" applyFill="1" applyBorder="1" applyAlignment="1">
      <alignment horizontal="center" vertical="center"/>
    </xf>
    <xf numFmtId="49" fontId="2" fillId="0" borderId="45" xfId="5" applyNumberFormat="1" applyFont="1" applyFill="1" applyBorder="1" applyAlignment="1">
      <alignment horizontal="center" vertical="center"/>
    </xf>
    <xf numFmtId="49" fontId="2" fillId="0" borderId="39" xfId="5" applyNumberFormat="1" applyFont="1" applyFill="1" applyBorder="1" applyAlignment="1">
      <alignment horizontal="center" vertical="center"/>
    </xf>
    <xf numFmtId="49" fontId="2" fillId="0" borderId="40" xfId="5" applyNumberFormat="1" applyFont="1" applyFill="1" applyBorder="1" applyAlignment="1">
      <alignment horizontal="center" vertical="center"/>
    </xf>
    <xf numFmtId="49" fontId="2" fillId="0" borderId="46" xfId="5" applyNumberFormat="1" applyFont="1" applyFill="1" applyBorder="1" applyAlignment="1">
      <alignment horizontal="center" vertical="center"/>
    </xf>
  </cellXfs>
  <cellStyles count="16">
    <cellStyle name="40% - 강조색1 2 3" xfId="8"/>
    <cellStyle name="백분율" xfId="1" builtinId="5"/>
    <cellStyle name="백분율 2" xfId="4"/>
    <cellStyle name="백분율 2 2" xfId="12"/>
    <cellStyle name="백분율 3" xfId="15"/>
    <cellStyle name="쉼표 [0]" xfId="2" builtinId="6"/>
    <cellStyle name="쉼표 [0] 10" xfId="6"/>
    <cellStyle name="쉼표 [0] 10 2" xfId="13"/>
    <cellStyle name="쉼표 [0] 11" xfId="7"/>
    <cellStyle name="쉼표 [0] 11 2" xfId="14"/>
    <cellStyle name="쉼표 [0] 14" xfId="11"/>
    <cellStyle name="쉼표 [0] 2" xfId="9"/>
    <cellStyle name="통화 [0]" xfId="3" builtinId="7"/>
    <cellStyle name="표준" xfId="0" builtinId="0"/>
    <cellStyle name="표준 2" xfId="10"/>
    <cellStyle name="표준_일반관리비(07예산)" xfId="5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Text Box 1"/>
        <xdr:cNvSpPr txBox="1">
          <a:spLocks noRot="1" noChangeArrowheads="1"/>
        </xdr:cNvSpPr>
      </xdr:nvSpPr>
      <xdr:spPr>
        <a:xfrm>
          <a:off x="10264587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/>
        </a:ln>
      </xdr:spPr>
      <xdr:txBody>
        <a:bodyPr vertOverflow="clip" horzOverflow="overflow" wrap="square" lIns="27305" tIns="18415" rIns="27305" bIns="0"/>
        <a:lstStyle/>
        <a:p>
          <a:pPr algn="ctr" eaLnBrk="0" latinLnBrk="0">
            <a:lnSpc>
              <a:spcPct val="100000"/>
            </a:lnSpc>
          </a:pPr>
          <a:r>
            <a:rPr lang="ko-KR" altLang="en-US" sz="1200">
              <a:solidFill>
                <a:srgbClr val="000000"/>
              </a:solidFill>
              <a:latin typeface="돋움"/>
              <a:ea typeface="돋움"/>
            </a:rPr>
            <a:t>산   출   기   초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" name="Text Box 2"/>
        <xdr:cNvSpPr txBox="1">
          <a:spLocks noRot="1" noChangeArrowheads="1"/>
        </xdr:cNvSpPr>
      </xdr:nvSpPr>
      <xdr:spPr>
        <a:xfrm>
          <a:off x="10264587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/>
        </a:ln>
      </xdr:spPr>
      <xdr:txBody>
        <a:bodyPr vertOverflow="clip" horzOverflow="overflow" wrap="square" lIns="27305" tIns="18415" rIns="27305" bIns="0"/>
        <a:lstStyle/>
        <a:p>
          <a:pPr algn="ctr" eaLnBrk="0" latinLnBrk="0">
            <a:lnSpc>
              <a:spcPct val="100000"/>
            </a:lnSpc>
          </a:pPr>
          <a:r>
            <a:rPr lang="ko-KR" altLang="en-US" sz="1200">
              <a:solidFill>
                <a:srgbClr val="000000"/>
              </a:solidFill>
              <a:latin typeface="돋움"/>
              <a:ea typeface="돋움"/>
            </a:rPr>
            <a:t>산   출   기   초</a:t>
          </a:r>
        </a:p>
      </xdr:txBody>
    </xdr:sp>
    <xdr:clientData/>
  </xdr:twoCellAnchor>
  <xdr:twoCellAnchor>
    <xdr:from>
      <xdr:col>6</xdr:col>
      <xdr:colOff>0</xdr:colOff>
      <xdr:row>2</xdr:row>
      <xdr:rowOff>114300</xdr:rowOff>
    </xdr:from>
    <xdr:to>
      <xdr:col>6</xdr:col>
      <xdr:colOff>0</xdr:colOff>
      <xdr:row>3</xdr:row>
      <xdr:rowOff>0</xdr:rowOff>
    </xdr:to>
    <xdr:sp macro="" textlink="">
      <xdr:nvSpPr>
        <xdr:cNvPr id="4" name="Text Box 3"/>
        <xdr:cNvSpPr txBox="1">
          <a:spLocks noRot="1" noChangeArrowheads="1"/>
        </xdr:cNvSpPr>
      </xdr:nvSpPr>
      <xdr:spPr>
        <a:xfrm>
          <a:off x="10264587" y="806823"/>
          <a:ext cx="0" cy="201705"/>
        </a:xfrm>
        <a:prstGeom prst="rect">
          <a:avLst/>
        </a:prstGeom>
        <a:solidFill>
          <a:srgbClr val="FFFFFF"/>
        </a:solidFill>
        <a:ln w="9525">
          <a:noFill/>
          <a:miter/>
        </a:ln>
      </xdr:spPr>
      <xdr:txBody>
        <a:bodyPr vertOverflow="clip" horzOverflow="overflow" wrap="square" lIns="27305" tIns="18415" rIns="27305" bIns="0"/>
        <a:lstStyle/>
        <a:p>
          <a:pPr algn="ctr" eaLnBrk="0" latinLnBrk="0">
            <a:lnSpc>
              <a:spcPct val="100000"/>
            </a:lnSpc>
          </a:pPr>
          <a:r>
            <a:rPr lang="ko-KR" altLang="en-US" sz="1200">
              <a:solidFill>
                <a:srgbClr val="000000"/>
              </a:solidFill>
              <a:latin typeface="돋움"/>
              <a:ea typeface="돋움"/>
            </a:rPr>
            <a:t>산   출   기   초</a:t>
          </a:r>
        </a:p>
      </xdr:txBody>
    </xdr:sp>
    <xdr:clientData/>
  </xdr:twoCellAnchor>
  <xdr:twoCellAnchor>
    <xdr:from>
      <xdr:col>6</xdr:col>
      <xdr:colOff>0</xdr:colOff>
      <xdr:row>25</xdr:row>
      <xdr:rowOff>7620</xdr:rowOff>
    </xdr:from>
    <xdr:to>
      <xdr:col>6</xdr:col>
      <xdr:colOff>0</xdr:colOff>
      <xdr:row>25</xdr:row>
      <xdr:rowOff>7620</xdr:rowOff>
    </xdr:to>
    <xdr:sp macro="" textlink="">
      <xdr:nvSpPr>
        <xdr:cNvPr id="5" name="Text Box 4"/>
        <xdr:cNvSpPr txBox="1">
          <a:spLocks noRot="1" noChangeArrowheads="1"/>
        </xdr:cNvSpPr>
      </xdr:nvSpPr>
      <xdr:spPr>
        <a:xfrm>
          <a:off x="10264587" y="8662147"/>
          <a:ext cx="0" cy="0"/>
        </a:xfrm>
        <a:prstGeom prst="rect">
          <a:avLst/>
        </a:prstGeom>
        <a:solidFill>
          <a:srgbClr val="FFFFFF"/>
        </a:solidFill>
        <a:ln w="9525">
          <a:noFill/>
          <a:miter/>
        </a:ln>
      </xdr:spPr>
      <xdr:txBody>
        <a:bodyPr vertOverflow="clip" horzOverflow="overflow" wrap="square" lIns="27305" tIns="18415" rIns="27305" bIns="0"/>
        <a:lstStyle/>
        <a:p>
          <a:pPr algn="ctr" eaLnBrk="0" latinLnBrk="0">
            <a:lnSpc>
              <a:spcPct val="100000"/>
            </a:lnSpc>
          </a:pPr>
          <a:r>
            <a:rPr lang="ko-KR" altLang="en-US" sz="1200">
              <a:solidFill>
                <a:srgbClr val="000000"/>
              </a:solidFill>
              <a:latin typeface="돋움"/>
              <a:ea typeface="돋움"/>
            </a:rPr>
            <a:t>산   출   기   초</a:t>
          </a:r>
        </a:p>
      </xdr:txBody>
    </xdr:sp>
    <xdr:clientData/>
  </xdr:twoCellAnchor>
  <xdr:twoCellAnchor>
    <xdr:from>
      <xdr:col>6</xdr:col>
      <xdr:colOff>0</xdr:colOff>
      <xdr:row>25</xdr:row>
      <xdr:rowOff>7620</xdr:rowOff>
    </xdr:from>
    <xdr:to>
      <xdr:col>6</xdr:col>
      <xdr:colOff>0</xdr:colOff>
      <xdr:row>25</xdr:row>
      <xdr:rowOff>7620</xdr:rowOff>
    </xdr:to>
    <xdr:sp macro="" textlink="">
      <xdr:nvSpPr>
        <xdr:cNvPr id="6" name="Text Box 4"/>
        <xdr:cNvSpPr txBox="1">
          <a:spLocks noRot="1" noChangeArrowheads="1"/>
        </xdr:cNvSpPr>
      </xdr:nvSpPr>
      <xdr:spPr>
        <a:xfrm>
          <a:off x="9278471" y="6719944"/>
          <a:ext cx="0" cy="0"/>
        </a:xfrm>
        <a:prstGeom prst="rect">
          <a:avLst/>
        </a:prstGeom>
        <a:solidFill>
          <a:srgbClr val="FFFFFF"/>
        </a:solidFill>
        <a:ln w="9525">
          <a:noFill/>
          <a:miter/>
        </a:ln>
      </xdr:spPr>
      <xdr:txBody>
        <a:bodyPr vertOverflow="clip" horzOverflow="overflow" wrap="square" lIns="27305" tIns="18415" rIns="27305" bIns="0"/>
        <a:lstStyle/>
        <a:p>
          <a:pPr algn="ctr" eaLnBrk="0" latinLnBrk="0">
            <a:lnSpc>
              <a:spcPct val="100000"/>
            </a:lnSpc>
          </a:pPr>
          <a:r>
            <a:rPr lang="ko-KR" altLang="en-US" sz="1200">
              <a:solidFill>
                <a:srgbClr val="000000"/>
              </a:solidFill>
              <a:latin typeface="돋움"/>
              <a:ea typeface="돋움"/>
            </a:rPr>
            <a:t>산   출   기   초</a:t>
          </a:r>
        </a:p>
      </xdr:txBody>
    </xdr:sp>
    <xdr:clientData/>
  </xdr:twoCellAnchor>
  <xdr:twoCellAnchor>
    <xdr:from>
      <xdr:col>6</xdr:col>
      <xdr:colOff>0</xdr:colOff>
      <xdr:row>25</xdr:row>
      <xdr:rowOff>7620</xdr:rowOff>
    </xdr:from>
    <xdr:to>
      <xdr:col>6</xdr:col>
      <xdr:colOff>0</xdr:colOff>
      <xdr:row>25</xdr:row>
      <xdr:rowOff>7620</xdr:rowOff>
    </xdr:to>
    <xdr:sp macro="" textlink="">
      <xdr:nvSpPr>
        <xdr:cNvPr id="7" name="Text Box 4"/>
        <xdr:cNvSpPr txBox="1">
          <a:spLocks noRot="1" noChangeArrowheads="1"/>
        </xdr:cNvSpPr>
      </xdr:nvSpPr>
      <xdr:spPr>
        <a:xfrm>
          <a:off x="9267825" y="6665595"/>
          <a:ext cx="0" cy="0"/>
        </a:xfrm>
        <a:prstGeom prst="rect">
          <a:avLst/>
        </a:prstGeom>
        <a:solidFill>
          <a:srgbClr val="FFFFFF"/>
        </a:solidFill>
        <a:ln w="9525">
          <a:noFill/>
          <a:miter/>
        </a:ln>
      </xdr:spPr>
      <xdr:txBody>
        <a:bodyPr vertOverflow="clip" horzOverflow="overflow" wrap="square" lIns="27305" tIns="18415" rIns="27305" bIns="0"/>
        <a:lstStyle/>
        <a:p>
          <a:pPr algn="ctr" eaLnBrk="0" latinLnBrk="0">
            <a:lnSpc>
              <a:spcPct val="100000"/>
            </a:lnSpc>
          </a:pPr>
          <a:r>
            <a:rPr lang="ko-KR" altLang="en-US" sz="1200">
              <a:solidFill>
                <a:srgbClr val="000000"/>
              </a:solidFill>
              <a:latin typeface="돋움"/>
              <a:ea typeface="돋움"/>
            </a:rPr>
            <a:t>산   출   기   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/>
      <a:lstStyle/>
    </a:spDef>
    <a:lnDef>
      <a:spPr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/>
      <a:lstStyle/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41"/>
  <sheetViews>
    <sheetView view="pageBreakPreview" zoomScale="85" zoomScaleNormal="85" zoomScaleSheetLayoutView="75" workbookViewId="0">
      <selection activeCell="A3" sqref="A3:C3"/>
    </sheetView>
  </sheetViews>
  <sheetFormatPr defaultColWidth="8.88671875" defaultRowHeight="14.25" x14ac:dyDescent="0.15"/>
  <cols>
    <col min="1" max="1" width="12" style="178" bestFit="1" customWidth="1"/>
    <col min="2" max="2" width="3.44140625" style="178" customWidth="1"/>
    <col min="3" max="3" width="25.33203125" style="178" customWidth="1"/>
    <col min="4" max="5" width="22.44140625" style="192" customWidth="1"/>
    <col min="6" max="6" width="22.44140625" style="193" customWidth="1"/>
    <col min="7" max="7" width="18" style="194" customWidth="1"/>
    <col min="8" max="8" width="26.33203125" style="176" bestFit="1" customWidth="1"/>
    <col min="9" max="9" width="31.77734375" style="177" bestFit="1" customWidth="1"/>
    <col min="10" max="10" width="23.88671875" style="176" bestFit="1" customWidth="1"/>
    <col min="11" max="16384" width="8.88671875" style="178"/>
  </cols>
  <sheetData>
    <row r="1" spans="1:10" ht="27" x14ac:dyDescent="0.15">
      <c r="A1" s="335" t="s">
        <v>294</v>
      </c>
      <c r="B1" s="335"/>
      <c r="C1" s="335"/>
      <c r="D1" s="335"/>
      <c r="E1" s="335"/>
      <c r="F1" s="335"/>
      <c r="G1" s="335"/>
    </row>
    <row r="2" spans="1:10" x14ac:dyDescent="0.15">
      <c r="A2" s="179"/>
      <c r="B2" s="179"/>
      <c r="C2" s="179"/>
      <c r="D2" s="180" t="s">
        <v>66</v>
      </c>
      <c r="E2" s="180"/>
      <c r="F2" s="181"/>
      <c r="G2" s="182" t="s">
        <v>38</v>
      </c>
    </row>
    <row r="3" spans="1:10" ht="21.6" customHeight="1" x14ac:dyDescent="0.15">
      <c r="A3" s="336" t="s">
        <v>59</v>
      </c>
      <c r="B3" s="337"/>
      <c r="C3" s="337"/>
      <c r="D3" s="274" t="s">
        <v>55</v>
      </c>
      <c r="E3" s="274" t="s">
        <v>47</v>
      </c>
      <c r="F3" s="270" t="s">
        <v>57</v>
      </c>
      <c r="G3" s="275" t="s">
        <v>92</v>
      </c>
      <c r="H3" s="183"/>
    </row>
    <row r="4" spans="1:10" s="184" customFormat="1" ht="21.6" customHeight="1" x14ac:dyDescent="0.15">
      <c r="A4" s="338" t="s">
        <v>48</v>
      </c>
      <c r="B4" s="339"/>
      <c r="C4" s="339"/>
      <c r="D4" s="304">
        <v>64906669</v>
      </c>
      <c r="E4" s="304">
        <v>154072475.704</v>
      </c>
      <c r="F4" s="304">
        <v>-89165806.703999996</v>
      </c>
      <c r="G4" s="276">
        <v>-0.57872638377865104</v>
      </c>
      <c r="H4" s="183"/>
      <c r="I4" s="183"/>
      <c r="J4" s="183"/>
    </row>
    <row r="5" spans="1:10" s="184" customFormat="1" ht="21.6" customHeight="1" x14ac:dyDescent="0.15">
      <c r="A5" s="331" t="s">
        <v>14</v>
      </c>
      <c r="B5" s="329" t="s">
        <v>83</v>
      </c>
      <c r="C5" s="330"/>
      <c r="D5" s="305">
        <v>60606669</v>
      </c>
      <c r="E5" s="305">
        <v>145311205.94</v>
      </c>
      <c r="F5" s="305">
        <v>-84704536.939999998</v>
      </c>
      <c r="G5" s="277">
        <v>-0.58291813347812338</v>
      </c>
      <c r="H5" s="183"/>
      <c r="I5" s="183"/>
      <c r="J5" s="183"/>
    </row>
    <row r="6" spans="1:10" ht="21.6" customHeight="1" x14ac:dyDescent="0.15">
      <c r="A6" s="332"/>
      <c r="B6" s="340" t="s">
        <v>9</v>
      </c>
      <c r="C6" s="341"/>
      <c r="D6" s="306">
        <v>57841369</v>
      </c>
      <c r="E6" s="306">
        <v>142256725.94</v>
      </c>
      <c r="F6" s="306">
        <v>-84415356.939999998</v>
      </c>
      <c r="G6" s="253">
        <v>-0.59340151674518427</v>
      </c>
      <c r="H6" s="183"/>
      <c r="I6" s="183"/>
      <c r="J6" s="183"/>
    </row>
    <row r="7" spans="1:10" ht="21.6" customHeight="1" x14ac:dyDescent="0.15">
      <c r="A7" s="332"/>
      <c r="B7" s="263" t="s">
        <v>118</v>
      </c>
      <c r="C7" s="258"/>
      <c r="D7" s="307">
        <v>1083240</v>
      </c>
      <c r="E7" s="307">
        <v>1049000</v>
      </c>
      <c r="F7" s="307">
        <v>34240</v>
      </c>
      <c r="G7" s="319">
        <v>3.2640610104861773E-2</v>
      </c>
      <c r="H7" s="183"/>
      <c r="I7" s="183"/>
      <c r="J7" s="183"/>
    </row>
    <row r="8" spans="1:10" ht="21.6" customHeight="1" x14ac:dyDescent="0.15">
      <c r="A8" s="332"/>
      <c r="B8" s="268" t="s">
        <v>13</v>
      </c>
      <c r="C8" s="254"/>
      <c r="D8" s="308">
        <v>169815</v>
      </c>
      <c r="E8" s="308">
        <v>104000</v>
      </c>
      <c r="F8" s="308">
        <v>65815</v>
      </c>
      <c r="G8" s="257">
        <v>0.63283653846153842</v>
      </c>
      <c r="H8" s="183"/>
      <c r="I8" s="183"/>
      <c r="J8" s="183"/>
    </row>
    <row r="9" spans="1:10" ht="21.6" customHeight="1" x14ac:dyDescent="0.15">
      <c r="A9" s="332"/>
      <c r="B9" s="256"/>
      <c r="C9" s="264" t="s">
        <v>120</v>
      </c>
      <c r="D9" s="309">
        <v>169815</v>
      </c>
      <c r="E9" s="309">
        <v>104000</v>
      </c>
      <c r="F9" s="309">
        <v>65815</v>
      </c>
      <c r="G9" s="323">
        <v>0.63283653846153842</v>
      </c>
      <c r="H9" s="183"/>
      <c r="I9" s="183"/>
      <c r="J9" s="183"/>
    </row>
    <row r="10" spans="1:10" ht="21.6" customHeight="1" x14ac:dyDescent="0.15">
      <c r="A10" s="332"/>
      <c r="B10" s="263" t="s">
        <v>7</v>
      </c>
      <c r="C10" s="258"/>
      <c r="D10" s="307">
        <v>570000</v>
      </c>
      <c r="E10" s="307">
        <v>600000</v>
      </c>
      <c r="F10" s="307">
        <v>-30000</v>
      </c>
      <c r="G10" s="319">
        <v>-0.05</v>
      </c>
      <c r="H10" s="183"/>
      <c r="I10" s="183"/>
      <c r="J10" s="183"/>
    </row>
    <row r="11" spans="1:10" ht="21.6" customHeight="1" x14ac:dyDescent="0.15">
      <c r="A11" s="332"/>
      <c r="B11" s="263" t="s">
        <v>2</v>
      </c>
      <c r="C11" s="265"/>
      <c r="D11" s="310">
        <v>0</v>
      </c>
      <c r="E11" s="310">
        <v>659958.5</v>
      </c>
      <c r="F11" s="307">
        <v>-659958.5</v>
      </c>
      <c r="G11" s="319">
        <v>-1</v>
      </c>
      <c r="H11" s="183"/>
      <c r="I11" s="183"/>
      <c r="J11" s="183"/>
    </row>
    <row r="12" spans="1:10" ht="21.6" customHeight="1" x14ac:dyDescent="0.15">
      <c r="A12" s="332"/>
      <c r="B12" s="268" t="s">
        <v>16</v>
      </c>
      <c r="C12" s="260"/>
      <c r="D12" s="311">
        <v>52098314</v>
      </c>
      <c r="E12" s="311">
        <v>43432260</v>
      </c>
      <c r="F12" s="308">
        <v>8666054</v>
      </c>
      <c r="G12" s="257">
        <v>0.19953034909995473</v>
      </c>
      <c r="H12" s="183"/>
      <c r="I12" s="183"/>
      <c r="J12" s="183"/>
    </row>
    <row r="13" spans="1:10" ht="21.6" customHeight="1" x14ac:dyDescent="0.15">
      <c r="A13" s="332"/>
      <c r="B13" s="256"/>
      <c r="C13" s="264" t="s">
        <v>119</v>
      </c>
      <c r="D13" s="312">
        <v>52098314</v>
      </c>
      <c r="E13" s="312">
        <v>43432260</v>
      </c>
      <c r="F13" s="309">
        <v>8666054</v>
      </c>
      <c r="G13" s="323">
        <v>0.19953034909995473</v>
      </c>
      <c r="H13" s="183"/>
      <c r="I13" s="183"/>
      <c r="J13" s="183"/>
    </row>
    <row r="14" spans="1:10" ht="21.6" customHeight="1" x14ac:dyDescent="0.15">
      <c r="A14" s="332"/>
      <c r="B14" s="263" t="s">
        <v>25</v>
      </c>
      <c r="C14" s="265"/>
      <c r="D14" s="310">
        <v>2800000</v>
      </c>
      <c r="E14" s="310">
        <v>3025000</v>
      </c>
      <c r="F14" s="307">
        <v>-225000</v>
      </c>
      <c r="G14" s="319">
        <v>-7.43801652892562E-2</v>
      </c>
      <c r="H14" s="183"/>
      <c r="I14" s="183"/>
      <c r="J14" s="183"/>
    </row>
    <row r="15" spans="1:10" ht="21.6" customHeight="1" x14ac:dyDescent="0.15">
      <c r="A15" s="332"/>
      <c r="B15" s="263" t="s">
        <v>36</v>
      </c>
      <c r="C15" s="265"/>
      <c r="D15" s="310">
        <v>1120000</v>
      </c>
      <c r="E15" s="310">
        <v>1109000</v>
      </c>
      <c r="F15" s="307">
        <v>11000</v>
      </c>
      <c r="G15" s="319">
        <v>9.9188458070333628E-3</v>
      </c>
      <c r="H15" s="183"/>
      <c r="I15" s="183"/>
      <c r="J15" s="183"/>
    </row>
    <row r="16" spans="1:10" ht="21.6" customHeight="1" x14ac:dyDescent="0.15">
      <c r="A16" s="332"/>
      <c r="B16" s="268" t="s">
        <v>3</v>
      </c>
      <c r="C16" s="260"/>
      <c r="D16" s="313">
        <v>0</v>
      </c>
      <c r="E16" s="313">
        <v>30758467</v>
      </c>
      <c r="F16" s="314">
        <v>-30758467</v>
      </c>
      <c r="G16" s="257">
        <v>-1</v>
      </c>
      <c r="H16" s="183"/>
      <c r="I16" s="183"/>
      <c r="J16" s="183"/>
    </row>
    <row r="17" spans="1:10" ht="21.6" customHeight="1" x14ac:dyDescent="0.15">
      <c r="A17" s="332"/>
      <c r="B17" s="289"/>
      <c r="C17" s="259" t="s">
        <v>22</v>
      </c>
      <c r="D17" s="315">
        <v>0</v>
      </c>
      <c r="E17" s="315">
        <v>27596467</v>
      </c>
      <c r="F17" s="316">
        <v>-27596467</v>
      </c>
      <c r="G17" s="257">
        <v>-1</v>
      </c>
      <c r="H17" s="183"/>
      <c r="I17" s="183"/>
      <c r="J17" s="183"/>
    </row>
    <row r="18" spans="1:10" ht="21.6" customHeight="1" x14ac:dyDescent="0.15">
      <c r="A18" s="332"/>
      <c r="B18" s="256"/>
      <c r="C18" s="261" t="s">
        <v>33</v>
      </c>
      <c r="D18" s="312">
        <v>0</v>
      </c>
      <c r="E18" s="312">
        <v>3162000</v>
      </c>
      <c r="F18" s="309">
        <v>-3162000</v>
      </c>
      <c r="G18" s="323">
        <v>-1</v>
      </c>
      <c r="H18" s="183"/>
      <c r="I18" s="183"/>
      <c r="J18" s="183"/>
    </row>
    <row r="19" spans="1:10" ht="21.6" customHeight="1" x14ac:dyDescent="0.15">
      <c r="A19" s="332"/>
      <c r="B19" s="266" t="s">
        <v>291</v>
      </c>
      <c r="C19" s="260"/>
      <c r="D19" s="313">
        <v>0</v>
      </c>
      <c r="E19" s="313">
        <v>61519040.439999998</v>
      </c>
      <c r="F19" s="314">
        <v>-61519040.439999998</v>
      </c>
      <c r="G19" s="257">
        <v>-1</v>
      </c>
      <c r="H19" s="183"/>
      <c r="I19" s="183"/>
      <c r="J19" s="183"/>
    </row>
    <row r="20" spans="1:10" ht="21.6" customHeight="1" x14ac:dyDescent="0.15">
      <c r="A20" s="332"/>
      <c r="B20" s="262"/>
      <c r="C20" s="260" t="s">
        <v>12</v>
      </c>
      <c r="D20" s="315">
        <v>0</v>
      </c>
      <c r="E20" s="315">
        <v>42771430</v>
      </c>
      <c r="F20" s="316">
        <v>-42771430</v>
      </c>
      <c r="G20" s="257">
        <v>-1</v>
      </c>
      <c r="H20" s="183"/>
      <c r="I20" s="183"/>
      <c r="J20" s="183"/>
    </row>
    <row r="21" spans="1:10" ht="21.6" customHeight="1" x14ac:dyDescent="0.15">
      <c r="A21" s="332"/>
      <c r="B21" s="262"/>
      <c r="C21" s="260" t="s">
        <v>121</v>
      </c>
      <c r="D21" s="315">
        <v>0</v>
      </c>
      <c r="E21" s="315">
        <v>18502760</v>
      </c>
      <c r="F21" s="316">
        <v>-18502760</v>
      </c>
      <c r="G21" s="257">
        <v>-1</v>
      </c>
      <c r="H21" s="183"/>
      <c r="I21" s="183"/>
      <c r="J21" s="183"/>
    </row>
    <row r="22" spans="1:10" ht="21.6" customHeight="1" x14ac:dyDescent="0.15">
      <c r="A22" s="332"/>
      <c r="B22" s="256"/>
      <c r="C22" s="261" t="s">
        <v>15</v>
      </c>
      <c r="D22" s="312">
        <v>0</v>
      </c>
      <c r="E22" s="312">
        <v>244850.44</v>
      </c>
      <c r="F22" s="309">
        <v>-244850.44</v>
      </c>
      <c r="G22" s="257">
        <v>-1</v>
      </c>
      <c r="H22" s="183"/>
      <c r="I22" s="183"/>
      <c r="J22" s="183"/>
    </row>
    <row r="23" spans="1:10" s="184" customFormat="1" ht="21.6" customHeight="1" x14ac:dyDescent="0.15">
      <c r="A23" s="332"/>
      <c r="B23" s="327" t="s">
        <v>6</v>
      </c>
      <c r="C23" s="328"/>
      <c r="D23" s="306">
        <v>2765300</v>
      </c>
      <c r="E23" s="306">
        <v>3054480</v>
      </c>
      <c r="F23" s="306">
        <v>-289180</v>
      </c>
      <c r="G23" s="253">
        <v>-9.4674052539221079E-2</v>
      </c>
      <c r="H23" s="183"/>
      <c r="I23" s="183"/>
      <c r="J23" s="183"/>
    </row>
    <row r="24" spans="1:10" ht="21.6" customHeight="1" x14ac:dyDescent="0.15">
      <c r="A24" s="332"/>
      <c r="B24" s="268" t="s">
        <v>27</v>
      </c>
      <c r="C24" s="260"/>
      <c r="D24" s="317">
        <v>370000</v>
      </c>
      <c r="E24" s="317">
        <v>370000</v>
      </c>
      <c r="F24" s="317">
        <v>0</v>
      </c>
      <c r="G24" s="257">
        <v>0</v>
      </c>
      <c r="H24" s="183"/>
      <c r="I24" s="183"/>
      <c r="J24" s="183"/>
    </row>
    <row r="25" spans="1:10" ht="21.6" customHeight="1" x14ac:dyDescent="0.15">
      <c r="A25" s="332"/>
      <c r="B25" s="256"/>
      <c r="C25" s="264" t="s">
        <v>35</v>
      </c>
      <c r="D25" s="309">
        <v>370000</v>
      </c>
      <c r="E25" s="309">
        <v>370000</v>
      </c>
      <c r="F25" s="309">
        <v>0</v>
      </c>
      <c r="G25" s="323">
        <v>0</v>
      </c>
      <c r="H25" s="183"/>
      <c r="I25" s="183"/>
      <c r="J25" s="183"/>
    </row>
    <row r="26" spans="1:10" ht="21.6" customHeight="1" x14ac:dyDescent="0.15">
      <c r="A26" s="332"/>
      <c r="B26" s="268" t="s">
        <v>34</v>
      </c>
      <c r="C26" s="260"/>
      <c r="D26" s="308">
        <v>1995300</v>
      </c>
      <c r="E26" s="308">
        <v>2339987.5699999998</v>
      </c>
      <c r="F26" s="308">
        <v>-344687.56999999983</v>
      </c>
      <c r="G26" s="257">
        <v>-0.14730316281124514</v>
      </c>
      <c r="H26" s="183"/>
      <c r="I26" s="183"/>
      <c r="J26" s="183"/>
    </row>
    <row r="27" spans="1:10" ht="21.6" customHeight="1" x14ac:dyDescent="0.15">
      <c r="A27" s="332"/>
      <c r="B27" s="262"/>
      <c r="C27" s="259" t="s">
        <v>21</v>
      </c>
      <c r="D27" s="318">
        <v>977000</v>
      </c>
      <c r="E27" s="318">
        <v>1045000</v>
      </c>
      <c r="F27" s="318">
        <v>-68000</v>
      </c>
      <c r="G27" s="257">
        <v>-6.5071770334928225E-2</v>
      </c>
      <c r="H27" s="183"/>
      <c r="I27" s="183"/>
      <c r="J27" s="183"/>
    </row>
    <row r="28" spans="1:10" ht="21.6" customHeight="1" x14ac:dyDescent="0.15">
      <c r="A28" s="332"/>
      <c r="B28" s="262"/>
      <c r="C28" s="259" t="s">
        <v>19</v>
      </c>
      <c r="D28" s="318">
        <v>418300</v>
      </c>
      <c r="E28" s="318">
        <v>495000</v>
      </c>
      <c r="F28" s="318">
        <v>-76700</v>
      </c>
      <c r="G28" s="257">
        <v>-0.15494949494949495</v>
      </c>
      <c r="H28" s="183"/>
      <c r="I28" s="183"/>
      <c r="J28" s="183"/>
    </row>
    <row r="29" spans="1:10" ht="21.6" customHeight="1" x14ac:dyDescent="0.15">
      <c r="A29" s="332"/>
      <c r="B29" s="256"/>
      <c r="C29" s="264" t="s">
        <v>34</v>
      </c>
      <c r="D29" s="309">
        <v>600000</v>
      </c>
      <c r="E29" s="309">
        <v>799987.57</v>
      </c>
      <c r="F29" s="309">
        <v>-199987.56999999995</v>
      </c>
      <c r="G29" s="323">
        <v>-0.24998834669393671</v>
      </c>
      <c r="H29" s="183"/>
      <c r="I29" s="183"/>
      <c r="J29" s="183"/>
    </row>
    <row r="30" spans="1:10" ht="21.6" customHeight="1" x14ac:dyDescent="0.15">
      <c r="A30" s="333"/>
      <c r="B30" s="267" t="s">
        <v>28</v>
      </c>
      <c r="C30" s="255"/>
      <c r="D30" s="309">
        <v>400000</v>
      </c>
      <c r="E30" s="309">
        <v>344492.43</v>
      </c>
      <c r="F30" s="309">
        <v>55507.570000000007</v>
      </c>
      <c r="G30" s="257">
        <v>0.16112856238960027</v>
      </c>
      <c r="H30" s="183"/>
      <c r="I30" s="183"/>
      <c r="J30" s="183"/>
    </row>
    <row r="31" spans="1:10" s="184" customFormat="1" ht="21.6" customHeight="1" x14ac:dyDescent="0.15">
      <c r="A31" s="331" t="s">
        <v>1</v>
      </c>
      <c r="B31" s="329" t="s">
        <v>83</v>
      </c>
      <c r="C31" s="330"/>
      <c r="D31" s="305">
        <v>4300000</v>
      </c>
      <c r="E31" s="305">
        <v>8761269.7640000004</v>
      </c>
      <c r="F31" s="305">
        <v>-4461269.7640000004</v>
      </c>
      <c r="G31" s="277">
        <v>-0.5092035611471899</v>
      </c>
      <c r="H31" s="183"/>
      <c r="I31" s="183"/>
      <c r="J31" s="183"/>
    </row>
    <row r="32" spans="1:10" ht="21.6" customHeight="1" x14ac:dyDescent="0.15">
      <c r="A32" s="332"/>
      <c r="B32" s="266" t="s">
        <v>29</v>
      </c>
      <c r="C32" s="254"/>
      <c r="D32" s="317">
        <v>4300000</v>
      </c>
      <c r="E32" s="317">
        <v>8761269.7640000004</v>
      </c>
      <c r="F32" s="317">
        <v>-4461269.7640000004</v>
      </c>
      <c r="G32" s="257">
        <v>-0.5092035611471899</v>
      </c>
      <c r="H32" s="183"/>
      <c r="I32" s="183"/>
      <c r="J32" s="183"/>
    </row>
    <row r="33" spans="1:10" ht="21.6" customHeight="1" x14ac:dyDescent="0.15">
      <c r="A33" s="332"/>
      <c r="B33" s="262"/>
      <c r="C33" s="260" t="s">
        <v>31</v>
      </c>
      <c r="D33" s="315">
        <v>4300000</v>
      </c>
      <c r="E33" s="315">
        <v>7863998.7019999996</v>
      </c>
      <c r="F33" s="316">
        <v>-3563998.7019999996</v>
      </c>
      <c r="G33" s="257">
        <v>-0.45320438584172085</v>
      </c>
      <c r="H33" s="183"/>
      <c r="I33" s="183"/>
      <c r="J33" s="183"/>
    </row>
    <row r="34" spans="1:10" ht="21.6" customHeight="1" thickBot="1" x14ac:dyDescent="0.2">
      <c r="A34" s="334"/>
      <c r="B34" s="320"/>
      <c r="C34" s="321" t="s">
        <v>32</v>
      </c>
      <c r="D34" s="322">
        <v>0</v>
      </c>
      <c r="E34" s="322">
        <v>897271.06200000003</v>
      </c>
      <c r="F34" s="322">
        <v>-897271.06200000003</v>
      </c>
      <c r="G34" s="324">
        <v>-1</v>
      </c>
      <c r="H34" s="183"/>
      <c r="I34" s="183"/>
      <c r="J34" s="183"/>
    </row>
    <row r="35" spans="1:10" x14ac:dyDescent="0.15">
      <c r="A35" s="290"/>
      <c r="B35" s="291"/>
      <c r="C35" s="191"/>
      <c r="D35" s="292"/>
      <c r="E35" s="292"/>
      <c r="F35" s="292"/>
      <c r="G35" s="293"/>
      <c r="H35" s="183"/>
      <c r="I35" s="183"/>
      <c r="J35" s="183"/>
    </row>
    <row r="36" spans="1:10" s="186" customFormat="1" x14ac:dyDescent="0.15">
      <c r="A36" s="185"/>
      <c r="D36" s="187"/>
      <c r="E36" s="187"/>
      <c r="F36" s="188"/>
      <c r="G36" s="189"/>
      <c r="H36" s="190"/>
      <c r="I36" s="190"/>
      <c r="J36" s="191"/>
    </row>
    <row r="38" spans="1:10" x14ac:dyDescent="0.15">
      <c r="H38" s="183"/>
    </row>
    <row r="39" spans="1:10" x14ac:dyDescent="0.15">
      <c r="H39" s="183"/>
      <c r="J39" s="278"/>
    </row>
    <row r="40" spans="1:10" x14ac:dyDescent="0.15">
      <c r="J40" s="177"/>
    </row>
    <row r="41" spans="1:10" x14ac:dyDescent="0.15">
      <c r="J41" s="279"/>
    </row>
  </sheetData>
  <mergeCells count="9">
    <mergeCell ref="B23:C23"/>
    <mergeCell ref="B31:C31"/>
    <mergeCell ref="A5:A30"/>
    <mergeCell ref="A31:A34"/>
    <mergeCell ref="A1:G1"/>
    <mergeCell ref="A3:C3"/>
    <mergeCell ref="A4:C4"/>
    <mergeCell ref="B5:C5"/>
    <mergeCell ref="B6:C6"/>
  </mergeCells>
  <phoneticPr fontId="13" type="noConversion"/>
  <printOptions horizontalCentered="1" verticalCentered="1"/>
  <pageMargins left="0.7086111307144165" right="0.7086111307144165" top="0.74791663885116577" bottom="0.74791663885116577" header="0.31486111879348755" footer="0.31486111879348755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453"/>
  <sheetViews>
    <sheetView tabSelected="1" view="pageBreakPreview" zoomScale="90" zoomScaleNormal="90" zoomScaleSheetLayoutView="90" workbookViewId="0">
      <selection activeCell="C2" sqref="C2"/>
    </sheetView>
  </sheetViews>
  <sheetFormatPr defaultColWidth="8.88671875" defaultRowHeight="18.75" x14ac:dyDescent="0.15"/>
  <cols>
    <col min="1" max="1" width="10.21875" style="219" bestFit="1" customWidth="1"/>
    <col min="2" max="2" width="5.44140625" style="219" customWidth="1"/>
    <col min="3" max="3" width="18.77734375" style="213" customWidth="1"/>
    <col min="4" max="5" width="22.33203125" style="215" customWidth="1"/>
    <col min="6" max="6" width="19.21875" style="215" bestFit="1" customWidth="1"/>
    <col min="7" max="7" width="12.77734375" style="216" customWidth="1"/>
    <col min="8" max="8" width="16.44140625" style="217" bestFit="1" customWidth="1"/>
    <col min="9" max="9" width="16.44140625" style="217" customWidth="1"/>
    <col min="10" max="10" width="16.44140625" style="218" bestFit="1" customWidth="1"/>
    <col min="11" max="11" width="15.5546875" style="217" bestFit="1" customWidth="1"/>
    <col min="12" max="16384" width="8.88671875" style="219"/>
  </cols>
  <sheetData>
    <row r="1" spans="1:18" s="200" customFormat="1" ht="27" x14ac:dyDescent="0.15">
      <c r="A1" s="335" t="s">
        <v>295</v>
      </c>
      <c r="B1" s="335"/>
      <c r="C1" s="335"/>
      <c r="D1" s="335"/>
      <c r="E1" s="335"/>
      <c r="F1" s="335"/>
      <c r="G1" s="335"/>
      <c r="H1" s="195"/>
      <c r="I1" s="195"/>
      <c r="J1" s="196"/>
      <c r="K1" s="195"/>
      <c r="L1" s="197"/>
      <c r="M1" s="197"/>
      <c r="N1" s="197"/>
      <c r="O1" s="197"/>
      <c r="P1" s="197"/>
      <c r="Q1" s="198"/>
      <c r="R1" s="199"/>
    </row>
    <row r="2" spans="1:18" s="201" customFormat="1" ht="24.75" customHeight="1" x14ac:dyDescent="0.15">
      <c r="C2" s="208"/>
      <c r="D2" s="202" t="s" ph="1">
        <v>66</v>
      </c>
      <c r="E2" s="202"/>
      <c r="F2" s="202"/>
      <c r="G2" s="203" t="s" ph="1">
        <v>38</v>
      </c>
      <c r="H2" s="204"/>
      <c r="I2" s="204"/>
      <c r="J2" s="205"/>
      <c r="K2" s="204"/>
    </row>
    <row r="3" spans="1:18" s="206" customFormat="1" ht="18" customHeight="1" thickBot="1" x14ac:dyDescent="0.2">
      <c r="A3" s="269" t="s">
        <v>4</v>
      </c>
      <c r="B3" s="269" t="s">
        <v>97</v>
      </c>
      <c r="C3" s="280" t="s">
        <v>30</v>
      </c>
      <c r="D3" s="270" t="s">
        <v>91</v>
      </c>
      <c r="E3" s="271" t="s">
        <v>47</v>
      </c>
      <c r="F3" s="270" t="s">
        <v>88</v>
      </c>
      <c r="G3" s="272" t="s">
        <v>92</v>
      </c>
      <c r="H3" s="204"/>
      <c r="I3" s="204"/>
      <c r="J3" s="204"/>
      <c r="K3" s="204"/>
    </row>
    <row r="4" spans="1:18" s="206" customFormat="1" ht="18" customHeight="1" x14ac:dyDescent="0.15">
      <c r="A4" s="342" t="s">
        <v>43</v>
      </c>
      <c r="B4" s="343"/>
      <c r="C4" s="343"/>
      <c r="D4" s="295">
        <v>64906669</v>
      </c>
      <c r="E4" s="295">
        <v>154072475.704</v>
      </c>
      <c r="F4" s="295">
        <v>-89165806.703999996</v>
      </c>
      <c r="G4" s="273">
        <v>-0.57872638377865104</v>
      </c>
      <c r="H4" s="204"/>
      <c r="I4" s="204"/>
      <c r="J4" s="204"/>
      <c r="K4" s="204"/>
    </row>
    <row r="5" spans="1:18" s="206" customFormat="1" ht="18" customHeight="1" x14ac:dyDescent="0.15">
      <c r="A5" s="344" t="s">
        <v>24</v>
      </c>
      <c r="B5" s="345"/>
      <c r="C5" s="345"/>
      <c r="D5" s="296">
        <v>64906669</v>
      </c>
      <c r="E5" s="296">
        <v>60897697.202</v>
      </c>
      <c r="F5" s="296">
        <v>4008971.7980000004</v>
      </c>
      <c r="G5" s="253">
        <v>6.5831254418407439E-2</v>
      </c>
      <c r="H5" s="204"/>
      <c r="I5" s="204"/>
      <c r="J5" s="204"/>
      <c r="K5" s="204"/>
    </row>
    <row r="6" spans="1:18" s="206" customFormat="1" ht="18" customHeight="1" x14ac:dyDescent="0.15">
      <c r="A6" s="344" t="s">
        <v>23</v>
      </c>
      <c r="B6" s="345"/>
      <c r="C6" s="345"/>
      <c r="D6" s="296">
        <v>0</v>
      </c>
      <c r="E6" s="296">
        <v>93174778.502000004</v>
      </c>
      <c r="F6" s="296">
        <v>-93174778.502000004</v>
      </c>
      <c r="G6" s="294">
        <v>-1</v>
      </c>
      <c r="H6" s="204"/>
      <c r="I6" s="204"/>
      <c r="J6" s="204"/>
      <c r="K6" s="204"/>
    </row>
    <row r="7" spans="1:18" s="207" customFormat="1" ht="18" customHeight="1" x14ac:dyDescent="0.15">
      <c r="A7" s="354" t="s">
        <v>0</v>
      </c>
      <c r="B7" s="346" t="s">
        <v>115</v>
      </c>
      <c r="C7" s="347"/>
      <c r="D7" s="297">
        <v>11809024</v>
      </c>
      <c r="E7" s="297">
        <v>11482390</v>
      </c>
      <c r="F7" s="297">
        <v>326634</v>
      </c>
      <c r="G7" s="251">
        <v>2.8446516796590257E-2</v>
      </c>
      <c r="H7" s="204"/>
      <c r="I7" s="204"/>
      <c r="J7" s="204"/>
      <c r="K7" s="204"/>
    </row>
    <row r="8" spans="1:18" s="207" customFormat="1" ht="18" customHeight="1" x14ac:dyDescent="0.15">
      <c r="A8" s="355"/>
      <c r="B8" s="357" t="s">
        <v>123</v>
      </c>
      <c r="C8" s="358"/>
      <c r="D8" s="298">
        <v>2659000</v>
      </c>
      <c r="E8" s="298">
        <v>2963903.9359999998</v>
      </c>
      <c r="F8" s="298">
        <v>-304903.93599999975</v>
      </c>
      <c r="G8" s="249">
        <v>-0.10287240834515353</v>
      </c>
      <c r="H8" s="204"/>
      <c r="I8" s="204"/>
      <c r="J8" s="204"/>
      <c r="K8" s="204"/>
    </row>
    <row r="9" spans="1:18" s="207" customFormat="1" ht="18" customHeight="1" x14ac:dyDescent="0.15">
      <c r="A9" s="355"/>
      <c r="B9" s="282"/>
      <c r="C9" s="283" t="s">
        <v>20</v>
      </c>
      <c r="D9" s="299">
        <v>2659000</v>
      </c>
      <c r="E9" s="299">
        <v>2963903.9359999998</v>
      </c>
      <c r="F9" s="299">
        <v>-304903.93599999975</v>
      </c>
      <c r="G9" s="249">
        <v>-0.10287240834515353</v>
      </c>
      <c r="H9" s="204"/>
      <c r="I9" s="204"/>
      <c r="J9" s="204"/>
      <c r="K9" s="204"/>
    </row>
    <row r="10" spans="1:18" s="207" customFormat="1" ht="18" customHeight="1" x14ac:dyDescent="0.15">
      <c r="A10" s="355"/>
      <c r="B10" s="284"/>
      <c r="C10" s="252" t="s">
        <v>26</v>
      </c>
      <c r="D10" s="300">
        <v>0</v>
      </c>
      <c r="E10" s="300">
        <v>0</v>
      </c>
      <c r="F10" s="300">
        <v>0</v>
      </c>
      <c r="G10" s="250" t="s">
        <v>293</v>
      </c>
      <c r="H10" s="204"/>
      <c r="I10" s="204"/>
      <c r="J10" s="204"/>
      <c r="K10" s="204"/>
    </row>
    <row r="11" spans="1:18" s="208" customFormat="1" ht="18" customHeight="1" x14ac:dyDescent="0.15">
      <c r="A11" s="355"/>
      <c r="B11" s="357" t="s">
        <v>192</v>
      </c>
      <c r="C11" s="358"/>
      <c r="D11" s="298">
        <v>2522915</v>
      </c>
      <c r="E11" s="298">
        <v>3495467</v>
      </c>
      <c r="F11" s="298">
        <v>-972552</v>
      </c>
      <c r="G11" s="249">
        <v>-0.27823235064155949</v>
      </c>
      <c r="H11" s="204"/>
      <c r="I11" s="204"/>
      <c r="J11" s="204"/>
      <c r="K11" s="204"/>
    </row>
    <row r="12" spans="1:18" s="208" customFormat="1" ht="18" customHeight="1" x14ac:dyDescent="0.15">
      <c r="A12" s="355"/>
      <c r="B12" s="281"/>
      <c r="C12" s="283" t="s">
        <v>20</v>
      </c>
      <c r="D12" s="299">
        <v>2522915</v>
      </c>
      <c r="E12" s="299">
        <v>1949000</v>
      </c>
      <c r="F12" s="299">
        <v>573915</v>
      </c>
      <c r="G12" s="249">
        <v>0.29446639302206262</v>
      </c>
      <c r="H12" s="204"/>
      <c r="I12" s="204"/>
      <c r="J12" s="204"/>
      <c r="K12" s="204"/>
    </row>
    <row r="13" spans="1:18" s="208" customFormat="1" ht="18" customHeight="1" x14ac:dyDescent="0.15">
      <c r="A13" s="355"/>
      <c r="B13" s="285"/>
      <c r="C13" s="252" t="s">
        <v>26</v>
      </c>
      <c r="D13" s="300">
        <v>0</v>
      </c>
      <c r="E13" s="300">
        <v>1546467</v>
      </c>
      <c r="F13" s="300">
        <v>-1546467</v>
      </c>
      <c r="G13" s="250">
        <v>-1</v>
      </c>
      <c r="H13" s="204"/>
      <c r="I13" s="204"/>
      <c r="J13" s="204"/>
      <c r="K13" s="204"/>
    </row>
    <row r="14" spans="1:18" s="208" customFormat="1" ht="18" customHeight="1" x14ac:dyDescent="0.15">
      <c r="A14" s="355"/>
      <c r="B14" s="357" t="s">
        <v>248</v>
      </c>
      <c r="C14" s="358"/>
      <c r="D14" s="298">
        <v>6270000</v>
      </c>
      <c r="E14" s="298">
        <v>11885000</v>
      </c>
      <c r="F14" s="298">
        <v>-5615000</v>
      </c>
      <c r="G14" s="249">
        <v>-0.47244425746739588</v>
      </c>
      <c r="H14" s="204"/>
      <c r="I14" s="204"/>
      <c r="J14" s="204"/>
      <c r="K14" s="204"/>
    </row>
    <row r="15" spans="1:18" s="208" customFormat="1" ht="18" customHeight="1" x14ac:dyDescent="0.15">
      <c r="A15" s="355"/>
      <c r="B15" s="281"/>
      <c r="C15" s="283" t="s">
        <v>20</v>
      </c>
      <c r="D15" s="299">
        <v>6270000</v>
      </c>
      <c r="E15" s="299">
        <v>4940000</v>
      </c>
      <c r="F15" s="299">
        <v>1330000</v>
      </c>
      <c r="G15" s="249">
        <v>0.26923076923076922</v>
      </c>
      <c r="H15" s="204"/>
      <c r="I15" s="204"/>
      <c r="J15" s="204"/>
      <c r="K15" s="204"/>
    </row>
    <row r="16" spans="1:18" s="208" customFormat="1" ht="18" customHeight="1" x14ac:dyDescent="0.15">
      <c r="A16" s="355"/>
      <c r="B16" s="285"/>
      <c r="C16" s="252" t="s">
        <v>26</v>
      </c>
      <c r="D16" s="300">
        <v>0</v>
      </c>
      <c r="E16" s="300">
        <v>6945000</v>
      </c>
      <c r="F16" s="300">
        <v>-6945000</v>
      </c>
      <c r="G16" s="250">
        <v>-1</v>
      </c>
      <c r="H16" s="204"/>
      <c r="I16" s="204"/>
      <c r="J16" s="204"/>
      <c r="K16" s="204"/>
    </row>
    <row r="17" spans="1:11" s="209" customFormat="1" ht="18" customHeight="1" x14ac:dyDescent="0.15">
      <c r="A17" s="355"/>
      <c r="B17" s="357" t="s">
        <v>263</v>
      </c>
      <c r="C17" s="358"/>
      <c r="D17" s="298">
        <v>4544563</v>
      </c>
      <c r="E17" s="298">
        <v>7998790</v>
      </c>
      <c r="F17" s="298">
        <v>-3454227</v>
      </c>
      <c r="G17" s="249">
        <v>-0.43184369135831796</v>
      </c>
      <c r="H17" s="204"/>
      <c r="I17" s="204"/>
      <c r="J17" s="204"/>
      <c r="K17" s="204"/>
    </row>
    <row r="18" spans="1:11" s="209" customFormat="1" ht="18" customHeight="1" x14ac:dyDescent="0.15">
      <c r="A18" s="355"/>
      <c r="B18" s="281"/>
      <c r="C18" s="283" t="s">
        <v>20</v>
      </c>
      <c r="D18" s="299">
        <v>4544563</v>
      </c>
      <c r="E18" s="299">
        <v>4308790</v>
      </c>
      <c r="F18" s="299">
        <v>235773</v>
      </c>
      <c r="G18" s="249">
        <v>5.4719074264468683E-2</v>
      </c>
      <c r="H18" s="204"/>
      <c r="I18" s="204"/>
      <c r="J18" s="204"/>
      <c r="K18" s="204"/>
    </row>
    <row r="19" spans="1:11" s="209" customFormat="1" ht="18" customHeight="1" x14ac:dyDescent="0.15">
      <c r="A19" s="355"/>
      <c r="B19" s="285"/>
      <c r="C19" s="252" t="s">
        <v>26</v>
      </c>
      <c r="D19" s="300">
        <v>0</v>
      </c>
      <c r="E19" s="300">
        <v>3690000</v>
      </c>
      <c r="F19" s="300">
        <v>-3690000</v>
      </c>
      <c r="G19" s="250">
        <v>-1</v>
      </c>
      <c r="H19" s="204"/>
      <c r="I19" s="204"/>
      <c r="J19" s="204"/>
      <c r="K19" s="204"/>
    </row>
    <row r="20" spans="1:11" s="207" customFormat="1" ht="18" customHeight="1" x14ac:dyDescent="0.15">
      <c r="A20" s="355"/>
      <c r="B20" s="357" t="s">
        <v>287</v>
      </c>
      <c r="C20" s="358"/>
      <c r="D20" s="298">
        <v>3455000</v>
      </c>
      <c r="E20" s="298">
        <v>72218190</v>
      </c>
      <c r="F20" s="298">
        <v>-68763190</v>
      </c>
      <c r="G20" s="249">
        <v>-0.95215886745430756</v>
      </c>
      <c r="H20" s="204"/>
      <c r="I20" s="204"/>
      <c r="J20" s="204"/>
      <c r="K20" s="204"/>
    </row>
    <row r="21" spans="1:11" s="210" customFormat="1" ht="18" customHeight="1" x14ac:dyDescent="0.15">
      <c r="A21" s="355"/>
      <c r="B21" s="281"/>
      <c r="C21" s="283" t="s">
        <v>20</v>
      </c>
      <c r="D21" s="299">
        <v>3455000</v>
      </c>
      <c r="E21" s="299">
        <v>3457000</v>
      </c>
      <c r="F21" s="299">
        <v>-2000</v>
      </c>
      <c r="G21" s="249">
        <v>-5.785363031530228E-4</v>
      </c>
      <c r="H21" s="204"/>
      <c r="I21" s="204"/>
      <c r="J21" s="204"/>
      <c r="K21" s="204"/>
    </row>
    <row r="22" spans="1:11" s="211" customFormat="1" ht="18" customHeight="1" x14ac:dyDescent="0.15">
      <c r="A22" s="355"/>
      <c r="B22" s="285"/>
      <c r="C22" s="252" t="s">
        <v>26</v>
      </c>
      <c r="D22" s="300">
        <v>0</v>
      </c>
      <c r="E22" s="300">
        <v>68761190</v>
      </c>
      <c r="F22" s="300">
        <v>-68761190</v>
      </c>
      <c r="G22" s="250">
        <v>-1</v>
      </c>
      <c r="H22" s="204"/>
      <c r="I22" s="204"/>
      <c r="J22" s="204"/>
      <c r="K22" s="204"/>
    </row>
    <row r="23" spans="1:11" s="211" customFormat="1" ht="18" customHeight="1" x14ac:dyDescent="0.15">
      <c r="A23" s="355"/>
      <c r="B23" s="357" t="s">
        <v>222</v>
      </c>
      <c r="C23" s="358"/>
      <c r="D23" s="298">
        <v>26287178</v>
      </c>
      <c r="E23" s="298">
        <v>29627540.650000002</v>
      </c>
      <c r="F23" s="298">
        <v>-3340362.6500000022</v>
      </c>
      <c r="G23" s="249">
        <v>-0.11274518831855866</v>
      </c>
      <c r="H23" s="204"/>
      <c r="I23" s="204"/>
      <c r="J23" s="204"/>
      <c r="K23" s="204"/>
    </row>
    <row r="24" spans="1:11" s="211" customFormat="1" ht="18" customHeight="1" x14ac:dyDescent="0.15">
      <c r="A24" s="355"/>
      <c r="B24" s="281"/>
      <c r="C24" s="283" t="s">
        <v>20</v>
      </c>
      <c r="D24" s="299">
        <v>26287178</v>
      </c>
      <c r="E24" s="299">
        <v>26641690.210000001</v>
      </c>
      <c r="F24" s="299">
        <v>-354512.21000000089</v>
      </c>
      <c r="G24" s="249">
        <v>-1.3306671131058125E-2</v>
      </c>
      <c r="H24" s="204"/>
      <c r="I24" s="204"/>
      <c r="J24" s="204"/>
      <c r="K24" s="204"/>
    </row>
    <row r="25" spans="1:11" s="212" customFormat="1" ht="18" customHeight="1" x14ac:dyDescent="0.15">
      <c r="A25" s="355"/>
      <c r="B25" s="285"/>
      <c r="C25" s="252" t="s">
        <v>26</v>
      </c>
      <c r="D25" s="300">
        <v>0</v>
      </c>
      <c r="E25" s="300">
        <v>2985850.44</v>
      </c>
      <c r="F25" s="300">
        <v>-2985850.44</v>
      </c>
      <c r="G25" s="250">
        <v>-1</v>
      </c>
      <c r="H25" s="204"/>
      <c r="I25" s="204"/>
      <c r="J25" s="204"/>
      <c r="K25" s="204"/>
    </row>
    <row r="26" spans="1:11" s="212" customFormat="1" ht="18" customHeight="1" x14ac:dyDescent="0.15">
      <c r="A26" s="355"/>
      <c r="B26" s="357" t="s">
        <v>254</v>
      </c>
      <c r="C26" s="358"/>
      <c r="D26" s="298">
        <v>435000</v>
      </c>
      <c r="E26" s="298">
        <v>92062</v>
      </c>
      <c r="F26" s="298">
        <v>342938</v>
      </c>
      <c r="G26" s="249">
        <v>3.7250765788273119</v>
      </c>
      <c r="H26" s="204"/>
      <c r="I26" s="204"/>
      <c r="J26" s="204"/>
      <c r="K26" s="204"/>
    </row>
    <row r="27" spans="1:11" s="212" customFormat="1" ht="18" customHeight="1" x14ac:dyDescent="0.15">
      <c r="A27" s="355"/>
      <c r="B27" s="281"/>
      <c r="C27" s="283" t="s">
        <v>20</v>
      </c>
      <c r="D27" s="299">
        <v>435000</v>
      </c>
      <c r="E27" s="299">
        <v>92062</v>
      </c>
      <c r="F27" s="299">
        <v>342938</v>
      </c>
      <c r="G27" s="249">
        <v>3.7250765788273119</v>
      </c>
      <c r="H27" s="204"/>
      <c r="I27" s="204"/>
      <c r="J27" s="204"/>
      <c r="K27" s="204"/>
    </row>
    <row r="28" spans="1:11" s="212" customFormat="1" ht="18" customHeight="1" x14ac:dyDescent="0.15">
      <c r="A28" s="356"/>
      <c r="B28" s="285"/>
      <c r="C28" s="252" t="s">
        <v>26</v>
      </c>
      <c r="D28" s="300">
        <v>0</v>
      </c>
      <c r="E28" s="300">
        <v>0</v>
      </c>
      <c r="F28" s="300">
        <v>0</v>
      </c>
      <c r="G28" s="250" t="s">
        <v>293</v>
      </c>
      <c r="H28" s="204"/>
      <c r="I28" s="204"/>
      <c r="J28" s="204"/>
      <c r="K28" s="204"/>
    </row>
    <row r="29" spans="1:11" s="212" customFormat="1" ht="18" customHeight="1" x14ac:dyDescent="0.15">
      <c r="A29" s="354" t="s">
        <v>292</v>
      </c>
      <c r="B29" s="286" t="s">
        <v>217</v>
      </c>
      <c r="C29" s="287"/>
      <c r="D29" s="298">
        <v>6913989</v>
      </c>
      <c r="E29" s="298">
        <v>12778260</v>
      </c>
      <c r="F29" s="298">
        <v>-5864271</v>
      </c>
      <c r="G29" s="249">
        <v>-0.45892562837193795</v>
      </c>
      <c r="H29" s="204"/>
      <c r="I29" s="204"/>
      <c r="J29" s="204"/>
      <c r="K29" s="204"/>
    </row>
    <row r="30" spans="1:11" s="212" customFormat="1" ht="18" customHeight="1" x14ac:dyDescent="0.15">
      <c r="A30" s="355"/>
      <c r="B30" s="281"/>
      <c r="C30" s="283" t="s">
        <v>20</v>
      </c>
      <c r="D30" s="299">
        <v>6913989</v>
      </c>
      <c r="E30" s="299">
        <v>4429260</v>
      </c>
      <c r="F30" s="299">
        <v>2484729</v>
      </c>
      <c r="G30" s="249">
        <v>0.5609806152720771</v>
      </c>
      <c r="H30" s="204"/>
      <c r="I30" s="204"/>
      <c r="J30" s="204"/>
      <c r="K30" s="204"/>
    </row>
    <row r="31" spans="1:11" s="212" customFormat="1" ht="18" customHeight="1" x14ac:dyDescent="0.15">
      <c r="A31" s="356"/>
      <c r="B31" s="281"/>
      <c r="C31" s="288" t="s">
        <v>26</v>
      </c>
      <c r="D31" s="301">
        <v>0</v>
      </c>
      <c r="E31" s="301">
        <v>8349000</v>
      </c>
      <c r="F31" s="301">
        <v>-8349000</v>
      </c>
      <c r="G31" s="250">
        <v>-1</v>
      </c>
      <c r="H31" s="204"/>
      <c r="I31" s="204"/>
      <c r="J31" s="204"/>
      <c r="K31" s="204"/>
    </row>
    <row r="32" spans="1:11" s="212" customFormat="1" ht="18" customHeight="1" x14ac:dyDescent="0.15">
      <c r="A32" s="348" t="s">
        <v>84</v>
      </c>
      <c r="B32" s="349"/>
      <c r="C32" s="350"/>
      <c r="D32" s="302">
        <v>10000</v>
      </c>
      <c r="E32" s="302">
        <v>633601.05599999998</v>
      </c>
      <c r="F32" s="302">
        <v>-623601.05599999998</v>
      </c>
      <c r="G32" s="325">
        <v>-0.98421719802184171</v>
      </c>
      <c r="H32" s="204"/>
      <c r="I32" s="204"/>
      <c r="J32" s="204"/>
      <c r="K32" s="204"/>
    </row>
    <row r="33" spans="1:18" s="212" customFormat="1" ht="18" customHeight="1" thickBot="1" x14ac:dyDescent="0.2">
      <c r="A33" s="351" t="s">
        <v>96</v>
      </c>
      <c r="B33" s="352"/>
      <c r="C33" s="353"/>
      <c r="D33" s="303">
        <v>0</v>
      </c>
      <c r="E33" s="303">
        <v>897271.06200000003</v>
      </c>
      <c r="F33" s="303">
        <v>-897271.06200000003</v>
      </c>
      <c r="G33" s="326">
        <v>-1</v>
      </c>
      <c r="H33" s="204"/>
      <c r="I33" s="204"/>
      <c r="J33" s="204"/>
      <c r="K33" s="204"/>
    </row>
    <row r="34" spans="1:18" s="215" customFormat="1" x14ac:dyDescent="0.15">
      <c r="C34" s="214"/>
      <c r="G34" s="216"/>
      <c r="H34" s="217"/>
      <c r="I34" s="217"/>
      <c r="J34" s="218"/>
      <c r="K34" s="217"/>
      <c r="L34" s="219"/>
      <c r="M34" s="219"/>
      <c r="N34" s="219"/>
      <c r="O34" s="219"/>
      <c r="P34" s="219"/>
      <c r="Q34" s="219"/>
      <c r="R34" s="219"/>
    </row>
    <row r="35" spans="1:18" s="215" customFormat="1" x14ac:dyDescent="0.15">
      <c r="C35" s="214"/>
      <c r="G35" s="216"/>
      <c r="H35" s="217"/>
      <c r="I35" s="217"/>
      <c r="J35" s="218"/>
      <c r="K35" s="217"/>
      <c r="L35" s="219"/>
      <c r="M35" s="219"/>
      <c r="N35" s="219"/>
      <c r="O35" s="219"/>
      <c r="P35" s="219"/>
      <c r="Q35" s="219"/>
      <c r="R35" s="219"/>
    </row>
    <row r="36" spans="1:18" s="215" customFormat="1" x14ac:dyDescent="0.15">
      <c r="C36" s="214"/>
      <c r="G36" s="216"/>
      <c r="H36" s="217"/>
      <c r="I36" s="217"/>
      <c r="J36" s="218"/>
      <c r="K36" s="217"/>
      <c r="L36" s="219"/>
      <c r="M36" s="219"/>
      <c r="N36" s="219"/>
      <c r="O36" s="219"/>
      <c r="P36" s="219"/>
      <c r="Q36" s="219"/>
      <c r="R36" s="219"/>
    </row>
    <row r="37" spans="1:18" s="215" customFormat="1" x14ac:dyDescent="0.15">
      <c r="C37" s="214"/>
      <c r="G37" s="216"/>
      <c r="H37" s="217"/>
      <c r="I37" s="217"/>
      <c r="J37" s="218"/>
      <c r="K37" s="217"/>
      <c r="L37" s="219"/>
      <c r="M37" s="219"/>
      <c r="N37" s="219"/>
      <c r="O37" s="219"/>
      <c r="P37" s="219"/>
      <c r="Q37" s="219"/>
      <c r="R37" s="219"/>
    </row>
    <row r="38" spans="1:18" s="215" customFormat="1" x14ac:dyDescent="0.15">
      <c r="C38" s="214"/>
      <c r="G38" s="216"/>
      <c r="H38" s="217"/>
      <c r="I38" s="217"/>
      <c r="J38" s="218"/>
      <c r="K38" s="217"/>
      <c r="L38" s="219"/>
      <c r="M38" s="219"/>
      <c r="N38" s="219"/>
      <c r="O38" s="219"/>
      <c r="P38" s="219"/>
      <c r="Q38" s="219"/>
      <c r="R38" s="219"/>
    </row>
    <row r="39" spans="1:18" s="215" customFormat="1" x14ac:dyDescent="0.15">
      <c r="C39" s="214"/>
      <c r="G39" s="216"/>
      <c r="H39" s="217"/>
      <c r="I39" s="217"/>
      <c r="J39" s="218"/>
      <c r="K39" s="217"/>
      <c r="L39" s="219"/>
      <c r="M39" s="219"/>
      <c r="N39" s="219"/>
      <c r="O39" s="219"/>
      <c r="P39" s="219"/>
      <c r="Q39" s="219"/>
      <c r="R39" s="219"/>
    </row>
    <row r="40" spans="1:18" s="215" customFormat="1" x14ac:dyDescent="0.15">
      <c r="C40" s="214"/>
      <c r="G40" s="216"/>
      <c r="H40" s="217"/>
      <c r="I40" s="217"/>
      <c r="J40" s="218"/>
      <c r="K40" s="217"/>
      <c r="L40" s="219"/>
      <c r="M40" s="219"/>
      <c r="N40" s="219"/>
      <c r="O40" s="219"/>
      <c r="P40" s="219"/>
      <c r="Q40" s="219"/>
      <c r="R40" s="219"/>
    </row>
    <row r="41" spans="1:18" s="215" customFormat="1" x14ac:dyDescent="0.15">
      <c r="C41" s="214"/>
      <c r="G41" s="216"/>
      <c r="H41" s="217"/>
      <c r="I41" s="217"/>
      <c r="J41" s="218"/>
      <c r="K41" s="217"/>
      <c r="L41" s="219"/>
      <c r="M41" s="219"/>
      <c r="N41" s="219"/>
      <c r="O41" s="219"/>
      <c r="P41" s="219"/>
      <c r="Q41" s="219"/>
      <c r="R41" s="219"/>
    </row>
    <row r="42" spans="1:18" s="215" customFormat="1" x14ac:dyDescent="0.15">
      <c r="C42" s="214"/>
      <c r="G42" s="216"/>
      <c r="H42" s="217"/>
      <c r="I42" s="217"/>
      <c r="J42" s="218"/>
      <c r="K42" s="217"/>
      <c r="L42" s="219"/>
      <c r="M42" s="219"/>
      <c r="N42" s="219"/>
      <c r="O42" s="219"/>
      <c r="P42" s="219"/>
      <c r="Q42" s="219"/>
      <c r="R42" s="219"/>
    </row>
    <row r="43" spans="1:18" s="215" customFormat="1" x14ac:dyDescent="0.15">
      <c r="C43" s="214"/>
      <c r="G43" s="216"/>
      <c r="H43" s="217"/>
      <c r="I43" s="217"/>
      <c r="J43" s="218"/>
      <c r="K43" s="217"/>
      <c r="L43" s="219"/>
      <c r="M43" s="219"/>
      <c r="N43" s="219"/>
      <c r="O43" s="219"/>
      <c r="P43" s="219"/>
      <c r="Q43" s="219"/>
      <c r="R43" s="219"/>
    </row>
    <row r="44" spans="1:18" s="215" customFormat="1" x14ac:dyDescent="0.15">
      <c r="C44" s="214"/>
      <c r="G44" s="216"/>
      <c r="H44" s="217"/>
      <c r="I44" s="217"/>
      <c r="J44" s="218"/>
      <c r="K44" s="217"/>
      <c r="L44" s="219"/>
      <c r="M44" s="219"/>
      <c r="N44" s="219"/>
      <c r="O44" s="219"/>
      <c r="P44" s="219"/>
      <c r="Q44" s="219"/>
      <c r="R44" s="219"/>
    </row>
    <row r="45" spans="1:18" s="215" customFormat="1" x14ac:dyDescent="0.15">
      <c r="C45" s="214"/>
      <c r="G45" s="216"/>
      <c r="H45" s="217"/>
      <c r="I45" s="217"/>
      <c r="J45" s="218"/>
      <c r="K45" s="217"/>
      <c r="L45" s="219"/>
      <c r="M45" s="219"/>
      <c r="N45" s="219"/>
      <c r="O45" s="219"/>
      <c r="P45" s="219"/>
      <c r="Q45" s="219"/>
      <c r="R45" s="219"/>
    </row>
    <row r="46" spans="1:18" s="215" customFormat="1" x14ac:dyDescent="0.15">
      <c r="C46" s="214"/>
      <c r="G46" s="216"/>
      <c r="H46" s="217"/>
      <c r="I46" s="217"/>
      <c r="J46" s="218"/>
      <c r="K46" s="217"/>
      <c r="L46" s="219"/>
      <c r="M46" s="219"/>
      <c r="N46" s="219"/>
      <c r="O46" s="219"/>
      <c r="P46" s="219"/>
      <c r="Q46" s="219"/>
      <c r="R46" s="219"/>
    </row>
    <row r="47" spans="1:18" s="215" customFormat="1" x14ac:dyDescent="0.15">
      <c r="C47" s="214"/>
      <c r="G47" s="216"/>
      <c r="H47" s="217"/>
      <c r="I47" s="217"/>
      <c r="J47" s="218"/>
      <c r="K47" s="217"/>
      <c r="L47" s="219"/>
      <c r="M47" s="219"/>
      <c r="N47" s="219"/>
      <c r="O47" s="219"/>
      <c r="P47" s="219"/>
      <c r="Q47" s="219"/>
      <c r="R47" s="219"/>
    </row>
    <row r="48" spans="1:18" s="215" customFormat="1" x14ac:dyDescent="0.15">
      <c r="C48" s="214"/>
      <c r="G48" s="216"/>
      <c r="H48" s="217"/>
      <c r="I48" s="217"/>
      <c r="J48" s="218"/>
      <c r="K48" s="217"/>
      <c r="L48" s="219"/>
      <c r="M48" s="219"/>
      <c r="N48" s="219"/>
      <c r="O48" s="219"/>
      <c r="P48" s="219"/>
      <c r="Q48" s="219"/>
      <c r="R48" s="219"/>
    </row>
    <row r="49" spans="3:18" s="215" customFormat="1" x14ac:dyDescent="0.15">
      <c r="C49" s="214"/>
      <c r="G49" s="216"/>
      <c r="H49" s="217"/>
      <c r="I49" s="217"/>
      <c r="J49" s="218"/>
      <c r="K49" s="217"/>
      <c r="L49" s="219"/>
      <c r="M49" s="219"/>
      <c r="N49" s="219"/>
      <c r="O49" s="219"/>
      <c r="P49" s="219"/>
      <c r="Q49" s="219"/>
      <c r="R49" s="219"/>
    </row>
    <row r="50" spans="3:18" s="215" customFormat="1" x14ac:dyDescent="0.15">
      <c r="C50" s="214"/>
      <c r="G50" s="216"/>
      <c r="H50" s="217"/>
      <c r="I50" s="217"/>
      <c r="J50" s="218"/>
      <c r="K50" s="217"/>
      <c r="L50" s="219"/>
      <c r="M50" s="219"/>
      <c r="N50" s="219"/>
      <c r="O50" s="219"/>
      <c r="P50" s="219"/>
      <c r="Q50" s="219"/>
      <c r="R50" s="219"/>
    </row>
    <row r="51" spans="3:18" s="215" customFormat="1" x14ac:dyDescent="0.15">
      <c r="C51" s="214"/>
      <c r="G51" s="216"/>
      <c r="H51" s="217"/>
      <c r="I51" s="217"/>
      <c r="J51" s="218"/>
      <c r="K51" s="217"/>
      <c r="L51" s="219"/>
      <c r="M51" s="219"/>
      <c r="N51" s="219"/>
      <c r="O51" s="219"/>
      <c r="P51" s="219"/>
      <c r="Q51" s="219"/>
      <c r="R51" s="219"/>
    </row>
    <row r="52" spans="3:18" s="215" customFormat="1" x14ac:dyDescent="0.15">
      <c r="C52" s="214"/>
      <c r="G52" s="216"/>
      <c r="H52" s="217"/>
      <c r="I52" s="217"/>
      <c r="J52" s="218"/>
      <c r="K52" s="217"/>
      <c r="L52" s="219"/>
      <c r="M52" s="219"/>
      <c r="N52" s="219"/>
      <c r="O52" s="219"/>
      <c r="P52" s="219"/>
      <c r="Q52" s="219"/>
      <c r="R52" s="219"/>
    </row>
    <row r="53" spans="3:18" s="215" customFormat="1" x14ac:dyDescent="0.15">
      <c r="C53" s="214"/>
      <c r="G53" s="216"/>
      <c r="H53" s="217"/>
      <c r="I53" s="217"/>
      <c r="J53" s="218"/>
      <c r="K53" s="217"/>
      <c r="L53" s="219"/>
      <c r="M53" s="219"/>
      <c r="N53" s="219"/>
      <c r="O53" s="219"/>
      <c r="P53" s="219"/>
      <c r="Q53" s="219"/>
      <c r="R53" s="219"/>
    </row>
    <row r="54" spans="3:18" s="215" customFormat="1" x14ac:dyDescent="0.15">
      <c r="C54" s="214"/>
      <c r="G54" s="216"/>
      <c r="H54" s="217"/>
      <c r="I54" s="217"/>
      <c r="J54" s="218"/>
      <c r="K54" s="217"/>
      <c r="L54" s="219"/>
      <c r="M54" s="219"/>
      <c r="N54" s="219"/>
      <c r="O54" s="219"/>
      <c r="P54" s="219"/>
      <c r="Q54" s="219"/>
      <c r="R54" s="219"/>
    </row>
    <row r="55" spans="3:18" s="215" customFormat="1" x14ac:dyDescent="0.15">
      <c r="C55" s="214"/>
      <c r="G55" s="216"/>
      <c r="H55" s="217"/>
      <c r="I55" s="217"/>
      <c r="J55" s="218"/>
      <c r="K55" s="217"/>
      <c r="L55" s="219"/>
      <c r="M55" s="219"/>
      <c r="N55" s="219"/>
      <c r="O55" s="219"/>
      <c r="P55" s="219"/>
      <c r="Q55" s="219"/>
      <c r="R55" s="219"/>
    </row>
    <row r="56" spans="3:18" s="215" customFormat="1" x14ac:dyDescent="0.15">
      <c r="C56" s="214"/>
      <c r="G56" s="216"/>
      <c r="H56" s="217"/>
      <c r="I56" s="217"/>
      <c r="J56" s="218"/>
      <c r="K56" s="217"/>
      <c r="L56" s="219"/>
      <c r="M56" s="219"/>
      <c r="N56" s="219"/>
      <c r="O56" s="219"/>
      <c r="P56" s="219"/>
      <c r="Q56" s="219"/>
      <c r="R56" s="219"/>
    </row>
    <row r="57" spans="3:18" s="215" customFormat="1" x14ac:dyDescent="0.15">
      <c r="C57" s="214"/>
      <c r="G57" s="216"/>
      <c r="H57" s="217"/>
      <c r="I57" s="217"/>
      <c r="J57" s="218"/>
      <c r="K57" s="217"/>
      <c r="L57" s="219"/>
      <c r="M57" s="219"/>
      <c r="N57" s="219"/>
      <c r="O57" s="219"/>
      <c r="P57" s="219"/>
      <c r="Q57" s="219"/>
      <c r="R57" s="219"/>
    </row>
    <row r="58" spans="3:18" s="215" customFormat="1" x14ac:dyDescent="0.15">
      <c r="C58" s="214"/>
      <c r="G58" s="216"/>
      <c r="H58" s="217"/>
      <c r="I58" s="217"/>
      <c r="J58" s="218"/>
      <c r="K58" s="217"/>
      <c r="L58" s="219"/>
      <c r="M58" s="219"/>
      <c r="N58" s="219"/>
      <c r="O58" s="219"/>
      <c r="P58" s="219"/>
      <c r="Q58" s="219"/>
      <c r="R58" s="219"/>
    </row>
    <row r="59" spans="3:18" s="215" customFormat="1" x14ac:dyDescent="0.15">
      <c r="C59" s="214"/>
      <c r="G59" s="216"/>
      <c r="H59" s="217"/>
      <c r="I59" s="217"/>
      <c r="J59" s="218"/>
      <c r="K59" s="217"/>
      <c r="L59" s="219"/>
      <c r="M59" s="219"/>
      <c r="N59" s="219"/>
      <c r="O59" s="219"/>
      <c r="P59" s="219"/>
      <c r="Q59" s="219"/>
      <c r="R59" s="219"/>
    </row>
    <row r="60" spans="3:18" s="215" customFormat="1" x14ac:dyDescent="0.15">
      <c r="C60" s="214"/>
      <c r="G60" s="216"/>
      <c r="H60" s="217"/>
      <c r="I60" s="217"/>
      <c r="J60" s="218"/>
      <c r="K60" s="217"/>
      <c r="L60" s="219"/>
      <c r="M60" s="219"/>
      <c r="N60" s="219"/>
      <c r="O60" s="219"/>
      <c r="P60" s="219"/>
      <c r="Q60" s="219"/>
      <c r="R60" s="219"/>
    </row>
    <row r="61" spans="3:18" s="215" customFormat="1" x14ac:dyDescent="0.15">
      <c r="C61" s="214"/>
      <c r="G61" s="216"/>
      <c r="H61" s="217"/>
      <c r="I61" s="217"/>
      <c r="J61" s="218"/>
      <c r="K61" s="217"/>
      <c r="L61" s="219"/>
      <c r="M61" s="219"/>
      <c r="N61" s="219"/>
      <c r="O61" s="219"/>
      <c r="P61" s="219"/>
      <c r="Q61" s="219"/>
      <c r="R61" s="219"/>
    </row>
    <row r="62" spans="3:18" s="215" customFormat="1" x14ac:dyDescent="0.15">
      <c r="C62" s="214"/>
      <c r="G62" s="216"/>
      <c r="H62" s="217"/>
      <c r="I62" s="217"/>
      <c r="J62" s="218"/>
      <c r="K62" s="217"/>
      <c r="L62" s="219"/>
      <c r="M62" s="219"/>
      <c r="N62" s="219"/>
      <c r="O62" s="219"/>
      <c r="P62" s="219"/>
      <c r="Q62" s="219"/>
      <c r="R62" s="219"/>
    </row>
    <row r="63" spans="3:18" s="215" customFormat="1" x14ac:dyDescent="0.15">
      <c r="C63" s="214"/>
      <c r="G63" s="216"/>
      <c r="H63" s="217"/>
      <c r="I63" s="217"/>
      <c r="J63" s="218"/>
      <c r="K63" s="217"/>
      <c r="L63" s="219"/>
      <c r="M63" s="219"/>
      <c r="N63" s="219"/>
      <c r="O63" s="219"/>
      <c r="P63" s="219"/>
      <c r="Q63" s="219"/>
      <c r="R63" s="219"/>
    </row>
    <row r="64" spans="3:18" s="215" customFormat="1" x14ac:dyDescent="0.15">
      <c r="C64" s="214"/>
      <c r="G64" s="216"/>
      <c r="H64" s="217"/>
      <c r="I64" s="217"/>
      <c r="J64" s="218"/>
      <c r="K64" s="217"/>
      <c r="L64" s="219"/>
      <c r="M64" s="219"/>
      <c r="N64" s="219"/>
      <c r="O64" s="219"/>
      <c r="P64" s="219"/>
      <c r="Q64" s="219"/>
      <c r="R64" s="219"/>
    </row>
    <row r="65" spans="3:18" s="215" customFormat="1" x14ac:dyDescent="0.15">
      <c r="C65" s="214"/>
      <c r="G65" s="216"/>
      <c r="H65" s="217"/>
      <c r="I65" s="217"/>
      <c r="J65" s="218"/>
      <c r="K65" s="217"/>
      <c r="L65" s="219"/>
      <c r="M65" s="219"/>
      <c r="N65" s="219"/>
      <c r="O65" s="219"/>
      <c r="P65" s="219"/>
      <c r="Q65" s="219"/>
      <c r="R65" s="219"/>
    </row>
    <row r="66" spans="3:18" s="215" customFormat="1" x14ac:dyDescent="0.15">
      <c r="C66" s="214"/>
      <c r="G66" s="216"/>
      <c r="H66" s="217"/>
      <c r="I66" s="217"/>
      <c r="J66" s="218"/>
      <c r="K66" s="217"/>
      <c r="L66" s="219"/>
      <c r="M66" s="219"/>
      <c r="N66" s="219"/>
      <c r="O66" s="219"/>
      <c r="P66" s="219"/>
      <c r="Q66" s="219"/>
      <c r="R66" s="219"/>
    </row>
    <row r="67" spans="3:18" s="215" customFormat="1" x14ac:dyDescent="0.15">
      <c r="C67" s="214"/>
      <c r="G67" s="216"/>
      <c r="H67" s="217"/>
      <c r="I67" s="217"/>
      <c r="J67" s="218"/>
      <c r="K67" s="217"/>
      <c r="L67" s="219"/>
      <c r="M67" s="219"/>
      <c r="N67" s="219"/>
      <c r="O67" s="219"/>
      <c r="P67" s="219"/>
      <c r="Q67" s="219"/>
      <c r="R67" s="219"/>
    </row>
    <row r="68" spans="3:18" s="215" customFormat="1" x14ac:dyDescent="0.15">
      <c r="C68" s="214"/>
      <c r="G68" s="216"/>
      <c r="H68" s="217"/>
      <c r="I68" s="217"/>
      <c r="J68" s="218"/>
      <c r="K68" s="217"/>
      <c r="L68" s="219"/>
      <c r="M68" s="219"/>
      <c r="N68" s="219"/>
      <c r="O68" s="219"/>
      <c r="P68" s="219"/>
      <c r="Q68" s="219"/>
      <c r="R68" s="219"/>
    </row>
    <row r="69" spans="3:18" s="215" customFormat="1" x14ac:dyDescent="0.15">
      <c r="C69" s="214"/>
      <c r="G69" s="216"/>
      <c r="H69" s="217"/>
      <c r="I69" s="217"/>
      <c r="J69" s="218"/>
      <c r="K69" s="217"/>
      <c r="L69" s="219"/>
      <c r="M69" s="219"/>
      <c r="N69" s="219"/>
      <c r="O69" s="219"/>
      <c r="P69" s="219"/>
      <c r="Q69" s="219"/>
      <c r="R69" s="219"/>
    </row>
    <row r="70" spans="3:18" s="215" customFormat="1" x14ac:dyDescent="0.15">
      <c r="C70" s="214"/>
      <c r="G70" s="216"/>
      <c r="H70" s="217"/>
      <c r="I70" s="217"/>
      <c r="J70" s="218"/>
      <c r="K70" s="217"/>
      <c r="L70" s="219"/>
      <c r="M70" s="219"/>
      <c r="N70" s="219"/>
      <c r="O70" s="219"/>
      <c r="P70" s="219"/>
      <c r="Q70" s="219"/>
      <c r="R70" s="219"/>
    </row>
    <row r="71" spans="3:18" s="215" customFormat="1" x14ac:dyDescent="0.15">
      <c r="C71" s="214"/>
      <c r="G71" s="216"/>
      <c r="H71" s="217"/>
      <c r="I71" s="217"/>
      <c r="J71" s="218"/>
      <c r="K71" s="217"/>
      <c r="L71" s="219"/>
      <c r="M71" s="219"/>
      <c r="N71" s="219"/>
      <c r="O71" s="219"/>
      <c r="P71" s="219"/>
      <c r="Q71" s="219"/>
      <c r="R71" s="219"/>
    </row>
    <row r="72" spans="3:18" s="215" customFormat="1" x14ac:dyDescent="0.15">
      <c r="C72" s="214"/>
      <c r="G72" s="216"/>
      <c r="H72" s="217"/>
      <c r="I72" s="217"/>
      <c r="J72" s="218"/>
      <c r="K72" s="217"/>
      <c r="L72" s="219"/>
      <c r="M72" s="219"/>
      <c r="N72" s="219"/>
      <c r="O72" s="219"/>
      <c r="P72" s="219"/>
      <c r="Q72" s="219"/>
      <c r="R72" s="219"/>
    </row>
    <row r="73" spans="3:18" s="215" customFormat="1" x14ac:dyDescent="0.15">
      <c r="C73" s="214"/>
      <c r="G73" s="216"/>
      <c r="H73" s="217"/>
      <c r="I73" s="217"/>
      <c r="J73" s="218"/>
      <c r="K73" s="217"/>
      <c r="L73" s="219"/>
      <c r="M73" s="219"/>
      <c r="N73" s="219"/>
      <c r="O73" s="219"/>
      <c r="P73" s="219"/>
      <c r="Q73" s="219"/>
      <c r="R73" s="219"/>
    </row>
    <row r="74" spans="3:18" s="215" customFormat="1" x14ac:dyDescent="0.15">
      <c r="C74" s="214"/>
      <c r="G74" s="216"/>
      <c r="H74" s="217"/>
      <c r="I74" s="217"/>
      <c r="J74" s="218"/>
      <c r="K74" s="217"/>
      <c r="L74" s="219"/>
      <c r="M74" s="219"/>
      <c r="N74" s="219"/>
      <c r="O74" s="219"/>
      <c r="P74" s="219"/>
      <c r="Q74" s="219"/>
      <c r="R74" s="219"/>
    </row>
    <row r="75" spans="3:18" s="215" customFormat="1" x14ac:dyDescent="0.15">
      <c r="C75" s="214"/>
      <c r="G75" s="216"/>
      <c r="H75" s="217"/>
      <c r="I75" s="217"/>
      <c r="J75" s="218"/>
      <c r="K75" s="217"/>
      <c r="L75" s="219"/>
      <c r="M75" s="219"/>
      <c r="N75" s="219"/>
      <c r="O75" s="219"/>
      <c r="P75" s="219"/>
      <c r="Q75" s="219"/>
      <c r="R75" s="219"/>
    </row>
    <row r="76" spans="3:18" s="215" customFormat="1" x14ac:dyDescent="0.15">
      <c r="C76" s="214"/>
      <c r="G76" s="216"/>
      <c r="H76" s="217"/>
      <c r="I76" s="217"/>
      <c r="J76" s="218"/>
      <c r="K76" s="217"/>
      <c r="L76" s="219"/>
      <c r="M76" s="219"/>
      <c r="N76" s="219"/>
      <c r="O76" s="219"/>
      <c r="P76" s="219"/>
      <c r="Q76" s="219"/>
      <c r="R76" s="219"/>
    </row>
    <row r="77" spans="3:18" s="215" customFormat="1" x14ac:dyDescent="0.15">
      <c r="C77" s="214"/>
      <c r="G77" s="216"/>
      <c r="H77" s="217"/>
      <c r="I77" s="217"/>
      <c r="J77" s="218"/>
      <c r="K77" s="217"/>
      <c r="L77" s="219"/>
      <c r="M77" s="219"/>
      <c r="N77" s="219"/>
      <c r="O77" s="219"/>
      <c r="P77" s="219"/>
      <c r="Q77" s="219"/>
      <c r="R77" s="219"/>
    </row>
    <row r="78" spans="3:18" s="215" customFormat="1" x14ac:dyDescent="0.15">
      <c r="C78" s="214"/>
      <c r="G78" s="216"/>
      <c r="H78" s="217"/>
      <c r="I78" s="217"/>
      <c r="J78" s="218"/>
      <c r="K78" s="217"/>
      <c r="L78" s="219"/>
      <c r="M78" s="219"/>
      <c r="N78" s="219"/>
      <c r="O78" s="219"/>
      <c r="P78" s="219"/>
      <c r="Q78" s="219"/>
      <c r="R78" s="219"/>
    </row>
    <row r="79" spans="3:18" s="215" customFormat="1" x14ac:dyDescent="0.15">
      <c r="C79" s="214"/>
      <c r="G79" s="216"/>
      <c r="H79" s="217"/>
      <c r="I79" s="217"/>
      <c r="J79" s="218"/>
      <c r="K79" s="217"/>
      <c r="L79" s="219"/>
      <c r="M79" s="219"/>
      <c r="N79" s="219"/>
      <c r="O79" s="219"/>
      <c r="P79" s="219"/>
      <c r="Q79" s="219"/>
      <c r="R79" s="219"/>
    </row>
    <row r="80" spans="3:18" s="215" customFormat="1" x14ac:dyDescent="0.15">
      <c r="C80" s="214"/>
      <c r="G80" s="216"/>
      <c r="H80" s="217"/>
      <c r="I80" s="217"/>
      <c r="J80" s="218"/>
      <c r="K80" s="217"/>
      <c r="L80" s="219"/>
      <c r="M80" s="219"/>
      <c r="N80" s="219"/>
      <c r="O80" s="219"/>
      <c r="P80" s="219"/>
      <c r="Q80" s="219"/>
      <c r="R80" s="219"/>
    </row>
    <row r="81" spans="3:18" s="215" customFormat="1" x14ac:dyDescent="0.15">
      <c r="C81" s="214"/>
      <c r="G81" s="216"/>
      <c r="H81" s="217"/>
      <c r="I81" s="217"/>
      <c r="J81" s="218"/>
      <c r="K81" s="217"/>
      <c r="L81" s="219"/>
      <c r="M81" s="219"/>
      <c r="N81" s="219"/>
      <c r="O81" s="219"/>
      <c r="P81" s="219"/>
      <c r="Q81" s="219"/>
      <c r="R81" s="219"/>
    </row>
    <row r="82" spans="3:18" s="215" customFormat="1" x14ac:dyDescent="0.15">
      <c r="C82" s="214"/>
      <c r="G82" s="216"/>
      <c r="H82" s="217"/>
      <c r="I82" s="217"/>
      <c r="J82" s="218"/>
      <c r="K82" s="217"/>
      <c r="L82" s="219"/>
      <c r="M82" s="219"/>
      <c r="N82" s="219"/>
      <c r="O82" s="219"/>
      <c r="P82" s="219"/>
      <c r="Q82" s="219"/>
      <c r="R82" s="219"/>
    </row>
    <row r="83" spans="3:18" s="215" customFormat="1" x14ac:dyDescent="0.15">
      <c r="C83" s="214"/>
      <c r="G83" s="216"/>
      <c r="H83" s="217"/>
      <c r="I83" s="217"/>
      <c r="J83" s="218"/>
      <c r="K83" s="217"/>
      <c r="L83" s="219"/>
      <c r="M83" s="219"/>
      <c r="N83" s="219"/>
      <c r="O83" s="219"/>
      <c r="P83" s="219"/>
      <c r="Q83" s="219"/>
      <c r="R83" s="219"/>
    </row>
    <row r="84" spans="3:18" s="215" customFormat="1" x14ac:dyDescent="0.15">
      <c r="C84" s="214"/>
      <c r="G84" s="216"/>
      <c r="H84" s="217"/>
      <c r="I84" s="217"/>
      <c r="J84" s="218"/>
      <c r="K84" s="217"/>
      <c r="L84" s="219"/>
      <c r="M84" s="219"/>
      <c r="N84" s="219"/>
      <c r="O84" s="219"/>
      <c r="P84" s="219"/>
      <c r="Q84" s="219"/>
      <c r="R84" s="219"/>
    </row>
    <row r="85" spans="3:18" s="215" customFormat="1" x14ac:dyDescent="0.15">
      <c r="C85" s="214"/>
      <c r="G85" s="216"/>
      <c r="H85" s="217"/>
      <c r="I85" s="217"/>
      <c r="J85" s="218"/>
      <c r="K85" s="217"/>
      <c r="L85" s="219"/>
      <c r="M85" s="219"/>
      <c r="N85" s="219"/>
      <c r="O85" s="219"/>
      <c r="P85" s="219"/>
      <c r="Q85" s="219"/>
      <c r="R85" s="219"/>
    </row>
    <row r="86" spans="3:18" s="215" customFormat="1" x14ac:dyDescent="0.15">
      <c r="C86" s="214"/>
      <c r="G86" s="216"/>
      <c r="H86" s="217"/>
      <c r="I86" s="217"/>
      <c r="J86" s="218"/>
      <c r="K86" s="217"/>
      <c r="L86" s="219"/>
      <c r="M86" s="219"/>
      <c r="N86" s="219"/>
      <c r="O86" s="219"/>
      <c r="P86" s="219"/>
      <c r="Q86" s="219"/>
      <c r="R86" s="219"/>
    </row>
    <row r="87" spans="3:18" s="215" customFormat="1" x14ac:dyDescent="0.15">
      <c r="C87" s="214"/>
      <c r="G87" s="216"/>
      <c r="H87" s="217"/>
      <c r="I87" s="217"/>
      <c r="J87" s="218"/>
      <c r="K87" s="217"/>
      <c r="L87" s="219"/>
      <c r="M87" s="219"/>
      <c r="N87" s="219"/>
      <c r="O87" s="219"/>
      <c r="P87" s="219"/>
      <c r="Q87" s="219"/>
      <c r="R87" s="219"/>
    </row>
    <row r="88" spans="3:18" s="215" customFormat="1" x14ac:dyDescent="0.15">
      <c r="C88" s="214"/>
      <c r="G88" s="216"/>
      <c r="H88" s="217"/>
      <c r="I88" s="217"/>
      <c r="J88" s="218"/>
      <c r="K88" s="217"/>
      <c r="L88" s="219"/>
      <c r="M88" s="219"/>
      <c r="N88" s="219"/>
      <c r="O88" s="219"/>
      <c r="P88" s="219"/>
      <c r="Q88" s="219"/>
      <c r="R88" s="219"/>
    </row>
    <row r="89" spans="3:18" s="215" customFormat="1" x14ac:dyDescent="0.15">
      <c r="C89" s="214"/>
      <c r="G89" s="216"/>
      <c r="H89" s="217"/>
      <c r="I89" s="217"/>
      <c r="J89" s="218"/>
      <c r="K89" s="217"/>
      <c r="L89" s="219"/>
      <c r="M89" s="219"/>
      <c r="N89" s="219"/>
      <c r="O89" s="219"/>
      <c r="P89" s="219"/>
      <c r="Q89" s="219"/>
      <c r="R89" s="219"/>
    </row>
    <row r="90" spans="3:18" s="215" customFormat="1" x14ac:dyDescent="0.15">
      <c r="C90" s="214"/>
      <c r="G90" s="216"/>
      <c r="H90" s="217"/>
      <c r="I90" s="217"/>
      <c r="J90" s="218"/>
      <c r="K90" s="217"/>
      <c r="L90" s="219"/>
      <c r="M90" s="219"/>
      <c r="N90" s="219"/>
      <c r="O90" s="219"/>
      <c r="P90" s="219"/>
      <c r="Q90" s="219"/>
      <c r="R90" s="219"/>
    </row>
    <row r="91" spans="3:18" s="215" customFormat="1" x14ac:dyDescent="0.15">
      <c r="C91" s="214"/>
      <c r="G91" s="216"/>
      <c r="H91" s="217"/>
      <c r="I91" s="217"/>
      <c r="J91" s="218"/>
      <c r="K91" s="217"/>
      <c r="L91" s="219"/>
      <c r="M91" s="219"/>
      <c r="N91" s="219"/>
      <c r="O91" s="219"/>
      <c r="P91" s="219"/>
      <c r="Q91" s="219"/>
      <c r="R91" s="219"/>
    </row>
    <row r="92" spans="3:18" s="215" customFormat="1" x14ac:dyDescent="0.15">
      <c r="C92" s="214"/>
      <c r="G92" s="216"/>
      <c r="H92" s="217"/>
      <c r="I92" s="217"/>
      <c r="J92" s="218"/>
      <c r="K92" s="217"/>
      <c r="L92" s="219"/>
      <c r="M92" s="219"/>
      <c r="N92" s="219"/>
      <c r="O92" s="219"/>
      <c r="P92" s="219"/>
      <c r="Q92" s="219"/>
      <c r="R92" s="219"/>
    </row>
    <row r="93" spans="3:18" s="215" customFormat="1" x14ac:dyDescent="0.15">
      <c r="C93" s="214"/>
      <c r="G93" s="216"/>
      <c r="H93" s="217"/>
      <c r="I93" s="217"/>
      <c r="J93" s="218"/>
      <c r="K93" s="217"/>
      <c r="L93" s="219"/>
      <c r="M93" s="219"/>
      <c r="N93" s="219"/>
      <c r="O93" s="219"/>
      <c r="P93" s="219"/>
      <c r="Q93" s="219"/>
      <c r="R93" s="219"/>
    </row>
    <row r="94" spans="3:18" s="215" customFormat="1" x14ac:dyDescent="0.15">
      <c r="C94" s="214"/>
      <c r="G94" s="216"/>
      <c r="H94" s="217"/>
      <c r="I94" s="217"/>
      <c r="J94" s="218"/>
      <c r="K94" s="217"/>
      <c r="L94" s="219"/>
      <c r="M94" s="219"/>
      <c r="N94" s="219"/>
      <c r="O94" s="219"/>
      <c r="P94" s="219"/>
      <c r="Q94" s="219"/>
      <c r="R94" s="219"/>
    </row>
    <row r="95" spans="3:18" s="215" customFormat="1" x14ac:dyDescent="0.15">
      <c r="C95" s="214"/>
      <c r="G95" s="216"/>
      <c r="H95" s="217"/>
      <c r="I95" s="217"/>
      <c r="J95" s="218"/>
      <c r="K95" s="217"/>
      <c r="L95" s="219"/>
      <c r="M95" s="219"/>
      <c r="N95" s="219"/>
      <c r="O95" s="219"/>
      <c r="P95" s="219"/>
      <c r="Q95" s="219"/>
      <c r="R95" s="219"/>
    </row>
    <row r="96" spans="3:18" s="215" customFormat="1" x14ac:dyDescent="0.15">
      <c r="C96" s="214"/>
      <c r="G96" s="216"/>
      <c r="H96" s="217"/>
      <c r="I96" s="217"/>
      <c r="J96" s="218"/>
      <c r="K96" s="217"/>
      <c r="L96" s="219"/>
      <c r="M96" s="219"/>
      <c r="N96" s="219"/>
      <c r="O96" s="219"/>
      <c r="P96" s="219"/>
      <c r="Q96" s="219"/>
      <c r="R96" s="219"/>
    </row>
    <row r="97" spans="3:18" s="215" customFormat="1" x14ac:dyDescent="0.15">
      <c r="C97" s="214"/>
      <c r="G97" s="216"/>
      <c r="H97" s="217"/>
      <c r="I97" s="217"/>
      <c r="J97" s="218"/>
      <c r="K97" s="217"/>
      <c r="L97" s="219"/>
      <c r="M97" s="219"/>
      <c r="N97" s="219"/>
      <c r="O97" s="219"/>
      <c r="P97" s="219"/>
      <c r="Q97" s="219"/>
      <c r="R97" s="219"/>
    </row>
    <row r="98" spans="3:18" s="215" customFormat="1" x14ac:dyDescent="0.15">
      <c r="C98" s="214"/>
      <c r="G98" s="216"/>
      <c r="H98" s="217"/>
      <c r="I98" s="217"/>
      <c r="J98" s="218"/>
      <c r="K98" s="217"/>
      <c r="L98" s="219"/>
      <c r="M98" s="219"/>
      <c r="N98" s="219"/>
      <c r="O98" s="219"/>
      <c r="P98" s="219"/>
      <c r="Q98" s="219"/>
      <c r="R98" s="219"/>
    </row>
    <row r="99" spans="3:18" s="215" customFormat="1" x14ac:dyDescent="0.15">
      <c r="C99" s="214"/>
      <c r="G99" s="216"/>
      <c r="H99" s="217"/>
      <c r="I99" s="217"/>
      <c r="J99" s="218"/>
      <c r="K99" s="217"/>
      <c r="L99" s="219"/>
      <c r="M99" s="219"/>
      <c r="N99" s="219"/>
      <c r="O99" s="219"/>
      <c r="P99" s="219"/>
      <c r="Q99" s="219"/>
      <c r="R99" s="219"/>
    </row>
    <row r="100" spans="3:18" s="215" customFormat="1" x14ac:dyDescent="0.15">
      <c r="C100" s="214"/>
      <c r="G100" s="216"/>
      <c r="H100" s="217"/>
      <c r="I100" s="217"/>
      <c r="J100" s="218"/>
      <c r="K100" s="217"/>
      <c r="L100" s="219"/>
      <c r="M100" s="219"/>
      <c r="N100" s="219"/>
      <c r="O100" s="219"/>
      <c r="P100" s="219"/>
      <c r="Q100" s="219"/>
      <c r="R100" s="219"/>
    </row>
    <row r="101" spans="3:18" s="215" customFormat="1" x14ac:dyDescent="0.15">
      <c r="C101" s="214"/>
      <c r="G101" s="216"/>
      <c r="H101" s="217"/>
      <c r="I101" s="217"/>
      <c r="J101" s="218"/>
      <c r="K101" s="217"/>
      <c r="L101" s="219"/>
      <c r="M101" s="219"/>
      <c r="N101" s="219"/>
      <c r="O101" s="219"/>
      <c r="P101" s="219"/>
      <c r="Q101" s="219"/>
      <c r="R101" s="219"/>
    </row>
    <row r="102" spans="3:18" s="215" customFormat="1" x14ac:dyDescent="0.15">
      <c r="C102" s="214"/>
      <c r="G102" s="216"/>
      <c r="H102" s="217"/>
      <c r="I102" s="217"/>
      <c r="J102" s="218"/>
      <c r="K102" s="217"/>
      <c r="L102" s="219"/>
      <c r="M102" s="219"/>
      <c r="N102" s="219"/>
      <c r="O102" s="219"/>
      <c r="P102" s="219"/>
      <c r="Q102" s="219"/>
      <c r="R102" s="219"/>
    </row>
    <row r="103" spans="3:18" s="215" customFormat="1" x14ac:dyDescent="0.15">
      <c r="C103" s="214"/>
      <c r="G103" s="216"/>
      <c r="H103" s="217"/>
      <c r="I103" s="217"/>
      <c r="J103" s="218"/>
      <c r="K103" s="217"/>
      <c r="L103" s="219"/>
      <c r="M103" s="219"/>
      <c r="N103" s="219"/>
      <c r="O103" s="219"/>
      <c r="P103" s="219"/>
      <c r="Q103" s="219"/>
      <c r="R103" s="219"/>
    </row>
    <row r="104" spans="3:18" s="215" customFormat="1" x14ac:dyDescent="0.15">
      <c r="C104" s="214"/>
      <c r="G104" s="216"/>
      <c r="H104" s="217"/>
      <c r="I104" s="217"/>
      <c r="J104" s="218"/>
      <c r="K104" s="217"/>
      <c r="L104" s="219"/>
      <c r="M104" s="219"/>
      <c r="N104" s="219"/>
      <c r="O104" s="219"/>
      <c r="P104" s="219"/>
      <c r="Q104" s="219"/>
      <c r="R104" s="219"/>
    </row>
    <row r="105" spans="3:18" s="215" customFormat="1" x14ac:dyDescent="0.15">
      <c r="C105" s="214"/>
      <c r="G105" s="216"/>
      <c r="H105" s="217"/>
      <c r="I105" s="217"/>
      <c r="J105" s="218"/>
      <c r="K105" s="217"/>
      <c r="L105" s="219"/>
      <c r="M105" s="219"/>
      <c r="N105" s="219"/>
      <c r="O105" s="219"/>
      <c r="P105" s="219"/>
      <c r="Q105" s="219"/>
      <c r="R105" s="219"/>
    </row>
    <row r="106" spans="3:18" s="215" customFormat="1" x14ac:dyDescent="0.15">
      <c r="C106" s="214"/>
      <c r="G106" s="216"/>
      <c r="H106" s="217"/>
      <c r="I106" s="217"/>
      <c r="J106" s="218"/>
      <c r="K106" s="217"/>
      <c r="L106" s="219"/>
      <c r="M106" s="219"/>
      <c r="N106" s="219"/>
      <c r="O106" s="219"/>
      <c r="P106" s="219"/>
      <c r="Q106" s="219"/>
      <c r="R106" s="219"/>
    </row>
    <row r="107" spans="3:18" s="215" customFormat="1" x14ac:dyDescent="0.15">
      <c r="C107" s="214"/>
      <c r="G107" s="216"/>
      <c r="H107" s="217"/>
      <c r="I107" s="217"/>
      <c r="J107" s="218"/>
      <c r="K107" s="217"/>
      <c r="L107" s="219"/>
      <c r="M107" s="219"/>
      <c r="N107" s="219"/>
      <c r="O107" s="219"/>
      <c r="P107" s="219"/>
      <c r="Q107" s="219"/>
      <c r="R107" s="219"/>
    </row>
    <row r="108" spans="3:18" s="215" customFormat="1" x14ac:dyDescent="0.15">
      <c r="C108" s="214"/>
      <c r="G108" s="216"/>
      <c r="H108" s="217"/>
      <c r="I108" s="217"/>
      <c r="J108" s="218"/>
      <c r="K108" s="217"/>
      <c r="L108" s="219"/>
      <c r="M108" s="219"/>
      <c r="N108" s="219"/>
      <c r="O108" s="219"/>
      <c r="P108" s="219"/>
      <c r="Q108" s="219"/>
      <c r="R108" s="219"/>
    </row>
    <row r="109" spans="3:18" s="215" customFormat="1" x14ac:dyDescent="0.15">
      <c r="C109" s="214"/>
      <c r="G109" s="216"/>
      <c r="H109" s="217"/>
      <c r="I109" s="217"/>
      <c r="J109" s="218"/>
      <c r="K109" s="217"/>
      <c r="L109" s="219"/>
      <c r="M109" s="219"/>
      <c r="N109" s="219"/>
      <c r="O109" s="219"/>
      <c r="P109" s="219"/>
      <c r="Q109" s="219"/>
      <c r="R109" s="219"/>
    </row>
    <row r="110" spans="3:18" s="215" customFormat="1" x14ac:dyDescent="0.15">
      <c r="C110" s="214"/>
      <c r="G110" s="216"/>
      <c r="H110" s="217"/>
      <c r="I110" s="217"/>
      <c r="J110" s="218"/>
      <c r="K110" s="217"/>
      <c r="L110" s="219"/>
      <c r="M110" s="219"/>
      <c r="N110" s="219"/>
      <c r="O110" s="219"/>
      <c r="P110" s="219"/>
      <c r="Q110" s="219"/>
      <c r="R110" s="219"/>
    </row>
    <row r="111" spans="3:18" s="215" customFormat="1" x14ac:dyDescent="0.15">
      <c r="C111" s="214"/>
      <c r="G111" s="216"/>
      <c r="H111" s="217"/>
      <c r="I111" s="217"/>
      <c r="J111" s="218"/>
      <c r="K111" s="217"/>
      <c r="L111" s="219"/>
      <c r="M111" s="219"/>
      <c r="N111" s="219"/>
      <c r="O111" s="219"/>
      <c r="P111" s="219"/>
      <c r="Q111" s="219"/>
      <c r="R111" s="219"/>
    </row>
    <row r="112" spans="3:18" s="215" customFormat="1" x14ac:dyDescent="0.15">
      <c r="C112" s="214"/>
      <c r="G112" s="216"/>
      <c r="H112" s="217"/>
      <c r="I112" s="217"/>
      <c r="J112" s="218"/>
      <c r="K112" s="217"/>
      <c r="L112" s="219"/>
      <c r="M112" s="219"/>
      <c r="N112" s="219"/>
      <c r="O112" s="219"/>
      <c r="P112" s="219"/>
      <c r="Q112" s="219"/>
      <c r="R112" s="219"/>
    </row>
    <row r="113" spans="3:18" s="215" customFormat="1" x14ac:dyDescent="0.15">
      <c r="C113" s="214"/>
      <c r="G113" s="216"/>
      <c r="H113" s="217"/>
      <c r="I113" s="217"/>
      <c r="J113" s="218"/>
      <c r="K113" s="217"/>
      <c r="L113" s="219"/>
      <c r="M113" s="219"/>
      <c r="N113" s="219"/>
      <c r="O113" s="219"/>
      <c r="P113" s="219"/>
      <c r="Q113" s="219"/>
      <c r="R113" s="219"/>
    </row>
    <row r="114" spans="3:18" s="215" customFormat="1" x14ac:dyDescent="0.15">
      <c r="C114" s="214"/>
      <c r="G114" s="216"/>
      <c r="H114" s="217"/>
      <c r="I114" s="217"/>
      <c r="J114" s="218"/>
      <c r="K114" s="217"/>
      <c r="L114" s="219"/>
      <c r="M114" s="219"/>
      <c r="N114" s="219"/>
      <c r="O114" s="219"/>
      <c r="P114" s="219"/>
      <c r="Q114" s="219"/>
      <c r="R114" s="219"/>
    </row>
    <row r="115" spans="3:18" s="215" customFormat="1" x14ac:dyDescent="0.15">
      <c r="C115" s="214"/>
      <c r="G115" s="216"/>
      <c r="H115" s="217"/>
      <c r="I115" s="217"/>
      <c r="J115" s="218"/>
      <c r="K115" s="217"/>
      <c r="L115" s="219"/>
      <c r="M115" s="219"/>
      <c r="N115" s="219"/>
      <c r="O115" s="219"/>
      <c r="P115" s="219"/>
      <c r="Q115" s="219"/>
      <c r="R115" s="219"/>
    </row>
    <row r="116" spans="3:18" s="215" customFormat="1" x14ac:dyDescent="0.15">
      <c r="C116" s="214"/>
      <c r="G116" s="216"/>
      <c r="H116" s="217"/>
      <c r="I116" s="217"/>
      <c r="J116" s="218"/>
      <c r="K116" s="217"/>
      <c r="L116" s="219"/>
      <c r="M116" s="219"/>
      <c r="N116" s="219"/>
      <c r="O116" s="219"/>
      <c r="P116" s="219"/>
      <c r="Q116" s="219"/>
      <c r="R116" s="219"/>
    </row>
    <row r="117" spans="3:18" s="215" customFormat="1" x14ac:dyDescent="0.15">
      <c r="C117" s="214"/>
      <c r="G117" s="216"/>
      <c r="H117" s="217"/>
      <c r="I117" s="217"/>
      <c r="J117" s="218"/>
      <c r="K117" s="217"/>
      <c r="L117" s="219"/>
      <c r="M117" s="219"/>
      <c r="N117" s="219"/>
      <c r="O117" s="219"/>
      <c r="P117" s="219"/>
      <c r="Q117" s="219"/>
      <c r="R117" s="219"/>
    </row>
    <row r="118" spans="3:18" s="215" customFormat="1" x14ac:dyDescent="0.15">
      <c r="C118" s="214"/>
      <c r="G118" s="216"/>
      <c r="H118" s="217"/>
      <c r="I118" s="217"/>
      <c r="J118" s="218"/>
      <c r="K118" s="217"/>
      <c r="L118" s="219"/>
      <c r="M118" s="219"/>
      <c r="N118" s="219"/>
      <c r="O118" s="219"/>
      <c r="P118" s="219"/>
      <c r="Q118" s="219"/>
      <c r="R118" s="219"/>
    </row>
    <row r="119" spans="3:18" s="215" customFormat="1" x14ac:dyDescent="0.15">
      <c r="C119" s="214"/>
      <c r="G119" s="216"/>
      <c r="H119" s="217"/>
      <c r="I119" s="217"/>
      <c r="J119" s="218"/>
      <c r="K119" s="217"/>
      <c r="L119" s="219"/>
      <c r="M119" s="219"/>
      <c r="N119" s="219"/>
      <c r="O119" s="219"/>
      <c r="P119" s="219"/>
      <c r="Q119" s="219"/>
      <c r="R119" s="219"/>
    </row>
    <row r="120" spans="3:18" s="215" customFormat="1" x14ac:dyDescent="0.15">
      <c r="C120" s="214"/>
      <c r="G120" s="216"/>
      <c r="H120" s="217"/>
      <c r="I120" s="217"/>
      <c r="J120" s="218"/>
      <c r="K120" s="217"/>
      <c r="L120" s="219"/>
      <c r="M120" s="219"/>
      <c r="N120" s="219"/>
      <c r="O120" s="219"/>
      <c r="P120" s="219"/>
      <c r="Q120" s="219"/>
      <c r="R120" s="219"/>
    </row>
    <row r="121" spans="3:18" s="215" customFormat="1" x14ac:dyDescent="0.15">
      <c r="C121" s="214"/>
      <c r="G121" s="216"/>
      <c r="H121" s="217"/>
      <c r="I121" s="217"/>
      <c r="J121" s="218"/>
      <c r="K121" s="217"/>
      <c r="L121" s="219"/>
      <c r="M121" s="219"/>
      <c r="N121" s="219"/>
      <c r="O121" s="219"/>
      <c r="P121" s="219"/>
      <c r="Q121" s="219"/>
      <c r="R121" s="219"/>
    </row>
    <row r="122" spans="3:18" s="215" customFormat="1" x14ac:dyDescent="0.15">
      <c r="C122" s="214"/>
      <c r="G122" s="216"/>
      <c r="H122" s="217"/>
      <c r="I122" s="217"/>
      <c r="J122" s="218"/>
      <c r="K122" s="217"/>
      <c r="L122" s="219"/>
      <c r="M122" s="219"/>
      <c r="N122" s="219"/>
      <c r="O122" s="219"/>
      <c r="P122" s="219"/>
      <c r="Q122" s="219"/>
      <c r="R122" s="219"/>
    </row>
    <row r="123" spans="3:18" s="215" customFormat="1" x14ac:dyDescent="0.15">
      <c r="C123" s="214"/>
      <c r="G123" s="216"/>
      <c r="H123" s="217"/>
      <c r="I123" s="217"/>
      <c r="J123" s="218"/>
      <c r="K123" s="217"/>
      <c r="L123" s="219"/>
      <c r="M123" s="219"/>
      <c r="N123" s="219"/>
      <c r="O123" s="219"/>
      <c r="P123" s="219"/>
      <c r="Q123" s="219"/>
      <c r="R123" s="219"/>
    </row>
    <row r="124" spans="3:18" s="215" customFormat="1" x14ac:dyDescent="0.15">
      <c r="C124" s="214"/>
      <c r="G124" s="216"/>
      <c r="H124" s="217"/>
      <c r="I124" s="217"/>
      <c r="J124" s="218"/>
      <c r="K124" s="217"/>
      <c r="L124" s="219"/>
      <c r="M124" s="219"/>
      <c r="N124" s="219"/>
      <c r="O124" s="219"/>
      <c r="P124" s="219"/>
      <c r="Q124" s="219"/>
      <c r="R124" s="219"/>
    </row>
    <row r="125" spans="3:18" s="215" customFormat="1" x14ac:dyDescent="0.15">
      <c r="C125" s="214"/>
      <c r="G125" s="216"/>
      <c r="H125" s="217"/>
      <c r="I125" s="217"/>
      <c r="J125" s="218"/>
      <c r="K125" s="217"/>
      <c r="L125" s="219"/>
      <c r="M125" s="219"/>
      <c r="N125" s="219"/>
      <c r="O125" s="219"/>
      <c r="P125" s="219"/>
      <c r="Q125" s="219"/>
      <c r="R125" s="219"/>
    </row>
    <row r="126" spans="3:18" s="215" customFormat="1" x14ac:dyDescent="0.15">
      <c r="C126" s="214"/>
      <c r="G126" s="216"/>
      <c r="H126" s="217"/>
      <c r="I126" s="217"/>
      <c r="J126" s="218"/>
      <c r="K126" s="217"/>
      <c r="L126" s="219"/>
      <c r="M126" s="219"/>
      <c r="N126" s="219"/>
      <c r="O126" s="219"/>
      <c r="P126" s="219"/>
      <c r="Q126" s="219"/>
      <c r="R126" s="219"/>
    </row>
    <row r="127" spans="3:18" s="215" customFormat="1" x14ac:dyDescent="0.15">
      <c r="C127" s="214"/>
      <c r="G127" s="216"/>
      <c r="H127" s="217"/>
      <c r="I127" s="217"/>
      <c r="J127" s="218"/>
      <c r="K127" s="217"/>
      <c r="L127" s="219"/>
      <c r="M127" s="219"/>
      <c r="N127" s="219"/>
      <c r="O127" s="219"/>
      <c r="P127" s="219"/>
      <c r="Q127" s="219"/>
      <c r="R127" s="219"/>
    </row>
    <row r="128" spans="3:18" s="215" customFormat="1" x14ac:dyDescent="0.15">
      <c r="C128" s="214"/>
      <c r="G128" s="216"/>
      <c r="H128" s="217"/>
      <c r="I128" s="217"/>
      <c r="J128" s="218"/>
      <c r="K128" s="217"/>
      <c r="L128" s="219"/>
      <c r="M128" s="219"/>
      <c r="N128" s="219"/>
      <c r="O128" s="219"/>
      <c r="P128" s="219"/>
      <c r="Q128" s="219"/>
      <c r="R128" s="219"/>
    </row>
    <row r="129" spans="3:18" s="215" customFormat="1" x14ac:dyDescent="0.15">
      <c r="C129" s="214"/>
      <c r="G129" s="216"/>
      <c r="H129" s="217"/>
      <c r="I129" s="217"/>
      <c r="J129" s="218"/>
      <c r="K129" s="217"/>
      <c r="L129" s="219"/>
      <c r="M129" s="219"/>
      <c r="N129" s="219"/>
      <c r="O129" s="219"/>
      <c r="P129" s="219"/>
      <c r="Q129" s="219"/>
      <c r="R129" s="219"/>
    </row>
    <row r="130" spans="3:18" s="215" customFormat="1" x14ac:dyDescent="0.15">
      <c r="C130" s="214"/>
      <c r="G130" s="216"/>
      <c r="H130" s="217"/>
      <c r="I130" s="217"/>
      <c r="J130" s="218"/>
      <c r="K130" s="217"/>
      <c r="L130" s="219"/>
      <c r="M130" s="219"/>
      <c r="N130" s="219"/>
      <c r="O130" s="219"/>
      <c r="P130" s="219"/>
      <c r="Q130" s="219"/>
      <c r="R130" s="219"/>
    </row>
    <row r="131" spans="3:18" s="215" customFormat="1" x14ac:dyDescent="0.15">
      <c r="C131" s="214"/>
      <c r="G131" s="216"/>
      <c r="H131" s="217"/>
      <c r="I131" s="217"/>
      <c r="J131" s="218"/>
      <c r="K131" s="217"/>
      <c r="L131" s="219"/>
      <c r="M131" s="219"/>
      <c r="N131" s="219"/>
      <c r="O131" s="219"/>
      <c r="P131" s="219"/>
      <c r="Q131" s="219"/>
      <c r="R131" s="219"/>
    </row>
    <row r="132" spans="3:18" s="215" customFormat="1" x14ac:dyDescent="0.15">
      <c r="C132" s="214"/>
      <c r="G132" s="216"/>
      <c r="H132" s="217"/>
      <c r="I132" s="217"/>
      <c r="J132" s="218"/>
      <c r="K132" s="217"/>
      <c r="L132" s="219"/>
      <c r="M132" s="219"/>
      <c r="N132" s="219"/>
      <c r="O132" s="219"/>
      <c r="P132" s="219"/>
      <c r="Q132" s="219"/>
      <c r="R132" s="219"/>
    </row>
    <row r="133" spans="3:18" s="215" customFormat="1" x14ac:dyDescent="0.15">
      <c r="C133" s="214"/>
      <c r="G133" s="216"/>
      <c r="H133" s="217"/>
      <c r="I133" s="217"/>
      <c r="J133" s="218"/>
      <c r="K133" s="217"/>
      <c r="L133" s="219"/>
      <c r="M133" s="219"/>
      <c r="N133" s="219"/>
      <c r="O133" s="219"/>
      <c r="P133" s="219"/>
      <c r="Q133" s="219"/>
      <c r="R133" s="219"/>
    </row>
    <row r="134" spans="3:18" s="215" customFormat="1" x14ac:dyDescent="0.15">
      <c r="C134" s="214"/>
      <c r="G134" s="216"/>
      <c r="H134" s="217"/>
      <c r="I134" s="217"/>
      <c r="J134" s="218"/>
      <c r="K134" s="217"/>
      <c r="L134" s="219"/>
      <c r="M134" s="219"/>
      <c r="N134" s="219"/>
      <c r="O134" s="219"/>
      <c r="P134" s="219"/>
      <c r="Q134" s="219"/>
      <c r="R134" s="219"/>
    </row>
    <row r="135" spans="3:18" s="215" customFormat="1" x14ac:dyDescent="0.15">
      <c r="C135" s="214"/>
      <c r="G135" s="216"/>
      <c r="H135" s="217"/>
      <c r="I135" s="217"/>
      <c r="J135" s="218"/>
      <c r="K135" s="217"/>
      <c r="L135" s="219"/>
      <c r="M135" s="219"/>
      <c r="N135" s="219"/>
      <c r="O135" s="219"/>
      <c r="P135" s="219"/>
      <c r="Q135" s="219"/>
      <c r="R135" s="219"/>
    </row>
    <row r="136" spans="3:18" s="215" customFormat="1" x14ac:dyDescent="0.15">
      <c r="C136" s="214"/>
      <c r="G136" s="216"/>
      <c r="H136" s="217"/>
      <c r="I136" s="217"/>
      <c r="J136" s="218"/>
      <c r="K136" s="217"/>
      <c r="L136" s="219"/>
      <c r="M136" s="219"/>
      <c r="N136" s="219"/>
      <c r="O136" s="219"/>
      <c r="P136" s="219"/>
      <c r="Q136" s="219"/>
      <c r="R136" s="219"/>
    </row>
    <row r="137" spans="3:18" s="215" customFormat="1" x14ac:dyDescent="0.15">
      <c r="C137" s="214"/>
      <c r="G137" s="216"/>
      <c r="H137" s="217"/>
      <c r="I137" s="217"/>
      <c r="J137" s="218"/>
      <c r="K137" s="217"/>
      <c r="L137" s="219"/>
      <c r="M137" s="219"/>
      <c r="N137" s="219"/>
      <c r="O137" s="219"/>
      <c r="P137" s="219"/>
      <c r="Q137" s="219"/>
      <c r="R137" s="219"/>
    </row>
    <row r="138" spans="3:18" s="215" customFormat="1" x14ac:dyDescent="0.15">
      <c r="C138" s="214"/>
      <c r="G138" s="216"/>
      <c r="H138" s="217"/>
      <c r="I138" s="217"/>
      <c r="J138" s="218"/>
      <c r="K138" s="217"/>
      <c r="L138" s="219"/>
      <c r="M138" s="219"/>
      <c r="N138" s="219"/>
      <c r="O138" s="219"/>
      <c r="P138" s="219"/>
      <c r="Q138" s="219"/>
      <c r="R138" s="219"/>
    </row>
    <row r="139" spans="3:18" s="215" customFormat="1" x14ac:dyDescent="0.15">
      <c r="C139" s="214"/>
      <c r="G139" s="216"/>
      <c r="H139" s="217"/>
      <c r="I139" s="217"/>
      <c r="J139" s="218"/>
      <c r="K139" s="217"/>
      <c r="L139" s="219"/>
      <c r="M139" s="219"/>
      <c r="N139" s="219"/>
      <c r="O139" s="219"/>
      <c r="P139" s="219"/>
      <c r="Q139" s="219"/>
      <c r="R139" s="219"/>
    </row>
    <row r="140" spans="3:18" s="215" customFormat="1" x14ac:dyDescent="0.15">
      <c r="C140" s="214"/>
      <c r="G140" s="216"/>
      <c r="H140" s="217"/>
      <c r="I140" s="217"/>
      <c r="J140" s="218"/>
      <c r="K140" s="217"/>
      <c r="L140" s="219"/>
      <c r="M140" s="219"/>
      <c r="N140" s="219"/>
      <c r="O140" s="219"/>
      <c r="P140" s="219"/>
      <c r="Q140" s="219"/>
      <c r="R140" s="219"/>
    </row>
    <row r="141" spans="3:18" s="215" customFormat="1" x14ac:dyDescent="0.15">
      <c r="C141" s="214"/>
      <c r="G141" s="216"/>
      <c r="H141" s="217"/>
      <c r="I141" s="217"/>
      <c r="J141" s="218"/>
      <c r="K141" s="217"/>
      <c r="L141" s="219"/>
      <c r="M141" s="219"/>
      <c r="N141" s="219"/>
      <c r="O141" s="219"/>
      <c r="P141" s="219"/>
      <c r="Q141" s="219"/>
      <c r="R141" s="219"/>
    </row>
    <row r="142" spans="3:18" s="215" customFormat="1" x14ac:dyDescent="0.15">
      <c r="C142" s="214"/>
      <c r="G142" s="216"/>
      <c r="H142" s="217"/>
      <c r="I142" s="217"/>
      <c r="J142" s="218"/>
      <c r="K142" s="217"/>
      <c r="L142" s="219"/>
      <c r="M142" s="219"/>
      <c r="N142" s="219"/>
      <c r="O142" s="219"/>
      <c r="P142" s="219"/>
      <c r="Q142" s="219"/>
      <c r="R142" s="219"/>
    </row>
    <row r="143" spans="3:18" s="215" customFormat="1" x14ac:dyDescent="0.15">
      <c r="C143" s="214"/>
      <c r="G143" s="216"/>
      <c r="H143" s="217"/>
      <c r="I143" s="217"/>
      <c r="J143" s="218"/>
      <c r="K143" s="217"/>
      <c r="L143" s="219"/>
      <c r="M143" s="219"/>
      <c r="N143" s="219"/>
      <c r="O143" s="219"/>
      <c r="P143" s="219"/>
      <c r="Q143" s="219"/>
      <c r="R143" s="219"/>
    </row>
    <row r="144" spans="3:18" s="215" customFormat="1" x14ac:dyDescent="0.15">
      <c r="C144" s="214"/>
      <c r="G144" s="216"/>
      <c r="H144" s="217"/>
      <c r="I144" s="217"/>
      <c r="J144" s="218"/>
      <c r="K144" s="217"/>
      <c r="L144" s="219"/>
      <c r="M144" s="219"/>
      <c r="N144" s="219"/>
      <c r="O144" s="219"/>
      <c r="P144" s="219"/>
      <c r="Q144" s="219"/>
      <c r="R144" s="219"/>
    </row>
    <row r="145" spans="3:18" s="215" customFormat="1" x14ac:dyDescent="0.15">
      <c r="C145" s="214"/>
      <c r="G145" s="216"/>
      <c r="H145" s="217"/>
      <c r="I145" s="217"/>
      <c r="J145" s="218"/>
      <c r="K145" s="217"/>
      <c r="L145" s="219"/>
      <c r="M145" s="219"/>
      <c r="N145" s="219"/>
      <c r="O145" s="219"/>
      <c r="P145" s="219"/>
      <c r="Q145" s="219"/>
      <c r="R145" s="219"/>
    </row>
    <row r="146" spans="3:18" s="215" customFormat="1" x14ac:dyDescent="0.15">
      <c r="C146" s="214"/>
      <c r="G146" s="216"/>
      <c r="H146" s="217"/>
      <c r="I146" s="217"/>
      <c r="J146" s="218"/>
      <c r="K146" s="217"/>
      <c r="L146" s="219"/>
      <c r="M146" s="219"/>
      <c r="N146" s="219"/>
      <c r="O146" s="219"/>
      <c r="P146" s="219"/>
      <c r="Q146" s="219"/>
      <c r="R146" s="219"/>
    </row>
    <row r="147" spans="3:18" s="215" customFormat="1" x14ac:dyDescent="0.15">
      <c r="C147" s="214"/>
      <c r="G147" s="216"/>
      <c r="H147" s="217"/>
      <c r="I147" s="217"/>
      <c r="J147" s="218"/>
      <c r="K147" s="217"/>
      <c r="L147" s="219"/>
      <c r="M147" s="219"/>
      <c r="N147" s="219"/>
      <c r="O147" s="219"/>
      <c r="P147" s="219"/>
      <c r="Q147" s="219"/>
      <c r="R147" s="219"/>
    </row>
    <row r="148" spans="3:18" s="215" customFormat="1" x14ac:dyDescent="0.15">
      <c r="C148" s="214"/>
      <c r="G148" s="216"/>
      <c r="H148" s="217"/>
      <c r="I148" s="217"/>
      <c r="J148" s="218"/>
      <c r="K148" s="217"/>
      <c r="L148" s="219"/>
      <c r="M148" s="219"/>
      <c r="N148" s="219"/>
      <c r="O148" s="219"/>
      <c r="P148" s="219"/>
      <c r="Q148" s="219"/>
      <c r="R148" s="219"/>
    </row>
    <row r="149" spans="3:18" s="215" customFormat="1" x14ac:dyDescent="0.15">
      <c r="C149" s="214"/>
      <c r="G149" s="216"/>
      <c r="H149" s="217"/>
      <c r="I149" s="217"/>
      <c r="J149" s="218"/>
      <c r="K149" s="217"/>
      <c r="L149" s="219"/>
      <c r="M149" s="219"/>
      <c r="N149" s="219"/>
      <c r="O149" s="219"/>
      <c r="P149" s="219"/>
      <c r="Q149" s="219"/>
      <c r="R149" s="219"/>
    </row>
    <row r="150" spans="3:18" s="215" customFormat="1" x14ac:dyDescent="0.15">
      <c r="C150" s="214"/>
      <c r="G150" s="216"/>
      <c r="H150" s="217"/>
      <c r="I150" s="217"/>
      <c r="J150" s="218"/>
      <c r="K150" s="217"/>
      <c r="L150" s="219"/>
      <c r="M150" s="219"/>
      <c r="N150" s="219"/>
      <c r="O150" s="219"/>
      <c r="P150" s="219"/>
      <c r="Q150" s="219"/>
      <c r="R150" s="219"/>
    </row>
    <row r="151" spans="3:18" s="215" customFormat="1" x14ac:dyDescent="0.15">
      <c r="C151" s="214"/>
      <c r="G151" s="216"/>
      <c r="H151" s="217"/>
      <c r="I151" s="217"/>
      <c r="J151" s="218"/>
      <c r="K151" s="217"/>
      <c r="L151" s="219"/>
      <c r="M151" s="219"/>
      <c r="N151" s="219"/>
      <c r="O151" s="219"/>
      <c r="P151" s="219"/>
      <c r="Q151" s="219"/>
      <c r="R151" s="219"/>
    </row>
    <row r="152" spans="3:18" s="215" customFormat="1" x14ac:dyDescent="0.15">
      <c r="C152" s="214"/>
      <c r="G152" s="216"/>
      <c r="H152" s="217"/>
      <c r="I152" s="217"/>
      <c r="J152" s="218"/>
      <c r="K152" s="217"/>
      <c r="L152" s="219"/>
      <c r="M152" s="219"/>
      <c r="N152" s="219"/>
      <c r="O152" s="219"/>
      <c r="P152" s="219"/>
      <c r="Q152" s="219"/>
      <c r="R152" s="219"/>
    </row>
    <row r="153" spans="3:18" s="215" customFormat="1" x14ac:dyDescent="0.15">
      <c r="C153" s="214"/>
      <c r="G153" s="216"/>
      <c r="H153" s="217"/>
      <c r="I153" s="217"/>
      <c r="J153" s="218"/>
      <c r="K153" s="217"/>
      <c r="L153" s="219"/>
      <c r="M153" s="219"/>
      <c r="N153" s="219"/>
      <c r="O153" s="219"/>
      <c r="P153" s="219"/>
      <c r="Q153" s="219"/>
      <c r="R153" s="219"/>
    </row>
    <row r="154" spans="3:18" s="215" customFormat="1" x14ac:dyDescent="0.15">
      <c r="C154" s="214"/>
      <c r="G154" s="216"/>
      <c r="H154" s="217"/>
      <c r="I154" s="217"/>
      <c r="J154" s="218"/>
      <c r="K154" s="217"/>
      <c r="L154" s="219"/>
      <c r="M154" s="219"/>
      <c r="N154" s="219"/>
      <c r="O154" s="219"/>
      <c r="P154" s="219"/>
      <c r="Q154" s="219"/>
      <c r="R154" s="219"/>
    </row>
    <row r="155" spans="3:18" s="215" customFormat="1" x14ac:dyDescent="0.15">
      <c r="C155" s="214"/>
      <c r="G155" s="216"/>
      <c r="H155" s="217"/>
      <c r="I155" s="217"/>
      <c r="J155" s="218"/>
      <c r="K155" s="217"/>
      <c r="L155" s="219"/>
      <c r="M155" s="219"/>
      <c r="N155" s="219"/>
      <c r="O155" s="219"/>
      <c r="P155" s="219"/>
      <c r="Q155" s="219"/>
      <c r="R155" s="219"/>
    </row>
    <row r="156" spans="3:18" s="215" customFormat="1" x14ac:dyDescent="0.15">
      <c r="C156" s="214"/>
      <c r="G156" s="216"/>
      <c r="H156" s="217"/>
      <c r="I156" s="217"/>
      <c r="J156" s="218"/>
      <c r="K156" s="217"/>
      <c r="L156" s="219"/>
      <c r="M156" s="219"/>
      <c r="N156" s="219"/>
      <c r="O156" s="219"/>
      <c r="P156" s="219"/>
      <c r="Q156" s="219"/>
      <c r="R156" s="219"/>
    </row>
    <row r="157" spans="3:18" s="215" customFormat="1" x14ac:dyDescent="0.15">
      <c r="C157" s="214"/>
      <c r="G157" s="216"/>
      <c r="H157" s="217"/>
      <c r="I157" s="217"/>
      <c r="J157" s="218"/>
      <c r="K157" s="217"/>
      <c r="L157" s="219"/>
      <c r="M157" s="219"/>
      <c r="N157" s="219"/>
      <c r="O157" s="219"/>
      <c r="P157" s="219"/>
      <c r="Q157" s="219"/>
      <c r="R157" s="219"/>
    </row>
    <row r="158" spans="3:18" s="215" customFormat="1" x14ac:dyDescent="0.15">
      <c r="C158" s="214"/>
      <c r="G158" s="216"/>
      <c r="H158" s="217"/>
      <c r="I158" s="217"/>
      <c r="J158" s="218"/>
      <c r="K158" s="217"/>
      <c r="L158" s="219"/>
      <c r="M158" s="219"/>
      <c r="N158" s="219"/>
      <c r="O158" s="219"/>
      <c r="P158" s="219"/>
      <c r="Q158" s="219"/>
      <c r="R158" s="219"/>
    </row>
    <row r="159" spans="3:18" s="215" customFormat="1" x14ac:dyDescent="0.15">
      <c r="C159" s="214"/>
      <c r="G159" s="216"/>
      <c r="H159" s="217"/>
      <c r="I159" s="217"/>
      <c r="J159" s="218"/>
      <c r="K159" s="217"/>
      <c r="L159" s="219"/>
      <c r="M159" s="219"/>
      <c r="N159" s="219"/>
      <c r="O159" s="219"/>
      <c r="P159" s="219"/>
      <c r="Q159" s="219"/>
      <c r="R159" s="219"/>
    </row>
    <row r="160" spans="3:18" s="215" customFormat="1" x14ac:dyDescent="0.15">
      <c r="C160" s="214"/>
      <c r="G160" s="216"/>
      <c r="H160" s="217"/>
      <c r="I160" s="217"/>
      <c r="J160" s="218"/>
      <c r="K160" s="217"/>
      <c r="L160" s="219"/>
      <c r="M160" s="219"/>
      <c r="N160" s="219"/>
      <c r="O160" s="219"/>
      <c r="P160" s="219"/>
      <c r="Q160" s="219"/>
      <c r="R160" s="219"/>
    </row>
    <row r="161" spans="3:18" s="215" customFormat="1" x14ac:dyDescent="0.15">
      <c r="C161" s="214"/>
      <c r="G161" s="216"/>
      <c r="H161" s="217"/>
      <c r="I161" s="217"/>
      <c r="J161" s="218"/>
      <c r="K161" s="217"/>
      <c r="L161" s="219"/>
      <c r="M161" s="219"/>
      <c r="N161" s="219"/>
      <c r="O161" s="219"/>
      <c r="P161" s="219"/>
      <c r="Q161" s="219"/>
      <c r="R161" s="219"/>
    </row>
    <row r="162" spans="3:18" s="215" customFormat="1" x14ac:dyDescent="0.15">
      <c r="C162" s="214"/>
      <c r="G162" s="216"/>
      <c r="H162" s="217"/>
      <c r="I162" s="217"/>
      <c r="J162" s="218"/>
      <c r="K162" s="217"/>
      <c r="L162" s="219"/>
      <c r="M162" s="219"/>
      <c r="N162" s="219"/>
      <c r="O162" s="219"/>
      <c r="P162" s="219"/>
      <c r="Q162" s="219"/>
      <c r="R162" s="219"/>
    </row>
    <row r="163" spans="3:18" s="215" customFormat="1" x14ac:dyDescent="0.15">
      <c r="C163" s="214"/>
      <c r="G163" s="216"/>
      <c r="H163" s="217"/>
      <c r="I163" s="217"/>
      <c r="J163" s="218"/>
      <c r="K163" s="217"/>
      <c r="L163" s="219"/>
      <c r="M163" s="219"/>
      <c r="N163" s="219"/>
      <c r="O163" s="219"/>
      <c r="P163" s="219"/>
      <c r="Q163" s="219"/>
      <c r="R163" s="219"/>
    </row>
    <row r="164" spans="3:18" s="215" customFormat="1" x14ac:dyDescent="0.15">
      <c r="C164" s="214"/>
      <c r="G164" s="216"/>
      <c r="H164" s="217"/>
      <c r="I164" s="217"/>
      <c r="J164" s="218"/>
      <c r="K164" s="217"/>
      <c r="L164" s="219"/>
      <c r="M164" s="219"/>
      <c r="N164" s="219"/>
      <c r="O164" s="219"/>
      <c r="P164" s="219"/>
      <c r="Q164" s="219"/>
      <c r="R164" s="219"/>
    </row>
    <row r="165" spans="3:18" s="215" customFormat="1" x14ac:dyDescent="0.15">
      <c r="C165" s="214"/>
      <c r="G165" s="216"/>
      <c r="H165" s="217"/>
      <c r="I165" s="217"/>
      <c r="J165" s="218"/>
      <c r="K165" s="217"/>
      <c r="L165" s="219"/>
      <c r="M165" s="219"/>
      <c r="N165" s="219"/>
      <c r="O165" s="219"/>
      <c r="P165" s="219"/>
      <c r="Q165" s="219"/>
      <c r="R165" s="219"/>
    </row>
    <row r="166" spans="3:18" s="215" customFormat="1" x14ac:dyDescent="0.15">
      <c r="C166" s="214"/>
      <c r="G166" s="216"/>
      <c r="H166" s="217"/>
      <c r="I166" s="217"/>
      <c r="J166" s="218"/>
      <c r="K166" s="217"/>
      <c r="L166" s="219"/>
      <c r="M166" s="219"/>
      <c r="N166" s="219"/>
      <c r="O166" s="219"/>
      <c r="P166" s="219"/>
      <c r="Q166" s="219"/>
      <c r="R166" s="219"/>
    </row>
    <row r="167" spans="3:18" s="215" customFormat="1" x14ac:dyDescent="0.15">
      <c r="C167" s="214"/>
      <c r="G167" s="216"/>
      <c r="H167" s="217"/>
      <c r="I167" s="217"/>
      <c r="J167" s="218"/>
      <c r="K167" s="217"/>
      <c r="L167" s="219"/>
      <c r="M167" s="219"/>
      <c r="N167" s="219"/>
      <c r="O167" s="219"/>
      <c r="P167" s="219"/>
      <c r="Q167" s="219"/>
      <c r="R167" s="219"/>
    </row>
    <row r="168" spans="3:18" s="215" customFormat="1" x14ac:dyDescent="0.15">
      <c r="C168" s="214"/>
      <c r="G168" s="216"/>
      <c r="H168" s="217"/>
      <c r="I168" s="217"/>
      <c r="J168" s="218"/>
      <c r="K168" s="217"/>
      <c r="L168" s="219"/>
      <c r="M168" s="219"/>
      <c r="N168" s="219"/>
      <c r="O168" s="219"/>
      <c r="P168" s="219"/>
      <c r="Q168" s="219"/>
      <c r="R168" s="219"/>
    </row>
    <row r="169" spans="3:18" s="215" customFormat="1" x14ac:dyDescent="0.15">
      <c r="C169" s="214"/>
      <c r="G169" s="216"/>
      <c r="H169" s="217"/>
      <c r="I169" s="217"/>
      <c r="J169" s="218"/>
      <c r="K169" s="217"/>
      <c r="L169" s="219"/>
      <c r="M169" s="219"/>
      <c r="N169" s="219"/>
      <c r="O169" s="219"/>
      <c r="P169" s="219"/>
      <c r="Q169" s="219"/>
      <c r="R169" s="219"/>
    </row>
    <row r="170" spans="3:18" s="215" customFormat="1" x14ac:dyDescent="0.15">
      <c r="C170" s="214"/>
      <c r="G170" s="216"/>
      <c r="H170" s="217"/>
      <c r="I170" s="217"/>
      <c r="J170" s="218"/>
      <c r="K170" s="217"/>
      <c r="L170" s="219"/>
      <c r="M170" s="219"/>
      <c r="N170" s="219"/>
      <c r="O170" s="219"/>
      <c r="P170" s="219"/>
      <c r="Q170" s="219"/>
      <c r="R170" s="219"/>
    </row>
    <row r="171" spans="3:18" s="215" customFormat="1" x14ac:dyDescent="0.15">
      <c r="C171" s="214"/>
      <c r="G171" s="216"/>
      <c r="H171" s="217"/>
      <c r="I171" s="217"/>
      <c r="J171" s="218"/>
      <c r="K171" s="217"/>
      <c r="L171" s="219"/>
      <c r="M171" s="219"/>
      <c r="N171" s="219"/>
      <c r="O171" s="219"/>
      <c r="P171" s="219"/>
      <c r="Q171" s="219"/>
      <c r="R171" s="219"/>
    </row>
    <row r="172" spans="3:18" s="215" customFormat="1" x14ac:dyDescent="0.15">
      <c r="C172" s="214"/>
      <c r="G172" s="216"/>
      <c r="H172" s="217"/>
      <c r="I172" s="217"/>
      <c r="J172" s="218"/>
      <c r="K172" s="217"/>
      <c r="L172" s="219"/>
      <c r="M172" s="219"/>
      <c r="N172" s="219"/>
      <c r="O172" s="219"/>
      <c r="P172" s="219"/>
      <c r="Q172" s="219"/>
      <c r="R172" s="219"/>
    </row>
    <row r="173" spans="3:18" s="215" customFormat="1" x14ac:dyDescent="0.15">
      <c r="C173" s="214"/>
      <c r="G173" s="216"/>
      <c r="H173" s="217"/>
      <c r="I173" s="217"/>
      <c r="J173" s="218"/>
      <c r="K173" s="217"/>
      <c r="L173" s="219"/>
      <c r="M173" s="219"/>
      <c r="N173" s="219"/>
      <c r="O173" s="219"/>
      <c r="P173" s="219"/>
      <c r="Q173" s="219"/>
      <c r="R173" s="219"/>
    </row>
    <row r="174" spans="3:18" s="215" customFormat="1" x14ac:dyDescent="0.15">
      <c r="C174" s="214"/>
      <c r="G174" s="216"/>
      <c r="H174" s="217"/>
      <c r="I174" s="217"/>
      <c r="J174" s="218"/>
      <c r="K174" s="217"/>
      <c r="L174" s="219"/>
      <c r="M174" s="219"/>
      <c r="N174" s="219"/>
      <c r="O174" s="219"/>
      <c r="P174" s="219"/>
      <c r="Q174" s="219"/>
      <c r="R174" s="219"/>
    </row>
    <row r="175" spans="3:18" s="215" customFormat="1" x14ac:dyDescent="0.15">
      <c r="C175" s="214"/>
      <c r="G175" s="216"/>
      <c r="H175" s="217"/>
      <c r="I175" s="217"/>
      <c r="J175" s="218"/>
      <c r="K175" s="217"/>
      <c r="L175" s="219"/>
      <c r="M175" s="219"/>
      <c r="N175" s="219"/>
      <c r="O175" s="219"/>
      <c r="P175" s="219"/>
      <c r="Q175" s="219"/>
      <c r="R175" s="219"/>
    </row>
    <row r="176" spans="3:18" s="215" customFormat="1" x14ac:dyDescent="0.15">
      <c r="C176" s="214"/>
      <c r="G176" s="216"/>
      <c r="H176" s="217"/>
      <c r="I176" s="217"/>
      <c r="J176" s="218"/>
      <c r="K176" s="217"/>
      <c r="L176" s="219"/>
      <c r="M176" s="219"/>
      <c r="N176" s="219"/>
      <c r="O176" s="219"/>
      <c r="P176" s="219"/>
      <c r="Q176" s="219"/>
      <c r="R176" s="219"/>
    </row>
    <row r="177" spans="3:18" s="215" customFormat="1" x14ac:dyDescent="0.15">
      <c r="C177" s="214"/>
      <c r="G177" s="216"/>
      <c r="H177" s="217"/>
      <c r="I177" s="217"/>
      <c r="J177" s="218"/>
      <c r="K177" s="217"/>
      <c r="L177" s="219"/>
      <c r="M177" s="219"/>
      <c r="N177" s="219"/>
      <c r="O177" s="219"/>
      <c r="P177" s="219"/>
      <c r="Q177" s="219"/>
      <c r="R177" s="219"/>
    </row>
    <row r="178" spans="3:18" s="215" customFormat="1" x14ac:dyDescent="0.15">
      <c r="C178" s="214"/>
      <c r="G178" s="216"/>
      <c r="H178" s="217"/>
      <c r="I178" s="217"/>
      <c r="J178" s="218"/>
      <c r="K178" s="217"/>
      <c r="L178" s="219"/>
      <c r="M178" s="219"/>
      <c r="N178" s="219"/>
      <c r="O178" s="219"/>
      <c r="P178" s="219"/>
      <c r="Q178" s="219"/>
      <c r="R178" s="219"/>
    </row>
    <row r="179" spans="3:18" s="215" customFormat="1" x14ac:dyDescent="0.15">
      <c r="C179" s="214"/>
      <c r="G179" s="216"/>
      <c r="H179" s="217"/>
      <c r="I179" s="217"/>
      <c r="J179" s="218"/>
      <c r="K179" s="217"/>
      <c r="L179" s="219"/>
      <c r="M179" s="219"/>
      <c r="N179" s="219"/>
      <c r="O179" s="219"/>
      <c r="P179" s="219"/>
      <c r="Q179" s="219"/>
      <c r="R179" s="219"/>
    </row>
    <row r="180" spans="3:18" s="215" customFormat="1" x14ac:dyDescent="0.15">
      <c r="C180" s="214"/>
      <c r="G180" s="216"/>
      <c r="H180" s="217"/>
      <c r="I180" s="217"/>
      <c r="J180" s="218"/>
      <c r="K180" s="217"/>
      <c r="L180" s="219"/>
      <c r="M180" s="219"/>
      <c r="N180" s="219"/>
      <c r="O180" s="219"/>
      <c r="P180" s="219"/>
      <c r="Q180" s="219"/>
      <c r="R180" s="219"/>
    </row>
    <row r="181" spans="3:18" s="215" customFormat="1" x14ac:dyDescent="0.15">
      <c r="C181" s="214"/>
      <c r="G181" s="216"/>
      <c r="H181" s="217"/>
      <c r="I181" s="217"/>
      <c r="J181" s="218"/>
      <c r="K181" s="217"/>
      <c r="L181" s="219"/>
      <c r="M181" s="219"/>
      <c r="N181" s="219"/>
      <c r="O181" s="219"/>
      <c r="P181" s="219"/>
      <c r="Q181" s="219"/>
      <c r="R181" s="219"/>
    </row>
    <row r="182" spans="3:18" s="215" customFormat="1" x14ac:dyDescent="0.15">
      <c r="C182" s="214"/>
      <c r="G182" s="216"/>
      <c r="H182" s="217"/>
      <c r="I182" s="217"/>
      <c r="J182" s="218"/>
      <c r="K182" s="217"/>
      <c r="L182" s="219"/>
      <c r="M182" s="219"/>
      <c r="N182" s="219"/>
      <c r="O182" s="219"/>
      <c r="P182" s="219"/>
      <c r="Q182" s="219"/>
      <c r="R182" s="219"/>
    </row>
    <row r="183" spans="3:18" s="215" customFormat="1" x14ac:dyDescent="0.15">
      <c r="C183" s="214"/>
      <c r="G183" s="216"/>
      <c r="H183" s="217"/>
      <c r="I183" s="217"/>
      <c r="J183" s="218"/>
      <c r="K183" s="217"/>
      <c r="L183" s="219"/>
      <c r="M183" s="219"/>
      <c r="N183" s="219"/>
      <c r="O183" s="219"/>
      <c r="P183" s="219"/>
      <c r="Q183" s="219"/>
      <c r="R183" s="219"/>
    </row>
    <row r="184" spans="3:18" s="215" customFormat="1" x14ac:dyDescent="0.15">
      <c r="C184" s="214"/>
      <c r="G184" s="216"/>
      <c r="H184" s="217"/>
      <c r="I184" s="217"/>
      <c r="J184" s="218"/>
      <c r="K184" s="217"/>
      <c r="L184" s="219"/>
      <c r="M184" s="219"/>
      <c r="N184" s="219"/>
      <c r="O184" s="219"/>
      <c r="P184" s="219"/>
      <c r="Q184" s="219"/>
      <c r="R184" s="219"/>
    </row>
    <row r="185" spans="3:18" s="215" customFormat="1" x14ac:dyDescent="0.15">
      <c r="C185" s="214"/>
      <c r="G185" s="216"/>
      <c r="H185" s="217"/>
      <c r="I185" s="217"/>
      <c r="J185" s="218"/>
      <c r="K185" s="217"/>
      <c r="L185" s="219"/>
      <c r="M185" s="219"/>
      <c r="N185" s="219"/>
      <c r="O185" s="219"/>
      <c r="P185" s="219"/>
      <c r="Q185" s="219"/>
      <c r="R185" s="219"/>
    </row>
    <row r="186" spans="3:18" s="215" customFormat="1" x14ac:dyDescent="0.15">
      <c r="C186" s="214"/>
      <c r="G186" s="216"/>
      <c r="H186" s="217"/>
      <c r="I186" s="217"/>
      <c r="J186" s="218"/>
      <c r="K186" s="217"/>
      <c r="L186" s="219"/>
      <c r="M186" s="219"/>
      <c r="N186" s="219"/>
      <c r="O186" s="219"/>
      <c r="P186" s="219"/>
      <c r="Q186" s="219"/>
      <c r="R186" s="219"/>
    </row>
    <row r="187" spans="3:18" s="215" customFormat="1" x14ac:dyDescent="0.15">
      <c r="C187" s="214"/>
      <c r="G187" s="216"/>
      <c r="H187" s="217"/>
      <c r="I187" s="217"/>
      <c r="J187" s="218"/>
      <c r="K187" s="217"/>
      <c r="L187" s="219"/>
      <c r="M187" s="219"/>
      <c r="N187" s="219"/>
      <c r="O187" s="219"/>
      <c r="P187" s="219"/>
      <c r="Q187" s="219"/>
      <c r="R187" s="219"/>
    </row>
    <row r="188" spans="3:18" s="215" customFormat="1" x14ac:dyDescent="0.15">
      <c r="C188" s="214"/>
      <c r="G188" s="216"/>
      <c r="H188" s="217"/>
      <c r="I188" s="217"/>
      <c r="J188" s="218"/>
      <c r="K188" s="217"/>
      <c r="L188" s="219"/>
      <c r="M188" s="219"/>
      <c r="N188" s="219"/>
      <c r="O188" s="219"/>
      <c r="P188" s="219"/>
      <c r="Q188" s="219"/>
      <c r="R188" s="219"/>
    </row>
    <row r="189" spans="3:18" s="215" customFormat="1" x14ac:dyDescent="0.15">
      <c r="C189" s="214"/>
      <c r="G189" s="216"/>
      <c r="H189" s="217"/>
      <c r="I189" s="217"/>
      <c r="J189" s="218"/>
      <c r="K189" s="217"/>
      <c r="L189" s="219"/>
      <c r="M189" s="219"/>
      <c r="N189" s="219"/>
      <c r="O189" s="219"/>
      <c r="P189" s="219"/>
      <c r="Q189" s="219"/>
      <c r="R189" s="219"/>
    </row>
    <row r="190" spans="3:18" s="215" customFormat="1" x14ac:dyDescent="0.15">
      <c r="C190" s="214"/>
      <c r="G190" s="216"/>
      <c r="H190" s="217"/>
      <c r="I190" s="217"/>
      <c r="J190" s="218"/>
      <c r="K190" s="217"/>
      <c r="L190" s="219"/>
      <c r="M190" s="219"/>
      <c r="N190" s="219"/>
      <c r="O190" s="219"/>
      <c r="P190" s="219"/>
      <c r="Q190" s="219"/>
      <c r="R190" s="219"/>
    </row>
    <row r="191" spans="3:18" s="215" customFormat="1" x14ac:dyDescent="0.15">
      <c r="C191" s="214"/>
      <c r="G191" s="216"/>
      <c r="H191" s="217"/>
      <c r="I191" s="217"/>
      <c r="J191" s="218"/>
      <c r="K191" s="217"/>
      <c r="L191" s="219"/>
      <c r="M191" s="219"/>
      <c r="N191" s="219"/>
      <c r="O191" s="219"/>
      <c r="P191" s="219"/>
      <c r="Q191" s="219"/>
      <c r="R191" s="219"/>
    </row>
    <row r="192" spans="3:18" s="215" customFormat="1" x14ac:dyDescent="0.15">
      <c r="C192" s="214"/>
      <c r="G192" s="216"/>
      <c r="H192" s="217"/>
      <c r="I192" s="217"/>
      <c r="J192" s="218"/>
      <c r="K192" s="217"/>
      <c r="L192" s="219"/>
      <c r="M192" s="219"/>
      <c r="N192" s="219"/>
      <c r="O192" s="219"/>
      <c r="P192" s="219"/>
      <c r="Q192" s="219"/>
      <c r="R192" s="219"/>
    </row>
    <row r="193" spans="3:18" s="215" customFormat="1" x14ac:dyDescent="0.15">
      <c r="C193" s="214"/>
      <c r="G193" s="216"/>
      <c r="H193" s="217"/>
      <c r="I193" s="217"/>
      <c r="J193" s="218"/>
      <c r="K193" s="217"/>
      <c r="L193" s="219"/>
      <c r="M193" s="219"/>
      <c r="N193" s="219"/>
      <c r="O193" s="219"/>
      <c r="P193" s="219"/>
      <c r="Q193" s="219"/>
      <c r="R193" s="219"/>
    </row>
    <row r="194" spans="3:18" s="215" customFormat="1" x14ac:dyDescent="0.15">
      <c r="C194" s="214"/>
      <c r="G194" s="216"/>
      <c r="H194" s="217"/>
      <c r="I194" s="217"/>
      <c r="J194" s="218"/>
      <c r="K194" s="217"/>
      <c r="L194" s="219"/>
      <c r="M194" s="219"/>
      <c r="N194" s="219"/>
      <c r="O194" s="219"/>
      <c r="P194" s="219"/>
      <c r="Q194" s="219"/>
      <c r="R194" s="219"/>
    </row>
    <row r="195" spans="3:18" s="215" customFormat="1" x14ac:dyDescent="0.15">
      <c r="C195" s="214"/>
      <c r="G195" s="216"/>
      <c r="H195" s="217"/>
      <c r="I195" s="217"/>
      <c r="J195" s="218"/>
      <c r="K195" s="217"/>
      <c r="L195" s="219"/>
      <c r="M195" s="219"/>
      <c r="N195" s="219"/>
      <c r="O195" s="219"/>
      <c r="P195" s="219"/>
      <c r="Q195" s="219"/>
      <c r="R195" s="219"/>
    </row>
    <row r="196" spans="3:18" s="215" customFormat="1" x14ac:dyDescent="0.15">
      <c r="C196" s="214"/>
      <c r="G196" s="216"/>
      <c r="H196" s="217"/>
      <c r="I196" s="217"/>
      <c r="J196" s="218"/>
      <c r="K196" s="217"/>
      <c r="L196" s="219"/>
      <c r="M196" s="219"/>
      <c r="N196" s="219"/>
      <c r="O196" s="219"/>
      <c r="P196" s="219"/>
      <c r="Q196" s="219"/>
      <c r="R196" s="219"/>
    </row>
    <row r="197" spans="3:18" s="215" customFormat="1" x14ac:dyDescent="0.15">
      <c r="C197" s="214"/>
      <c r="G197" s="216"/>
      <c r="H197" s="217"/>
      <c r="I197" s="217"/>
      <c r="J197" s="218"/>
      <c r="K197" s="217"/>
      <c r="L197" s="219"/>
      <c r="M197" s="219"/>
      <c r="N197" s="219"/>
      <c r="O197" s="219"/>
      <c r="P197" s="219"/>
      <c r="Q197" s="219"/>
      <c r="R197" s="219"/>
    </row>
    <row r="198" spans="3:18" s="215" customFormat="1" x14ac:dyDescent="0.15">
      <c r="C198" s="214"/>
      <c r="G198" s="216"/>
      <c r="H198" s="217"/>
      <c r="I198" s="217"/>
      <c r="J198" s="218"/>
      <c r="K198" s="217"/>
      <c r="L198" s="219"/>
      <c r="M198" s="219"/>
      <c r="N198" s="219"/>
      <c r="O198" s="219"/>
      <c r="P198" s="219"/>
      <c r="Q198" s="219"/>
      <c r="R198" s="219"/>
    </row>
    <row r="199" spans="3:18" s="215" customFormat="1" x14ac:dyDescent="0.15">
      <c r="C199" s="214"/>
      <c r="G199" s="216"/>
      <c r="H199" s="217"/>
      <c r="I199" s="217"/>
      <c r="J199" s="218"/>
      <c r="K199" s="217"/>
      <c r="L199" s="219"/>
      <c r="M199" s="219"/>
      <c r="N199" s="219"/>
      <c r="O199" s="219"/>
      <c r="P199" s="219"/>
      <c r="Q199" s="219"/>
      <c r="R199" s="219"/>
    </row>
    <row r="200" spans="3:18" s="215" customFormat="1" x14ac:dyDescent="0.15">
      <c r="C200" s="214"/>
      <c r="G200" s="216"/>
      <c r="H200" s="217"/>
      <c r="I200" s="217"/>
      <c r="J200" s="218"/>
      <c r="K200" s="217"/>
      <c r="L200" s="219"/>
      <c r="M200" s="219"/>
      <c r="N200" s="219"/>
      <c r="O200" s="219"/>
      <c r="P200" s="219"/>
      <c r="Q200" s="219"/>
      <c r="R200" s="219"/>
    </row>
    <row r="201" spans="3:18" s="215" customFormat="1" x14ac:dyDescent="0.15">
      <c r="C201" s="214"/>
      <c r="G201" s="216"/>
      <c r="H201" s="217"/>
      <c r="I201" s="217"/>
      <c r="J201" s="218"/>
      <c r="K201" s="217"/>
      <c r="L201" s="219"/>
      <c r="M201" s="219"/>
      <c r="N201" s="219"/>
      <c r="O201" s="219"/>
      <c r="P201" s="219"/>
      <c r="Q201" s="219"/>
      <c r="R201" s="219"/>
    </row>
    <row r="202" spans="3:18" s="215" customFormat="1" x14ac:dyDescent="0.15">
      <c r="C202" s="214"/>
      <c r="G202" s="216"/>
      <c r="H202" s="217"/>
      <c r="I202" s="217"/>
      <c r="J202" s="218"/>
      <c r="K202" s="217"/>
      <c r="L202" s="219"/>
      <c r="M202" s="219"/>
      <c r="N202" s="219"/>
      <c r="O202" s="219"/>
      <c r="P202" s="219"/>
      <c r="Q202" s="219"/>
      <c r="R202" s="219"/>
    </row>
    <row r="203" spans="3:18" s="215" customFormat="1" x14ac:dyDescent="0.15">
      <c r="C203" s="214"/>
      <c r="G203" s="216"/>
      <c r="H203" s="217"/>
      <c r="I203" s="217"/>
      <c r="J203" s="218"/>
      <c r="K203" s="217"/>
      <c r="L203" s="219"/>
      <c r="M203" s="219"/>
      <c r="N203" s="219"/>
      <c r="O203" s="219"/>
      <c r="P203" s="219"/>
      <c r="Q203" s="219"/>
      <c r="R203" s="219"/>
    </row>
    <row r="204" spans="3:18" s="215" customFormat="1" x14ac:dyDescent="0.15">
      <c r="C204" s="214"/>
      <c r="G204" s="216"/>
      <c r="H204" s="217"/>
      <c r="I204" s="217"/>
      <c r="J204" s="218"/>
      <c r="K204" s="217"/>
      <c r="L204" s="219"/>
      <c r="M204" s="219"/>
      <c r="N204" s="219"/>
      <c r="O204" s="219"/>
      <c r="P204" s="219"/>
      <c r="Q204" s="219"/>
      <c r="R204" s="219"/>
    </row>
    <row r="205" spans="3:18" s="215" customFormat="1" x14ac:dyDescent="0.15">
      <c r="C205" s="214"/>
      <c r="G205" s="216"/>
      <c r="H205" s="217"/>
      <c r="I205" s="217"/>
      <c r="J205" s="218"/>
      <c r="K205" s="217"/>
      <c r="L205" s="219"/>
      <c r="M205" s="219"/>
      <c r="N205" s="219"/>
      <c r="O205" s="219"/>
      <c r="P205" s="219"/>
      <c r="Q205" s="219"/>
      <c r="R205" s="219"/>
    </row>
    <row r="206" spans="3:18" s="215" customFormat="1" x14ac:dyDescent="0.15">
      <c r="C206" s="214"/>
      <c r="G206" s="216"/>
      <c r="H206" s="217"/>
      <c r="I206" s="217"/>
      <c r="J206" s="218"/>
      <c r="K206" s="217"/>
      <c r="L206" s="219"/>
      <c r="M206" s="219"/>
      <c r="N206" s="219"/>
      <c r="O206" s="219"/>
      <c r="P206" s="219"/>
      <c r="Q206" s="219"/>
      <c r="R206" s="219"/>
    </row>
    <row r="207" spans="3:18" s="215" customFormat="1" x14ac:dyDescent="0.15">
      <c r="C207" s="214"/>
      <c r="G207" s="216"/>
      <c r="H207" s="217"/>
      <c r="I207" s="217"/>
      <c r="J207" s="218"/>
      <c r="K207" s="217"/>
      <c r="L207" s="219"/>
      <c r="M207" s="219"/>
      <c r="N207" s="219"/>
      <c r="O207" s="219"/>
      <c r="P207" s="219"/>
      <c r="Q207" s="219"/>
      <c r="R207" s="219"/>
    </row>
    <row r="208" spans="3:18" s="215" customFormat="1" x14ac:dyDescent="0.15">
      <c r="C208" s="214"/>
      <c r="G208" s="216"/>
      <c r="H208" s="217"/>
      <c r="I208" s="217"/>
      <c r="J208" s="218"/>
      <c r="K208" s="217"/>
      <c r="L208" s="219"/>
      <c r="M208" s="219"/>
      <c r="N208" s="219"/>
      <c r="O208" s="219"/>
      <c r="P208" s="219"/>
      <c r="Q208" s="219"/>
      <c r="R208" s="219"/>
    </row>
    <row r="209" spans="3:18" s="215" customFormat="1" x14ac:dyDescent="0.15">
      <c r="C209" s="214"/>
      <c r="G209" s="216"/>
      <c r="H209" s="217"/>
      <c r="I209" s="217"/>
      <c r="J209" s="218"/>
      <c r="K209" s="217"/>
      <c r="L209" s="219"/>
      <c r="M209" s="219"/>
      <c r="N209" s="219"/>
      <c r="O209" s="219"/>
      <c r="P209" s="219"/>
      <c r="Q209" s="219"/>
      <c r="R209" s="219"/>
    </row>
    <row r="210" spans="3:18" s="215" customFormat="1" x14ac:dyDescent="0.15">
      <c r="C210" s="214"/>
      <c r="G210" s="216"/>
      <c r="H210" s="217"/>
      <c r="I210" s="217"/>
      <c r="J210" s="218"/>
      <c r="K210" s="217"/>
      <c r="L210" s="219"/>
      <c r="M210" s="219"/>
      <c r="N210" s="219"/>
      <c r="O210" s="219"/>
      <c r="P210" s="219"/>
      <c r="Q210" s="219"/>
      <c r="R210" s="219"/>
    </row>
    <row r="211" spans="3:18" s="215" customFormat="1" x14ac:dyDescent="0.15">
      <c r="C211" s="214"/>
      <c r="G211" s="216"/>
      <c r="H211" s="217"/>
      <c r="I211" s="217"/>
      <c r="J211" s="218"/>
      <c r="K211" s="217"/>
      <c r="L211" s="219"/>
      <c r="M211" s="219"/>
      <c r="N211" s="219"/>
      <c r="O211" s="219"/>
      <c r="P211" s="219"/>
      <c r="Q211" s="219"/>
      <c r="R211" s="219"/>
    </row>
    <row r="212" spans="3:18" s="215" customFormat="1" x14ac:dyDescent="0.15">
      <c r="C212" s="214"/>
      <c r="G212" s="216"/>
      <c r="H212" s="217"/>
      <c r="I212" s="217"/>
      <c r="J212" s="218"/>
      <c r="K212" s="217"/>
      <c r="L212" s="219"/>
      <c r="M212" s="219"/>
      <c r="N212" s="219"/>
      <c r="O212" s="219"/>
      <c r="P212" s="219"/>
      <c r="Q212" s="219"/>
      <c r="R212" s="219"/>
    </row>
    <row r="213" spans="3:18" s="215" customFormat="1" x14ac:dyDescent="0.15">
      <c r="C213" s="214"/>
      <c r="G213" s="216"/>
      <c r="H213" s="217"/>
      <c r="I213" s="217"/>
      <c r="J213" s="218"/>
      <c r="K213" s="217"/>
      <c r="L213" s="219"/>
      <c r="M213" s="219"/>
      <c r="N213" s="219"/>
      <c r="O213" s="219"/>
      <c r="P213" s="219"/>
      <c r="Q213" s="219"/>
      <c r="R213" s="219"/>
    </row>
    <row r="214" spans="3:18" s="215" customFormat="1" x14ac:dyDescent="0.15">
      <c r="C214" s="214"/>
      <c r="G214" s="216"/>
      <c r="H214" s="217"/>
      <c r="I214" s="217"/>
      <c r="J214" s="218"/>
      <c r="K214" s="217"/>
      <c r="L214" s="219"/>
      <c r="M214" s="219"/>
      <c r="N214" s="219"/>
      <c r="O214" s="219"/>
      <c r="P214" s="219"/>
      <c r="Q214" s="219"/>
      <c r="R214" s="219"/>
    </row>
    <row r="215" spans="3:18" s="215" customFormat="1" x14ac:dyDescent="0.15">
      <c r="C215" s="214"/>
      <c r="G215" s="216"/>
      <c r="H215" s="217"/>
      <c r="I215" s="217"/>
      <c r="J215" s="218"/>
      <c r="K215" s="217"/>
      <c r="L215" s="219"/>
      <c r="M215" s="219"/>
      <c r="N215" s="219"/>
      <c r="O215" s="219"/>
      <c r="P215" s="219"/>
      <c r="Q215" s="219"/>
      <c r="R215" s="219"/>
    </row>
    <row r="216" spans="3:18" s="215" customFormat="1" x14ac:dyDescent="0.15">
      <c r="C216" s="214"/>
      <c r="G216" s="216"/>
      <c r="H216" s="217"/>
      <c r="I216" s="217"/>
      <c r="J216" s="218"/>
      <c r="K216" s="217"/>
      <c r="L216" s="219"/>
      <c r="M216" s="219"/>
      <c r="N216" s="219"/>
      <c r="O216" s="219"/>
      <c r="P216" s="219"/>
      <c r="Q216" s="219"/>
      <c r="R216" s="219"/>
    </row>
    <row r="217" spans="3:18" s="215" customFormat="1" x14ac:dyDescent="0.15">
      <c r="C217" s="214"/>
      <c r="G217" s="216"/>
      <c r="H217" s="217"/>
      <c r="I217" s="217"/>
      <c r="J217" s="218"/>
      <c r="K217" s="217"/>
      <c r="L217" s="219"/>
      <c r="M217" s="219"/>
      <c r="N217" s="219"/>
      <c r="O217" s="219"/>
      <c r="P217" s="219"/>
      <c r="Q217" s="219"/>
      <c r="R217" s="219"/>
    </row>
    <row r="218" spans="3:18" s="215" customFormat="1" x14ac:dyDescent="0.15">
      <c r="C218" s="214"/>
      <c r="G218" s="216"/>
      <c r="H218" s="217"/>
      <c r="I218" s="217"/>
      <c r="J218" s="218"/>
      <c r="K218" s="217"/>
      <c r="L218" s="219"/>
      <c r="M218" s="219"/>
      <c r="N218" s="219"/>
      <c r="O218" s="219"/>
      <c r="P218" s="219"/>
      <c r="Q218" s="219"/>
      <c r="R218" s="219"/>
    </row>
    <row r="219" spans="3:18" s="215" customFormat="1" x14ac:dyDescent="0.15">
      <c r="C219" s="214"/>
      <c r="G219" s="216"/>
      <c r="H219" s="217"/>
      <c r="I219" s="217"/>
      <c r="J219" s="218"/>
      <c r="K219" s="217"/>
      <c r="L219" s="219"/>
      <c r="M219" s="219"/>
      <c r="N219" s="219"/>
      <c r="O219" s="219"/>
      <c r="P219" s="219"/>
      <c r="Q219" s="219"/>
      <c r="R219" s="219"/>
    </row>
    <row r="220" spans="3:18" s="215" customFormat="1" x14ac:dyDescent="0.15">
      <c r="C220" s="214"/>
      <c r="G220" s="216"/>
      <c r="H220" s="217"/>
      <c r="I220" s="217"/>
      <c r="J220" s="218"/>
      <c r="K220" s="217"/>
      <c r="L220" s="219"/>
      <c r="M220" s="219"/>
      <c r="N220" s="219"/>
      <c r="O220" s="219"/>
      <c r="P220" s="219"/>
      <c r="Q220" s="219"/>
      <c r="R220" s="219"/>
    </row>
    <row r="221" spans="3:18" s="215" customFormat="1" x14ac:dyDescent="0.15">
      <c r="C221" s="214"/>
      <c r="G221" s="216"/>
      <c r="H221" s="217"/>
      <c r="I221" s="217"/>
      <c r="J221" s="218"/>
      <c r="K221" s="217"/>
      <c r="L221" s="219"/>
      <c r="M221" s="219"/>
      <c r="N221" s="219"/>
      <c r="O221" s="219"/>
      <c r="P221" s="219"/>
      <c r="Q221" s="219"/>
      <c r="R221" s="219"/>
    </row>
    <row r="222" spans="3:18" s="215" customFormat="1" x14ac:dyDescent="0.15">
      <c r="C222" s="214"/>
      <c r="G222" s="216"/>
      <c r="H222" s="217"/>
      <c r="I222" s="217"/>
      <c r="J222" s="218"/>
      <c r="K222" s="217"/>
      <c r="L222" s="219"/>
      <c r="M222" s="219"/>
      <c r="N222" s="219"/>
      <c r="O222" s="219"/>
      <c r="P222" s="219"/>
      <c r="Q222" s="219"/>
      <c r="R222" s="219"/>
    </row>
    <row r="223" spans="3:18" s="215" customFormat="1" x14ac:dyDescent="0.15">
      <c r="C223" s="214"/>
      <c r="G223" s="216"/>
      <c r="H223" s="217"/>
      <c r="I223" s="217"/>
      <c r="J223" s="218"/>
      <c r="K223" s="217"/>
      <c r="L223" s="219"/>
      <c r="M223" s="219"/>
      <c r="N223" s="219"/>
      <c r="O223" s="219"/>
      <c r="P223" s="219"/>
      <c r="Q223" s="219"/>
      <c r="R223" s="219"/>
    </row>
    <row r="224" spans="3:18" s="215" customFormat="1" x14ac:dyDescent="0.15">
      <c r="C224" s="214"/>
      <c r="G224" s="216"/>
      <c r="H224" s="217"/>
      <c r="I224" s="217"/>
      <c r="J224" s="218"/>
      <c r="K224" s="217"/>
      <c r="L224" s="219"/>
      <c r="M224" s="219"/>
      <c r="N224" s="219"/>
      <c r="O224" s="219"/>
      <c r="P224" s="219"/>
      <c r="Q224" s="219"/>
      <c r="R224" s="219"/>
    </row>
    <row r="225" spans="3:18" s="215" customFormat="1" x14ac:dyDescent="0.15">
      <c r="C225" s="214"/>
      <c r="G225" s="216"/>
      <c r="H225" s="217"/>
      <c r="I225" s="217"/>
      <c r="J225" s="218"/>
      <c r="K225" s="217"/>
      <c r="L225" s="219"/>
      <c r="M225" s="219"/>
      <c r="N225" s="219"/>
      <c r="O225" s="219"/>
      <c r="P225" s="219"/>
      <c r="Q225" s="219"/>
      <c r="R225" s="219"/>
    </row>
    <row r="226" spans="3:18" s="215" customFormat="1" x14ac:dyDescent="0.15">
      <c r="C226" s="214"/>
      <c r="G226" s="216"/>
      <c r="H226" s="217"/>
      <c r="I226" s="217"/>
      <c r="J226" s="218"/>
      <c r="K226" s="217"/>
      <c r="L226" s="219"/>
      <c r="M226" s="219"/>
      <c r="N226" s="219"/>
      <c r="O226" s="219"/>
      <c r="P226" s="219"/>
      <c r="Q226" s="219"/>
      <c r="R226" s="219"/>
    </row>
    <row r="227" spans="3:18" s="215" customFormat="1" x14ac:dyDescent="0.15">
      <c r="C227" s="214"/>
      <c r="G227" s="216"/>
      <c r="H227" s="217"/>
      <c r="I227" s="217"/>
      <c r="J227" s="218"/>
      <c r="K227" s="217"/>
      <c r="L227" s="219"/>
      <c r="M227" s="219"/>
      <c r="N227" s="219"/>
      <c r="O227" s="219"/>
      <c r="P227" s="219"/>
      <c r="Q227" s="219"/>
      <c r="R227" s="219"/>
    </row>
    <row r="228" spans="3:18" s="215" customFormat="1" x14ac:dyDescent="0.15">
      <c r="C228" s="214"/>
      <c r="G228" s="216"/>
      <c r="H228" s="217"/>
      <c r="I228" s="217"/>
      <c r="J228" s="218"/>
      <c r="K228" s="217"/>
      <c r="L228" s="219"/>
      <c r="M228" s="219"/>
      <c r="N228" s="219"/>
      <c r="O228" s="219"/>
      <c r="P228" s="219"/>
      <c r="Q228" s="219"/>
      <c r="R228" s="219"/>
    </row>
    <row r="229" spans="3:18" s="215" customFormat="1" x14ac:dyDescent="0.15">
      <c r="C229" s="214"/>
      <c r="G229" s="216"/>
      <c r="H229" s="217"/>
      <c r="I229" s="217"/>
      <c r="J229" s="218"/>
      <c r="K229" s="217"/>
      <c r="L229" s="219"/>
      <c r="M229" s="219"/>
      <c r="N229" s="219"/>
      <c r="O229" s="219"/>
      <c r="P229" s="219"/>
      <c r="Q229" s="219"/>
      <c r="R229" s="219"/>
    </row>
    <row r="230" spans="3:18" s="215" customFormat="1" x14ac:dyDescent="0.15">
      <c r="C230" s="214"/>
      <c r="G230" s="216"/>
      <c r="H230" s="217"/>
      <c r="I230" s="217"/>
      <c r="J230" s="218"/>
      <c r="K230" s="217"/>
      <c r="L230" s="219"/>
      <c r="M230" s="219"/>
      <c r="N230" s="219"/>
      <c r="O230" s="219"/>
      <c r="P230" s="219"/>
      <c r="Q230" s="219"/>
      <c r="R230" s="219"/>
    </row>
    <row r="231" spans="3:18" s="215" customFormat="1" x14ac:dyDescent="0.15">
      <c r="C231" s="214"/>
      <c r="G231" s="216"/>
      <c r="H231" s="217"/>
      <c r="I231" s="217"/>
      <c r="J231" s="218"/>
      <c r="K231" s="217"/>
      <c r="L231" s="219"/>
      <c r="M231" s="219"/>
      <c r="N231" s="219"/>
      <c r="O231" s="219"/>
      <c r="P231" s="219"/>
      <c r="Q231" s="219"/>
      <c r="R231" s="219"/>
    </row>
    <row r="232" spans="3:18" s="215" customFormat="1" x14ac:dyDescent="0.15">
      <c r="C232" s="214"/>
      <c r="G232" s="216"/>
      <c r="H232" s="217"/>
      <c r="I232" s="217"/>
      <c r="J232" s="218"/>
      <c r="K232" s="217"/>
      <c r="L232" s="219"/>
      <c r="M232" s="219"/>
      <c r="N232" s="219"/>
      <c r="O232" s="219"/>
      <c r="P232" s="219"/>
      <c r="Q232" s="219"/>
      <c r="R232" s="219"/>
    </row>
    <row r="233" spans="3:18" s="215" customFormat="1" x14ac:dyDescent="0.15">
      <c r="C233" s="214"/>
      <c r="G233" s="216"/>
      <c r="H233" s="217"/>
      <c r="I233" s="217"/>
      <c r="J233" s="218"/>
      <c r="K233" s="217"/>
      <c r="L233" s="219"/>
      <c r="M233" s="219"/>
      <c r="N233" s="219"/>
      <c r="O233" s="219"/>
      <c r="P233" s="219"/>
      <c r="Q233" s="219"/>
      <c r="R233" s="219"/>
    </row>
    <row r="234" spans="3:18" s="215" customFormat="1" x14ac:dyDescent="0.15">
      <c r="C234" s="214"/>
      <c r="G234" s="216"/>
      <c r="H234" s="217"/>
      <c r="I234" s="217"/>
      <c r="J234" s="218"/>
      <c r="K234" s="217"/>
      <c r="L234" s="219"/>
      <c r="M234" s="219"/>
      <c r="N234" s="219"/>
      <c r="O234" s="219"/>
      <c r="P234" s="219"/>
      <c r="Q234" s="219"/>
      <c r="R234" s="219"/>
    </row>
    <row r="235" spans="3:18" s="215" customFormat="1" x14ac:dyDescent="0.15">
      <c r="C235" s="214"/>
      <c r="G235" s="216"/>
      <c r="H235" s="217"/>
      <c r="I235" s="217"/>
      <c r="J235" s="218"/>
      <c r="K235" s="217"/>
      <c r="L235" s="219"/>
      <c r="M235" s="219"/>
      <c r="N235" s="219"/>
      <c r="O235" s="219"/>
      <c r="P235" s="219"/>
      <c r="Q235" s="219"/>
      <c r="R235" s="219"/>
    </row>
    <row r="236" spans="3:18" s="215" customFormat="1" x14ac:dyDescent="0.15">
      <c r="C236" s="214"/>
      <c r="G236" s="216"/>
      <c r="H236" s="217"/>
      <c r="I236" s="217"/>
      <c r="J236" s="218"/>
      <c r="K236" s="217"/>
      <c r="L236" s="219"/>
      <c r="M236" s="219"/>
      <c r="N236" s="219"/>
      <c r="O236" s="219"/>
      <c r="P236" s="219"/>
      <c r="Q236" s="219"/>
      <c r="R236" s="219"/>
    </row>
    <row r="237" spans="3:18" s="215" customFormat="1" x14ac:dyDescent="0.15">
      <c r="C237" s="214"/>
      <c r="G237" s="216"/>
      <c r="H237" s="217"/>
      <c r="I237" s="217"/>
      <c r="J237" s="218"/>
      <c r="K237" s="217"/>
      <c r="L237" s="219"/>
      <c r="M237" s="219"/>
      <c r="N237" s="219"/>
      <c r="O237" s="219"/>
      <c r="P237" s="219"/>
      <c r="Q237" s="219"/>
      <c r="R237" s="219"/>
    </row>
    <row r="238" spans="3:18" s="215" customFormat="1" x14ac:dyDescent="0.15">
      <c r="C238" s="214"/>
      <c r="G238" s="216"/>
      <c r="H238" s="217"/>
      <c r="I238" s="217"/>
      <c r="J238" s="218"/>
      <c r="K238" s="217"/>
      <c r="L238" s="219"/>
      <c r="M238" s="219"/>
      <c r="N238" s="219"/>
      <c r="O238" s="219"/>
      <c r="P238" s="219"/>
      <c r="Q238" s="219"/>
      <c r="R238" s="219"/>
    </row>
    <row r="239" spans="3:18" s="215" customFormat="1" x14ac:dyDescent="0.15">
      <c r="C239" s="214"/>
      <c r="G239" s="216"/>
      <c r="H239" s="217"/>
      <c r="I239" s="217"/>
      <c r="J239" s="218"/>
      <c r="K239" s="217"/>
      <c r="L239" s="219"/>
      <c r="M239" s="219"/>
      <c r="N239" s="219"/>
      <c r="O239" s="219"/>
      <c r="P239" s="219"/>
      <c r="Q239" s="219"/>
      <c r="R239" s="219"/>
    </row>
    <row r="240" spans="3:18" s="215" customFormat="1" x14ac:dyDescent="0.15">
      <c r="C240" s="214"/>
      <c r="G240" s="216"/>
      <c r="H240" s="217"/>
      <c r="I240" s="217"/>
      <c r="J240" s="218"/>
      <c r="K240" s="217"/>
      <c r="L240" s="219"/>
      <c r="M240" s="219"/>
      <c r="N240" s="219"/>
      <c r="O240" s="219"/>
      <c r="P240" s="219"/>
      <c r="Q240" s="219"/>
      <c r="R240" s="219"/>
    </row>
    <row r="241" spans="3:18" s="215" customFormat="1" x14ac:dyDescent="0.15">
      <c r="C241" s="214"/>
      <c r="G241" s="216"/>
      <c r="H241" s="217"/>
      <c r="I241" s="217"/>
      <c r="J241" s="218"/>
      <c r="K241" s="217"/>
      <c r="L241" s="219"/>
      <c r="M241" s="219"/>
      <c r="N241" s="219"/>
      <c r="O241" s="219"/>
      <c r="P241" s="219"/>
      <c r="Q241" s="219"/>
      <c r="R241" s="219"/>
    </row>
    <row r="242" spans="3:18" s="215" customFormat="1" x14ac:dyDescent="0.15">
      <c r="C242" s="214"/>
      <c r="G242" s="216"/>
      <c r="H242" s="217"/>
      <c r="I242" s="217"/>
      <c r="J242" s="218"/>
      <c r="K242" s="217"/>
      <c r="L242" s="219"/>
      <c r="M242" s="219"/>
      <c r="N242" s="219"/>
      <c r="O242" s="219"/>
      <c r="P242" s="219"/>
      <c r="Q242" s="219"/>
      <c r="R242" s="219"/>
    </row>
    <row r="243" spans="3:18" s="215" customFormat="1" x14ac:dyDescent="0.15">
      <c r="C243" s="214"/>
      <c r="G243" s="216"/>
      <c r="H243" s="217"/>
      <c r="I243" s="217"/>
      <c r="J243" s="218"/>
      <c r="K243" s="217"/>
      <c r="L243" s="219"/>
      <c r="M243" s="219"/>
      <c r="N243" s="219"/>
      <c r="O243" s="219"/>
      <c r="P243" s="219"/>
      <c r="Q243" s="219"/>
      <c r="R243" s="219"/>
    </row>
    <row r="244" spans="3:18" s="215" customFormat="1" x14ac:dyDescent="0.15">
      <c r="C244" s="214"/>
      <c r="G244" s="216"/>
      <c r="H244" s="217"/>
      <c r="I244" s="217"/>
      <c r="J244" s="218"/>
      <c r="K244" s="217"/>
      <c r="L244" s="219"/>
      <c r="M244" s="219"/>
      <c r="N244" s="219"/>
      <c r="O244" s="219"/>
      <c r="P244" s="219"/>
      <c r="Q244" s="219"/>
      <c r="R244" s="219"/>
    </row>
    <row r="245" spans="3:18" s="215" customFormat="1" x14ac:dyDescent="0.15">
      <c r="C245" s="214"/>
      <c r="G245" s="216"/>
      <c r="H245" s="217"/>
      <c r="I245" s="217"/>
      <c r="J245" s="218"/>
      <c r="K245" s="217"/>
      <c r="L245" s="219"/>
      <c r="M245" s="219"/>
      <c r="N245" s="219"/>
      <c r="O245" s="219"/>
      <c r="P245" s="219"/>
      <c r="Q245" s="219"/>
      <c r="R245" s="219"/>
    </row>
    <row r="246" spans="3:18" s="215" customFormat="1" x14ac:dyDescent="0.15">
      <c r="C246" s="214"/>
      <c r="G246" s="216"/>
      <c r="H246" s="217"/>
      <c r="I246" s="217"/>
      <c r="J246" s="218"/>
      <c r="K246" s="217"/>
      <c r="L246" s="219"/>
      <c r="M246" s="219"/>
      <c r="N246" s="219"/>
      <c r="O246" s="219"/>
      <c r="P246" s="219"/>
      <c r="Q246" s="219"/>
      <c r="R246" s="219"/>
    </row>
    <row r="247" spans="3:18" s="215" customFormat="1" x14ac:dyDescent="0.15">
      <c r="C247" s="214"/>
      <c r="G247" s="216"/>
      <c r="H247" s="217"/>
      <c r="I247" s="217"/>
      <c r="J247" s="218"/>
      <c r="K247" s="217"/>
      <c r="L247" s="219"/>
      <c r="M247" s="219"/>
      <c r="N247" s="219"/>
      <c r="O247" s="219"/>
      <c r="P247" s="219"/>
      <c r="Q247" s="219"/>
      <c r="R247" s="219"/>
    </row>
    <row r="248" spans="3:18" s="215" customFormat="1" x14ac:dyDescent="0.15">
      <c r="C248" s="214"/>
      <c r="G248" s="216"/>
      <c r="H248" s="217"/>
      <c r="I248" s="217"/>
      <c r="J248" s="218"/>
      <c r="K248" s="217"/>
      <c r="L248" s="219"/>
      <c r="M248" s="219"/>
      <c r="N248" s="219"/>
      <c r="O248" s="219"/>
      <c r="P248" s="219"/>
      <c r="Q248" s="219"/>
      <c r="R248" s="219"/>
    </row>
    <row r="249" spans="3:18" s="215" customFormat="1" x14ac:dyDescent="0.15">
      <c r="C249" s="214"/>
      <c r="G249" s="216"/>
      <c r="H249" s="217"/>
      <c r="I249" s="217"/>
      <c r="J249" s="218"/>
      <c r="K249" s="217"/>
      <c r="L249" s="219"/>
      <c r="M249" s="219"/>
      <c r="N249" s="219"/>
      <c r="O249" s="219"/>
      <c r="P249" s="219"/>
      <c r="Q249" s="219"/>
      <c r="R249" s="219"/>
    </row>
    <row r="250" spans="3:18" s="215" customFormat="1" x14ac:dyDescent="0.15">
      <c r="C250" s="214"/>
      <c r="G250" s="216"/>
      <c r="H250" s="217"/>
      <c r="I250" s="217"/>
      <c r="J250" s="218"/>
      <c r="K250" s="217"/>
      <c r="L250" s="219"/>
      <c r="M250" s="219"/>
      <c r="N250" s="219"/>
      <c r="O250" s="219"/>
      <c r="P250" s="219"/>
      <c r="Q250" s="219"/>
      <c r="R250" s="219"/>
    </row>
    <row r="251" spans="3:18" s="215" customFormat="1" x14ac:dyDescent="0.15">
      <c r="C251" s="214"/>
      <c r="G251" s="216"/>
      <c r="H251" s="217"/>
      <c r="I251" s="217"/>
      <c r="J251" s="218"/>
      <c r="K251" s="217"/>
      <c r="L251" s="219"/>
      <c r="M251" s="219"/>
      <c r="N251" s="219"/>
      <c r="O251" s="219"/>
      <c r="P251" s="219"/>
      <c r="Q251" s="219"/>
      <c r="R251" s="219"/>
    </row>
    <row r="252" spans="3:18" s="215" customFormat="1" x14ac:dyDescent="0.15">
      <c r="C252" s="214"/>
      <c r="G252" s="216"/>
      <c r="H252" s="217"/>
      <c r="I252" s="217"/>
      <c r="J252" s="218"/>
      <c r="K252" s="217"/>
      <c r="L252" s="219"/>
      <c r="M252" s="219"/>
      <c r="N252" s="219"/>
      <c r="O252" s="219"/>
      <c r="P252" s="219"/>
      <c r="Q252" s="219"/>
      <c r="R252" s="219"/>
    </row>
    <row r="253" spans="3:18" s="215" customFormat="1" x14ac:dyDescent="0.15">
      <c r="C253" s="214"/>
      <c r="G253" s="216"/>
      <c r="H253" s="217"/>
      <c r="I253" s="217"/>
      <c r="J253" s="218"/>
      <c r="K253" s="217"/>
      <c r="L253" s="219"/>
      <c r="M253" s="219"/>
      <c r="N253" s="219"/>
      <c r="O253" s="219"/>
      <c r="P253" s="219"/>
      <c r="Q253" s="219"/>
      <c r="R253" s="219"/>
    </row>
    <row r="254" spans="3:18" s="215" customFormat="1" x14ac:dyDescent="0.15">
      <c r="C254" s="214"/>
      <c r="G254" s="216"/>
      <c r="H254" s="217"/>
      <c r="I254" s="217"/>
      <c r="J254" s="218"/>
      <c r="K254" s="217"/>
      <c r="L254" s="219"/>
      <c r="M254" s="219"/>
      <c r="N254" s="219"/>
      <c r="O254" s="219"/>
      <c r="P254" s="219"/>
      <c r="Q254" s="219"/>
      <c r="R254" s="219"/>
    </row>
    <row r="255" spans="3:18" s="215" customFormat="1" x14ac:dyDescent="0.15">
      <c r="C255" s="214"/>
      <c r="G255" s="216"/>
      <c r="H255" s="217"/>
      <c r="I255" s="217"/>
      <c r="J255" s="218"/>
      <c r="K255" s="217"/>
      <c r="L255" s="219"/>
      <c r="M255" s="219"/>
      <c r="N255" s="219"/>
      <c r="O255" s="219"/>
      <c r="P255" s="219"/>
      <c r="Q255" s="219"/>
      <c r="R255" s="219"/>
    </row>
    <row r="256" spans="3:18" s="215" customFormat="1" x14ac:dyDescent="0.15">
      <c r="C256" s="214"/>
      <c r="G256" s="216"/>
      <c r="H256" s="217"/>
      <c r="I256" s="217"/>
      <c r="J256" s="218"/>
      <c r="K256" s="217"/>
      <c r="L256" s="219"/>
      <c r="M256" s="219"/>
      <c r="N256" s="219"/>
      <c r="O256" s="219"/>
      <c r="P256" s="219"/>
      <c r="Q256" s="219"/>
      <c r="R256" s="219"/>
    </row>
    <row r="257" spans="3:18" s="215" customFormat="1" x14ac:dyDescent="0.15">
      <c r="C257" s="214"/>
      <c r="G257" s="216"/>
      <c r="H257" s="217"/>
      <c r="I257" s="217"/>
      <c r="J257" s="218"/>
      <c r="K257" s="217"/>
      <c r="L257" s="219"/>
      <c r="M257" s="219"/>
      <c r="N257" s="219"/>
      <c r="O257" s="219"/>
      <c r="P257" s="219"/>
      <c r="Q257" s="219"/>
      <c r="R257" s="219"/>
    </row>
    <row r="258" spans="3:18" s="215" customFormat="1" x14ac:dyDescent="0.15">
      <c r="C258" s="214"/>
      <c r="G258" s="216"/>
      <c r="H258" s="217"/>
      <c r="I258" s="217"/>
      <c r="J258" s="218"/>
      <c r="K258" s="217"/>
      <c r="L258" s="219"/>
      <c r="M258" s="219"/>
      <c r="N258" s="219"/>
      <c r="O258" s="219"/>
      <c r="P258" s="219"/>
      <c r="Q258" s="219"/>
      <c r="R258" s="219"/>
    </row>
    <row r="259" spans="3:18" s="215" customFormat="1" x14ac:dyDescent="0.15">
      <c r="C259" s="214"/>
      <c r="G259" s="216"/>
      <c r="H259" s="217"/>
      <c r="I259" s="217"/>
      <c r="J259" s="218"/>
      <c r="K259" s="217"/>
      <c r="L259" s="219"/>
      <c r="M259" s="219"/>
      <c r="N259" s="219"/>
      <c r="O259" s="219"/>
      <c r="P259" s="219"/>
      <c r="Q259" s="219"/>
      <c r="R259" s="219"/>
    </row>
    <row r="260" spans="3:18" s="215" customFormat="1" x14ac:dyDescent="0.15">
      <c r="C260" s="214"/>
      <c r="G260" s="216"/>
      <c r="H260" s="217"/>
      <c r="I260" s="217"/>
      <c r="J260" s="218"/>
      <c r="K260" s="217"/>
      <c r="L260" s="219"/>
      <c r="M260" s="219"/>
      <c r="N260" s="219"/>
      <c r="O260" s="219"/>
      <c r="P260" s="219"/>
      <c r="Q260" s="219"/>
      <c r="R260" s="219"/>
    </row>
    <row r="261" spans="3:18" s="215" customFormat="1" x14ac:dyDescent="0.15">
      <c r="C261" s="214"/>
      <c r="G261" s="216"/>
      <c r="H261" s="217"/>
      <c r="I261" s="217"/>
      <c r="J261" s="218"/>
      <c r="K261" s="217"/>
      <c r="L261" s="219"/>
      <c r="M261" s="219"/>
      <c r="N261" s="219"/>
      <c r="O261" s="219"/>
      <c r="P261" s="219"/>
      <c r="Q261" s="219"/>
      <c r="R261" s="219"/>
    </row>
    <row r="262" spans="3:18" s="215" customFormat="1" x14ac:dyDescent="0.15">
      <c r="C262" s="214"/>
      <c r="G262" s="216"/>
      <c r="H262" s="217"/>
      <c r="I262" s="217"/>
      <c r="J262" s="218"/>
      <c r="K262" s="217"/>
      <c r="L262" s="219"/>
      <c r="M262" s="219"/>
      <c r="N262" s="219"/>
      <c r="O262" s="219"/>
      <c r="P262" s="219"/>
      <c r="Q262" s="219"/>
      <c r="R262" s="219"/>
    </row>
    <row r="263" spans="3:18" s="215" customFormat="1" x14ac:dyDescent="0.15">
      <c r="C263" s="214"/>
      <c r="G263" s="216"/>
      <c r="H263" s="217"/>
      <c r="I263" s="217"/>
      <c r="J263" s="218"/>
      <c r="K263" s="217"/>
      <c r="L263" s="219"/>
      <c r="M263" s="219"/>
      <c r="N263" s="219"/>
      <c r="O263" s="219"/>
      <c r="P263" s="219"/>
      <c r="Q263" s="219"/>
      <c r="R263" s="219"/>
    </row>
    <row r="264" spans="3:18" s="215" customFormat="1" x14ac:dyDescent="0.15">
      <c r="C264" s="214"/>
      <c r="G264" s="216"/>
      <c r="H264" s="217"/>
      <c r="I264" s="217"/>
      <c r="J264" s="218"/>
      <c r="K264" s="217"/>
      <c r="L264" s="219"/>
      <c r="M264" s="219"/>
      <c r="N264" s="219"/>
      <c r="O264" s="219"/>
      <c r="P264" s="219"/>
      <c r="Q264" s="219"/>
      <c r="R264" s="219"/>
    </row>
    <row r="265" spans="3:18" s="215" customFormat="1" x14ac:dyDescent="0.15">
      <c r="C265" s="214"/>
      <c r="G265" s="216"/>
      <c r="H265" s="217"/>
      <c r="I265" s="217"/>
      <c r="J265" s="218"/>
      <c r="K265" s="217"/>
      <c r="L265" s="219"/>
      <c r="M265" s="219"/>
      <c r="N265" s="219"/>
      <c r="O265" s="219"/>
      <c r="P265" s="219"/>
      <c r="Q265" s="219"/>
      <c r="R265" s="219"/>
    </row>
    <row r="266" spans="3:18" s="215" customFormat="1" x14ac:dyDescent="0.15">
      <c r="C266" s="214"/>
      <c r="G266" s="216"/>
      <c r="H266" s="217"/>
      <c r="I266" s="217"/>
      <c r="J266" s="218"/>
      <c r="K266" s="217"/>
      <c r="L266" s="219"/>
      <c r="M266" s="219"/>
      <c r="N266" s="219"/>
      <c r="O266" s="219"/>
      <c r="P266" s="219"/>
      <c r="Q266" s="219"/>
      <c r="R266" s="219"/>
    </row>
    <row r="267" spans="3:18" s="215" customFormat="1" x14ac:dyDescent="0.15">
      <c r="C267" s="214"/>
      <c r="G267" s="216"/>
      <c r="H267" s="217"/>
      <c r="I267" s="217"/>
      <c r="J267" s="218"/>
      <c r="K267" s="217"/>
      <c r="L267" s="219"/>
      <c r="M267" s="219"/>
      <c r="N267" s="219"/>
      <c r="O267" s="219"/>
      <c r="P267" s="219"/>
      <c r="Q267" s="219"/>
      <c r="R267" s="219"/>
    </row>
    <row r="268" spans="3:18" s="215" customFormat="1" x14ac:dyDescent="0.15">
      <c r="C268" s="214"/>
      <c r="G268" s="216"/>
      <c r="H268" s="217"/>
      <c r="I268" s="217"/>
      <c r="J268" s="218"/>
      <c r="K268" s="217"/>
      <c r="L268" s="219"/>
      <c r="M268" s="219"/>
      <c r="N268" s="219"/>
      <c r="O268" s="219"/>
      <c r="P268" s="219"/>
      <c r="Q268" s="219"/>
      <c r="R268" s="219"/>
    </row>
    <row r="269" spans="3:18" s="215" customFormat="1" x14ac:dyDescent="0.15">
      <c r="C269" s="214"/>
      <c r="G269" s="216"/>
      <c r="H269" s="217"/>
      <c r="I269" s="217"/>
      <c r="J269" s="218"/>
      <c r="K269" s="217"/>
      <c r="L269" s="219"/>
      <c r="M269" s="219"/>
      <c r="N269" s="219"/>
      <c r="O269" s="219"/>
      <c r="P269" s="219"/>
      <c r="Q269" s="219"/>
      <c r="R269" s="219"/>
    </row>
    <row r="270" spans="3:18" s="215" customFormat="1" x14ac:dyDescent="0.15">
      <c r="C270" s="214"/>
      <c r="G270" s="216"/>
      <c r="H270" s="217"/>
      <c r="I270" s="217"/>
      <c r="J270" s="218"/>
      <c r="K270" s="217"/>
      <c r="L270" s="219"/>
      <c r="M270" s="219"/>
      <c r="N270" s="219"/>
      <c r="O270" s="219"/>
      <c r="P270" s="219"/>
      <c r="Q270" s="219"/>
      <c r="R270" s="219"/>
    </row>
    <row r="271" spans="3:18" s="215" customFormat="1" x14ac:dyDescent="0.15">
      <c r="C271" s="214"/>
      <c r="G271" s="216"/>
      <c r="H271" s="217"/>
      <c r="I271" s="217"/>
      <c r="J271" s="218"/>
      <c r="K271" s="217"/>
      <c r="L271" s="219"/>
      <c r="M271" s="219"/>
      <c r="N271" s="219"/>
      <c r="O271" s="219"/>
      <c r="P271" s="219"/>
      <c r="Q271" s="219"/>
      <c r="R271" s="219"/>
    </row>
    <row r="272" spans="3:18" s="215" customFormat="1" x14ac:dyDescent="0.15">
      <c r="C272" s="214"/>
      <c r="G272" s="216"/>
      <c r="H272" s="217"/>
      <c r="I272" s="217"/>
      <c r="J272" s="218"/>
      <c r="K272" s="217"/>
      <c r="L272" s="219"/>
      <c r="M272" s="219"/>
      <c r="N272" s="219"/>
      <c r="O272" s="219"/>
      <c r="P272" s="219"/>
      <c r="Q272" s="219"/>
      <c r="R272" s="219"/>
    </row>
    <row r="273" spans="3:18" s="215" customFormat="1" x14ac:dyDescent="0.15">
      <c r="C273" s="214"/>
      <c r="G273" s="216"/>
      <c r="H273" s="217"/>
      <c r="I273" s="217"/>
      <c r="J273" s="218"/>
      <c r="K273" s="217"/>
      <c r="L273" s="219"/>
      <c r="M273" s="219"/>
      <c r="N273" s="219"/>
      <c r="O273" s="219"/>
      <c r="P273" s="219"/>
      <c r="Q273" s="219"/>
      <c r="R273" s="219"/>
    </row>
    <row r="274" spans="3:18" s="215" customFormat="1" x14ac:dyDescent="0.15">
      <c r="C274" s="214"/>
      <c r="G274" s="216"/>
      <c r="H274" s="217"/>
      <c r="I274" s="217"/>
      <c r="J274" s="218"/>
      <c r="K274" s="217"/>
      <c r="L274" s="219"/>
      <c r="M274" s="219"/>
      <c r="N274" s="219"/>
      <c r="O274" s="219"/>
      <c r="P274" s="219"/>
      <c r="Q274" s="219"/>
      <c r="R274" s="219"/>
    </row>
    <row r="275" spans="3:18" s="215" customFormat="1" x14ac:dyDescent="0.15">
      <c r="C275" s="214"/>
      <c r="G275" s="216"/>
      <c r="H275" s="217"/>
      <c r="I275" s="217"/>
      <c r="J275" s="218"/>
      <c r="K275" s="217"/>
      <c r="L275" s="219"/>
      <c r="M275" s="219"/>
      <c r="N275" s="219"/>
      <c r="O275" s="219"/>
      <c r="P275" s="219"/>
      <c r="Q275" s="219"/>
      <c r="R275" s="219"/>
    </row>
    <row r="276" spans="3:18" s="215" customFormat="1" x14ac:dyDescent="0.15">
      <c r="C276" s="214"/>
      <c r="G276" s="216"/>
      <c r="H276" s="217"/>
      <c r="I276" s="217"/>
      <c r="J276" s="218"/>
      <c r="K276" s="217"/>
      <c r="L276" s="219"/>
      <c r="M276" s="219"/>
      <c r="N276" s="219"/>
      <c r="O276" s="219"/>
      <c r="P276" s="219"/>
      <c r="Q276" s="219"/>
      <c r="R276" s="219"/>
    </row>
    <row r="277" spans="3:18" s="215" customFormat="1" x14ac:dyDescent="0.15">
      <c r="C277" s="214"/>
      <c r="G277" s="216"/>
      <c r="H277" s="217"/>
      <c r="I277" s="217"/>
      <c r="J277" s="218"/>
      <c r="K277" s="217"/>
      <c r="L277" s="219"/>
      <c r="M277" s="219"/>
      <c r="N277" s="219"/>
      <c r="O277" s="219"/>
      <c r="P277" s="219"/>
      <c r="Q277" s="219"/>
      <c r="R277" s="219"/>
    </row>
    <row r="278" spans="3:18" s="215" customFormat="1" x14ac:dyDescent="0.15">
      <c r="C278" s="214"/>
      <c r="G278" s="216"/>
      <c r="H278" s="217"/>
      <c r="I278" s="217"/>
      <c r="J278" s="218"/>
      <c r="K278" s="217"/>
      <c r="L278" s="219"/>
      <c r="M278" s="219"/>
      <c r="N278" s="219"/>
      <c r="O278" s="219"/>
      <c r="P278" s="219"/>
      <c r="Q278" s="219"/>
      <c r="R278" s="219"/>
    </row>
    <row r="279" spans="3:18" s="215" customFormat="1" x14ac:dyDescent="0.15">
      <c r="C279" s="214"/>
      <c r="G279" s="216"/>
      <c r="H279" s="217"/>
      <c r="I279" s="217"/>
      <c r="J279" s="218"/>
      <c r="K279" s="217"/>
      <c r="L279" s="219"/>
      <c r="M279" s="219"/>
      <c r="N279" s="219"/>
      <c r="O279" s="219"/>
      <c r="P279" s="219"/>
      <c r="Q279" s="219"/>
      <c r="R279" s="219"/>
    </row>
    <row r="280" spans="3:18" s="215" customFormat="1" x14ac:dyDescent="0.15">
      <c r="C280" s="214"/>
      <c r="G280" s="216"/>
      <c r="H280" s="217"/>
      <c r="I280" s="217"/>
      <c r="J280" s="218"/>
      <c r="K280" s="217"/>
      <c r="L280" s="219"/>
      <c r="M280" s="219"/>
      <c r="N280" s="219"/>
      <c r="O280" s="219"/>
      <c r="P280" s="219"/>
      <c r="Q280" s="219"/>
      <c r="R280" s="219"/>
    </row>
    <row r="281" spans="3:18" s="215" customFormat="1" x14ac:dyDescent="0.15">
      <c r="C281" s="214"/>
      <c r="G281" s="216"/>
      <c r="H281" s="217"/>
      <c r="I281" s="217"/>
      <c r="J281" s="218"/>
      <c r="K281" s="217"/>
      <c r="L281" s="219"/>
      <c r="M281" s="219"/>
      <c r="N281" s="219"/>
      <c r="O281" s="219"/>
      <c r="P281" s="219"/>
      <c r="Q281" s="219"/>
      <c r="R281" s="219"/>
    </row>
    <row r="282" spans="3:18" s="215" customFormat="1" x14ac:dyDescent="0.15">
      <c r="C282" s="214"/>
      <c r="G282" s="216"/>
      <c r="H282" s="217"/>
      <c r="I282" s="217"/>
      <c r="J282" s="218"/>
      <c r="K282" s="217"/>
      <c r="L282" s="219"/>
      <c r="M282" s="219"/>
      <c r="N282" s="219"/>
      <c r="O282" s="219"/>
      <c r="P282" s="219"/>
      <c r="Q282" s="219"/>
      <c r="R282" s="219"/>
    </row>
    <row r="283" spans="3:18" s="215" customFormat="1" x14ac:dyDescent="0.15">
      <c r="C283" s="214"/>
      <c r="G283" s="216"/>
      <c r="H283" s="217"/>
      <c r="I283" s="217"/>
      <c r="J283" s="218"/>
      <c r="K283" s="217"/>
      <c r="L283" s="219"/>
      <c r="M283" s="219"/>
      <c r="N283" s="219"/>
      <c r="O283" s="219"/>
      <c r="P283" s="219"/>
      <c r="Q283" s="219"/>
      <c r="R283" s="219"/>
    </row>
    <row r="284" spans="3:18" s="215" customFormat="1" x14ac:dyDescent="0.15">
      <c r="C284" s="214"/>
      <c r="G284" s="216"/>
      <c r="H284" s="217"/>
      <c r="I284" s="217"/>
      <c r="J284" s="218"/>
      <c r="K284" s="217"/>
      <c r="L284" s="219"/>
      <c r="M284" s="219"/>
      <c r="N284" s="219"/>
      <c r="O284" s="219"/>
      <c r="P284" s="219"/>
      <c r="Q284" s="219"/>
      <c r="R284" s="219"/>
    </row>
    <row r="285" spans="3:18" s="215" customFormat="1" x14ac:dyDescent="0.15">
      <c r="C285" s="214"/>
      <c r="G285" s="216"/>
      <c r="H285" s="217"/>
      <c r="I285" s="217"/>
      <c r="J285" s="218"/>
      <c r="K285" s="217"/>
      <c r="L285" s="219"/>
      <c r="M285" s="219"/>
      <c r="N285" s="219"/>
      <c r="O285" s="219"/>
      <c r="P285" s="219"/>
      <c r="Q285" s="219"/>
      <c r="R285" s="219"/>
    </row>
    <row r="286" spans="3:18" s="215" customFormat="1" x14ac:dyDescent="0.15">
      <c r="C286" s="214"/>
      <c r="G286" s="216"/>
      <c r="H286" s="217"/>
      <c r="I286" s="217"/>
      <c r="J286" s="218"/>
      <c r="K286" s="217"/>
      <c r="L286" s="219"/>
      <c r="M286" s="219"/>
      <c r="N286" s="219"/>
      <c r="O286" s="219"/>
      <c r="P286" s="219"/>
      <c r="Q286" s="219"/>
      <c r="R286" s="219"/>
    </row>
    <row r="287" spans="3:18" s="215" customFormat="1" x14ac:dyDescent="0.15">
      <c r="C287" s="214"/>
      <c r="G287" s="216"/>
      <c r="H287" s="217"/>
      <c r="I287" s="217"/>
      <c r="J287" s="218"/>
      <c r="K287" s="217"/>
      <c r="L287" s="219"/>
      <c r="M287" s="219"/>
      <c r="N287" s="219"/>
      <c r="O287" s="219"/>
      <c r="P287" s="219"/>
      <c r="Q287" s="219"/>
      <c r="R287" s="219"/>
    </row>
    <row r="288" spans="3:18" s="215" customFormat="1" x14ac:dyDescent="0.15">
      <c r="C288" s="214"/>
      <c r="G288" s="216"/>
      <c r="H288" s="217"/>
      <c r="I288" s="217"/>
      <c r="J288" s="218"/>
      <c r="K288" s="217"/>
      <c r="L288" s="219"/>
      <c r="M288" s="219"/>
      <c r="N288" s="219"/>
      <c r="O288" s="219"/>
      <c r="P288" s="219"/>
      <c r="Q288" s="219"/>
      <c r="R288" s="219"/>
    </row>
    <row r="289" spans="3:18" s="215" customFormat="1" x14ac:dyDescent="0.15">
      <c r="C289" s="214"/>
      <c r="G289" s="216"/>
      <c r="H289" s="217"/>
      <c r="I289" s="217"/>
      <c r="J289" s="218"/>
      <c r="K289" s="217"/>
      <c r="L289" s="219"/>
      <c r="M289" s="219"/>
      <c r="N289" s="219"/>
      <c r="O289" s="219"/>
      <c r="P289" s="219"/>
      <c r="Q289" s="219"/>
      <c r="R289" s="219"/>
    </row>
    <row r="290" spans="3:18" s="215" customFormat="1" x14ac:dyDescent="0.15">
      <c r="C290" s="214"/>
      <c r="G290" s="216"/>
      <c r="H290" s="217"/>
      <c r="I290" s="217"/>
      <c r="J290" s="218"/>
      <c r="K290" s="217"/>
      <c r="L290" s="219"/>
      <c r="M290" s="219"/>
      <c r="N290" s="219"/>
      <c r="O290" s="219"/>
      <c r="P290" s="219"/>
      <c r="Q290" s="219"/>
      <c r="R290" s="219"/>
    </row>
    <row r="291" spans="3:18" s="215" customFormat="1" x14ac:dyDescent="0.15">
      <c r="C291" s="214"/>
      <c r="G291" s="216"/>
      <c r="H291" s="217"/>
      <c r="I291" s="217"/>
      <c r="J291" s="218"/>
      <c r="K291" s="217"/>
      <c r="L291" s="219"/>
      <c r="M291" s="219"/>
      <c r="N291" s="219"/>
      <c r="O291" s="219"/>
      <c r="P291" s="219"/>
      <c r="Q291" s="219"/>
      <c r="R291" s="219"/>
    </row>
    <row r="292" spans="3:18" s="215" customFormat="1" x14ac:dyDescent="0.15">
      <c r="C292" s="214"/>
      <c r="G292" s="216"/>
      <c r="H292" s="217"/>
      <c r="I292" s="217"/>
      <c r="J292" s="218"/>
      <c r="K292" s="217"/>
      <c r="L292" s="219"/>
      <c r="M292" s="219"/>
      <c r="N292" s="219"/>
      <c r="O292" s="219"/>
      <c r="P292" s="219"/>
      <c r="Q292" s="219"/>
      <c r="R292" s="219"/>
    </row>
    <row r="293" spans="3:18" s="215" customFormat="1" x14ac:dyDescent="0.15">
      <c r="C293" s="214"/>
      <c r="G293" s="216"/>
      <c r="H293" s="217"/>
      <c r="I293" s="217"/>
      <c r="J293" s="218"/>
      <c r="K293" s="217"/>
      <c r="L293" s="219"/>
      <c r="M293" s="219"/>
      <c r="N293" s="219"/>
      <c r="O293" s="219"/>
      <c r="P293" s="219"/>
      <c r="Q293" s="219"/>
      <c r="R293" s="219"/>
    </row>
    <row r="294" spans="3:18" s="215" customFormat="1" x14ac:dyDescent="0.15">
      <c r="C294" s="214"/>
      <c r="G294" s="216"/>
      <c r="H294" s="217"/>
      <c r="I294" s="217"/>
      <c r="J294" s="218"/>
      <c r="K294" s="217"/>
      <c r="L294" s="219"/>
      <c r="M294" s="219"/>
      <c r="N294" s="219"/>
      <c r="O294" s="219"/>
      <c r="P294" s="219"/>
      <c r="Q294" s="219"/>
      <c r="R294" s="219"/>
    </row>
    <row r="295" spans="3:18" s="215" customFormat="1" x14ac:dyDescent="0.15">
      <c r="C295" s="214"/>
      <c r="G295" s="216"/>
      <c r="H295" s="217"/>
      <c r="I295" s="217"/>
      <c r="J295" s="218"/>
      <c r="K295" s="217"/>
      <c r="L295" s="219"/>
      <c r="M295" s="219"/>
      <c r="N295" s="219"/>
      <c r="O295" s="219"/>
      <c r="P295" s="219"/>
      <c r="Q295" s="219"/>
      <c r="R295" s="219"/>
    </row>
    <row r="296" spans="3:18" s="215" customFormat="1" x14ac:dyDescent="0.15">
      <c r="C296" s="214"/>
      <c r="G296" s="216"/>
      <c r="H296" s="217"/>
      <c r="I296" s="217"/>
      <c r="J296" s="218"/>
      <c r="K296" s="217"/>
      <c r="L296" s="219"/>
      <c r="M296" s="219"/>
      <c r="N296" s="219"/>
      <c r="O296" s="219"/>
      <c r="P296" s="219"/>
      <c r="Q296" s="219"/>
      <c r="R296" s="219"/>
    </row>
    <row r="297" spans="3:18" s="215" customFormat="1" x14ac:dyDescent="0.15">
      <c r="C297" s="214"/>
      <c r="G297" s="216"/>
      <c r="H297" s="217"/>
      <c r="I297" s="217"/>
      <c r="J297" s="218"/>
      <c r="K297" s="217"/>
      <c r="L297" s="219"/>
      <c r="M297" s="219"/>
      <c r="N297" s="219"/>
      <c r="O297" s="219"/>
      <c r="P297" s="219"/>
      <c r="Q297" s="219"/>
      <c r="R297" s="219"/>
    </row>
    <row r="298" spans="3:18" s="215" customFormat="1" x14ac:dyDescent="0.15">
      <c r="C298" s="214"/>
      <c r="G298" s="216"/>
      <c r="H298" s="217"/>
      <c r="I298" s="217"/>
      <c r="J298" s="218"/>
      <c r="K298" s="217"/>
      <c r="L298" s="219"/>
      <c r="M298" s="219"/>
      <c r="N298" s="219"/>
      <c r="O298" s="219"/>
      <c r="P298" s="219"/>
      <c r="Q298" s="219"/>
      <c r="R298" s="219"/>
    </row>
    <row r="299" spans="3:18" s="215" customFormat="1" x14ac:dyDescent="0.15">
      <c r="C299" s="214"/>
      <c r="G299" s="216"/>
      <c r="H299" s="217"/>
      <c r="I299" s="217"/>
      <c r="J299" s="218"/>
      <c r="K299" s="217"/>
      <c r="L299" s="219"/>
      <c r="M299" s="219"/>
      <c r="N299" s="219"/>
      <c r="O299" s="219"/>
      <c r="P299" s="219"/>
      <c r="Q299" s="219"/>
      <c r="R299" s="219"/>
    </row>
    <row r="300" spans="3:18" s="215" customFormat="1" x14ac:dyDescent="0.15">
      <c r="C300" s="214"/>
      <c r="G300" s="216"/>
      <c r="H300" s="217"/>
      <c r="I300" s="217"/>
      <c r="J300" s="218"/>
      <c r="K300" s="217"/>
      <c r="L300" s="219"/>
      <c r="M300" s="219"/>
      <c r="N300" s="219"/>
      <c r="O300" s="219"/>
      <c r="P300" s="219"/>
      <c r="Q300" s="219"/>
      <c r="R300" s="219"/>
    </row>
    <row r="301" spans="3:18" s="215" customFormat="1" x14ac:dyDescent="0.15">
      <c r="C301" s="214"/>
      <c r="G301" s="216"/>
      <c r="H301" s="217"/>
      <c r="I301" s="217"/>
      <c r="J301" s="218"/>
      <c r="K301" s="217"/>
      <c r="L301" s="219"/>
      <c r="M301" s="219"/>
      <c r="N301" s="219"/>
      <c r="O301" s="219"/>
      <c r="P301" s="219"/>
      <c r="Q301" s="219"/>
      <c r="R301" s="219"/>
    </row>
    <row r="302" spans="3:18" s="215" customFormat="1" x14ac:dyDescent="0.15">
      <c r="C302" s="214"/>
      <c r="G302" s="216"/>
      <c r="H302" s="217"/>
      <c r="I302" s="217"/>
      <c r="J302" s="218"/>
      <c r="K302" s="217"/>
      <c r="L302" s="219"/>
      <c r="M302" s="219"/>
      <c r="N302" s="219"/>
      <c r="O302" s="219"/>
      <c r="P302" s="219"/>
      <c r="Q302" s="219"/>
      <c r="R302" s="219"/>
    </row>
    <row r="303" spans="3:18" s="215" customFormat="1" x14ac:dyDescent="0.15">
      <c r="C303" s="214"/>
      <c r="G303" s="216"/>
      <c r="H303" s="217"/>
      <c r="I303" s="217"/>
      <c r="J303" s="218"/>
      <c r="K303" s="217"/>
      <c r="L303" s="219"/>
      <c r="M303" s="219"/>
      <c r="N303" s="219"/>
      <c r="O303" s="219"/>
      <c r="P303" s="219"/>
      <c r="Q303" s="219"/>
      <c r="R303" s="219"/>
    </row>
    <row r="304" spans="3:18" s="215" customFormat="1" x14ac:dyDescent="0.15">
      <c r="C304" s="214"/>
      <c r="G304" s="216"/>
      <c r="H304" s="217"/>
      <c r="I304" s="217"/>
      <c r="J304" s="218"/>
      <c r="K304" s="217"/>
      <c r="L304" s="219"/>
      <c r="M304" s="219"/>
      <c r="N304" s="219"/>
      <c r="O304" s="219"/>
      <c r="P304" s="219"/>
      <c r="Q304" s="219"/>
      <c r="R304" s="219"/>
    </row>
    <row r="305" spans="3:18" s="215" customFormat="1" x14ac:dyDescent="0.15">
      <c r="C305" s="214"/>
      <c r="G305" s="216"/>
      <c r="H305" s="217"/>
      <c r="I305" s="217"/>
      <c r="J305" s="218"/>
      <c r="K305" s="217"/>
      <c r="L305" s="219"/>
      <c r="M305" s="219"/>
      <c r="N305" s="219"/>
      <c r="O305" s="219"/>
      <c r="P305" s="219"/>
      <c r="Q305" s="219"/>
      <c r="R305" s="219"/>
    </row>
    <row r="306" spans="3:18" s="215" customFormat="1" x14ac:dyDescent="0.15">
      <c r="C306" s="214"/>
      <c r="G306" s="216"/>
      <c r="H306" s="217"/>
      <c r="I306" s="217"/>
      <c r="J306" s="218"/>
      <c r="K306" s="217"/>
      <c r="L306" s="219"/>
      <c r="M306" s="219"/>
      <c r="N306" s="219"/>
      <c r="O306" s="219"/>
      <c r="P306" s="219"/>
      <c r="Q306" s="219"/>
      <c r="R306" s="219"/>
    </row>
    <row r="307" spans="3:18" s="215" customFormat="1" x14ac:dyDescent="0.15">
      <c r="C307" s="214"/>
      <c r="G307" s="216"/>
      <c r="H307" s="217"/>
      <c r="I307" s="217"/>
      <c r="J307" s="218"/>
      <c r="K307" s="217"/>
      <c r="L307" s="219"/>
      <c r="M307" s="219"/>
      <c r="N307" s="219"/>
      <c r="O307" s="219"/>
      <c r="P307" s="219"/>
      <c r="Q307" s="219"/>
      <c r="R307" s="219"/>
    </row>
    <row r="308" spans="3:18" s="215" customFormat="1" x14ac:dyDescent="0.15">
      <c r="C308" s="214"/>
      <c r="G308" s="216"/>
      <c r="H308" s="217"/>
      <c r="I308" s="217"/>
      <c r="J308" s="218"/>
      <c r="K308" s="217"/>
      <c r="L308" s="219"/>
      <c r="M308" s="219"/>
      <c r="N308" s="219"/>
      <c r="O308" s="219"/>
      <c r="P308" s="219"/>
      <c r="Q308" s="219"/>
      <c r="R308" s="219"/>
    </row>
    <row r="309" spans="3:18" s="215" customFormat="1" x14ac:dyDescent="0.15">
      <c r="C309" s="214"/>
      <c r="G309" s="216"/>
      <c r="H309" s="217"/>
      <c r="I309" s="217"/>
      <c r="J309" s="218"/>
      <c r="K309" s="217"/>
      <c r="L309" s="219"/>
      <c r="M309" s="219"/>
      <c r="N309" s="219"/>
      <c r="O309" s="219"/>
      <c r="P309" s="219"/>
      <c r="Q309" s="219"/>
      <c r="R309" s="219"/>
    </row>
    <row r="310" spans="3:18" s="215" customFormat="1" x14ac:dyDescent="0.15">
      <c r="C310" s="214"/>
      <c r="G310" s="216"/>
      <c r="H310" s="217"/>
      <c r="I310" s="217"/>
      <c r="J310" s="218"/>
      <c r="K310" s="217"/>
      <c r="L310" s="219"/>
      <c r="M310" s="219"/>
      <c r="N310" s="219"/>
      <c r="O310" s="219"/>
      <c r="P310" s="219"/>
      <c r="Q310" s="219"/>
      <c r="R310" s="219"/>
    </row>
    <row r="311" spans="3:18" s="215" customFormat="1" x14ac:dyDescent="0.15">
      <c r="C311" s="214"/>
      <c r="G311" s="216"/>
      <c r="H311" s="217"/>
      <c r="I311" s="217"/>
      <c r="J311" s="218"/>
      <c r="K311" s="217"/>
      <c r="L311" s="219"/>
      <c r="M311" s="219"/>
      <c r="N311" s="219"/>
      <c r="O311" s="219"/>
      <c r="P311" s="219"/>
      <c r="Q311" s="219"/>
      <c r="R311" s="219"/>
    </row>
    <row r="312" spans="3:18" s="215" customFormat="1" x14ac:dyDescent="0.15">
      <c r="C312" s="214"/>
      <c r="G312" s="216"/>
      <c r="H312" s="217"/>
      <c r="I312" s="217"/>
      <c r="J312" s="218"/>
      <c r="K312" s="217"/>
      <c r="L312" s="219"/>
      <c r="M312" s="219"/>
      <c r="N312" s="219"/>
      <c r="O312" s="219"/>
      <c r="P312" s="219"/>
      <c r="Q312" s="219"/>
      <c r="R312" s="219"/>
    </row>
    <row r="313" spans="3:18" s="215" customFormat="1" x14ac:dyDescent="0.15">
      <c r="C313" s="214"/>
      <c r="G313" s="216"/>
      <c r="H313" s="217"/>
      <c r="I313" s="217"/>
      <c r="J313" s="218"/>
      <c r="K313" s="217"/>
      <c r="L313" s="219"/>
      <c r="M313" s="219"/>
      <c r="N313" s="219"/>
      <c r="O313" s="219"/>
      <c r="P313" s="219"/>
      <c r="Q313" s="219"/>
      <c r="R313" s="219"/>
    </row>
    <row r="314" spans="3:18" s="215" customFormat="1" x14ac:dyDescent="0.15">
      <c r="C314" s="214"/>
      <c r="G314" s="216"/>
      <c r="H314" s="217"/>
      <c r="I314" s="217"/>
      <c r="J314" s="218"/>
      <c r="K314" s="217"/>
      <c r="L314" s="219"/>
      <c r="M314" s="219"/>
      <c r="N314" s="219"/>
      <c r="O314" s="219"/>
      <c r="P314" s="219"/>
      <c r="Q314" s="219"/>
      <c r="R314" s="219"/>
    </row>
    <row r="315" spans="3:18" s="215" customFormat="1" x14ac:dyDescent="0.15">
      <c r="C315" s="214"/>
      <c r="G315" s="216"/>
      <c r="H315" s="217"/>
      <c r="I315" s="217"/>
      <c r="J315" s="218"/>
      <c r="K315" s="217"/>
      <c r="L315" s="219"/>
      <c r="M315" s="219"/>
      <c r="N315" s="219"/>
      <c r="O315" s="219"/>
      <c r="P315" s="219"/>
      <c r="Q315" s="219"/>
      <c r="R315" s="219"/>
    </row>
    <row r="316" spans="3:18" s="215" customFormat="1" x14ac:dyDescent="0.15">
      <c r="C316" s="214"/>
      <c r="G316" s="216"/>
      <c r="H316" s="217"/>
      <c r="I316" s="217"/>
      <c r="J316" s="218"/>
      <c r="K316" s="217"/>
      <c r="L316" s="219"/>
      <c r="M316" s="219"/>
      <c r="N316" s="219"/>
      <c r="O316" s="219"/>
      <c r="P316" s="219"/>
      <c r="Q316" s="219"/>
      <c r="R316" s="219"/>
    </row>
    <row r="317" spans="3:18" s="215" customFormat="1" x14ac:dyDescent="0.15">
      <c r="C317" s="214"/>
      <c r="G317" s="216"/>
      <c r="H317" s="217"/>
      <c r="I317" s="217"/>
      <c r="J317" s="218"/>
      <c r="K317" s="217"/>
      <c r="L317" s="219"/>
      <c r="M317" s="219"/>
      <c r="N317" s="219"/>
      <c r="O317" s="219"/>
      <c r="P317" s="219"/>
      <c r="Q317" s="219"/>
      <c r="R317" s="219"/>
    </row>
    <row r="318" spans="3:18" s="215" customFormat="1" x14ac:dyDescent="0.15">
      <c r="C318" s="214"/>
      <c r="G318" s="216"/>
      <c r="H318" s="217"/>
      <c r="I318" s="217"/>
      <c r="J318" s="218"/>
      <c r="K318" s="217"/>
      <c r="L318" s="219"/>
      <c r="M318" s="219"/>
      <c r="N318" s="219"/>
      <c r="O318" s="219"/>
      <c r="P318" s="219"/>
      <c r="Q318" s="219"/>
      <c r="R318" s="219"/>
    </row>
    <row r="319" spans="3:18" s="215" customFormat="1" x14ac:dyDescent="0.15">
      <c r="C319" s="214"/>
      <c r="G319" s="216"/>
      <c r="H319" s="217"/>
      <c r="I319" s="217"/>
      <c r="J319" s="218"/>
      <c r="K319" s="217"/>
      <c r="L319" s="219"/>
      <c r="M319" s="219"/>
      <c r="N319" s="219"/>
      <c r="O319" s="219"/>
      <c r="P319" s="219"/>
      <c r="Q319" s="219"/>
      <c r="R319" s="219"/>
    </row>
    <row r="320" spans="3:18" s="215" customFormat="1" x14ac:dyDescent="0.15">
      <c r="C320" s="214"/>
      <c r="G320" s="216"/>
      <c r="H320" s="217"/>
      <c r="I320" s="217"/>
      <c r="J320" s="218"/>
      <c r="K320" s="217"/>
      <c r="L320" s="219"/>
      <c r="M320" s="219"/>
      <c r="N320" s="219"/>
      <c r="O320" s="219"/>
      <c r="P320" s="219"/>
      <c r="Q320" s="219"/>
      <c r="R320" s="219"/>
    </row>
    <row r="321" spans="3:18" s="215" customFormat="1" x14ac:dyDescent="0.15">
      <c r="C321" s="214"/>
      <c r="G321" s="216"/>
      <c r="H321" s="217"/>
      <c r="I321" s="217"/>
      <c r="J321" s="218"/>
      <c r="K321" s="217"/>
      <c r="L321" s="219"/>
      <c r="M321" s="219"/>
      <c r="N321" s="219"/>
      <c r="O321" s="219"/>
      <c r="P321" s="219"/>
      <c r="Q321" s="219"/>
      <c r="R321" s="219"/>
    </row>
    <row r="322" spans="3:18" s="215" customFormat="1" x14ac:dyDescent="0.15">
      <c r="C322" s="214"/>
      <c r="G322" s="216"/>
      <c r="H322" s="217"/>
      <c r="I322" s="217"/>
      <c r="J322" s="218"/>
      <c r="K322" s="217"/>
      <c r="L322" s="219"/>
      <c r="M322" s="219"/>
      <c r="N322" s="219"/>
      <c r="O322" s="219"/>
      <c r="P322" s="219"/>
      <c r="Q322" s="219"/>
      <c r="R322" s="219"/>
    </row>
    <row r="323" spans="3:18" s="215" customFormat="1" x14ac:dyDescent="0.15">
      <c r="C323" s="214"/>
      <c r="G323" s="216"/>
      <c r="H323" s="217"/>
      <c r="I323" s="217"/>
      <c r="J323" s="218"/>
      <c r="K323" s="217"/>
      <c r="L323" s="219"/>
      <c r="M323" s="219"/>
      <c r="N323" s="219"/>
      <c r="O323" s="219"/>
      <c r="P323" s="219"/>
      <c r="Q323" s="219"/>
      <c r="R323" s="219"/>
    </row>
    <row r="324" spans="3:18" s="215" customFormat="1" x14ac:dyDescent="0.15">
      <c r="C324" s="214"/>
      <c r="G324" s="216"/>
      <c r="H324" s="217"/>
      <c r="I324" s="217"/>
      <c r="J324" s="218"/>
      <c r="K324" s="217"/>
      <c r="L324" s="219"/>
      <c r="M324" s="219"/>
      <c r="N324" s="219"/>
      <c r="O324" s="219"/>
      <c r="P324" s="219"/>
      <c r="Q324" s="219"/>
      <c r="R324" s="219"/>
    </row>
    <row r="325" spans="3:18" s="215" customFormat="1" x14ac:dyDescent="0.15">
      <c r="C325" s="214"/>
      <c r="G325" s="216"/>
      <c r="H325" s="217"/>
      <c r="I325" s="217"/>
      <c r="J325" s="218"/>
      <c r="K325" s="217"/>
      <c r="L325" s="219"/>
      <c r="M325" s="219"/>
      <c r="N325" s="219"/>
      <c r="O325" s="219"/>
      <c r="P325" s="219"/>
      <c r="Q325" s="219"/>
      <c r="R325" s="219"/>
    </row>
    <row r="326" spans="3:18" s="215" customFormat="1" x14ac:dyDescent="0.15">
      <c r="C326" s="214"/>
      <c r="G326" s="216"/>
      <c r="H326" s="217"/>
      <c r="I326" s="217"/>
      <c r="J326" s="218"/>
      <c r="K326" s="217"/>
      <c r="L326" s="219"/>
      <c r="M326" s="219"/>
      <c r="N326" s="219"/>
      <c r="O326" s="219"/>
      <c r="P326" s="219"/>
      <c r="Q326" s="219"/>
      <c r="R326" s="219"/>
    </row>
    <row r="327" spans="3:18" s="215" customFormat="1" x14ac:dyDescent="0.15">
      <c r="C327" s="214"/>
      <c r="G327" s="216"/>
      <c r="H327" s="217"/>
      <c r="I327" s="217"/>
      <c r="J327" s="218"/>
      <c r="K327" s="217"/>
      <c r="L327" s="219"/>
      <c r="M327" s="219"/>
      <c r="N327" s="219"/>
      <c r="O327" s="219"/>
      <c r="P327" s="219"/>
      <c r="Q327" s="219"/>
      <c r="R327" s="219"/>
    </row>
    <row r="328" spans="3:18" s="215" customFormat="1" x14ac:dyDescent="0.15">
      <c r="C328" s="214"/>
      <c r="G328" s="216"/>
      <c r="H328" s="217"/>
      <c r="I328" s="217"/>
      <c r="J328" s="218"/>
      <c r="K328" s="217"/>
      <c r="L328" s="219"/>
      <c r="M328" s="219"/>
      <c r="N328" s="219"/>
      <c r="O328" s="219"/>
      <c r="P328" s="219"/>
      <c r="Q328" s="219"/>
      <c r="R328" s="219"/>
    </row>
    <row r="329" spans="3:18" s="215" customFormat="1" x14ac:dyDescent="0.15">
      <c r="C329" s="214"/>
      <c r="G329" s="216"/>
      <c r="H329" s="217"/>
      <c r="I329" s="217"/>
      <c r="J329" s="218"/>
      <c r="K329" s="217"/>
      <c r="L329" s="219"/>
      <c r="M329" s="219"/>
      <c r="N329" s="219"/>
      <c r="O329" s="219"/>
      <c r="P329" s="219"/>
      <c r="Q329" s="219"/>
      <c r="R329" s="219"/>
    </row>
    <row r="330" spans="3:18" s="215" customFormat="1" x14ac:dyDescent="0.15">
      <c r="C330" s="214"/>
      <c r="G330" s="216"/>
      <c r="H330" s="217"/>
      <c r="I330" s="217"/>
      <c r="J330" s="218"/>
      <c r="K330" s="217"/>
      <c r="L330" s="219"/>
      <c r="M330" s="219"/>
      <c r="N330" s="219"/>
      <c r="O330" s="219"/>
      <c r="P330" s="219"/>
      <c r="Q330" s="219"/>
      <c r="R330" s="219"/>
    </row>
    <row r="331" spans="3:18" s="215" customFormat="1" x14ac:dyDescent="0.15">
      <c r="C331" s="214"/>
      <c r="G331" s="216"/>
      <c r="H331" s="217"/>
      <c r="I331" s="217"/>
      <c r="J331" s="218"/>
      <c r="K331" s="217"/>
      <c r="L331" s="219"/>
      <c r="M331" s="219"/>
      <c r="N331" s="219"/>
      <c r="O331" s="219"/>
      <c r="P331" s="219"/>
      <c r="Q331" s="219"/>
      <c r="R331" s="219"/>
    </row>
    <row r="332" spans="3:18" s="215" customFormat="1" x14ac:dyDescent="0.15">
      <c r="C332" s="214"/>
      <c r="G332" s="216"/>
      <c r="H332" s="217"/>
      <c r="I332" s="217"/>
      <c r="J332" s="218"/>
      <c r="K332" s="217"/>
      <c r="L332" s="219"/>
      <c r="M332" s="219"/>
      <c r="N332" s="219"/>
      <c r="O332" s="219"/>
      <c r="P332" s="219"/>
      <c r="Q332" s="219"/>
      <c r="R332" s="219"/>
    </row>
    <row r="333" spans="3:18" s="215" customFormat="1" x14ac:dyDescent="0.15">
      <c r="C333" s="214"/>
      <c r="G333" s="216"/>
      <c r="H333" s="217"/>
      <c r="I333" s="217"/>
      <c r="J333" s="218"/>
      <c r="K333" s="217"/>
      <c r="L333" s="219"/>
      <c r="M333" s="219"/>
      <c r="N333" s="219"/>
      <c r="O333" s="219"/>
      <c r="P333" s="219"/>
      <c r="Q333" s="219"/>
      <c r="R333" s="219"/>
    </row>
    <row r="334" spans="3:18" s="215" customFormat="1" x14ac:dyDescent="0.15">
      <c r="C334" s="214"/>
      <c r="G334" s="216"/>
      <c r="H334" s="217"/>
      <c r="I334" s="217"/>
      <c r="J334" s="218"/>
      <c r="K334" s="217"/>
      <c r="L334" s="219"/>
      <c r="M334" s="219"/>
      <c r="N334" s="219"/>
      <c r="O334" s="219"/>
      <c r="P334" s="219"/>
      <c r="Q334" s="219"/>
      <c r="R334" s="219"/>
    </row>
    <row r="335" spans="3:18" s="215" customFormat="1" x14ac:dyDescent="0.15">
      <c r="C335" s="214"/>
      <c r="G335" s="216"/>
      <c r="H335" s="217"/>
      <c r="I335" s="217"/>
      <c r="J335" s="218"/>
      <c r="K335" s="217"/>
      <c r="L335" s="219"/>
      <c r="M335" s="219"/>
      <c r="N335" s="219"/>
      <c r="O335" s="219"/>
      <c r="P335" s="219"/>
      <c r="Q335" s="219"/>
      <c r="R335" s="219"/>
    </row>
    <row r="336" spans="3:18" s="215" customFormat="1" x14ac:dyDescent="0.15">
      <c r="C336" s="214"/>
      <c r="G336" s="216"/>
      <c r="H336" s="217"/>
      <c r="I336" s="217"/>
      <c r="J336" s="218"/>
      <c r="K336" s="217"/>
      <c r="L336" s="219"/>
      <c r="M336" s="219"/>
      <c r="N336" s="219"/>
      <c r="O336" s="219"/>
      <c r="P336" s="219"/>
      <c r="Q336" s="219"/>
      <c r="R336" s="219"/>
    </row>
    <row r="337" spans="3:18" s="215" customFormat="1" x14ac:dyDescent="0.15">
      <c r="C337" s="214"/>
      <c r="G337" s="216"/>
      <c r="H337" s="217"/>
      <c r="I337" s="217"/>
      <c r="J337" s="218"/>
      <c r="K337" s="217"/>
      <c r="L337" s="219"/>
      <c r="M337" s="219"/>
      <c r="N337" s="219"/>
      <c r="O337" s="219"/>
      <c r="P337" s="219"/>
      <c r="Q337" s="219"/>
      <c r="R337" s="219"/>
    </row>
    <row r="338" spans="3:18" s="215" customFormat="1" x14ac:dyDescent="0.15">
      <c r="C338" s="214"/>
      <c r="G338" s="216"/>
      <c r="H338" s="217"/>
      <c r="I338" s="217"/>
      <c r="J338" s="218"/>
      <c r="K338" s="217"/>
      <c r="L338" s="219"/>
      <c r="M338" s="219"/>
      <c r="N338" s="219"/>
      <c r="O338" s="219"/>
      <c r="P338" s="219"/>
      <c r="Q338" s="219"/>
      <c r="R338" s="219"/>
    </row>
    <row r="339" spans="3:18" s="215" customFormat="1" x14ac:dyDescent="0.15">
      <c r="C339" s="214"/>
      <c r="G339" s="216"/>
      <c r="H339" s="217"/>
      <c r="I339" s="217"/>
      <c r="J339" s="218"/>
      <c r="K339" s="217"/>
      <c r="L339" s="219"/>
      <c r="M339" s="219"/>
      <c r="N339" s="219"/>
      <c r="O339" s="219"/>
      <c r="P339" s="219"/>
      <c r="Q339" s="219"/>
      <c r="R339" s="219"/>
    </row>
    <row r="340" spans="3:18" s="215" customFormat="1" x14ac:dyDescent="0.15">
      <c r="C340" s="214"/>
      <c r="G340" s="216"/>
      <c r="H340" s="217"/>
      <c r="I340" s="217"/>
      <c r="J340" s="218"/>
      <c r="K340" s="217"/>
      <c r="L340" s="219"/>
      <c r="M340" s="219"/>
      <c r="N340" s="219"/>
      <c r="O340" s="219"/>
      <c r="P340" s="219"/>
      <c r="Q340" s="219"/>
      <c r="R340" s="219"/>
    </row>
    <row r="341" spans="3:18" s="215" customFormat="1" x14ac:dyDescent="0.15">
      <c r="C341" s="214"/>
      <c r="G341" s="216"/>
      <c r="H341" s="217"/>
      <c r="I341" s="217"/>
      <c r="J341" s="218"/>
      <c r="K341" s="217"/>
      <c r="L341" s="219"/>
      <c r="M341" s="219"/>
      <c r="N341" s="219"/>
      <c r="O341" s="219"/>
      <c r="P341" s="219"/>
      <c r="Q341" s="219"/>
      <c r="R341" s="219"/>
    </row>
    <row r="342" spans="3:18" s="215" customFormat="1" x14ac:dyDescent="0.15">
      <c r="C342" s="214"/>
      <c r="G342" s="216"/>
      <c r="H342" s="217"/>
      <c r="I342" s="217"/>
      <c r="J342" s="218"/>
      <c r="K342" s="217"/>
      <c r="L342" s="219"/>
      <c r="M342" s="219"/>
      <c r="N342" s="219"/>
      <c r="O342" s="219"/>
      <c r="P342" s="219"/>
      <c r="Q342" s="219"/>
      <c r="R342" s="219"/>
    </row>
    <row r="343" spans="3:18" s="215" customFormat="1" x14ac:dyDescent="0.15">
      <c r="C343" s="214"/>
      <c r="G343" s="216"/>
      <c r="H343" s="217"/>
      <c r="I343" s="217"/>
      <c r="J343" s="218"/>
      <c r="K343" s="217"/>
      <c r="L343" s="219"/>
      <c r="M343" s="219"/>
      <c r="N343" s="219"/>
      <c r="O343" s="219"/>
      <c r="P343" s="219"/>
      <c r="Q343" s="219"/>
      <c r="R343" s="219"/>
    </row>
    <row r="344" spans="3:18" s="215" customFormat="1" x14ac:dyDescent="0.15">
      <c r="C344" s="214"/>
      <c r="G344" s="216"/>
      <c r="H344" s="217"/>
      <c r="I344" s="217"/>
      <c r="J344" s="218"/>
      <c r="K344" s="217"/>
      <c r="L344" s="219"/>
      <c r="M344" s="219"/>
      <c r="N344" s="219"/>
      <c r="O344" s="219"/>
      <c r="P344" s="219"/>
      <c r="Q344" s="219"/>
      <c r="R344" s="219"/>
    </row>
    <row r="345" spans="3:18" s="215" customFormat="1" x14ac:dyDescent="0.15">
      <c r="C345" s="214"/>
      <c r="G345" s="216"/>
      <c r="H345" s="217"/>
      <c r="I345" s="217"/>
      <c r="J345" s="218"/>
      <c r="K345" s="217"/>
      <c r="L345" s="219"/>
      <c r="M345" s="219"/>
      <c r="N345" s="219"/>
      <c r="O345" s="219"/>
      <c r="P345" s="219"/>
      <c r="Q345" s="219"/>
      <c r="R345" s="219"/>
    </row>
    <row r="346" spans="3:18" s="215" customFormat="1" x14ac:dyDescent="0.15">
      <c r="C346" s="214"/>
      <c r="G346" s="216"/>
      <c r="H346" s="217"/>
      <c r="I346" s="217"/>
      <c r="J346" s="218"/>
      <c r="K346" s="217"/>
      <c r="L346" s="219"/>
      <c r="M346" s="219"/>
      <c r="N346" s="219"/>
      <c r="O346" s="219"/>
      <c r="P346" s="219"/>
      <c r="Q346" s="219"/>
      <c r="R346" s="219"/>
    </row>
    <row r="347" spans="3:18" s="215" customFormat="1" x14ac:dyDescent="0.15">
      <c r="C347" s="214"/>
      <c r="G347" s="216"/>
      <c r="H347" s="217"/>
      <c r="I347" s="217"/>
      <c r="J347" s="218"/>
      <c r="K347" s="217"/>
      <c r="L347" s="219"/>
      <c r="M347" s="219"/>
      <c r="N347" s="219"/>
      <c r="O347" s="219"/>
      <c r="P347" s="219"/>
      <c r="Q347" s="219"/>
      <c r="R347" s="219"/>
    </row>
    <row r="348" spans="3:18" s="215" customFormat="1" x14ac:dyDescent="0.15">
      <c r="C348" s="214"/>
      <c r="G348" s="216"/>
      <c r="H348" s="217"/>
      <c r="I348" s="217"/>
      <c r="J348" s="218"/>
      <c r="K348" s="217"/>
      <c r="L348" s="219"/>
      <c r="M348" s="219"/>
      <c r="N348" s="219"/>
      <c r="O348" s="219"/>
      <c r="P348" s="219"/>
      <c r="Q348" s="219"/>
      <c r="R348" s="219"/>
    </row>
    <row r="349" spans="3:18" s="215" customFormat="1" x14ac:dyDescent="0.15">
      <c r="C349" s="214"/>
      <c r="G349" s="216"/>
      <c r="H349" s="217"/>
      <c r="I349" s="217"/>
      <c r="J349" s="218"/>
      <c r="K349" s="217"/>
      <c r="L349" s="219"/>
      <c r="M349" s="219"/>
      <c r="N349" s="219"/>
      <c r="O349" s="219"/>
      <c r="P349" s="219"/>
      <c r="Q349" s="219"/>
      <c r="R349" s="219"/>
    </row>
    <row r="350" spans="3:18" s="215" customFormat="1" x14ac:dyDescent="0.15">
      <c r="C350" s="214"/>
      <c r="G350" s="216"/>
      <c r="H350" s="217"/>
      <c r="I350" s="217"/>
      <c r="J350" s="218"/>
      <c r="K350" s="217"/>
      <c r="L350" s="219"/>
      <c r="M350" s="219"/>
      <c r="N350" s="219"/>
      <c r="O350" s="219"/>
      <c r="P350" s="219"/>
      <c r="Q350" s="219"/>
      <c r="R350" s="219"/>
    </row>
    <row r="351" spans="3:18" s="215" customFormat="1" x14ac:dyDescent="0.15">
      <c r="C351" s="214"/>
      <c r="G351" s="216"/>
      <c r="H351" s="217"/>
      <c r="I351" s="217"/>
      <c r="J351" s="218"/>
      <c r="K351" s="217"/>
      <c r="L351" s="219"/>
      <c r="M351" s="219"/>
      <c r="N351" s="219"/>
      <c r="O351" s="219"/>
      <c r="P351" s="219"/>
      <c r="Q351" s="219"/>
      <c r="R351" s="219"/>
    </row>
    <row r="352" spans="3:18" s="215" customFormat="1" x14ac:dyDescent="0.15">
      <c r="C352" s="214"/>
      <c r="G352" s="216"/>
      <c r="H352" s="217"/>
      <c r="I352" s="217"/>
      <c r="J352" s="218"/>
      <c r="K352" s="217"/>
      <c r="L352" s="219"/>
      <c r="M352" s="219"/>
      <c r="N352" s="219"/>
      <c r="O352" s="219"/>
      <c r="P352" s="219"/>
      <c r="Q352" s="219"/>
      <c r="R352" s="219"/>
    </row>
    <row r="353" spans="3:18" s="215" customFormat="1" x14ac:dyDescent="0.15">
      <c r="C353" s="214"/>
      <c r="G353" s="216"/>
      <c r="H353" s="217"/>
      <c r="I353" s="217"/>
      <c r="J353" s="218"/>
      <c r="K353" s="217"/>
      <c r="L353" s="219"/>
      <c r="M353" s="219"/>
      <c r="N353" s="219"/>
      <c r="O353" s="219"/>
      <c r="P353" s="219"/>
      <c r="Q353" s="219"/>
      <c r="R353" s="219"/>
    </row>
    <row r="354" spans="3:18" s="215" customFormat="1" x14ac:dyDescent="0.15">
      <c r="C354" s="214"/>
      <c r="G354" s="216"/>
      <c r="H354" s="217"/>
      <c r="I354" s="217"/>
      <c r="J354" s="218"/>
      <c r="K354" s="217"/>
      <c r="L354" s="219"/>
      <c r="M354" s="219"/>
      <c r="N354" s="219"/>
      <c r="O354" s="219"/>
      <c r="P354" s="219"/>
      <c r="Q354" s="219"/>
      <c r="R354" s="219"/>
    </row>
    <row r="355" spans="3:18" s="215" customFormat="1" x14ac:dyDescent="0.15">
      <c r="C355" s="214"/>
      <c r="G355" s="216"/>
      <c r="H355" s="217"/>
      <c r="I355" s="217"/>
      <c r="J355" s="218"/>
      <c r="K355" s="217"/>
      <c r="L355" s="219"/>
      <c r="M355" s="219"/>
      <c r="N355" s="219"/>
      <c r="O355" s="219"/>
      <c r="P355" s="219"/>
      <c r="Q355" s="219"/>
      <c r="R355" s="219"/>
    </row>
    <row r="356" spans="3:18" s="215" customFormat="1" x14ac:dyDescent="0.15">
      <c r="C356" s="214"/>
      <c r="G356" s="216"/>
      <c r="H356" s="217"/>
      <c r="I356" s="217"/>
      <c r="J356" s="218"/>
      <c r="K356" s="217"/>
      <c r="L356" s="219"/>
      <c r="M356" s="219"/>
      <c r="N356" s="219"/>
      <c r="O356" s="219"/>
      <c r="P356" s="219"/>
      <c r="Q356" s="219"/>
      <c r="R356" s="219"/>
    </row>
    <row r="357" spans="3:18" s="215" customFormat="1" x14ac:dyDescent="0.15">
      <c r="C357" s="214"/>
      <c r="G357" s="216"/>
      <c r="H357" s="217"/>
      <c r="I357" s="217"/>
      <c r="J357" s="218"/>
      <c r="K357" s="217"/>
      <c r="L357" s="219"/>
      <c r="M357" s="219"/>
      <c r="N357" s="219"/>
      <c r="O357" s="219"/>
      <c r="P357" s="219"/>
      <c r="Q357" s="219"/>
      <c r="R357" s="219"/>
    </row>
    <row r="358" spans="3:18" s="215" customFormat="1" x14ac:dyDescent="0.15">
      <c r="C358" s="214"/>
      <c r="G358" s="216"/>
      <c r="H358" s="217"/>
      <c r="I358" s="217"/>
      <c r="J358" s="218"/>
      <c r="K358" s="217"/>
      <c r="L358" s="219"/>
      <c r="M358" s="219"/>
      <c r="N358" s="219"/>
      <c r="O358" s="219"/>
      <c r="P358" s="219"/>
      <c r="Q358" s="219"/>
      <c r="R358" s="219"/>
    </row>
    <row r="359" spans="3:18" s="215" customFormat="1" x14ac:dyDescent="0.15">
      <c r="C359" s="214"/>
      <c r="G359" s="216"/>
      <c r="H359" s="217"/>
      <c r="I359" s="217"/>
      <c r="J359" s="218"/>
      <c r="K359" s="217"/>
      <c r="L359" s="219"/>
      <c r="M359" s="219"/>
      <c r="N359" s="219"/>
      <c r="O359" s="219"/>
      <c r="P359" s="219"/>
      <c r="Q359" s="219"/>
      <c r="R359" s="219"/>
    </row>
    <row r="360" spans="3:18" s="215" customFormat="1" x14ac:dyDescent="0.15">
      <c r="C360" s="214"/>
      <c r="G360" s="216"/>
      <c r="H360" s="217"/>
      <c r="I360" s="217"/>
      <c r="J360" s="218"/>
      <c r="K360" s="217"/>
      <c r="L360" s="219"/>
      <c r="M360" s="219"/>
      <c r="N360" s="219"/>
      <c r="O360" s="219"/>
      <c r="P360" s="219"/>
      <c r="Q360" s="219"/>
      <c r="R360" s="219"/>
    </row>
    <row r="361" spans="3:18" s="215" customFormat="1" x14ac:dyDescent="0.15">
      <c r="C361" s="214"/>
      <c r="G361" s="216"/>
      <c r="H361" s="217"/>
      <c r="I361" s="217"/>
      <c r="J361" s="218"/>
      <c r="K361" s="217"/>
      <c r="L361" s="219"/>
      <c r="M361" s="219"/>
      <c r="N361" s="219"/>
      <c r="O361" s="219"/>
      <c r="P361" s="219"/>
      <c r="Q361" s="219"/>
      <c r="R361" s="219"/>
    </row>
    <row r="362" spans="3:18" s="215" customFormat="1" x14ac:dyDescent="0.15">
      <c r="C362" s="214"/>
      <c r="G362" s="216"/>
      <c r="H362" s="217"/>
      <c r="I362" s="217"/>
      <c r="J362" s="218"/>
      <c r="K362" s="217"/>
      <c r="L362" s="219"/>
      <c r="M362" s="219"/>
      <c r="N362" s="219"/>
      <c r="O362" s="219"/>
      <c r="P362" s="219"/>
      <c r="Q362" s="219"/>
      <c r="R362" s="219"/>
    </row>
    <row r="363" spans="3:18" s="215" customFormat="1" x14ac:dyDescent="0.15">
      <c r="C363" s="214"/>
      <c r="G363" s="216"/>
      <c r="H363" s="217"/>
      <c r="I363" s="217"/>
      <c r="J363" s="218"/>
      <c r="K363" s="217"/>
      <c r="L363" s="219"/>
      <c r="M363" s="219"/>
      <c r="N363" s="219"/>
      <c r="O363" s="219"/>
      <c r="P363" s="219"/>
      <c r="Q363" s="219"/>
      <c r="R363" s="219"/>
    </row>
    <row r="364" spans="3:18" s="215" customFormat="1" x14ac:dyDescent="0.15">
      <c r="C364" s="214"/>
      <c r="G364" s="216"/>
      <c r="H364" s="217"/>
      <c r="I364" s="217"/>
      <c r="J364" s="218"/>
      <c r="K364" s="217"/>
      <c r="L364" s="219"/>
      <c r="M364" s="219"/>
      <c r="N364" s="219"/>
      <c r="O364" s="219"/>
      <c r="P364" s="219"/>
      <c r="Q364" s="219"/>
      <c r="R364" s="219"/>
    </row>
    <row r="365" spans="3:18" s="215" customFormat="1" x14ac:dyDescent="0.15">
      <c r="C365" s="214"/>
      <c r="G365" s="216"/>
      <c r="H365" s="217"/>
      <c r="I365" s="217"/>
      <c r="J365" s="218"/>
      <c r="K365" s="217"/>
      <c r="L365" s="219"/>
      <c r="M365" s="219"/>
      <c r="N365" s="219"/>
      <c r="O365" s="219"/>
      <c r="P365" s="219"/>
      <c r="Q365" s="219"/>
      <c r="R365" s="219"/>
    </row>
    <row r="366" spans="3:18" s="215" customFormat="1" x14ac:dyDescent="0.15">
      <c r="C366" s="214"/>
      <c r="G366" s="216"/>
      <c r="H366" s="217"/>
      <c r="I366" s="217"/>
      <c r="J366" s="218"/>
      <c r="K366" s="217"/>
      <c r="L366" s="219"/>
      <c r="M366" s="219"/>
      <c r="N366" s="219"/>
      <c r="O366" s="219"/>
      <c r="P366" s="219"/>
      <c r="Q366" s="219"/>
      <c r="R366" s="219"/>
    </row>
    <row r="367" spans="3:18" s="215" customFormat="1" x14ac:dyDescent="0.15">
      <c r="C367" s="214"/>
      <c r="G367" s="216"/>
      <c r="H367" s="217"/>
      <c r="I367" s="217"/>
      <c r="J367" s="218"/>
      <c r="K367" s="217"/>
      <c r="L367" s="219"/>
      <c r="M367" s="219"/>
      <c r="N367" s="219"/>
      <c r="O367" s="219"/>
      <c r="P367" s="219"/>
      <c r="Q367" s="219"/>
      <c r="R367" s="219"/>
    </row>
    <row r="368" spans="3:18" s="215" customFormat="1" x14ac:dyDescent="0.15">
      <c r="C368" s="214"/>
      <c r="G368" s="216"/>
      <c r="H368" s="217"/>
      <c r="I368" s="217"/>
      <c r="J368" s="218"/>
      <c r="K368" s="217"/>
      <c r="L368" s="219"/>
      <c r="M368" s="219"/>
      <c r="N368" s="219"/>
      <c r="O368" s="219"/>
      <c r="P368" s="219"/>
      <c r="Q368" s="219"/>
      <c r="R368" s="219"/>
    </row>
    <row r="369" spans="3:18" s="215" customFormat="1" x14ac:dyDescent="0.15">
      <c r="C369" s="214"/>
      <c r="G369" s="216"/>
      <c r="H369" s="217"/>
      <c r="I369" s="217"/>
      <c r="J369" s="218"/>
      <c r="K369" s="217"/>
      <c r="L369" s="219"/>
      <c r="M369" s="219"/>
      <c r="N369" s="219"/>
      <c r="O369" s="219"/>
      <c r="P369" s="219"/>
      <c r="Q369" s="219"/>
      <c r="R369" s="219"/>
    </row>
    <row r="370" spans="3:18" s="215" customFormat="1" x14ac:dyDescent="0.15">
      <c r="C370" s="214"/>
      <c r="G370" s="216"/>
      <c r="H370" s="217"/>
      <c r="I370" s="217"/>
      <c r="J370" s="218"/>
      <c r="K370" s="217"/>
      <c r="L370" s="219"/>
      <c r="M370" s="219"/>
      <c r="N370" s="219"/>
      <c r="O370" s="219"/>
      <c r="P370" s="219"/>
      <c r="Q370" s="219"/>
      <c r="R370" s="219"/>
    </row>
    <row r="371" spans="3:18" s="215" customFormat="1" x14ac:dyDescent="0.15">
      <c r="C371" s="214"/>
      <c r="G371" s="216"/>
      <c r="H371" s="217"/>
      <c r="I371" s="217"/>
      <c r="J371" s="218"/>
      <c r="K371" s="217"/>
      <c r="L371" s="219"/>
      <c r="M371" s="219"/>
      <c r="N371" s="219"/>
      <c r="O371" s="219"/>
      <c r="P371" s="219"/>
      <c r="Q371" s="219"/>
      <c r="R371" s="219"/>
    </row>
    <row r="372" spans="3:18" s="215" customFormat="1" x14ac:dyDescent="0.15">
      <c r="C372" s="214"/>
      <c r="G372" s="216"/>
      <c r="H372" s="217"/>
      <c r="I372" s="217"/>
      <c r="J372" s="218"/>
      <c r="K372" s="217"/>
      <c r="L372" s="219"/>
      <c r="M372" s="219"/>
      <c r="N372" s="219"/>
      <c r="O372" s="219"/>
      <c r="P372" s="219"/>
      <c r="Q372" s="219"/>
      <c r="R372" s="219"/>
    </row>
    <row r="373" spans="3:18" s="215" customFormat="1" x14ac:dyDescent="0.15">
      <c r="C373" s="214"/>
      <c r="G373" s="216"/>
      <c r="H373" s="217"/>
      <c r="I373" s="217"/>
      <c r="J373" s="218"/>
      <c r="K373" s="217"/>
      <c r="L373" s="219"/>
      <c r="M373" s="219"/>
      <c r="N373" s="219"/>
      <c r="O373" s="219"/>
      <c r="P373" s="219"/>
      <c r="Q373" s="219"/>
      <c r="R373" s="219"/>
    </row>
    <row r="374" spans="3:18" s="215" customFormat="1" x14ac:dyDescent="0.15">
      <c r="C374" s="214"/>
      <c r="G374" s="216"/>
      <c r="H374" s="217"/>
      <c r="I374" s="217"/>
      <c r="J374" s="218"/>
      <c r="K374" s="217"/>
      <c r="L374" s="219"/>
      <c r="M374" s="219"/>
      <c r="N374" s="219"/>
      <c r="O374" s="219"/>
      <c r="P374" s="219"/>
      <c r="Q374" s="219"/>
      <c r="R374" s="219"/>
    </row>
    <row r="375" spans="3:18" s="215" customFormat="1" x14ac:dyDescent="0.15">
      <c r="C375" s="214"/>
      <c r="G375" s="216"/>
      <c r="H375" s="217"/>
      <c r="I375" s="217"/>
      <c r="J375" s="218"/>
      <c r="K375" s="217"/>
      <c r="L375" s="219"/>
      <c r="M375" s="219"/>
      <c r="N375" s="219"/>
      <c r="O375" s="219"/>
      <c r="P375" s="219"/>
      <c r="Q375" s="219"/>
      <c r="R375" s="219"/>
    </row>
    <row r="376" spans="3:18" s="215" customFormat="1" x14ac:dyDescent="0.15">
      <c r="C376" s="214"/>
      <c r="G376" s="216"/>
      <c r="H376" s="217"/>
      <c r="I376" s="217"/>
      <c r="J376" s="218"/>
      <c r="K376" s="217"/>
      <c r="L376" s="219"/>
      <c r="M376" s="219"/>
      <c r="N376" s="219"/>
      <c r="O376" s="219"/>
      <c r="P376" s="219"/>
      <c r="Q376" s="219"/>
      <c r="R376" s="219"/>
    </row>
    <row r="377" spans="3:18" s="215" customFormat="1" x14ac:dyDescent="0.15">
      <c r="C377" s="214"/>
      <c r="G377" s="216"/>
      <c r="H377" s="217"/>
      <c r="I377" s="217"/>
      <c r="J377" s="218"/>
      <c r="K377" s="217"/>
      <c r="L377" s="219"/>
      <c r="M377" s="219"/>
      <c r="N377" s="219"/>
      <c r="O377" s="219"/>
      <c r="P377" s="219"/>
      <c r="Q377" s="219"/>
      <c r="R377" s="219"/>
    </row>
    <row r="378" spans="3:18" s="215" customFormat="1" x14ac:dyDescent="0.15">
      <c r="C378" s="214"/>
      <c r="G378" s="216"/>
      <c r="H378" s="217"/>
      <c r="I378" s="217"/>
      <c r="J378" s="218"/>
      <c r="K378" s="217"/>
      <c r="L378" s="219"/>
      <c r="M378" s="219"/>
      <c r="N378" s="219"/>
      <c r="O378" s="219"/>
      <c r="P378" s="219"/>
      <c r="Q378" s="219"/>
      <c r="R378" s="219"/>
    </row>
    <row r="379" spans="3:18" s="215" customFormat="1" x14ac:dyDescent="0.15">
      <c r="C379" s="214"/>
      <c r="G379" s="216"/>
      <c r="H379" s="217"/>
      <c r="I379" s="217"/>
      <c r="J379" s="218"/>
      <c r="K379" s="217"/>
      <c r="L379" s="219"/>
      <c r="M379" s="219"/>
      <c r="N379" s="219"/>
      <c r="O379" s="219"/>
      <c r="P379" s="219"/>
      <c r="Q379" s="219"/>
      <c r="R379" s="219"/>
    </row>
    <row r="380" spans="3:18" s="215" customFormat="1" x14ac:dyDescent="0.15">
      <c r="C380" s="214"/>
      <c r="G380" s="216"/>
      <c r="H380" s="217"/>
      <c r="I380" s="217"/>
      <c r="J380" s="218"/>
      <c r="K380" s="217"/>
      <c r="L380" s="219"/>
      <c r="M380" s="219"/>
      <c r="N380" s="219"/>
      <c r="O380" s="219"/>
      <c r="P380" s="219"/>
      <c r="Q380" s="219"/>
      <c r="R380" s="219"/>
    </row>
    <row r="381" spans="3:18" s="215" customFormat="1" x14ac:dyDescent="0.15">
      <c r="C381" s="214"/>
      <c r="G381" s="216"/>
      <c r="H381" s="217"/>
      <c r="I381" s="217"/>
      <c r="J381" s="218"/>
      <c r="K381" s="217"/>
      <c r="L381" s="219"/>
      <c r="M381" s="219"/>
      <c r="N381" s="219"/>
      <c r="O381" s="219"/>
      <c r="P381" s="219"/>
      <c r="Q381" s="219"/>
      <c r="R381" s="219"/>
    </row>
    <row r="382" spans="3:18" s="215" customFormat="1" x14ac:dyDescent="0.15">
      <c r="C382" s="214"/>
      <c r="G382" s="216"/>
      <c r="H382" s="217"/>
      <c r="I382" s="217"/>
      <c r="J382" s="218"/>
      <c r="K382" s="217"/>
      <c r="L382" s="219"/>
      <c r="M382" s="219"/>
      <c r="N382" s="219"/>
      <c r="O382" s="219"/>
      <c r="P382" s="219"/>
      <c r="Q382" s="219"/>
      <c r="R382" s="219"/>
    </row>
    <row r="383" spans="3:18" s="215" customFormat="1" x14ac:dyDescent="0.15">
      <c r="C383" s="214"/>
      <c r="G383" s="216"/>
      <c r="H383" s="217"/>
      <c r="I383" s="217"/>
      <c r="J383" s="218"/>
      <c r="K383" s="217"/>
      <c r="L383" s="219"/>
      <c r="M383" s="219"/>
      <c r="N383" s="219"/>
      <c r="O383" s="219"/>
      <c r="P383" s="219"/>
      <c r="Q383" s="219"/>
      <c r="R383" s="219"/>
    </row>
    <row r="384" spans="3:18" s="215" customFormat="1" x14ac:dyDescent="0.15">
      <c r="C384" s="214"/>
      <c r="G384" s="216"/>
      <c r="H384" s="217"/>
      <c r="I384" s="217"/>
      <c r="J384" s="218"/>
      <c r="K384" s="217"/>
      <c r="L384" s="219"/>
      <c r="M384" s="219"/>
      <c r="N384" s="219"/>
      <c r="O384" s="219"/>
      <c r="P384" s="219"/>
      <c r="Q384" s="219"/>
      <c r="R384" s="219"/>
    </row>
    <row r="385" spans="3:18" s="215" customFormat="1" x14ac:dyDescent="0.15">
      <c r="C385" s="214"/>
      <c r="G385" s="216"/>
      <c r="H385" s="217"/>
      <c r="I385" s="217"/>
      <c r="J385" s="218"/>
      <c r="K385" s="217"/>
      <c r="L385" s="219"/>
      <c r="M385" s="219"/>
      <c r="N385" s="219"/>
      <c r="O385" s="219"/>
      <c r="P385" s="219"/>
      <c r="Q385" s="219"/>
      <c r="R385" s="219"/>
    </row>
    <row r="386" spans="3:18" s="215" customFormat="1" x14ac:dyDescent="0.15">
      <c r="C386" s="214"/>
      <c r="G386" s="216"/>
      <c r="H386" s="217"/>
      <c r="I386" s="217"/>
      <c r="J386" s="218"/>
      <c r="K386" s="217"/>
      <c r="L386" s="219"/>
      <c r="M386" s="219"/>
      <c r="N386" s="219"/>
      <c r="O386" s="219"/>
      <c r="P386" s="219"/>
      <c r="Q386" s="219"/>
      <c r="R386" s="219"/>
    </row>
    <row r="387" spans="3:18" s="215" customFormat="1" x14ac:dyDescent="0.15">
      <c r="C387" s="214"/>
      <c r="G387" s="216"/>
      <c r="H387" s="217"/>
      <c r="I387" s="217"/>
      <c r="J387" s="218"/>
      <c r="K387" s="217"/>
      <c r="L387" s="219"/>
      <c r="M387" s="219"/>
      <c r="N387" s="219"/>
      <c r="O387" s="219"/>
      <c r="P387" s="219"/>
      <c r="Q387" s="219"/>
      <c r="R387" s="219"/>
    </row>
    <row r="388" spans="3:18" s="215" customFormat="1" x14ac:dyDescent="0.15">
      <c r="C388" s="214"/>
      <c r="G388" s="216"/>
      <c r="H388" s="217"/>
      <c r="I388" s="217"/>
      <c r="J388" s="218"/>
      <c r="K388" s="217"/>
      <c r="L388" s="219"/>
      <c r="M388" s="219"/>
      <c r="N388" s="219"/>
      <c r="O388" s="219"/>
      <c r="P388" s="219"/>
      <c r="Q388" s="219"/>
      <c r="R388" s="219"/>
    </row>
    <row r="389" spans="3:18" s="215" customFormat="1" x14ac:dyDescent="0.15">
      <c r="C389" s="214"/>
      <c r="G389" s="216"/>
      <c r="H389" s="217"/>
      <c r="I389" s="217"/>
      <c r="J389" s="218"/>
      <c r="K389" s="217"/>
      <c r="L389" s="219"/>
      <c r="M389" s="219"/>
      <c r="N389" s="219"/>
      <c r="O389" s="219"/>
      <c r="P389" s="219"/>
      <c r="Q389" s="219"/>
      <c r="R389" s="219"/>
    </row>
    <row r="390" spans="3:18" s="215" customFormat="1" x14ac:dyDescent="0.15">
      <c r="C390" s="214"/>
      <c r="G390" s="216"/>
      <c r="H390" s="217"/>
      <c r="I390" s="217"/>
      <c r="J390" s="218"/>
      <c r="K390" s="217"/>
      <c r="L390" s="219"/>
      <c r="M390" s="219"/>
      <c r="N390" s="219"/>
      <c r="O390" s="219"/>
      <c r="P390" s="219"/>
      <c r="Q390" s="219"/>
      <c r="R390" s="219"/>
    </row>
    <row r="391" spans="3:18" s="215" customFormat="1" x14ac:dyDescent="0.15">
      <c r="C391" s="214"/>
      <c r="G391" s="216"/>
      <c r="H391" s="217"/>
      <c r="I391" s="217"/>
      <c r="J391" s="218"/>
      <c r="K391" s="217"/>
      <c r="L391" s="219"/>
      <c r="M391" s="219"/>
      <c r="N391" s="219"/>
      <c r="O391" s="219"/>
      <c r="P391" s="219"/>
      <c r="Q391" s="219"/>
      <c r="R391" s="219"/>
    </row>
    <row r="392" spans="3:18" s="215" customFormat="1" x14ac:dyDescent="0.15">
      <c r="C392" s="214"/>
      <c r="G392" s="216"/>
      <c r="H392" s="217"/>
      <c r="I392" s="217"/>
      <c r="J392" s="218"/>
      <c r="K392" s="217"/>
      <c r="L392" s="219"/>
      <c r="M392" s="219"/>
      <c r="N392" s="219"/>
      <c r="O392" s="219"/>
      <c r="P392" s="219"/>
      <c r="Q392" s="219"/>
      <c r="R392" s="219"/>
    </row>
    <row r="393" spans="3:18" s="215" customFormat="1" x14ac:dyDescent="0.15">
      <c r="C393" s="214"/>
      <c r="G393" s="216"/>
      <c r="H393" s="217"/>
      <c r="I393" s="217"/>
      <c r="J393" s="218"/>
      <c r="K393" s="217"/>
      <c r="L393" s="219"/>
      <c r="M393" s="219"/>
      <c r="N393" s="219"/>
      <c r="O393" s="219"/>
      <c r="P393" s="219"/>
      <c r="Q393" s="219"/>
      <c r="R393" s="219"/>
    </row>
    <row r="394" spans="3:18" s="215" customFormat="1" x14ac:dyDescent="0.15">
      <c r="C394" s="214"/>
      <c r="G394" s="216"/>
      <c r="H394" s="217"/>
      <c r="I394" s="217"/>
      <c r="J394" s="218"/>
      <c r="K394" s="217"/>
      <c r="L394" s="219"/>
      <c r="M394" s="219"/>
      <c r="N394" s="219"/>
      <c r="O394" s="219"/>
      <c r="P394" s="219"/>
      <c r="Q394" s="219"/>
      <c r="R394" s="219"/>
    </row>
    <row r="395" spans="3:18" s="215" customFormat="1" x14ac:dyDescent="0.15">
      <c r="C395" s="214"/>
      <c r="G395" s="216"/>
      <c r="H395" s="217"/>
      <c r="I395" s="217"/>
      <c r="J395" s="218"/>
      <c r="K395" s="217"/>
      <c r="L395" s="219"/>
      <c r="M395" s="219"/>
      <c r="N395" s="219"/>
      <c r="O395" s="219"/>
      <c r="P395" s="219"/>
      <c r="Q395" s="219"/>
      <c r="R395" s="219"/>
    </row>
    <row r="396" spans="3:18" s="215" customFormat="1" x14ac:dyDescent="0.15">
      <c r="C396" s="214"/>
      <c r="G396" s="216"/>
      <c r="H396" s="217"/>
      <c r="I396" s="217"/>
      <c r="J396" s="218"/>
      <c r="K396" s="217"/>
      <c r="L396" s="219"/>
      <c r="M396" s="219"/>
      <c r="N396" s="219"/>
      <c r="O396" s="219"/>
      <c r="P396" s="219"/>
      <c r="Q396" s="219"/>
      <c r="R396" s="219"/>
    </row>
    <row r="397" spans="3:18" s="215" customFormat="1" x14ac:dyDescent="0.15">
      <c r="C397" s="214"/>
      <c r="G397" s="216"/>
      <c r="H397" s="217"/>
      <c r="I397" s="217"/>
      <c r="J397" s="218"/>
      <c r="K397" s="217"/>
      <c r="L397" s="219"/>
      <c r="M397" s="219"/>
      <c r="N397" s="219"/>
      <c r="O397" s="219"/>
      <c r="P397" s="219"/>
      <c r="Q397" s="219"/>
      <c r="R397" s="219"/>
    </row>
    <row r="398" spans="3:18" s="215" customFormat="1" x14ac:dyDescent="0.15">
      <c r="C398" s="214"/>
      <c r="G398" s="216"/>
      <c r="H398" s="217"/>
      <c r="I398" s="217"/>
      <c r="J398" s="218"/>
      <c r="K398" s="217"/>
      <c r="L398" s="219"/>
      <c r="M398" s="219"/>
      <c r="N398" s="219"/>
      <c r="O398" s="219"/>
      <c r="P398" s="219"/>
      <c r="Q398" s="219"/>
      <c r="R398" s="219"/>
    </row>
    <row r="399" spans="3:18" s="215" customFormat="1" x14ac:dyDescent="0.15">
      <c r="C399" s="214"/>
      <c r="G399" s="216"/>
      <c r="H399" s="217"/>
      <c r="I399" s="217"/>
      <c r="J399" s="218"/>
      <c r="K399" s="217"/>
      <c r="L399" s="219"/>
      <c r="M399" s="219"/>
      <c r="N399" s="219"/>
      <c r="O399" s="219"/>
      <c r="P399" s="219"/>
      <c r="Q399" s="219"/>
      <c r="R399" s="219"/>
    </row>
    <row r="400" spans="3:18" s="215" customFormat="1" x14ac:dyDescent="0.15">
      <c r="C400" s="214"/>
      <c r="G400" s="216"/>
      <c r="H400" s="217"/>
      <c r="I400" s="217"/>
      <c r="J400" s="218"/>
      <c r="K400" s="217"/>
      <c r="L400" s="219"/>
      <c r="M400" s="219"/>
      <c r="N400" s="219"/>
      <c r="O400" s="219"/>
      <c r="P400" s="219"/>
      <c r="Q400" s="219"/>
      <c r="R400" s="219"/>
    </row>
    <row r="401" spans="3:18" s="215" customFormat="1" x14ac:dyDescent="0.15">
      <c r="C401" s="214"/>
      <c r="G401" s="216"/>
      <c r="H401" s="217"/>
      <c r="I401" s="217"/>
      <c r="J401" s="218"/>
      <c r="K401" s="217"/>
      <c r="L401" s="219"/>
      <c r="M401" s="219"/>
      <c r="N401" s="219"/>
      <c r="O401" s="219"/>
      <c r="P401" s="219"/>
      <c r="Q401" s="219"/>
      <c r="R401" s="219"/>
    </row>
    <row r="402" spans="3:18" s="215" customFormat="1" x14ac:dyDescent="0.15">
      <c r="C402" s="214"/>
      <c r="G402" s="216"/>
      <c r="H402" s="217"/>
      <c r="I402" s="217"/>
      <c r="J402" s="218"/>
      <c r="K402" s="217"/>
      <c r="L402" s="219"/>
      <c r="M402" s="219"/>
      <c r="N402" s="219"/>
      <c r="O402" s="219"/>
      <c r="P402" s="219"/>
      <c r="Q402" s="219"/>
      <c r="R402" s="219"/>
    </row>
    <row r="403" spans="3:18" s="215" customFormat="1" x14ac:dyDescent="0.15">
      <c r="C403" s="214"/>
      <c r="G403" s="216"/>
      <c r="H403" s="217"/>
      <c r="I403" s="217"/>
      <c r="J403" s="218"/>
      <c r="K403" s="217"/>
      <c r="L403" s="219"/>
      <c r="M403" s="219"/>
      <c r="N403" s="219"/>
      <c r="O403" s="219"/>
      <c r="P403" s="219"/>
      <c r="Q403" s="219"/>
      <c r="R403" s="219"/>
    </row>
    <row r="404" spans="3:18" s="215" customFormat="1" x14ac:dyDescent="0.15">
      <c r="C404" s="214"/>
      <c r="G404" s="216"/>
      <c r="H404" s="217"/>
      <c r="I404" s="217"/>
      <c r="J404" s="218"/>
      <c r="K404" s="217"/>
      <c r="L404" s="219"/>
      <c r="M404" s="219"/>
      <c r="N404" s="219"/>
      <c r="O404" s="219"/>
      <c r="P404" s="219"/>
      <c r="Q404" s="219"/>
      <c r="R404" s="219"/>
    </row>
    <row r="405" spans="3:18" s="215" customFormat="1" x14ac:dyDescent="0.15">
      <c r="C405" s="214"/>
      <c r="G405" s="216"/>
      <c r="H405" s="217"/>
      <c r="I405" s="217"/>
      <c r="J405" s="218"/>
      <c r="K405" s="217"/>
      <c r="L405" s="219"/>
      <c r="M405" s="219"/>
      <c r="N405" s="219"/>
      <c r="O405" s="219"/>
      <c r="P405" s="219"/>
      <c r="Q405" s="219"/>
      <c r="R405" s="219"/>
    </row>
    <row r="406" spans="3:18" s="215" customFormat="1" x14ac:dyDescent="0.15">
      <c r="C406" s="214"/>
      <c r="G406" s="216"/>
      <c r="H406" s="217"/>
      <c r="I406" s="217"/>
      <c r="J406" s="218"/>
      <c r="K406" s="217"/>
      <c r="L406" s="219"/>
      <c r="M406" s="219"/>
      <c r="N406" s="219"/>
      <c r="O406" s="219"/>
      <c r="P406" s="219"/>
      <c r="Q406" s="219"/>
      <c r="R406" s="219"/>
    </row>
    <row r="407" spans="3:18" s="215" customFormat="1" x14ac:dyDescent="0.15">
      <c r="C407" s="214"/>
      <c r="G407" s="216"/>
      <c r="H407" s="217"/>
      <c r="I407" s="217"/>
      <c r="J407" s="218"/>
      <c r="K407" s="217"/>
      <c r="L407" s="219"/>
      <c r="M407" s="219"/>
      <c r="N407" s="219"/>
      <c r="O407" s="219"/>
      <c r="P407" s="219"/>
      <c r="Q407" s="219"/>
      <c r="R407" s="219"/>
    </row>
    <row r="408" spans="3:18" s="215" customFormat="1" x14ac:dyDescent="0.15">
      <c r="C408" s="214"/>
      <c r="G408" s="216"/>
      <c r="H408" s="217"/>
      <c r="I408" s="217"/>
      <c r="J408" s="218"/>
      <c r="K408" s="217"/>
      <c r="L408" s="219"/>
      <c r="M408" s="219"/>
      <c r="N408" s="219"/>
      <c r="O408" s="219"/>
      <c r="P408" s="219"/>
      <c r="Q408" s="219"/>
      <c r="R408" s="219"/>
    </row>
    <row r="409" spans="3:18" s="215" customFormat="1" x14ac:dyDescent="0.15">
      <c r="C409" s="214"/>
      <c r="G409" s="216"/>
      <c r="H409" s="217"/>
      <c r="I409" s="217"/>
      <c r="J409" s="218"/>
      <c r="K409" s="217"/>
      <c r="L409" s="219"/>
      <c r="M409" s="219"/>
      <c r="N409" s="219"/>
      <c r="O409" s="219"/>
      <c r="P409" s="219"/>
      <c r="Q409" s="219"/>
      <c r="R409" s="219"/>
    </row>
    <row r="410" spans="3:18" s="215" customFormat="1" x14ac:dyDescent="0.15">
      <c r="C410" s="214"/>
      <c r="G410" s="216"/>
      <c r="H410" s="217"/>
      <c r="I410" s="217"/>
      <c r="J410" s="218"/>
      <c r="K410" s="217"/>
      <c r="L410" s="219"/>
      <c r="M410" s="219"/>
      <c r="N410" s="219"/>
      <c r="O410" s="219"/>
      <c r="P410" s="219"/>
      <c r="Q410" s="219"/>
      <c r="R410" s="219"/>
    </row>
    <row r="411" spans="3:18" s="215" customFormat="1" x14ac:dyDescent="0.15">
      <c r="C411" s="214"/>
      <c r="G411" s="216"/>
      <c r="H411" s="217"/>
      <c r="I411" s="217"/>
      <c r="J411" s="218"/>
      <c r="K411" s="217"/>
      <c r="L411" s="219"/>
      <c r="M411" s="219"/>
      <c r="N411" s="219"/>
      <c r="O411" s="219"/>
      <c r="P411" s="219"/>
      <c r="Q411" s="219"/>
      <c r="R411" s="219"/>
    </row>
    <row r="412" spans="3:18" s="215" customFormat="1" x14ac:dyDescent="0.15">
      <c r="C412" s="214"/>
      <c r="G412" s="216"/>
      <c r="H412" s="217"/>
      <c r="I412" s="217"/>
      <c r="J412" s="218"/>
      <c r="K412" s="217"/>
      <c r="L412" s="219"/>
      <c r="M412" s="219"/>
      <c r="N412" s="219"/>
      <c r="O412" s="219"/>
      <c r="P412" s="219"/>
      <c r="Q412" s="219"/>
      <c r="R412" s="219"/>
    </row>
    <row r="413" spans="3:18" s="215" customFormat="1" x14ac:dyDescent="0.15">
      <c r="C413" s="214"/>
      <c r="G413" s="216"/>
      <c r="H413" s="217"/>
      <c r="I413" s="217"/>
      <c r="J413" s="218"/>
      <c r="K413" s="217"/>
      <c r="L413" s="219"/>
      <c r="M413" s="219"/>
      <c r="N413" s="219"/>
      <c r="O413" s="219"/>
      <c r="P413" s="219"/>
      <c r="Q413" s="219"/>
      <c r="R413" s="219"/>
    </row>
    <row r="414" spans="3:18" s="215" customFormat="1" x14ac:dyDescent="0.15">
      <c r="C414" s="214"/>
      <c r="G414" s="216"/>
      <c r="H414" s="217"/>
      <c r="I414" s="217"/>
      <c r="J414" s="218"/>
      <c r="K414" s="217"/>
      <c r="L414" s="219"/>
      <c r="M414" s="219"/>
      <c r="N414" s="219"/>
      <c r="O414" s="219"/>
      <c r="P414" s="219"/>
      <c r="Q414" s="219"/>
      <c r="R414" s="219"/>
    </row>
    <row r="415" spans="3:18" s="215" customFormat="1" x14ac:dyDescent="0.15">
      <c r="C415" s="214"/>
      <c r="G415" s="216"/>
      <c r="H415" s="217"/>
      <c r="I415" s="217"/>
      <c r="J415" s="218"/>
      <c r="K415" s="217"/>
      <c r="L415" s="219"/>
      <c r="M415" s="219"/>
      <c r="N415" s="219"/>
      <c r="O415" s="219"/>
      <c r="P415" s="219"/>
      <c r="Q415" s="219"/>
      <c r="R415" s="219"/>
    </row>
    <row r="416" spans="3:18" s="215" customFormat="1" x14ac:dyDescent="0.15">
      <c r="C416" s="214"/>
      <c r="G416" s="216"/>
      <c r="H416" s="217"/>
      <c r="I416" s="217"/>
      <c r="J416" s="218"/>
      <c r="K416" s="217"/>
      <c r="L416" s="219"/>
      <c r="M416" s="219"/>
      <c r="N416" s="219"/>
      <c r="O416" s="219"/>
      <c r="P416" s="219"/>
      <c r="Q416" s="219"/>
      <c r="R416" s="219"/>
    </row>
    <row r="417" spans="3:18" s="215" customFormat="1" x14ac:dyDescent="0.15">
      <c r="C417" s="214"/>
      <c r="G417" s="216"/>
      <c r="H417" s="217"/>
      <c r="I417" s="217"/>
      <c r="J417" s="218"/>
      <c r="K417" s="217"/>
      <c r="L417" s="219"/>
      <c r="M417" s="219"/>
      <c r="N417" s="219"/>
      <c r="O417" s="219"/>
      <c r="P417" s="219"/>
      <c r="Q417" s="219"/>
      <c r="R417" s="219"/>
    </row>
    <row r="418" spans="3:18" s="215" customFormat="1" x14ac:dyDescent="0.15">
      <c r="C418" s="214"/>
      <c r="G418" s="216"/>
      <c r="H418" s="217"/>
      <c r="I418" s="217"/>
      <c r="J418" s="218"/>
      <c r="K418" s="217"/>
      <c r="L418" s="219"/>
      <c r="M418" s="219"/>
      <c r="N418" s="219"/>
      <c r="O418" s="219"/>
      <c r="P418" s="219"/>
      <c r="Q418" s="219"/>
      <c r="R418" s="219"/>
    </row>
    <row r="419" spans="3:18" s="215" customFormat="1" x14ac:dyDescent="0.15">
      <c r="C419" s="214"/>
      <c r="G419" s="216"/>
      <c r="H419" s="217"/>
      <c r="I419" s="217"/>
      <c r="J419" s="218"/>
      <c r="K419" s="217"/>
      <c r="L419" s="219"/>
      <c r="M419" s="219"/>
      <c r="N419" s="219"/>
      <c r="O419" s="219"/>
      <c r="P419" s="219"/>
      <c r="Q419" s="219"/>
      <c r="R419" s="219"/>
    </row>
    <row r="420" spans="3:18" s="215" customFormat="1" x14ac:dyDescent="0.15">
      <c r="C420" s="214"/>
      <c r="G420" s="216"/>
      <c r="H420" s="217"/>
      <c r="I420" s="217"/>
      <c r="J420" s="218"/>
      <c r="K420" s="217"/>
      <c r="L420" s="219"/>
      <c r="M420" s="219"/>
      <c r="N420" s="219"/>
      <c r="O420" s="219"/>
      <c r="P420" s="219"/>
      <c r="Q420" s="219"/>
      <c r="R420" s="219"/>
    </row>
    <row r="421" spans="3:18" s="215" customFormat="1" x14ac:dyDescent="0.15">
      <c r="C421" s="214"/>
      <c r="G421" s="216"/>
      <c r="H421" s="217"/>
      <c r="I421" s="217"/>
      <c r="J421" s="218"/>
      <c r="K421" s="217"/>
      <c r="L421" s="219"/>
      <c r="M421" s="219"/>
      <c r="N421" s="219"/>
      <c r="O421" s="219"/>
      <c r="P421" s="219"/>
      <c r="Q421" s="219"/>
      <c r="R421" s="219"/>
    </row>
    <row r="422" spans="3:18" s="215" customFormat="1" x14ac:dyDescent="0.15">
      <c r="C422" s="214"/>
      <c r="G422" s="216"/>
      <c r="H422" s="217"/>
      <c r="I422" s="217"/>
      <c r="J422" s="218"/>
      <c r="K422" s="217"/>
      <c r="L422" s="219"/>
      <c r="M422" s="219"/>
      <c r="N422" s="219"/>
      <c r="O422" s="219"/>
      <c r="P422" s="219"/>
      <c r="Q422" s="219"/>
      <c r="R422" s="219"/>
    </row>
    <row r="423" spans="3:18" s="215" customFormat="1" x14ac:dyDescent="0.15">
      <c r="C423" s="214"/>
      <c r="G423" s="216"/>
      <c r="H423" s="217"/>
      <c r="I423" s="217"/>
      <c r="J423" s="218"/>
      <c r="K423" s="217"/>
      <c r="L423" s="219"/>
      <c r="M423" s="219"/>
      <c r="N423" s="219"/>
      <c r="O423" s="219"/>
      <c r="P423" s="219"/>
      <c r="Q423" s="219"/>
      <c r="R423" s="219"/>
    </row>
    <row r="424" spans="3:18" s="215" customFormat="1" x14ac:dyDescent="0.15">
      <c r="C424" s="214"/>
      <c r="G424" s="216"/>
      <c r="H424" s="217"/>
      <c r="I424" s="217"/>
      <c r="J424" s="218"/>
      <c r="K424" s="217"/>
      <c r="L424" s="219"/>
      <c r="M424" s="219"/>
      <c r="N424" s="219"/>
      <c r="O424" s="219"/>
      <c r="P424" s="219"/>
      <c r="Q424" s="219"/>
      <c r="R424" s="219"/>
    </row>
    <row r="425" spans="3:18" s="215" customFormat="1" x14ac:dyDescent="0.15">
      <c r="C425" s="214"/>
      <c r="G425" s="216"/>
      <c r="H425" s="217"/>
      <c r="I425" s="217"/>
      <c r="J425" s="218"/>
      <c r="K425" s="217"/>
      <c r="L425" s="219"/>
      <c r="M425" s="219"/>
      <c r="N425" s="219"/>
      <c r="O425" s="219"/>
      <c r="P425" s="219"/>
      <c r="Q425" s="219"/>
      <c r="R425" s="219"/>
    </row>
    <row r="426" spans="3:18" s="215" customFormat="1" x14ac:dyDescent="0.15">
      <c r="C426" s="214"/>
      <c r="G426" s="216"/>
      <c r="H426" s="217"/>
      <c r="I426" s="217"/>
      <c r="J426" s="218"/>
      <c r="K426" s="217"/>
      <c r="L426" s="219"/>
      <c r="M426" s="219"/>
      <c r="N426" s="219"/>
      <c r="O426" s="219"/>
      <c r="P426" s="219"/>
      <c r="Q426" s="219"/>
      <c r="R426" s="219"/>
    </row>
    <row r="427" spans="3:18" s="215" customFormat="1" x14ac:dyDescent="0.15">
      <c r="C427" s="214"/>
      <c r="G427" s="216"/>
      <c r="H427" s="217"/>
      <c r="I427" s="217"/>
      <c r="J427" s="218"/>
      <c r="K427" s="217"/>
      <c r="L427" s="219"/>
      <c r="M427" s="219"/>
      <c r="N427" s="219"/>
      <c r="O427" s="219"/>
      <c r="P427" s="219"/>
      <c r="Q427" s="219"/>
      <c r="R427" s="219"/>
    </row>
    <row r="428" spans="3:18" s="215" customFormat="1" x14ac:dyDescent="0.15">
      <c r="C428" s="214"/>
      <c r="G428" s="216"/>
      <c r="H428" s="217"/>
      <c r="I428" s="217"/>
      <c r="J428" s="218"/>
      <c r="K428" s="217"/>
      <c r="L428" s="219"/>
      <c r="M428" s="219"/>
      <c r="N428" s="219"/>
      <c r="O428" s="219"/>
      <c r="P428" s="219"/>
      <c r="Q428" s="219"/>
      <c r="R428" s="219"/>
    </row>
    <row r="429" spans="3:18" s="215" customFormat="1" x14ac:dyDescent="0.15">
      <c r="C429" s="214"/>
      <c r="G429" s="216"/>
      <c r="H429" s="217"/>
      <c r="I429" s="217"/>
      <c r="J429" s="218"/>
      <c r="K429" s="217"/>
      <c r="L429" s="219"/>
      <c r="M429" s="219"/>
      <c r="N429" s="219"/>
      <c r="O429" s="219"/>
      <c r="P429" s="219"/>
      <c r="Q429" s="219"/>
      <c r="R429" s="219"/>
    </row>
    <row r="430" spans="3:18" s="215" customFormat="1" x14ac:dyDescent="0.15">
      <c r="C430" s="214"/>
      <c r="G430" s="216"/>
      <c r="H430" s="217"/>
      <c r="I430" s="217"/>
      <c r="J430" s="218"/>
      <c r="K430" s="217"/>
      <c r="L430" s="219"/>
      <c r="M430" s="219"/>
      <c r="N430" s="219"/>
      <c r="O430" s="219"/>
      <c r="P430" s="219"/>
      <c r="Q430" s="219"/>
      <c r="R430" s="219"/>
    </row>
    <row r="431" spans="3:18" s="215" customFormat="1" x14ac:dyDescent="0.15">
      <c r="C431" s="214"/>
      <c r="G431" s="216"/>
      <c r="H431" s="217"/>
      <c r="I431" s="217"/>
      <c r="J431" s="218"/>
      <c r="K431" s="217"/>
      <c r="L431" s="219"/>
      <c r="M431" s="219"/>
      <c r="N431" s="219"/>
      <c r="O431" s="219"/>
      <c r="P431" s="219"/>
      <c r="Q431" s="219"/>
      <c r="R431" s="219"/>
    </row>
    <row r="432" spans="3:18" s="215" customFormat="1" x14ac:dyDescent="0.15">
      <c r="C432" s="214"/>
      <c r="G432" s="216"/>
      <c r="H432" s="217"/>
      <c r="I432" s="217"/>
      <c r="J432" s="218"/>
      <c r="K432" s="217"/>
      <c r="L432" s="219"/>
      <c r="M432" s="219"/>
      <c r="N432" s="219"/>
      <c r="O432" s="219"/>
      <c r="P432" s="219"/>
      <c r="Q432" s="219"/>
      <c r="R432" s="219"/>
    </row>
    <row r="433" spans="1:18" s="215" customFormat="1" x14ac:dyDescent="0.15">
      <c r="C433" s="214"/>
      <c r="G433" s="216"/>
      <c r="H433" s="217"/>
      <c r="I433" s="217"/>
      <c r="J433" s="218"/>
      <c r="K433" s="217"/>
      <c r="L433" s="219"/>
      <c r="M433" s="219"/>
      <c r="N433" s="219"/>
      <c r="O433" s="219"/>
      <c r="P433" s="219"/>
      <c r="Q433" s="219"/>
      <c r="R433" s="219"/>
    </row>
    <row r="434" spans="1:18" s="215" customFormat="1" x14ac:dyDescent="0.15">
      <c r="C434" s="214"/>
      <c r="G434" s="216"/>
      <c r="H434" s="217"/>
      <c r="I434" s="217"/>
      <c r="J434" s="218"/>
      <c r="K434" s="217"/>
      <c r="L434" s="219"/>
      <c r="M434" s="219"/>
      <c r="N434" s="219"/>
      <c r="O434" s="219"/>
      <c r="P434" s="219"/>
      <c r="Q434" s="219"/>
      <c r="R434" s="219"/>
    </row>
    <row r="435" spans="1:18" s="215" customFormat="1" x14ac:dyDescent="0.15">
      <c r="C435" s="214"/>
      <c r="G435" s="216"/>
      <c r="H435" s="217"/>
      <c r="I435" s="217"/>
      <c r="J435" s="218"/>
      <c r="K435" s="217"/>
      <c r="L435" s="219"/>
      <c r="M435" s="219"/>
      <c r="N435" s="219"/>
      <c r="O435" s="219"/>
      <c r="P435" s="219"/>
      <c r="Q435" s="219"/>
      <c r="R435" s="219"/>
    </row>
    <row r="436" spans="1:18" s="215" customFormat="1" x14ac:dyDescent="0.15">
      <c r="C436" s="214"/>
      <c r="G436" s="216"/>
      <c r="H436" s="217"/>
      <c r="I436" s="217"/>
      <c r="J436" s="218"/>
      <c r="K436" s="217"/>
      <c r="L436" s="219"/>
      <c r="M436" s="219"/>
      <c r="N436" s="219"/>
      <c r="O436" s="219"/>
      <c r="P436" s="219"/>
      <c r="Q436" s="219"/>
      <c r="R436" s="219"/>
    </row>
    <row r="437" spans="1:18" s="215" customFormat="1" x14ac:dyDescent="0.15">
      <c r="C437" s="214"/>
      <c r="G437" s="216"/>
      <c r="H437" s="217"/>
      <c r="I437" s="217"/>
      <c r="J437" s="218"/>
      <c r="K437" s="217"/>
      <c r="L437" s="219"/>
      <c r="M437" s="219"/>
      <c r="N437" s="219"/>
      <c r="O437" s="219"/>
      <c r="P437" s="219"/>
      <c r="Q437" s="219"/>
      <c r="R437" s="219"/>
    </row>
    <row r="438" spans="1:18" s="215" customFormat="1" x14ac:dyDescent="0.15">
      <c r="C438" s="214"/>
      <c r="G438" s="216"/>
      <c r="H438" s="217"/>
      <c r="I438" s="217"/>
      <c r="J438" s="218"/>
      <c r="K438" s="217"/>
      <c r="L438" s="219"/>
      <c r="M438" s="219"/>
      <c r="N438" s="219"/>
      <c r="O438" s="219"/>
      <c r="P438" s="219"/>
      <c r="Q438" s="219"/>
      <c r="R438" s="219"/>
    </row>
    <row r="439" spans="1:18" s="215" customFormat="1" x14ac:dyDescent="0.15">
      <c r="C439" s="214"/>
      <c r="G439" s="216"/>
      <c r="H439" s="217"/>
      <c r="I439" s="217"/>
      <c r="J439" s="218"/>
      <c r="K439" s="217"/>
      <c r="L439" s="219"/>
      <c r="M439" s="219"/>
      <c r="N439" s="219"/>
      <c r="O439" s="219"/>
      <c r="P439" s="219"/>
      <c r="Q439" s="219"/>
      <c r="R439" s="219"/>
    </row>
    <row r="440" spans="1:18" s="215" customFormat="1" x14ac:dyDescent="0.15">
      <c r="C440" s="214"/>
      <c r="G440" s="216"/>
      <c r="H440" s="217"/>
      <c r="I440" s="217"/>
      <c r="J440" s="218"/>
      <c r="K440" s="217"/>
      <c r="L440" s="219"/>
      <c r="M440" s="219"/>
      <c r="N440" s="219"/>
      <c r="O440" s="219"/>
      <c r="P440" s="219"/>
      <c r="Q440" s="219"/>
      <c r="R440" s="219"/>
    </row>
    <row r="441" spans="1:18" s="215" customFormat="1" x14ac:dyDescent="0.15">
      <c r="C441" s="214"/>
      <c r="G441" s="216"/>
      <c r="H441" s="217"/>
      <c r="I441" s="217"/>
      <c r="J441" s="218"/>
      <c r="K441" s="217"/>
      <c r="L441" s="219"/>
      <c r="M441" s="219"/>
      <c r="N441" s="219"/>
      <c r="O441" s="219"/>
      <c r="P441" s="219"/>
      <c r="Q441" s="219"/>
      <c r="R441" s="219"/>
    </row>
    <row r="442" spans="1:18" s="215" customFormat="1" x14ac:dyDescent="0.15">
      <c r="C442" s="214"/>
      <c r="G442" s="216"/>
      <c r="H442" s="217"/>
      <c r="I442" s="217"/>
      <c r="J442" s="218"/>
      <c r="K442" s="217"/>
      <c r="L442" s="219"/>
      <c r="M442" s="219"/>
      <c r="N442" s="219"/>
      <c r="O442" s="219"/>
      <c r="P442" s="219"/>
      <c r="Q442" s="219"/>
      <c r="R442" s="219"/>
    </row>
    <row r="443" spans="1:18" s="215" customFormat="1" x14ac:dyDescent="0.15">
      <c r="C443" s="214"/>
      <c r="G443" s="216"/>
      <c r="H443" s="217"/>
      <c r="I443" s="217"/>
      <c r="J443" s="218"/>
      <c r="K443" s="217"/>
      <c r="L443" s="219"/>
      <c r="M443" s="219"/>
      <c r="N443" s="219"/>
      <c r="O443" s="219"/>
      <c r="P443" s="219"/>
      <c r="Q443" s="219"/>
      <c r="R443" s="219"/>
    </row>
    <row r="444" spans="1:18" s="215" customFormat="1" x14ac:dyDescent="0.15">
      <c r="C444" s="214"/>
      <c r="G444" s="216"/>
      <c r="H444" s="217"/>
      <c r="I444" s="217"/>
      <c r="J444" s="218"/>
      <c r="K444" s="217"/>
      <c r="L444" s="219"/>
      <c r="M444" s="219"/>
      <c r="N444" s="219"/>
      <c r="O444" s="219"/>
      <c r="P444" s="219"/>
      <c r="Q444" s="219"/>
      <c r="R444" s="219"/>
    </row>
    <row r="445" spans="1:18" s="215" customFormat="1" x14ac:dyDescent="0.15">
      <c r="C445" s="214"/>
      <c r="G445" s="216"/>
      <c r="H445" s="217"/>
      <c r="I445" s="217"/>
      <c r="J445" s="218"/>
      <c r="K445" s="217"/>
      <c r="L445" s="219"/>
      <c r="M445" s="219"/>
      <c r="N445" s="219"/>
      <c r="O445" s="219"/>
      <c r="P445" s="219"/>
      <c r="Q445" s="219"/>
      <c r="R445" s="219"/>
    </row>
    <row r="446" spans="1:18" s="215" customFormat="1" x14ac:dyDescent="0.15">
      <c r="C446" s="214"/>
      <c r="G446" s="216"/>
      <c r="H446" s="217"/>
      <c r="I446" s="217"/>
      <c r="J446" s="218"/>
      <c r="K446" s="217"/>
      <c r="L446" s="219"/>
      <c r="M446" s="219"/>
      <c r="N446" s="219"/>
      <c r="O446" s="219"/>
      <c r="P446" s="219"/>
      <c r="Q446" s="219"/>
      <c r="R446" s="219"/>
    </row>
    <row r="447" spans="1:18" s="215" customFormat="1" x14ac:dyDescent="0.15">
      <c r="C447" s="214"/>
      <c r="G447" s="216"/>
      <c r="H447" s="217"/>
      <c r="I447" s="217"/>
      <c r="J447" s="218"/>
      <c r="K447" s="217"/>
      <c r="L447" s="219"/>
      <c r="M447" s="219"/>
      <c r="N447" s="219"/>
      <c r="O447" s="219"/>
      <c r="P447" s="219"/>
      <c r="Q447" s="219"/>
      <c r="R447" s="219"/>
    </row>
    <row r="448" spans="1:18" x14ac:dyDescent="0.15">
      <c r="A448" s="215"/>
      <c r="B448" s="215"/>
      <c r="C448" s="214"/>
    </row>
    <row r="449" spans="1:3" x14ac:dyDescent="0.15">
      <c r="A449" s="215"/>
      <c r="B449" s="215"/>
      <c r="C449" s="214"/>
    </row>
    <row r="450" spans="1:3" x14ac:dyDescent="0.15">
      <c r="A450" s="215"/>
      <c r="B450" s="215"/>
      <c r="C450" s="214"/>
    </row>
    <row r="451" spans="1:3" x14ac:dyDescent="0.15">
      <c r="A451" s="215"/>
      <c r="B451" s="215"/>
      <c r="C451" s="214"/>
    </row>
    <row r="452" spans="1:3" x14ac:dyDescent="0.15">
      <c r="A452" s="215"/>
      <c r="B452" s="215"/>
      <c r="C452" s="214"/>
    </row>
    <row r="453" spans="1:3" x14ac:dyDescent="0.15">
      <c r="A453" s="215"/>
      <c r="B453" s="215"/>
      <c r="C453" s="214"/>
    </row>
  </sheetData>
  <mergeCells count="16">
    <mergeCell ref="A32:C32"/>
    <mergeCell ref="A33:C33"/>
    <mergeCell ref="A29:A31"/>
    <mergeCell ref="A7:A28"/>
    <mergeCell ref="B8:C8"/>
    <mergeCell ref="B11:C11"/>
    <mergeCell ref="B14:C14"/>
    <mergeCell ref="B17:C17"/>
    <mergeCell ref="B20:C20"/>
    <mergeCell ref="B23:C23"/>
    <mergeCell ref="B26:C26"/>
    <mergeCell ref="A1:G1"/>
    <mergeCell ref="A4:C4"/>
    <mergeCell ref="A5:C5"/>
    <mergeCell ref="A6:C6"/>
    <mergeCell ref="B7:C7"/>
  </mergeCells>
  <phoneticPr fontId="13" type="noConversion"/>
  <printOptions horizontalCentered="1" verticalCentered="1"/>
  <pageMargins left="0.7086111307144165" right="0.7086111307144165" top="0.74791663885116577" bottom="0.74791663885116577" header="0.31486111879348755" footer="0.31486111879348755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79646"/>
  </sheetPr>
  <dimension ref="A1:AE211"/>
  <sheetViews>
    <sheetView showGridLines="0" view="pageBreakPreview" topLeftCell="B1" zoomScale="70" zoomScaleNormal="70" zoomScaleSheetLayoutView="70" workbookViewId="0">
      <pane ySplit="4" topLeftCell="A5" activePane="bottomLeft" state="frozen"/>
      <selection pane="bottomLeft" activeCell="D81" sqref="D81"/>
    </sheetView>
  </sheetViews>
  <sheetFormatPr defaultColWidth="8.88671875" defaultRowHeight="18.75" x14ac:dyDescent="0.15"/>
  <cols>
    <col min="1" max="1" width="6.77734375" style="121" hidden="1" customWidth="1"/>
    <col min="2" max="6" width="6.77734375" style="121" customWidth="1"/>
    <col min="7" max="7" width="21.5546875" style="121" bestFit="1" customWidth="1"/>
    <col min="8" max="9" width="13.77734375" style="15" customWidth="1"/>
    <col min="10" max="10" width="13.77734375" style="122" customWidth="1"/>
    <col min="11" max="11" width="1.6640625" style="123" customWidth="1"/>
    <col min="12" max="12" width="2.88671875" style="124" customWidth="1"/>
    <col min="13" max="13" width="1.88671875" style="121" customWidth="1"/>
    <col min="14" max="14" width="8.77734375" style="121" customWidth="1"/>
    <col min="15" max="15" width="10.88671875" style="121" customWidth="1"/>
    <col min="16" max="16" width="5" style="121" customWidth="1"/>
    <col min="17" max="18" width="6.77734375" style="125" customWidth="1"/>
    <col min="19" max="19" width="7.77734375" style="121" customWidth="1"/>
    <col min="20" max="20" width="8.77734375" style="121" customWidth="1"/>
    <col min="21" max="21" width="19.21875" style="121" customWidth="1"/>
    <col min="22" max="23" width="6.88671875" style="121" customWidth="1"/>
    <col min="24" max="24" width="8" style="121" customWidth="1"/>
    <col min="25" max="25" width="7.44140625" style="121" customWidth="1"/>
    <col min="26" max="26" width="3" style="126" customWidth="1"/>
    <col min="27" max="27" width="13.33203125" style="127" customWidth="1"/>
    <col min="28" max="28" width="17.44140625" style="89" customWidth="1"/>
    <col min="29" max="29" width="24.109375" style="89" bestFit="1" customWidth="1"/>
    <col min="30" max="30" width="23" style="12" bestFit="1" customWidth="1"/>
    <col min="31" max="31" width="13.77734375" style="12" bestFit="1" customWidth="1"/>
    <col min="32" max="32" width="17.109375" style="128" bestFit="1" customWidth="1"/>
    <col min="33" max="33" width="16" style="128" bestFit="1" customWidth="1"/>
    <col min="34" max="16384" width="8.88671875" style="128"/>
  </cols>
  <sheetData>
    <row r="1" spans="1:31" s="53" customFormat="1" ht="26.25" customHeight="1" x14ac:dyDescent="0.25">
      <c r="A1" s="362" t="s">
        <v>257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98"/>
      <c r="AC1" s="52"/>
      <c r="AD1" s="78"/>
      <c r="AE1" s="78"/>
    </row>
    <row r="2" spans="1:31" s="53" customFormat="1" x14ac:dyDescent="0.25">
      <c r="A2" s="99"/>
      <c r="B2" s="99"/>
      <c r="C2" s="11"/>
      <c r="D2" s="11"/>
      <c r="E2" s="11"/>
      <c r="F2" s="11"/>
      <c r="G2" s="13"/>
      <c r="H2" s="95"/>
      <c r="I2" s="95"/>
      <c r="J2" s="96" t="s">
        <v>38</v>
      </c>
      <c r="K2" s="100"/>
      <c r="L2" s="11" t="s">
        <v>66</v>
      </c>
      <c r="M2" s="11"/>
      <c r="N2" s="55"/>
      <c r="O2" s="11"/>
      <c r="P2" s="11"/>
      <c r="Q2" s="101"/>
      <c r="R2" s="13"/>
      <c r="S2" s="102"/>
      <c r="T2" s="99"/>
      <c r="U2" s="99"/>
      <c r="V2" s="99"/>
      <c r="W2" s="99"/>
      <c r="X2" s="99"/>
      <c r="Y2" s="99"/>
      <c r="Z2" s="103"/>
      <c r="AA2" s="58" t="s">
        <v>38</v>
      </c>
      <c r="AB2" s="58"/>
      <c r="AC2" s="52"/>
      <c r="AD2" s="78"/>
      <c r="AE2" s="78"/>
    </row>
    <row r="3" spans="1:31" s="53" customFormat="1" ht="20.100000000000001" customHeight="1" x14ac:dyDescent="0.25">
      <c r="A3" s="363" t="s">
        <v>127</v>
      </c>
      <c r="B3" s="364"/>
      <c r="C3" s="364"/>
      <c r="D3" s="364"/>
      <c r="E3" s="364"/>
      <c r="F3" s="364"/>
      <c r="G3" s="365"/>
      <c r="H3" s="366" t="s">
        <v>129</v>
      </c>
      <c r="I3" s="368" t="s">
        <v>114</v>
      </c>
      <c r="J3" s="370" t="s">
        <v>68</v>
      </c>
      <c r="K3" s="100"/>
      <c r="L3" s="372" t="s">
        <v>234</v>
      </c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4"/>
      <c r="AB3" s="241"/>
      <c r="AC3" s="52"/>
      <c r="AD3" s="78"/>
      <c r="AE3" s="78"/>
    </row>
    <row r="4" spans="1:31" s="53" customFormat="1" ht="33.950000000000003" customHeight="1" x14ac:dyDescent="0.25">
      <c r="A4" s="104" t="s">
        <v>77</v>
      </c>
      <c r="B4" s="105" t="s">
        <v>67</v>
      </c>
      <c r="C4" s="162" t="s">
        <v>44</v>
      </c>
      <c r="D4" s="162" t="s">
        <v>46</v>
      </c>
      <c r="E4" s="162" t="s">
        <v>49</v>
      </c>
      <c r="F4" s="106" t="s">
        <v>71</v>
      </c>
      <c r="G4" s="106" t="s">
        <v>80</v>
      </c>
      <c r="H4" s="367"/>
      <c r="I4" s="369"/>
      <c r="J4" s="371"/>
      <c r="K4" s="100"/>
      <c r="L4" s="375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7"/>
      <c r="AB4" s="242"/>
      <c r="AC4" s="52"/>
      <c r="AD4" s="78"/>
      <c r="AE4" s="78"/>
    </row>
    <row r="5" spans="1:31" s="53" customFormat="1" ht="20.100000000000001" hidden="1" customHeight="1" x14ac:dyDescent="0.25">
      <c r="A5" s="152" t="s">
        <v>51</v>
      </c>
      <c r="B5" s="153"/>
      <c r="C5" s="153"/>
      <c r="D5" s="153"/>
      <c r="E5" s="153"/>
      <c r="F5" s="153"/>
      <c r="G5" s="154"/>
      <c r="H5" s="107"/>
      <c r="I5" s="107"/>
      <c r="J5" s="85">
        <f>H5-I5</f>
        <v>0</v>
      </c>
      <c r="K5" s="100"/>
      <c r="L5" s="108"/>
      <c r="M5" s="109"/>
      <c r="N5" s="109"/>
      <c r="O5" s="37"/>
      <c r="P5" s="156"/>
      <c r="Q5" s="109"/>
      <c r="R5" s="109"/>
      <c r="S5" s="82"/>
      <c r="T5" s="109"/>
      <c r="U5" s="109"/>
      <c r="V5" s="109"/>
      <c r="W5" s="109"/>
      <c r="X5" s="109"/>
      <c r="Y5" s="109"/>
      <c r="Z5" s="37"/>
      <c r="AA5" s="110"/>
      <c r="AB5" s="243"/>
      <c r="AC5" s="52"/>
      <c r="AD5" s="78"/>
      <c r="AE5" s="78"/>
    </row>
    <row r="6" spans="1:31" s="53" customFormat="1" ht="20.100000000000001" customHeight="1" x14ac:dyDescent="0.25">
      <c r="A6" s="111"/>
      <c r="B6" s="220" t="s">
        <v>40</v>
      </c>
      <c r="C6" s="221"/>
      <c r="D6" s="222"/>
      <c r="E6" s="222"/>
      <c r="F6" s="222"/>
      <c r="G6" s="223"/>
      <c r="H6" s="224">
        <f>H7</f>
        <v>0</v>
      </c>
      <c r="I6" s="224">
        <f>I7</f>
        <v>2558100</v>
      </c>
      <c r="J6" s="225">
        <f>H6-I6</f>
        <v>-2558100</v>
      </c>
      <c r="K6" s="100"/>
      <c r="L6" s="66"/>
      <c r="M6" s="32"/>
      <c r="N6" s="32"/>
      <c r="O6" s="59"/>
      <c r="P6" s="157"/>
      <c r="Q6" s="32"/>
      <c r="R6" s="32"/>
      <c r="S6" s="155"/>
      <c r="T6" s="32"/>
      <c r="U6" s="32"/>
      <c r="V6" s="32"/>
      <c r="W6" s="32"/>
      <c r="X6" s="32"/>
      <c r="Y6" s="32"/>
      <c r="Z6" s="59"/>
      <c r="AA6" s="56"/>
      <c r="AB6" s="51"/>
      <c r="AC6" s="52"/>
      <c r="AD6" s="78"/>
      <c r="AE6" s="78"/>
    </row>
    <row r="7" spans="1:31" s="120" customFormat="1" ht="20.100000000000001" customHeight="1" x14ac:dyDescent="0.25">
      <c r="A7" s="112"/>
      <c r="B7" s="113"/>
      <c r="C7" s="226" t="s">
        <v>116</v>
      </c>
      <c r="D7" s="227"/>
      <c r="E7" s="227"/>
      <c r="F7" s="227"/>
      <c r="G7" s="228"/>
      <c r="H7" s="229">
        <f>H8+H124+H81</f>
        <v>0</v>
      </c>
      <c r="I7" s="229">
        <f>I8+I124+I81</f>
        <v>2558100</v>
      </c>
      <c r="J7" s="230">
        <f>H7-I7</f>
        <v>-2558100</v>
      </c>
      <c r="K7" s="100"/>
      <c r="L7" s="114"/>
      <c r="M7" s="115"/>
      <c r="N7" s="115"/>
      <c r="O7" s="115"/>
      <c r="P7" s="116"/>
      <c r="Q7" s="115"/>
      <c r="R7" s="115"/>
      <c r="S7" s="117"/>
      <c r="T7" s="115"/>
      <c r="U7" s="115"/>
      <c r="V7" s="115"/>
      <c r="W7" s="115"/>
      <c r="X7" s="115"/>
      <c r="Y7" s="115"/>
      <c r="Z7" s="118"/>
      <c r="AA7" s="61"/>
      <c r="AB7" s="244"/>
      <c r="AC7" s="52"/>
      <c r="AD7" s="119"/>
      <c r="AE7" s="119"/>
    </row>
    <row r="8" spans="1:31" s="53" customFormat="1" ht="20.100000000000001" customHeight="1" x14ac:dyDescent="0.25">
      <c r="A8" s="73"/>
      <c r="B8" s="74"/>
      <c r="C8" s="10"/>
      <c r="D8" s="231" t="s">
        <v>8</v>
      </c>
      <c r="E8" s="232"/>
      <c r="F8" s="232"/>
      <c r="G8" s="233"/>
      <c r="H8" s="234">
        <f>H9</f>
        <v>0</v>
      </c>
      <c r="I8" s="234">
        <f>I9</f>
        <v>757000</v>
      </c>
      <c r="J8" s="235">
        <f>H8-I8</f>
        <v>-757000</v>
      </c>
      <c r="K8" s="100"/>
      <c r="L8" s="83"/>
      <c r="M8" s="38"/>
      <c r="N8" s="38"/>
      <c r="O8" s="38"/>
      <c r="P8" s="81"/>
      <c r="Q8" s="81"/>
      <c r="R8" s="38"/>
      <c r="S8" s="84"/>
      <c r="T8" s="38"/>
      <c r="U8" s="38"/>
      <c r="V8" s="38"/>
      <c r="W8" s="38"/>
      <c r="X8" s="38"/>
      <c r="Y8" s="38"/>
      <c r="Z8" s="133"/>
      <c r="AA8" s="94" t="s">
        <v>66</v>
      </c>
      <c r="AB8" s="90" t="s">
        <v>66</v>
      </c>
      <c r="AC8" s="52"/>
      <c r="AD8" s="78"/>
      <c r="AE8" s="78"/>
    </row>
    <row r="9" spans="1:31" s="53" customFormat="1" ht="20.100000000000001" customHeight="1" x14ac:dyDescent="0.25">
      <c r="A9" s="73"/>
      <c r="B9" s="74"/>
      <c r="C9" s="10"/>
      <c r="D9" s="71"/>
      <c r="E9" s="236" t="s">
        <v>220</v>
      </c>
      <c r="F9" s="237"/>
      <c r="G9" s="238"/>
      <c r="H9" s="239">
        <f>H10+H16+H18+H59+H64+H71+H73+H75+H78</f>
        <v>0</v>
      </c>
      <c r="I9" s="239">
        <v>757000</v>
      </c>
      <c r="J9" s="240">
        <f>H9-I9</f>
        <v>-757000</v>
      </c>
      <c r="K9" s="100"/>
      <c r="L9" s="83"/>
      <c r="M9" s="38"/>
      <c r="N9" s="38"/>
      <c r="O9" s="38"/>
      <c r="P9" s="81"/>
      <c r="Q9" s="81"/>
      <c r="R9" s="38"/>
      <c r="S9" s="84"/>
      <c r="T9" s="38"/>
      <c r="U9" s="38"/>
      <c r="V9" s="38"/>
      <c r="W9" s="38"/>
      <c r="X9" s="38"/>
      <c r="Y9" s="38"/>
      <c r="Z9" s="133"/>
      <c r="AA9" s="164"/>
      <c r="AB9" s="54"/>
      <c r="AC9" s="52"/>
      <c r="AD9" s="78"/>
      <c r="AE9" s="78"/>
    </row>
    <row r="10" spans="1:31" s="53" customFormat="1" ht="20.100000000000001" hidden="1" customHeight="1" x14ac:dyDescent="0.25">
      <c r="A10" s="73"/>
      <c r="B10" s="74"/>
      <c r="C10" s="10"/>
      <c r="D10" s="71"/>
      <c r="E10" s="39"/>
      <c r="F10" s="92" t="s">
        <v>58</v>
      </c>
      <c r="G10" s="93"/>
      <c r="H10" s="75">
        <f>SUM(H11:H15)</f>
        <v>0</v>
      </c>
      <c r="I10" s="75"/>
      <c r="J10" s="87"/>
      <c r="K10" s="100"/>
      <c r="L10" s="83"/>
      <c r="M10" s="38"/>
      <c r="N10" s="38"/>
      <c r="O10" s="38"/>
      <c r="P10" s="81"/>
      <c r="Q10" s="81"/>
      <c r="R10" s="38"/>
      <c r="S10" s="84"/>
      <c r="T10" s="38"/>
      <c r="U10" s="38"/>
      <c r="V10" s="38"/>
      <c r="W10" s="38"/>
      <c r="X10" s="38"/>
      <c r="Y10" s="38"/>
      <c r="Z10" s="133"/>
      <c r="AA10" s="94"/>
      <c r="AB10" s="54"/>
      <c r="AC10" s="52"/>
      <c r="AD10" s="78">
        <v>831000000</v>
      </c>
      <c r="AE10" s="78"/>
    </row>
    <row r="11" spans="1:31" s="53" customFormat="1" ht="20.100000000000001" hidden="1" customHeight="1" x14ac:dyDescent="0.25">
      <c r="A11" s="73"/>
      <c r="B11" s="74"/>
      <c r="C11" s="10"/>
      <c r="D11" s="71"/>
      <c r="E11" s="10"/>
      <c r="F11" s="67"/>
      <c r="G11" s="39" t="s">
        <v>191</v>
      </c>
      <c r="H11" s="75">
        <f>AA11</f>
        <v>0</v>
      </c>
      <c r="I11" s="75"/>
      <c r="J11" s="87"/>
      <c r="K11" s="100"/>
      <c r="L11" s="129" t="s">
        <v>39</v>
      </c>
      <c r="M11" s="62"/>
      <c r="N11" s="62"/>
      <c r="O11" s="62"/>
      <c r="P11" s="63"/>
      <c r="Q11" s="63"/>
      <c r="R11" s="62"/>
      <c r="S11" s="27"/>
      <c r="T11" s="25"/>
      <c r="U11" s="24"/>
      <c r="V11" s="25"/>
      <c r="W11" s="25"/>
      <c r="X11" s="25"/>
      <c r="Y11" s="25"/>
      <c r="Z11" s="23"/>
      <c r="AA11" s="137">
        <f t="shared" ref="AA11:AA14" si="0">AB11/1000</f>
        <v>0</v>
      </c>
      <c r="AB11" s="142">
        <f>SUM(AB12:AB15)</f>
        <v>0</v>
      </c>
      <c r="AC11" s="52"/>
      <c r="AD11" s="78"/>
      <c r="AE11" s="78"/>
    </row>
    <row r="12" spans="1:31" s="53" customFormat="1" ht="20.100000000000001" hidden="1" customHeight="1" x14ac:dyDescent="0.25">
      <c r="A12" s="73"/>
      <c r="B12" s="74"/>
      <c r="C12" s="10"/>
      <c r="D12" s="71"/>
      <c r="E12" s="10"/>
      <c r="F12" s="71"/>
      <c r="G12" s="10"/>
      <c r="H12" s="69"/>
      <c r="I12" s="69"/>
      <c r="J12" s="70"/>
      <c r="K12" s="100"/>
      <c r="L12" s="151" t="s">
        <v>256</v>
      </c>
      <c r="M12" s="9"/>
      <c r="N12" s="9"/>
      <c r="O12" s="9"/>
      <c r="P12" s="57"/>
      <c r="Q12" s="57"/>
      <c r="R12" s="9"/>
      <c r="S12" s="27">
        <v>13</v>
      </c>
      <c r="T12" s="25" t="s">
        <v>65</v>
      </c>
      <c r="U12" s="24"/>
      <c r="V12" s="25" t="s">
        <v>70</v>
      </c>
      <c r="W12" s="25"/>
      <c r="X12" s="25">
        <v>12</v>
      </c>
      <c r="Y12" s="25" t="s">
        <v>63</v>
      </c>
      <c r="Z12" s="23" t="s">
        <v>75</v>
      </c>
      <c r="AA12" s="137">
        <f t="shared" si="0"/>
        <v>0</v>
      </c>
      <c r="AB12" s="142">
        <f>U12*X12*S12</f>
        <v>0</v>
      </c>
      <c r="AC12" s="52"/>
      <c r="AD12" s="78"/>
      <c r="AE12" s="78"/>
    </row>
    <row r="13" spans="1:31" s="53" customFormat="1" ht="20.100000000000001" hidden="1" customHeight="1" x14ac:dyDescent="0.25">
      <c r="A13" s="73"/>
      <c r="B13" s="74"/>
      <c r="C13" s="10"/>
      <c r="D13" s="71"/>
      <c r="E13" s="10"/>
      <c r="F13" s="71"/>
      <c r="G13" s="10"/>
      <c r="H13" s="69"/>
      <c r="I13" s="69"/>
      <c r="J13" s="70"/>
      <c r="K13" s="100"/>
      <c r="L13" s="151" t="s">
        <v>250</v>
      </c>
      <c r="M13" s="9"/>
      <c r="N13" s="9"/>
      <c r="O13" s="9"/>
      <c r="P13" s="57"/>
      <c r="Q13" s="57"/>
      <c r="R13" s="9"/>
      <c r="S13" s="27">
        <v>1</v>
      </c>
      <c r="T13" s="25" t="s">
        <v>65</v>
      </c>
      <c r="U13" s="24"/>
      <c r="V13" s="25" t="s">
        <v>70</v>
      </c>
      <c r="W13" s="25"/>
      <c r="X13" s="25">
        <v>2</v>
      </c>
      <c r="Y13" s="25" t="s">
        <v>63</v>
      </c>
      <c r="Z13" s="23" t="s">
        <v>75</v>
      </c>
      <c r="AA13" s="137">
        <f t="shared" si="0"/>
        <v>0</v>
      </c>
      <c r="AB13" s="142">
        <f>U13*X13*S13</f>
        <v>0</v>
      </c>
      <c r="AC13" s="52"/>
      <c r="AD13" s="78"/>
      <c r="AE13" s="78"/>
    </row>
    <row r="14" spans="1:31" s="53" customFormat="1" ht="20.100000000000001" hidden="1" customHeight="1" x14ac:dyDescent="0.25">
      <c r="A14" s="73"/>
      <c r="B14" s="74"/>
      <c r="C14" s="10"/>
      <c r="D14" s="71"/>
      <c r="E14" s="10"/>
      <c r="F14" s="71"/>
      <c r="G14" s="10"/>
      <c r="H14" s="69"/>
      <c r="I14" s="69"/>
      <c r="J14" s="70"/>
      <c r="K14" s="100"/>
      <c r="L14" s="151" t="s">
        <v>108</v>
      </c>
      <c r="M14" s="9"/>
      <c r="N14" s="9"/>
      <c r="O14" s="9"/>
      <c r="P14" s="57"/>
      <c r="Q14" s="57"/>
      <c r="R14" s="9"/>
      <c r="S14" s="27"/>
      <c r="T14" s="25"/>
      <c r="U14" s="24"/>
      <c r="V14" s="25" t="s">
        <v>70</v>
      </c>
      <c r="W14" s="25"/>
      <c r="X14" s="25">
        <v>13</v>
      </c>
      <c r="Y14" s="25" t="s">
        <v>61</v>
      </c>
      <c r="Z14" s="23" t="s">
        <v>75</v>
      </c>
      <c r="AA14" s="137">
        <f t="shared" si="0"/>
        <v>0</v>
      </c>
      <c r="AB14" s="142">
        <f>U14*X14</f>
        <v>0</v>
      </c>
      <c r="AC14" s="52"/>
      <c r="AD14" s="78"/>
      <c r="AE14" s="78"/>
    </row>
    <row r="15" spans="1:31" s="53" customFormat="1" ht="20.100000000000001" hidden="1" customHeight="1" x14ac:dyDescent="0.25">
      <c r="A15" s="73"/>
      <c r="B15" s="74"/>
      <c r="C15" s="10"/>
      <c r="D15" s="71"/>
      <c r="E15" s="10"/>
      <c r="F15" s="71"/>
      <c r="G15" s="31"/>
      <c r="H15" s="79"/>
      <c r="I15" s="79"/>
      <c r="J15" s="80"/>
      <c r="K15" s="100"/>
      <c r="L15" s="130" t="s">
        <v>210</v>
      </c>
      <c r="M15" s="32"/>
      <c r="N15" s="32"/>
      <c r="O15" s="32"/>
      <c r="P15" s="65"/>
      <c r="Q15" s="65"/>
      <c r="R15" s="32"/>
      <c r="S15" s="50">
        <v>13</v>
      </c>
      <c r="T15" s="2" t="s">
        <v>65</v>
      </c>
      <c r="U15" s="2"/>
      <c r="V15" s="2" t="s">
        <v>70</v>
      </c>
      <c r="W15" s="2"/>
      <c r="X15" s="2">
        <v>1</v>
      </c>
      <c r="Y15" s="2" t="s">
        <v>78</v>
      </c>
      <c r="Z15" s="7" t="s">
        <v>75</v>
      </c>
      <c r="AA15" s="149">
        <f>AB15/1000</f>
        <v>0</v>
      </c>
      <c r="AB15" s="142">
        <f>U15*X15*S15</f>
        <v>0</v>
      </c>
      <c r="AC15" s="168"/>
      <c r="AD15" s="78"/>
      <c r="AE15" s="78"/>
    </row>
    <row r="16" spans="1:31" s="53" customFormat="1" ht="20.100000000000001" hidden="1" customHeight="1" x14ac:dyDescent="0.25">
      <c r="A16" s="73"/>
      <c r="B16" s="74"/>
      <c r="C16" s="10"/>
      <c r="D16" s="71"/>
      <c r="E16" s="10"/>
      <c r="F16" s="92" t="s">
        <v>153</v>
      </c>
      <c r="G16" s="93"/>
      <c r="H16" s="91">
        <f>SUM(H17:H17)</f>
        <v>0</v>
      </c>
      <c r="I16" s="91"/>
      <c r="J16" s="86"/>
      <c r="K16" s="76"/>
      <c r="L16" s="83"/>
      <c r="M16" s="38"/>
      <c r="N16" s="38"/>
      <c r="O16" s="38"/>
      <c r="P16" s="81"/>
      <c r="Q16" s="81"/>
      <c r="R16" s="38"/>
      <c r="S16" s="84"/>
      <c r="T16" s="38"/>
      <c r="U16" s="38"/>
      <c r="V16" s="38"/>
      <c r="W16" s="38"/>
      <c r="X16" s="38"/>
      <c r="Y16" s="38"/>
      <c r="Z16" s="133"/>
      <c r="AA16" s="94"/>
      <c r="AB16" s="8"/>
      <c r="AC16" s="52"/>
      <c r="AD16" s="78"/>
      <c r="AE16" s="78"/>
    </row>
    <row r="17" spans="1:31" s="53" customFormat="1" ht="20.100000000000001" hidden="1" customHeight="1" x14ac:dyDescent="0.25">
      <c r="A17" s="73"/>
      <c r="B17" s="74"/>
      <c r="C17" s="10"/>
      <c r="D17" s="71"/>
      <c r="E17" s="10"/>
      <c r="F17" s="71"/>
      <c r="G17" s="39" t="s">
        <v>45</v>
      </c>
      <c r="H17" s="75">
        <f>AA17</f>
        <v>0</v>
      </c>
      <c r="I17" s="75"/>
      <c r="J17" s="87"/>
      <c r="K17" s="76"/>
      <c r="L17" s="129" t="s">
        <v>11</v>
      </c>
      <c r="M17" s="62"/>
      <c r="N17" s="62"/>
      <c r="O17" s="62"/>
      <c r="P17" s="63"/>
      <c r="Q17" s="63"/>
      <c r="R17" s="62"/>
      <c r="S17" s="50">
        <v>13</v>
      </c>
      <c r="T17" s="2" t="s">
        <v>65</v>
      </c>
      <c r="U17" s="3"/>
      <c r="V17" s="2" t="s">
        <v>70</v>
      </c>
      <c r="W17" s="2"/>
      <c r="X17" s="247">
        <v>1.2</v>
      </c>
      <c r="Y17" s="2"/>
      <c r="Z17" s="7" t="s">
        <v>75</v>
      </c>
      <c r="AA17" s="149">
        <f>AB17/1000</f>
        <v>0</v>
      </c>
      <c r="AB17" s="142">
        <f>S17*U17*X17</f>
        <v>0</v>
      </c>
      <c r="AC17" s="168"/>
      <c r="AD17" s="78"/>
      <c r="AE17" s="78"/>
    </row>
    <row r="18" spans="1:31" s="53" customFormat="1" ht="20.100000000000001" hidden="1" customHeight="1" x14ac:dyDescent="0.25">
      <c r="A18" s="73"/>
      <c r="B18" s="74"/>
      <c r="C18" s="10"/>
      <c r="D18" s="71"/>
      <c r="E18" s="10"/>
      <c r="F18" s="170" t="s">
        <v>131</v>
      </c>
      <c r="G18" s="93"/>
      <c r="H18" s="91">
        <f>H19+H51</f>
        <v>0</v>
      </c>
      <c r="I18" s="91"/>
      <c r="J18" s="86"/>
      <c r="K18" s="100"/>
      <c r="L18" s="83"/>
      <c r="M18" s="38"/>
      <c r="N18" s="38"/>
      <c r="O18" s="38"/>
      <c r="P18" s="81"/>
      <c r="Q18" s="81"/>
      <c r="R18" s="38"/>
      <c r="S18" s="84"/>
      <c r="T18" s="38"/>
      <c r="U18" s="38"/>
      <c r="V18" s="38"/>
      <c r="W18" s="38"/>
      <c r="X18" s="38"/>
      <c r="Y18" s="38"/>
      <c r="Z18" s="133"/>
      <c r="AA18" s="164"/>
      <c r="AB18" s="54"/>
      <c r="AC18" s="52"/>
      <c r="AD18" s="78"/>
      <c r="AE18" s="78"/>
    </row>
    <row r="19" spans="1:31" s="143" customFormat="1" ht="20.100000000000001" hidden="1" customHeight="1" x14ac:dyDescent="0.25">
      <c r="A19" s="141"/>
      <c r="B19" s="136"/>
      <c r="C19" s="20"/>
      <c r="D19" s="21"/>
      <c r="E19" s="21"/>
      <c r="F19" s="42"/>
      <c r="G19" s="42" t="s">
        <v>128</v>
      </c>
      <c r="H19" s="34">
        <f>AA19</f>
        <v>0</v>
      </c>
      <c r="I19" s="34"/>
      <c r="J19" s="35"/>
      <c r="K19" s="144"/>
      <c r="L19" s="26" t="s">
        <v>39</v>
      </c>
      <c r="M19" s="25"/>
      <c r="N19" s="25"/>
      <c r="O19" s="25"/>
      <c r="P19" s="24"/>
      <c r="Q19" s="24"/>
      <c r="R19" s="25"/>
      <c r="S19" s="27"/>
      <c r="T19" s="25"/>
      <c r="U19" s="24"/>
      <c r="V19" s="25"/>
      <c r="W19" s="25"/>
      <c r="X19" s="25"/>
      <c r="Y19" s="25"/>
      <c r="Z19" s="23"/>
      <c r="AA19" s="137">
        <f>AB19/1000</f>
        <v>0</v>
      </c>
      <c r="AB19" s="245">
        <f>AB20+AB23+AB30+AB34+AB37+AB38+AB47</f>
        <v>0</v>
      </c>
      <c r="AC19" s="139"/>
      <c r="AD19" s="140"/>
      <c r="AE19" s="148"/>
    </row>
    <row r="20" spans="1:31" s="143" customFormat="1" ht="20.100000000000001" hidden="1" customHeight="1" x14ac:dyDescent="0.25">
      <c r="A20" s="141"/>
      <c r="B20" s="136"/>
      <c r="C20" s="20"/>
      <c r="D20" s="21"/>
      <c r="E20" s="21"/>
      <c r="F20" s="20"/>
      <c r="G20" s="20"/>
      <c r="H20" s="34"/>
      <c r="I20" s="34"/>
      <c r="J20" s="35"/>
      <c r="K20" s="144"/>
      <c r="L20" s="26" t="s">
        <v>104</v>
      </c>
      <c r="M20" s="25"/>
      <c r="N20" s="25"/>
      <c r="O20" s="25"/>
      <c r="P20" s="24"/>
      <c r="Q20" s="24"/>
      <c r="R20" s="25"/>
      <c r="S20" s="27"/>
      <c r="T20" s="25"/>
      <c r="U20" s="24"/>
      <c r="V20" s="25"/>
      <c r="W20" s="25"/>
      <c r="X20" s="25"/>
      <c r="Y20" s="25"/>
      <c r="Z20" s="23"/>
      <c r="AA20" s="137">
        <f t="shared" ref="AA20:AA58" si="1">AB20/1000</f>
        <v>0</v>
      </c>
      <c r="AB20" s="142">
        <f>SUM(AB21:AB22)</f>
        <v>0</v>
      </c>
      <c r="AC20" s="139"/>
      <c r="AD20" s="140"/>
      <c r="AE20" s="148"/>
    </row>
    <row r="21" spans="1:31" s="143" customFormat="1" ht="20.100000000000001" hidden="1" customHeight="1" x14ac:dyDescent="0.25">
      <c r="A21" s="141"/>
      <c r="B21" s="136"/>
      <c r="C21" s="20"/>
      <c r="D21" s="21"/>
      <c r="E21" s="21"/>
      <c r="F21" s="20"/>
      <c r="G21" s="20"/>
      <c r="H21" s="34"/>
      <c r="I21" s="34"/>
      <c r="J21" s="35"/>
      <c r="K21" s="144"/>
      <c r="L21" s="26" t="s">
        <v>251</v>
      </c>
      <c r="M21" s="25"/>
      <c r="N21" s="25"/>
      <c r="O21" s="25"/>
      <c r="P21" s="24"/>
      <c r="Q21" s="24"/>
      <c r="R21" s="25"/>
      <c r="S21" s="27">
        <v>20</v>
      </c>
      <c r="T21" s="25" t="s">
        <v>81</v>
      </c>
      <c r="U21" s="24"/>
      <c r="V21" s="25" t="s">
        <v>70</v>
      </c>
      <c r="W21" s="25"/>
      <c r="X21" s="25">
        <v>2</v>
      </c>
      <c r="Y21" s="25" t="s">
        <v>78</v>
      </c>
      <c r="Z21" s="23" t="s">
        <v>75</v>
      </c>
      <c r="AA21" s="137">
        <f t="shared" si="1"/>
        <v>0</v>
      </c>
      <c r="AB21" s="142">
        <f>U21*X21*S21</f>
        <v>0</v>
      </c>
      <c r="AC21" s="139"/>
      <c r="AD21" s="140"/>
      <c r="AE21" s="148"/>
    </row>
    <row r="22" spans="1:31" s="143" customFormat="1" ht="20.100000000000001" hidden="1" customHeight="1" x14ac:dyDescent="0.25">
      <c r="A22" s="141"/>
      <c r="B22" s="136"/>
      <c r="C22" s="20"/>
      <c r="D22" s="21"/>
      <c r="E22" s="21"/>
      <c r="F22" s="20"/>
      <c r="G22" s="20"/>
      <c r="H22" s="34"/>
      <c r="I22" s="34"/>
      <c r="J22" s="35"/>
      <c r="K22" s="144"/>
      <c r="L22" s="26" t="s">
        <v>252</v>
      </c>
      <c r="M22" s="25"/>
      <c r="N22" s="25"/>
      <c r="O22" s="25"/>
      <c r="P22" s="24"/>
      <c r="Q22" s="24"/>
      <c r="R22" s="25"/>
      <c r="S22" s="27">
        <v>20</v>
      </c>
      <c r="T22" s="25" t="s">
        <v>81</v>
      </c>
      <c r="U22" s="24"/>
      <c r="V22" s="25" t="s">
        <v>70</v>
      </c>
      <c r="W22" s="25"/>
      <c r="X22" s="25">
        <v>2</v>
      </c>
      <c r="Y22" s="25" t="s">
        <v>78</v>
      </c>
      <c r="Z22" s="23" t="s">
        <v>75</v>
      </c>
      <c r="AA22" s="137">
        <f t="shared" si="1"/>
        <v>0</v>
      </c>
      <c r="AB22" s="142">
        <f>U22*X22*S22</f>
        <v>0</v>
      </c>
      <c r="AC22" s="139"/>
      <c r="AD22" s="140"/>
      <c r="AE22" s="148"/>
    </row>
    <row r="23" spans="1:31" s="143" customFormat="1" ht="20.100000000000001" hidden="1" customHeight="1" x14ac:dyDescent="0.25">
      <c r="A23" s="141"/>
      <c r="B23" s="136"/>
      <c r="C23" s="20"/>
      <c r="D23" s="21"/>
      <c r="E23" s="21"/>
      <c r="F23" s="20"/>
      <c r="G23" s="20"/>
      <c r="H23" s="34"/>
      <c r="I23" s="34"/>
      <c r="J23" s="35"/>
      <c r="K23" s="144"/>
      <c r="L23" s="26" t="s">
        <v>125</v>
      </c>
      <c r="M23" s="25"/>
      <c r="N23" s="25"/>
      <c r="O23" s="25"/>
      <c r="P23" s="24"/>
      <c r="Q23" s="24"/>
      <c r="R23" s="25"/>
      <c r="S23" s="27"/>
      <c r="T23" s="25"/>
      <c r="U23" s="24"/>
      <c r="V23" s="25"/>
      <c r="W23" s="25"/>
      <c r="X23" s="25"/>
      <c r="Y23" s="25"/>
      <c r="Z23" s="23"/>
      <c r="AA23" s="137">
        <f t="shared" si="1"/>
        <v>0</v>
      </c>
      <c r="AB23" s="142">
        <f>SUM(AB24:AB29)</f>
        <v>0</v>
      </c>
      <c r="AC23" s="139"/>
      <c r="AD23" s="140"/>
      <c r="AE23" s="148"/>
    </row>
    <row r="24" spans="1:31" s="143" customFormat="1" ht="20.100000000000001" hidden="1" customHeight="1" x14ac:dyDescent="0.25">
      <c r="A24" s="141"/>
      <c r="B24" s="136"/>
      <c r="C24" s="20"/>
      <c r="D24" s="21"/>
      <c r="E24" s="21"/>
      <c r="F24" s="20"/>
      <c r="G24" s="20"/>
      <c r="H24" s="34"/>
      <c r="I24" s="34"/>
      <c r="J24" s="35"/>
      <c r="K24" s="144"/>
      <c r="L24" s="26" t="s">
        <v>253</v>
      </c>
      <c r="M24" s="25"/>
      <c r="N24" s="25"/>
      <c r="O24" s="25"/>
      <c r="P24" s="24"/>
      <c r="Q24" s="24"/>
      <c r="R24" s="25"/>
      <c r="S24" s="27"/>
      <c r="T24" s="25"/>
      <c r="U24" s="24"/>
      <c r="V24" s="25" t="s">
        <v>70</v>
      </c>
      <c r="W24" s="25"/>
      <c r="X24" s="25">
        <v>2</v>
      </c>
      <c r="Y24" s="25" t="s">
        <v>78</v>
      </c>
      <c r="Z24" s="23" t="s">
        <v>75</v>
      </c>
      <c r="AA24" s="137">
        <f t="shared" si="1"/>
        <v>0</v>
      </c>
      <c r="AB24" s="142">
        <f>U24*X24</f>
        <v>0</v>
      </c>
      <c r="AC24" s="139"/>
      <c r="AD24" s="140"/>
      <c r="AE24" s="148"/>
    </row>
    <row r="25" spans="1:31" s="143" customFormat="1" ht="20.100000000000001" hidden="1" customHeight="1" x14ac:dyDescent="0.25">
      <c r="A25" s="141"/>
      <c r="B25" s="136"/>
      <c r="C25" s="20"/>
      <c r="D25" s="21"/>
      <c r="E25" s="21"/>
      <c r="F25" s="20"/>
      <c r="G25" s="20"/>
      <c r="H25" s="34"/>
      <c r="I25" s="34"/>
      <c r="J25" s="35"/>
      <c r="K25" s="144"/>
      <c r="L25" s="26" t="s">
        <v>264</v>
      </c>
      <c r="M25" s="25"/>
      <c r="N25" s="25"/>
      <c r="O25" s="25"/>
      <c r="P25" s="24"/>
      <c r="Q25" s="24"/>
      <c r="R25" s="25"/>
      <c r="S25" s="27"/>
      <c r="T25" s="25"/>
      <c r="U25" s="24"/>
      <c r="V25" s="25" t="s">
        <v>70</v>
      </c>
      <c r="W25" s="25"/>
      <c r="X25" s="25">
        <v>1</v>
      </c>
      <c r="Y25" s="25" t="s">
        <v>78</v>
      </c>
      <c r="Z25" s="23" t="s">
        <v>75</v>
      </c>
      <c r="AA25" s="137">
        <f t="shared" si="1"/>
        <v>0</v>
      </c>
      <c r="AB25" s="142">
        <f>U25*X25</f>
        <v>0</v>
      </c>
      <c r="AC25" s="139"/>
      <c r="AD25" s="140"/>
      <c r="AE25" s="148"/>
    </row>
    <row r="26" spans="1:31" s="143" customFormat="1" ht="20.100000000000001" hidden="1" customHeight="1" x14ac:dyDescent="0.25">
      <c r="A26" s="141"/>
      <c r="B26" s="136"/>
      <c r="C26" s="20"/>
      <c r="D26" s="21"/>
      <c r="E26" s="21"/>
      <c r="F26" s="20"/>
      <c r="G26" s="20"/>
      <c r="H26" s="34"/>
      <c r="I26" s="34"/>
      <c r="J26" s="35"/>
      <c r="K26" s="144"/>
      <c r="L26" s="26" t="s">
        <v>260</v>
      </c>
      <c r="M26" s="25"/>
      <c r="N26" s="25"/>
      <c r="O26" s="25"/>
      <c r="P26" s="24"/>
      <c r="Q26" s="24"/>
      <c r="R26" s="25"/>
      <c r="S26" s="27"/>
      <c r="T26" s="25"/>
      <c r="U26" s="24"/>
      <c r="V26" s="25" t="s">
        <v>70</v>
      </c>
      <c r="W26" s="25"/>
      <c r="X26" s="25">
        <v>1</v>
      </c>
      <c r="Y26" s="25" t="s">
        <v>78</v>
      </c>
      <c r="Z26" s="23" t="s">
        <v>75</v>
      </c>
      <c r="AA26" s="137">
        <f t="shared" si="1"/>
        <v>0</v>
      </c>
      <c r="AB26" s="142">
        <f>U26*X26</f>
        <v>0</v>
      </c>
      <c r="AC26" s="139"/>
      <c r="AD26" s="140"/>
      <c r="AE26" s="148"/>
    </row>
    <row r="27" spans="1:31" s="143" customFormat="1" ht="20.100000000000001" hidden="1" customHeight="1" x14ac:dyDescent="0.25">
      <c r="A27" s="141"/>
      <c r="B27" s="136"/>
      <c r="C27" s="20"/>
      <c r="D27" s="21"/>
      <c r="E27" s="21"/>
      <c r="F27" s="20"/>
      <c r="G27" s="20"/>
      <c r="H27" s="34"/>
      <c r="I27" s="34"/>
      <c r="J27" s="35"/>
      <c r="K27" s="144"/>
      <c r="L27" s="26" t="s">
        <v>262</v>
      </c>
      <c r="M27" s="25"/>
      <c r="N27" s="25"/>
      <c r="O27" s="25"/>
      <c r="P27" s="24"/>
      <c r="Q27" s="24"/>
      <c r="R27" s="25"/>
      <c r="S27" s="27"/>
      <c r="T27" s="25"/>
      <c r="U27" s="24"/>
      <c r="V27" s="25" t="s">
        <v>70</v>
      </c>
      <c r="W27" s="25"/>
      <c r="X27" s="25">
        <v>1</v>
      </c>
      <c r="Y27" s="25" t="s">
        <v>78</v>
      </c>
      <c r="Z27" s="23" t="s">
        <v>75</v>
      </c>
      <c r="AA27" s="137">
        <f t="shared" si="1"/>
        <v>0</v>
      </c>
      <c r="AB27" s="142">
        <f>U27*X27</f>
        <v>0</v>
      </c>
      <c r="AC27" s="139"/>
      <c r="AD27" s="140"/>
      <c r="AE27" s="148"/>
    </row>
    <row r="28" spans="1:31" s="143" customFormat="1" ht="20.100000000000001" hidden="1" customHeight="1" x14ac:dyDescent="0.25">
      <c r="A28" s="141"/>
      <c r="B28" s="136"/>
      <c r="C28" s="20"/>
      <c r="D28" s="21"/>
      <c r="E28" s="21"/>
      <c r="F28" s="20"/>
      <c r="G28" s="20"/>
      <c r="H28" s="34"/>
      <c r="I28" s="34"/>
      <c r="J28" s="35"/>
      <c r="K28" s="144"/>
      <c r="L28" s="26" t="s">
        <v>203</v>
      </c>
      <c r="M28" s="25"/>
      <c r="N28" s="25"/>
      <c r="O28" s="25"/>
      <c r="P28" s="24"/>
      <c r="Q28" s="24"/>
      <c r="R28" s="25"/>
      <c r="S28" s="27"/>
      <c r="T28" s="25"/>
      <c r="U28" s="24"/>
      <c r="V28" s="25" t="s">
        <v>70</v>
      </c>
      <c r="W28" s="25"/>
      <c r="X28" s="25">
        <v>1</v>
      </c>
      <c r="Y28" s="25" t="s">
        <v>78</v>
      </c>
      <c r="Z28" s="23" t="s">
        <v>75</v>
      </c>
      <c r="AA28" s="137">
        <f t="shared" si="1"/>
        <v>0</v>
      </c>
      <c r="AB28" s="142">
        <f>U28*X28</f>
        <v>0</v>
      </c>
      <c r="AC28" s="139"/>
      <c r="AD28" s="140"/>
      <c r="AE28" s="148"/>
    </row>
    <row r="29" spans="1:31" s="143" customFormat="1" ht="20.100000000000001" hidden="1" customHeight="1" x14ac:dyDescent="0.25">
      <c r="A29" s="141"/>
      <c r="B29" s="136"/>
      <c r="C29" s="20"/>
      <c r="D29" s="21"/>
      <c r="E29" s="21"/>
      <c r="F29" s="20"/>
      <c r="G29" s="20"/>
      <c r="H29" s="34"/>
      <c r="I29" s="34"/>
      <c r="J29" s="35"/>
      <c r="K29" s="144"/>
      <c r="L29" s="26" t="s">
        <v>215</v>
      </c>
      <c r="M29" s="25"/>
      <c r="N29" s="25"/>
      <c r="O29" s="25"/>
      <c r="P29" s="24"/>
      <c r="Q29" s="24"/>
      <c r="R29" s="25"/>
      <c r="S29" s="27">
        <v>2</v>
      </c>
      <c r="T29" s="25" t="s">
        <v>5</v>
      </c>
      <c r="U29" s="24"/>
      <c r="V29" s="25" t="s">
        <v>70</v>
      </c>
      <c r="W29" s="25"/>
      <c r="X29" s="25">
        <v>5</v>
      </c>
      <c r="Y29" s="25" t="s">
        <v>63</v>
      </c>
      <c r="Z29" s="23" t="s">
        <v>75</v>
      </c>
      <c r="AA29" s="137">
        <f t="shared" si="1"/>
        <v>0</v>
      </c>
      <c r="AB29" s="142">
        <f>U29*X29*S29</f>
        <v>0</v>
      </c>
      <c r="AC29" s="139"/>
      <c r="AD29" s="140"/>
      <c r="AE29" s="148"/>
    </row>
    <row r="30" spans="1:31" s="143" customFormat="1" ht="20.100000000000001" hidden="1" customHeight="1" x14ac:dyDescent="0.25">
      <c r="A30" s="141"/>
      <c r="B30" s="136"/>
      <c r="C30" s="20"/>
      <c r="D30" s="21"/>
      <c r="E30" s="21"/>
      <c r="F30" s="20"/>
      <c r="G30" s="20"/>
      <c r="H30" s="34"/>
      <c r="I30" s="34"/>
      <c r="J30" s="35"/>
      <c r="K30" s="144"/>
      <c r="L30" s="26" t="s">
        <v>109</v>
      </c>
      <c r="M30" s="25"/>
      <c r="N30" s="25"/>
      <c r="O30" s="25"/>
      <c r="P30" s="24"/>
      <c r="Q30" s="24"/>
      <c r="R30" s="25"/>
      <c r="S30" s="27"/>
      <c r="T30" s="25"/>
      <c r="U30" s="24"/>
      <c r="V30" s="25"/>
      <c r="W30" s="25"/>
      <c r="X30" s="25"/>
      <c r="Y30" s="25"/>
      <c r="Z30" s="23"/>
      <c r="AA30" s="137">
        <f t="shared" si="1"/>
        <v>0</v>
      </c>
      <c r="AB30" s="142">
        <f>SUM(AB31:AB33)</f>
        <v>0</v>
      </c>
      <c r="AC30" s="139"/>
      <c r="AD30" s="140"/>
      <c r="AE30" s="148"/>
    </row>
    <row r="31" spans="1:31" s="143" customFormat="1" ht="20.100000000000001" hidden="1" customHeight="1" x14ac:dyDescent="0.25">
      <c r="A31" s="141"/>
      <c r="B31" s="136"/>
      <c r="C31" s="20"/>
      <c r="D31" s="21"/>
      <c r="E31" s="21"/>
      <c r="F31" s="20"/>
      <c r="G31" s="20"/>
      <c r="H31" s="34"/>
      <c r="I31" s="34"/>
      <c r="J31" s="35"/>
      <c r="K31" s="144"/>
      <c r="L31" s="26" t="s">
        <v>216</v>
      </c>
      <c r="M31" s="25"/>
      <c r="N31" s="25"/>
      <c r="O31" s="25"/>
      <c r="P31" s="24"/>
      <c r="Q31" s="24"/>
      <c r="R31" s="25"/>
      <c r="S31" s="27"/>
      <c r="T31" s="25"/>
      <c r="U31" s="24"/>
      <c r="V31" s="25" t="s">
        <v>70</v>
      </c>
      <c r="W31" s="25"/>
      <c r="X31" s="25">
        <v>1</v>
      </c>
      <c r="Y31" s="25" t="s">
        <v>78</v>
      </c>
      <c r="Z31" s="23" t="s">
        <v>75</v>
      </c>
      <c r="AA31" s="137">
        <f t="shared" si="1"/>
        <v>0</v>
      </c>
      <c r="AB31" s="142">
        <f>U31*X31</f>
        <v>0</v>
      </c>
      <c r="AC31" s="139"/>
      <c r="AD31" s="140"/>
      <c r="AE31" s="148"/>
    </row>
    <row r="32" spans="1:31" s="143" customFormat="1" ht="20.100000000000001" hidden="1" customHeight="1" x14ac:dyDescent="0.25">
      <c r="A32" s="141"/>
      <c r="B32" s="136"/>
      <c r="C32" s="20"/>
      <c r="D32" s="21"/>
      <c r="E32" s="21"/>
      <c r="F32" s="20"/>
      <c r="G32" s="20"/>
      <c r="H32" s="34"/>
      <c r="I32" s="34"/>
      <c r="J32" s="35"/>
      <c r="K32" s="144"/>
      <c r="L32" s="26" t="s">
        <v>200</v>
      </c>
      <c r="M32" s="25"/>
      <c r="N32" s="25"/>
      <c r="O32" s="25"/>
      <c r="P32" s="24"/>
      <c r="Q32" s="24"/>
      <c r="R32" s="25"/>
      <c r="S32" s="27"/>
      <c r="T32" s="25"/>
      <c r="U32" s="24"/>
      <c r="V32" s="25" t="s">
        <v>70</v>
      </c>
      <c r="W32" s="25"/>
      <c r="X32" s="25">
        <v>4</v>
      </c>
      <c r="Y32" s="25" t="s">
        <v>18</v>
      </c>
      <c r="Z32" s="23" t="s">
        <v>75</v>
      </c>
      <c r="AA32" s="137">
        <f t="shared" si="1"/>
        <v>0</v>
      </c>
      <c r="AB32" s="142">
        <f>U32*X32</f>
        <v>0</v>
      </c>
      <c r="AC32" s="139"/>
      <c r="AD32" s="140"/>
      <c r="AE32" s="148"/>
    </row>
    <row r="33" spans="1:31" s="143" customFormat="1" ht="20.100000000000001" hidden="1" customHeight="1" x14ac:dyDescent="0.25">
      <c r="A33" s="141"/>
      <c r="B33" s="136"/>
      <c r="C33" s="20"/>
      <c r="D33" s="21"/>
      <c r="E33" s="21"/>
      <c r="F33" s="20"/>
      <c r="G33" s="20"/>
      <c r="H33" s="34"/>
      <c r="I33" s="34"/>
      <c r="J33" s="35"/>
      <c r="K33" s="144"/>
      <c r="L33" s="26" t="s">
        <v>266</v>
      </c>
      <c r="M33" s="25"/>
      <c r="N33" s="25"/>
      <c r="O33" s="25"/>
      <c r="P33" s="24"/>
      <c r="Q33" s="24"/>
      <c r="R33" s="25"/>
      <c r="S33" s="27"/>
      <c r="T33" s="25"/>
      <c r="U33" s="24"/>
      <c r="V33" s="25" t="s">
        <v>70</v>
      </c>
      <c r="W33" s="25"/>
      <c r="X33" s="25">
        <v>2</v>
      </c>
      <c r="Y33" s="25" t="s">
        <v>18</v>
      </c>
      <c r="Z33" s="23" t="s">
        <v>75</v>
      </c>
      <c r="AA33" s="137">
        <f t="shared" si="1"/>
        <v>0</v>
      </c>
      <c r="AB33" s="142">
        <f>U33*X33</f>
        <v>0</v>
      </c>
      <c r="AC33" s="139"/>
      <c r="AD33" s="140"/>
      <c r="AE33" s="148"/>
    </row>
    <row r="34" spans="1:31" s="143" customFormat="1" ht="20.100000000000001" hidden="1" customHeight="1" x14ac:dyDescent="0.25">
      <c r="A34" s="141"/>
      <c r="B34" s="136"/>
      <c r="C34" s="20"/>
      <c r="D34" s="21"/>
      <c r="E34" s="21"/>
      <c r="F34" s="20"/>
      <c r="G34" s="20"/>
      <c r="H34" s="34"/>
      <c r="I34" s="34"/>
      <c r="J34" s="35"/>
      <c r="K34" s="144"/>
      <c r="L34" s="26" t="s">
        <v>103</v>
      </c>
      <c r="M34" s="25"/>
      <c r="N34" s="25"/>
      <c r="O34" s="25"/>
      <c r="P34" s="24"/>
      <c r="Q34" s="24"/>
      <c r="R34" s="25"/>
      <c r="S34" s="27"/>
      <c r="T34" s="25"/>
      <c r="U34" s="24"/>
      <c r="V34" s="25"/>
      <c r="W34" s="25"/>
      <c r="X34" s="25"/>
      <c r="Y34" s="25"/>
      <c r="Z34" s="23"/>
      <c r="AA34" s="137">
        <f t="shared" si="1"/>
        <v>0</v>
      </c>
      <c r="AB34" s="142">
        <f>SUM(AB35:AB36)</f>
        <v>0</v>
      </c>
      <c r="AC34" s="139"/>
      <c r="AD34" s="140"/>
      <c r="AE34" s="148"/>
    </row>
    <row r="35" spans="1:31" s="143" customFormat="1" ht="20.100000000000001" hidden="1" customHeight="1" x14ac:dyDescent="0.25">
      <c r="A35" s="141"/>
      <c r="B35" s="136"/>
      <c r="C35" s="20"/>
      <c r="D35" s="21"/>
      <c r="E35" s="21"/>
      <c r="F35" s="20"/>
      <c r="G35" s="20"/>
      <c r="H35" s="34"/>
      <c r="I35" s="34"/>
      <c r="J35" s="35"/>
      <c r="K35" s="144"/>
      <c r="L35" s="26" t="s">
        <v>258</v>
      </c>
      <c r="M35" s="25"/>
      <c r="N35" s="25"/>
      <c r="O35" s="25"/>
      <c r="P35" s="24"/>
      <c r="Q35" s="24"/>
      <c r="R35" s="25"/>
      <c r="S35" s="27"/>
      <c r="T35" s="25"/>
      <c r="U35" s="24"/>
      <c r="V35" s="25" t="s">
        <v>70</v>
      </c>
      <c r="W35" s="25"/>
      <c r="X35" s="25">
        <v>1</v>
      </c>
      <c r="Y35" s="25" t="s">
        <v>78</v>
      </c>
      <c r="Z35" s="23" t="s">
        <v>75</v>
      </c>
      <c r="AA35" s="137">
        <f t="shared" si="1"/>
        <v>0</v>
      </c>
      <c r="AB35" s="142">
        <f>U35*X35</f>
        <v>0</v>
      </c>
      <c r="AC35" s="139"/>
      <c r="AD35" s="140"/>
      <c r="AE35" s="148"/>
    </row>
    <row r="36" spans="1:31" s="143" customFormat="1" ht="20.100000000000001" hidden="1" customHeight="1" x14ac:dyDescent="0.25">
      <c r="A36" s="141"/>
      <c r="B36" s="136"/>
      <c r="C36" s="20"/>
      <c r="D36" s="21"/>
      <c r="E36" s="21"/>
      <c r="F36" s="20"/>
      <c r="G36" s="20"/>
      <c r="H36" s="34"/>
      <c r="I36" s="34"/>
      <c r="J36" s="35"/>
      <c r="K36" s="144"/>
      <c r="L36" s="26" t="s">
        <v>265</v>
      </c>
      <c r="M36" s="25"/>
      <c r="N36" s="25"/>
      <c r="O36" s="25"/>
      <c r="P36" s="24"/>
      <c r="Q36" s="24"/>
      <c r="R36" s="25"/>
      <c r="S36" s="27"/>
      <c r="T36" s="25"/>
      <c r="U36" s="24"/>
      <c r="V36" s="25" t="s">
        <v>70</v>
      </c>
      <c r="W36" s="25"/>
      <c r="X36" s="25">
        <v>10</v>
      </c>
      <c r="Y36" s="25" t="s">
        <v>78</v>
      </c>
      <c r="Z36" s="23" t="s">
        <v>75</v>
      </c>
      <c r="AA36" s="137">
        <f t="shared" si="1"/>
        <v>0</v>
      </c>
      <c r="AB36" s="142">
        <f>U36*X36</f>
        <v>0</v>
      </c>
      <c r="AC36" s="139"/>
      <c r="AD36" s="140"/>
      <c r="AE36" s="148"/>
    </row>
    <row r="37" spans="1:31" s="143" customFormat="1" ht="20.100000000000001" hidden="1" customHeight="1" x14ac:dyDescent="0.25">
      <c r="A37" s="141"/>
      <c r="B37" s="136"/>
      <c r="C37" s="20"/>
      <c r="D37" s="21"/>
      <c r="E37" s="21"/>
      <c r="F37" s="20"/>
      <c r="G37" s="20"/>
      <c r="H37" s="34"/>
      <c r="I37" s="34"/>
      <c r="J37" s="35"/>
      <c r="K37" s="144"/>
      <c r="L37" s="26" t="s">
        <v>198</v>
      </c>
      <c r="M37" s="25"/>
      <c r="N37" s="25"/>
      <c r="O37" s="25"/>
      <c r="P37" s="24"/>
      <c r="Q37" s="24"/>
      <c r="R37" s="25"/>
      <c r="S37" s="27">
        <v>2</v>
      </c>
      <c r="T37" s="25" t="s">
        <v>65</v>
      </c>
      <c r="U37" s="24"/>
      <c r="V37" s="25" t="s">
        <v>70</v>
      </c>
      <c r="W37" s="25"/>
      <c r="X37" s="25">
        <v>6</v>
      </c>
      <c r="Y37" s="25" t="s">
        <v>78</v>
      </c>
      <c r="Z37" s="23" t="s">
        <v>75</v>
      </c>
      <c r="AA37" s="137">
        <f t="shared" si="1"/>
        <v>0</v>
      </c>
      <c r="AB37" s="142">
        <f>U37*X37*S37</f>
        <v>0</v>
      </c>
      <c r="AC37" s="139"/>
      <c r="AD37" s="140"/>
      <c r="AE37" s="148"/>
    </row>
    <row r="38" spans="1:31" s="143" customFormat="1" ht="20.100000000000001" hidden="1" customHeight="1" x14ac:dyDescent="0.25">
      <c r="A38" s="141"/>
      <c r="B38" s="136"/>
      <c r="C38" s="20"/>
      <c r="D38" s="21"/>
      <c r="E38" s="21"/>
      <c r="F38" s="20"/>
      <c r="G38" s="20"/>
      <c r="H38" s="34"/>
      <c r="I38" s="34"/>
      <c r="J38" s="35"/>
      <c r="K38" s="144"/>
      <c r="L38" s="26" t="s">
        <v>113</v>
      </c>
      <c r="M38" s="25"/>
      <c r="N38" s="25"/>
      <c r="O38" s="25"/>
      <c r="P38" s="24"/>
      <c r="Q38" s="24"/>
      <c r="R38" s="25"/>
      <c r="S38" s="27"/>
      <c r="T38" s="25"/>
      <c r="U38" s="24"/>
      <c r="V38" s="25"/>
      <c r="W38" s="25"/>
      <c r="X38" s="25"/>
      <c r="Y38" s="25"/>
      <c r="Z38" s="23"/>
      <c r="AA38" s="137">
        <f t="shared" si="1"/>
        <v>0</v>
      </c>
      <c r="AB38" s="142">
        <f>SUM(AB39:AB46)</f>
        <v>0</v>
      </c>
      <c r="AC38" s="139"/>
      <c r="AD38" s="140"/>
      <c r="AE38" s="148"/>
    </row>
    <row r="39" spans="1:31" s="143" customFormat="1" ht="20.100000000000001" hidden="1" customHeight="1" x14ac:dyDescent="0.25">
      <c r="A39" s="141"/>
      <c r="B39" s="136"/>
      <c r="C39" s="20"/>
      <c r="D39" s="21"/>
      <c r="E39" s="21"/>
      <c r="F39" s="20"/>
      <c r="G39" s="20"/>
      <c r="H39" s="34"/>
      <c r="I39" s="34"/>
      <c r="J39" s="35"/>
      <c r="K39" s="144"/>
      <c r="L39" s="26" t="s">
        <v>163</v>
      </c>
      <c r="M39" s="25"/>
      <c r="N39" s="25"/>
      <c r="O39" s="25"/>
      <c r="P39" s="24"/>
      <c r="Q39" s="24"/>
      <c r="R39" s="25"/>
      <c r="S39" s="27">
        <v>2</v>
      </c>
      <c r="T39" s="25" t="s">
        <v>5</v>
      </c>
      <c r="U39" s="24"/>
      <c r="V39" s="25" t="s">
        <v>70</v>
      </c>
      <c r="W39" s="25"/>
      <c r="X39" s="25">
        <v>30</v>
      </c>
      <c r="Y39" s="25" t="s">
        <v>82</v>
      </c>
      <c r="Z39" s="23" t="s">
        <v>75</v>
      </c>
      <c r="AA39" s="137">
        <f t="shared" si="1"/>
        <v>0</v>
      </c>
      <c r="AB39" s="142">
        <f>U39*X39*S39</f>
        <v>0</v>
      </c>
      <c r="AC39" s="139"/>
      <c r="AD39" s="140"/>
      <c r="AE39" s="148"/>
    </row>
    <row r="40" spans="1:31" s="143" customFormat="1" ht="20.100000000000001" hidden="1" customHeight="1" x14ac:dyDescent="0.25">
      <c r="A40" s="141"/>
      <c r="B40" s="136"/>
      <c r="C40" s="20"/>
      <c r="D40" s="21"/>
      <c r="E40" s="21"/>
      <c r="F40" s="20"/>
      <c r="G40" s="20"/>
      <c r="H40" s="34"/>
      <c r="I40" s="34"/>
      <c r="J40" s="35"/>
      <c r="K40" s="144"/>
      <c r="L40" s="26" t="s">
        <v>199</v>
      </c>
      <c r="M40" s="25"/>
      <c r="N40" s="25"/>
      <c r="O40" s="25"/>
      <c r="P40" s="24"/>
      <c r="Q40" s="24"/>
      <c r="R40" s="25"/>
      <c r="S40" s="27">
        <v>2</v>
      </c>
      <c r="T40" s="25" t="s">
        <v>79</v>
      </c>
      <c r="U40" s="24"/>
      <c r="V40" s="25" t="s">
        <v>70</v>
      </c>
      <c r="W40" s="25"/>
      <c r="X40" s="25">
        <v>2</v>
      </c>
      <c r="Y40" s="25" t="s">
        <v>18</v>
      </c>
      <c r="Z40" s="23" t="s">
        <v>75</v>
      </c>
      <c r="AA40" s="137">
        <f t="shared" si="1"/>
        <v>0</v>
      </c>
      <c r="AB40" s="142">
        <f>U40*X40*S40</f>
        <v>0</v>
      </c>
      <c r="AC40" s="139"/>
      <c r="AD40" s="140"/>
      <c r="AE40" s="148"/>
    </row>
    <row r="41" spans="1:31" s="143" customFormat="1" ht="20.100000000000001" hidden="1" customHeight="1" x14ac:dyDescent="0.25">
      <c r="A41" s="141"/>
      <c r="B41" s="136"/>
      <c r="C41" s="20"/>
      <c r="D41" s="21"/>
      <c r="E41" s="21"/>
      <c r="F41" s="20"/>
      <c r="G41" s="20"/>
      <c r="H41" s="34"/>
      <c r="I41" s="34"/>
      <c r="J41" s="35"/>
      <c r="K41" s="144"/>
      <c r="L41" s="26" t="s">
        <v>201</v>
      </c>
      <c r="M41" s="25"/>
      <c r="N41" s="25"/>
      <c r="O41" s="25"/>
      <c r="P41" s="24"/>
      <c r="Q41" s="24"/>
      <c r="R41" s="25"/>
      <c r="S41" s="27"/>
      <c r="T41" s="25"/>
      <c r="U41" s="24"/>
      <c r="V41" s="25" t="s">
        <v>70</v>
      </c>
      <c r="W41" s="25"/>
      <c r="X41" s="25">
        <v>2</v>
      </c>
      <c r="Y41" s="25" t="s">
        <v>18</v>
      </c>
      <c r="Z41" s="23" t="s">
        <v>75</v>
      </c>
      <c r="AA41" s="137">
        <f t="shared" si="1"/>
        <v>0</v>
      </c>
      <c r="AB41" s="142">
        <f>U41*X41</f>
        <v>0</v>
      </c>
      <c r="AC41" s="139"/>
      <c r="AD41" s="140"/>
      <c r="AE41" s="148"/>
    </row>
    <row r="42" spans="1:31" s="143" customFormat="1" ht="20.100000000000001" hidden="1" customHeight="1" x14ac:dyDescent="0.25">
      <c r="A42" s="141"/>
      <c r="B42" s="136"/>
      <c r="C42" s="20"/>
      <c r="D42" s="21"/>
      <c r="E42" s="21"/>
      <c r="F42" s="20"/>
      <c r="G42" s="20"/>
      <c r="H42" s="34"/>
      <c r="I42" s="34"/>
      <c r="J42" s="35"/>
      <c r="K42" s="144"/>
      <c r="L42" s="26" t="s">
        <v>288</v>
      </c>
      <c r="M42" s="25"/>
      <c r="N42" s="25"/>
      <c r="O42" s="25"/>
      <c r="P42" s="24"/>
      <c r="Q42" s="24"/>
      <c r="R42" s="25"/>
      <c r="S42" s="27"/>
      <c r="T42" s="25"/>
      <c r="U42" s="24"/>
      <c r="V42" s="25" t="s">
        <v>70</v>
      </c>
      <c r="W42" s="25"/>
      <c r="X42" s="25">
        <v>3</v>
      </c>
      <c r="Y42" s="25" t="s">
        <v>18</v>
      </c>
      <c r="Z42" s="23" t="s">
        <v>75</v>
      </c>
      <c r="AA42" s="137">
        <f t="shared" si="1"/>
        <v>0</v>
      </c>
      <c r="AB42" s="142">
        <f>U42*X42</f>
        <v>0</v>
      </c>
      <c r="AC42" s="139"/>
      <c r="AD42" s="140"/>
      <c r="AE42" s="148"/>
    </row>
    <row r="43" spans="1:31" s="143" customFormat="1" ht="20.100000000000001" hidden="1" customHeight="1" x14ac:dyDescent="0.25">
      <c r="A43" s="141"/>
      <c r="B43" s="136"/>
      <c r="C43" s="20"/>
      <c r="D43" s="21"/>
      <c r="E43" s="21"/>
      <c r="F43" s="20"/>
      <c r="G43" s="20"/>
      <c r="H43" s="34"/>
      <c r="I43" s="34"/>
      <c r="J43" s="35"/>
      <c r="K43" s="144"/>
      <c r="L43" s="26" t="s">
        <v>261</v>
      </c>
      <c r="M43" s="25"/>
      <c r="N43" s="25"/>
      <c r="O43" s="25"/>
      <c r="P43" s="24"/>
      <c r="Q43" s="24"/>
      <c r="R43" s="25"/>
      <c r="S43" s="27">
        <v>2</v>
      </c>
      <c r="T43" s="25" t="s">
        <v>5</v>
      </c>
      <c r="U43" s="24"/>
      <c r="V43" s="25" t="s">
        <v>70</v>
      </c>
      <c r="W43" s="25"/>
      <c r="X43" s="25">
        <v>5</v>
      </c>
      <c r="Y43" s="25" t="s">
        <v>63</v>
      </c>
      <c r="Z43" s="23" t="s">
        <v>75</v>
      </c>
      <c r="AA43" s="137">
        <f t="shared" si="1"/>
        <v>0</v>
      </c>
      <c r="AB43" s="142">
        <f>U43*X43*S43</f>
        <v>0</v>
      </c>
      <c r="AC43" s="139"/>
      <c r="AD43" s="140"/>
      <c r="AE43" s="148"/>
    </row>
    <row r="44" spans="1:31" s="143" customFormat="1" ht="20.100000000000001" hidden="1" customHeight="1" x14ac:dyDescent="0.25">
      <c r="A44" s="141"/>
      <c r="B44" s="136"/>
      <c r="C44" s="20"/>
      <c r="D44" s="21"/>
      <c r="E44" s="21"/>
      <c r="F44" s="20"/>
      <c r="G44" s="20"/>
      <c r="H44" s="34"/>
      <c r="I44" s="34"/>
      <c r="J44" s="35"/>
      <c r="K44" s="144"/>
      <c r="L44" s="26" t="s">
        <v>289</v>
      </c>
      <c r="M44" s="25"/>
      <c r="N44" s="25"/>
      <c r="O44" s="25"/>
      <c r="P44" s="24"/>
      <c r="Q44" s="24"/>
      <c r="R44" s="25"/>
      <c r="S44" s="27"/>
      <c r="T44" s="25"/>
      <c r="U44" s="24"/>
      <c r="V44" s="25" t="s">
        <v>70</v>
      </c>
      <c r="W44" s="25"/>
      <c r="X44" s="25">
        <v>4</v>
      </c>
      <c r="Y44" s="25" t="s">
        <v>78</v>
      </c>
      <c r="Z44" s="23" t="s">
        <v>75</v>
      </c>
      <c r="AA44" s="137">
        <f t="shared" si="1"/>
        <v>0</v>
      </c>
      <c r="AB44" s="142">
        <f>U44*X44</f>
        <v>0</v>
      </c>
      <c r="AC44" s="139"/>
      <c r="AD44" s="140"/>
      <c r="AE44" s="148"/>
    </row>
    <row r="45" spans="1:31" s="143" customFormat="1" ht="20.100000000000001" hidden="1" customHeight="1" x14ac:dyDescent="0.25">
      <c r="A45" s="141"/>
      <c r="B45" s="136"/>
      <c r="C45" s="20"/>
      <c r="D45" s="21"/>
      <c r="E45" s="21"/>
      <c r="F45" s="20"/>
      <c r="G45" s="20"/>
      <c r="H45" s="34"/>
      <c r="I45" s="34"/>
      <c r="J45" s="35"/>
      <c r="K45" s="144"/>
      <c r="L45" s="26" t="s">
        <v>204</v>
      </c>
      <c r="M45" s="25"/>
      <c r="N45" s="25"/>
      <c r="O45" s="25"/>
      <c r="P45" s="24"/>
      <c r="Q45" s="24"/>
      <c r="R45" s="25"/>
      <c r="S45" s="27">
        <v>2</v>
      </c>
      <c r="T45" s="25" t="s">
        <v>87</v>
      </c>
      <c r="U45" s="24"/>
      <c r="V45" s="25" t="s">
        <v>70</v>
      </c>
      <c r="W45" s="25"/>
      <c r="X45" s="25">
        <v>5</v>
      </c>
      <c r="Y45" s="25" t="s">
        <v>63</v>
      </c>
      <c r="Z45" s="23" t="s">
        <v>75</v>
      </c>
      <c r="AA45" s="137">
        <f t="shared" si="1"/>
        <v>0</v>
      </c>
      <c r="AB45" s="142">
        <f>U45*X45*S45</f>
        <v>0</v>
      </c>
      <c r="AC45" s="139"/>
      <c r="AD45" s="140"/>
      <c r="AE45" s="148"/>
    </row>
    <row r="46" spans="1:31" s="143" customFormat="1" ht="20.100000000000001" hidden="1" customHeight="1" x14ac:dyDescent="0.25">
      <c r="A46" s="141"/>
      <c r="B46" s="136"/>
      <c r="C46" s="20"/>
      <c r="D46" s="21"/>
      <c r="E46" s="21"/>
      <c r="F46" s="20"/>
      <c r="G46" s="20"/>
      <c r="H46" s="34"/>
      <c r="I46" s="34"/>
      <c r="J46" s="35"/>
      <c r="K46" s="144"/>
      <c r="L46" s="26" t="s">
        <v>267</v>
      </c>
      <c r="M46" s="25"/>
      <c r="N46" s="25"/>
      <c r="O46" s="25"/>
      <c r="P46" s="24"/>
      <c r="Q46" s="24"/>
      <c r="R46" s="25"/>
      <c r="S46" s="27">
        <v>2</v>
      </c>
      <c r="T46" s="25" t="s">
        <v>5</v>
      </c>
      <c r="U46" s="24"/>
      <c r="V46" s="25" t="s">
        <v>70</v>
      </c>
      <c r="W46" s="25"/>
      <c r="X46" s="25">
        <v>5</v>
      </c>
      <c r="Y46" s="25" t="s">
        <v>63</v>
      </c>
      <c r="Z46" s="23" t="s">
        <v>75</v>
      </c>
      <c r="AA46" s="137">
        <f t="shared" si="1"/>
        <v>0</v>
      </c>
      <c r="AB46" s="142">
        <f>U46*X46*S46</f>
        <v>0</v>
      </c>
      <c r="AC46" s="139"/>
      <c r="AD46" s="140"/>
      <c r="AE46" s="148"/>
    </row>
    <row r="47" spans="1:31" s="143" customFormat="1" ht="20.100000000000001" hidden="1" customHeight="1" x14ac:dyDescent="0.25">
      <c r="A47" s="141"/>
      <c r="B47" s="136"/>
      <c r="C47" s="20"/>
      <c r="D47" s="21"/>
      <c r="E47" s="21"/>
      <c r="F47" s="20"/>
      <c r="G47" s="20"/>
      <c r="H47" s="34"/>
      <c r="I47" s="34"/>
      <c r="J47" s="35"/>
      <c r="K47" s="144"/>
      <c r="L47" s="26" t="s">
        <v>110</v>
      </c>
      <c r="M47" s="25"/>
      <c r="N47" s="25"/>
      <c r="O47" s="25"/>
      <c r="P47" s="24"/>
      <c r="Q47" s="24"/>
      <c r="R47" s="25"/>
      <c r="S47" s="27"/>
      <c r="T47" s="25"/>
      <c r="U47" s="24"/>
      <c r="V47" s="25"/>
      <c r="W47" s="25"/>
      <c r="X47" s="25"/>
      <c r="Y47" s="25"/>
      <c r="Z47" s="23"/>
      <c r="AA47" s="137">
        <f t="shared" si="1"/>
        <v>0</v>
      </c>
      <c r="AB47" s="142">
        <f>SUM(AB48:AB50)</f>
        <v>0</v>
      </c>
      <c r="AC47" s="139"/>
      <c r="AD47" s="140"/>
      <c r="AE47" s="148"/>
    </row>
    <row r="48" spans="1:31" s="143" customFormat="1" ht="20.100000000000001" hidden="1" customHeight="1" x14ac:dyDescent="0.25">
      <c r="A48" s="141"/>
      <c r="B48" s="136"/>
      <c r="C48" s="20"/>
      <c r="D48" s="21"/>
      <c r="E48" s="21"/>
      <c r="F48" s="20"/>
      <c r="G48" s="20"/>
      <c r="H48" s="34"/>
      <c r="I48" s="34"/>
      <c r="J48" s="35"/>
      <c r="K48" s="144"/>
      <c r="L48" s="26" t="s">
        <v>206</v>
      </c>
      <c r="M48" s="25"/>
      <c r="N48" s="25"/>
      <c r="O48" s="25"/>
      <c r="P48" s="24"/>
      <c r="Q48" s="24"/>
      <c r="R48" s="25"/>
      <c r="S48" s="27">
        <v>10</v>
      </c>
      <c r="T48" s="25" t="s">
        <v>65</v>
      </c>
      <c r="U48" s="24"/>
      <c r="V48" s="25" t="s">
        <v>70</v>
      </c>
      <c r="W48" s="25"/>
      <c r="X48" s="25">
        <v>3</v>
      </c>
      <c r="Y48" s="25" t="s">
        <v>78</v>
      </c>
      <c r="Z48" s="23" t="s">
        <v>75</v>
      </c>
      <c r="AA48" s="137">
        <f t="shared" si="1"/>
        <v>0</v>
      </c>
      <c r="AB48" s="142">
        <f>U48*X48*S48</f>
        <v>0</v>
      </c>
      <c r="AC48" s="139"/>
      <c r="AD48" s="140"/>
      <c r="AE48" s="148"/>
    </row>
    <row r="49" spans="1:31" s="143" customFormat="1" ht="20.100000000000001" hidden="1" customHeight="1" x14ac:dyDescent="0.25">
      <c r="A49" s="141"/>
      <c r="B49" s="136"/>
      <c r="C49" s="20"/>
      <c r="D49" s="21"/>
      <c r="E49" s="21"/>
      <c r="F49" s="20"/>
      <c r="G49" s="20"/>
      <c r="H49" s="34"/>
      <c r="I49" s="34"/>
      <c r="J49" s="35"/>
      <c r="K49" s="144"/>
      <c r="L49" s="26" t="s">
        <v>268</v>
      </c>
      <c r="M49" s="25"/>
      <c r="N49" s="25"/>
      <c r="O49" s="25"/>
      <c r="P49" s="24"/>
      <c r="Q49" s="24"/>
      <c r="R49" s="25"/>
      <c r="S49" s="27">
        <v>10</v>
      </c>
      <c r="T49" s="25" t="s">
        <v>65</v>
      </c>
      <c r="U49" s="24"/>
      <c r="V49" s="25" t="s">
        <v>70</v>
      </c>
      <c r="W49" s="25"/>
      <c r="X49" s="25">
        <v>3</v>
      </c>
      <c r="Y49" s="25" t="s">
        <v>78</v>
      </c>
      <c r="Z49" s="23" t="s">
        <v>75</v>
      </c>
      <c r="AA49" s="137">
        <f t="shared" si="1"/>
        <v>0</v>
      </c>
      <c r="AB49" s="142">
        <f>U49*X49*S49</f>
        <v>0</v>
      </c>
      <c r="AC49" s="139"/>
      <c r="AD49" s="140"/>
      <c r="AE49" s="148"/>
    </row>
    <row r="50" spans="1:31" s="143" customFormat="1" ht="20.100000000000001" hidden="1" customHeight="1" x14ac:dyDescent="0.25">
      <c r="A50" s="141"/>
      <c r="B50" s="136"/>
      <c r="C50" s="20"/>
      <c r="D50" s="21"/>
      <c r="E50" s="21"/>
      <c r="F50" s="20"/>
      <c r="G50" s="22"/>
      <c r="H50" s="34"/>
      <c r="I50" s="34"/>
      <c r="J50" s="35"/>
      <c r="K50" s="144"/>
      <c r="L50" s="26" t="s">
        <v>211</v>
      </c>
      <c r="M50" s="25"/>
      <c r="N50" s="25"/>
      <c r="O50" s="25"/>
      <c r="P50" s="24"/>
      <c r="Q50" s="24"/>
      <c r="R50" s="2"/>
      <c r="S50" s="27">
        <v>10</v>
      </c>
      <c r="T50" s="25" t="s">
        <v>65</v>
      </c>
      <c r="U50" s="24"/>
      <c r="V50" s="25" t="s">
        <v>70</v>
      </c>
      <c r="W50" s="25"/>
      <c r="X50" s="25">
        <v>2</v>
      </c>
      <c r="Y50" s="25" t="s">
        <v>78</v>
      </c>
      <c r="Z50" s="23" t="s">
        <v>75</v>
      </c>
      <c r="AA50" s="149">
        <f t="shared" si="1"/>
        <v>0</v>
      </c>
      <c r="AB50" s="142">
        <f>U50*X50*S50</f>
        <v>0</v>
      </c>
      <c r="AC50" s="139"/>
      <c r="AD50" s="140"/>
      <c r="AE50" s="148"/>
    </row>
    <row r="51" spans="1:31" s="53" customFormat="1" ht="20.100000000000001" hidden="1" customHeight="1" x14ac:dyDescent="0.25">
      <c r="A51" s="73"/>
      <c r="B51" s="74"/>
      <c r="C51" s="10"/>
      <c r="D51" s="71"/>
      <c r="E51" s="10"/>
      <c r="F51" s="71"/>
      <c r="G51" s="39" t="s">
        <v>132</v>
      </c>
      <c r="H51" s="75">
        <f>AA51</f>
        <v>0</v>
      </c>
      <c r="I51" s="75"/>
      <c r="J51" s="87"/>
      <c r="K51" s="76"/>
      <c r="L51" s="129" t="s">
        <v>39</v>
      </c>
      <c r="M51" s="62"/>
      <c r="N51" s="62"/>
      <c r="O51" s="62"/>
      <c r="P51" s="63"/>
      <c r="Q51" s="63"/>
      <c r="R51" s="62"/>
      <c r="S51" s="48"/>
      <c r="T51" s="47"/>
      <c r="U51" s="30"/>
      <c r="V51" s="47"/>
      <c r="W51" s="47"/>
      <c r="X51" s="47"/>
      <c r="Y51" s="47"/>
      <c r="Z51" s="40"/>
      <c r="AA51" s="137">
        <f t="shared" si="1"/>
        <v>0</v>
      </c>
      <c r="AB51" s="142">
        <f>AB52+AB58</f>
        <v>0</v>
      </c>
      <c r="AC51" s="168"/>
      <c r="AD51" s="78"/>
      <c r="AE51" s="78"/>
    </row>
    <row r="52" spans="1:31" s="53" customFormat="1" ht="20.100000000000001" hidden="1" customHeight="1" x14ac:dyDescent="0.25">
      <c r="A52" s="73"/>
      <c r="B52" s="74"/>
      <c r="C52" s="10"/>
      <c r="D52" s="71"/>
      <c r="E52" s="10"/>
      <c r="F52" s="71"/>
      <c r="G52" s="10"/>
      <c r="H52" s="69"/>
      <c r="I52" s="69"/>
      <c r="J52" s="70"/>
      <c r="K52" s="100"/>
      <c r="L52" s="26" t="s">
        <v>169</v>
      </c>
      <c r="M52" s="9"/>
      <c r="N52" s="9"/>
      <c r="O52" s="9"/>
      <c r="P52" s="57"/>
      <c r="Q52" s="57"/>
      <c r="R52" s="9"/>
      <c r="S52" s="27"/>
      <c r="T52" s="25"/>
      <c r="U52" s="24"/>
      <c r="V52" s="25"/>
      <c r="W52" s="25"/>
      <c r="X52" s="25"/>
      <c r="Y52" s="25"/>
      <c r="Z52" s="23"/>
      <c r="AA52" s="137">
        <f t="shared" si="1"/>
        <v>0</v>
      </c>
      <c r="AB52" s="142">
        <f>SUM(AB53:AB57)</f>
        <v>0</v>
      </c>
      <c r="AC52" s="168"/>
      <c r="AD52" s="78"/>
      <c r="AE52" s="78"/>
    </row>
    <row r="53" spans="1:31" s="53" customFormat="1" ht="20.100000000000001" hidden="1" customHeight="1" x14ac:dyDescent="0.25">
      <c r="A53" s="73"/>
      <c r="B53" s="74"/>
      <c r="C53" s="10"/>
      <c r="D53" s="71"/>
      <c r="E53" s="10"/>
      <c r="F53" s="71"/>
      <c r="G53" s="10"/>
      <c r="H53" s="69"/>
      <c r="I53" s="69"/>
      <c r="J53" s="70"/>
      <c r="K53" s="100"/>
      <c r="L53" s="26" t="s">
        <v>269</v>
      </c>
      <c r="M53" s="9"/>
      <c r="N53" s="9"/>
      <c r="O53" s="9"/>
      <c r="P53" s="57"/>
      <c r="Q53" s="57"/>
      <c r="R53" s="9"/>
      <c r="S53" s="27"/>
      <c r="T53" s="25"/>
      <c r="U53" s="24"/>
      <c r="V53" s="25" t="s">
        <v>70</v>
      </c>
      <c r="W53" s="25"/>
      <c r="X53" s="25">
        <v>5</v>
      </c>
      <c r="Y53" s="25" t="s">
        <v>63</v>
      </c>
      <c r="Z53" s="23" t="s">
        <v>75</v>
      </c>
      <c r="AA53" s="137">
        <f t="shared" si="1"/>
        <v>0</v>
      </c>
      <c r="AB53" s="142">
        <f>U53*X53</f>
        <v>0</v>
      </c>
      <c r="AC53" s="168"/>
      <c r="AD53" s="78"/>
      <c r="AE53" s="78"/>
    </row>
    <row r="54" spans="1:31" s="53" customFormat="1" ht="20.100000000000001" hidden="1" customHeight="1" x14ac:dyDescent="0.25">
      <c r="A54" s="73"/>
      <c r="B54" s="74"/>
      <c r="C54" s="10"/>
      <c r="D54" s="71"/>
      <c r="E54" s="10"/>
      <c r="F54" s="71"/>
      <c r="G54" s="10"/>
      <c r="H54" s="69"/>
      <c r="I54" s="69"/>
      <c r="J54" s="70"/>
      <c r="K54" s="100"/>
      <c r="L54" s="26" t="s">
        <v>259</v>
      </c>
      <c r="M54" s="9"/>
      <c r="N54" s="9"/>
      <c r="O54" s="9"/>
      <c r="P54" s="57"/>
      <c r="Q54" s="57"/>
      <c r="R54" s="9"/>
      <c r="S54" s="27">
        <v>2</v>
      </c>
      <c r="T54" s="25" t="s">
        <v>5</v>
      </c>
      <c r="U54" s="24"/>
      <c r="V54" s="25" t="s">
        <v>70</v>
      </c>
      <c r="W54" s="25"/>
      <c r="X54" s="25">
        <v>5</v>
      </c>
      <c r="Y54" s="25" t="s">
        <v>63</v>
      </c>
      <c r="Z54" s="23" t="s">
        <v>75</v>
      </c>
      <c r="AA54" s="137">
        <f t="shared" si="1"/>
        <v>0</v>
      </c>
      <c r="AB54" s="142">
        <f>U54*X54*S54</f>
        <v>0</v>
      </c>
      <c r="AC54" s="168"/>
      <c r="AD54" s="78"/>
      <c r="AE54" s="78"/>
    </row>
    <row r="55" spans="1:31" s="53" customFormat="1" ht="20.100000000000001" hidden="1" customHeight="1" x14ac:dyDescent="0.25">
      <c r="A55" s="73"/>
      <c r="B55" s="74"/>
      <c r="C55" s="10"/>
      <c r="D55" s="71"/>
      <c r="E55" s="10"/>
      <c r="F55" s="71"/>
      <c r="G55" s="10"/>
      <c r="H55" s="69"/>
      <c r="I55" s="69"/>
      <c r="J55" s="70"/>
      <c r="K55" s="100"/>
      <c r="L55" s="26" t="s">
        <v>290</v>
      </c>
      <c r="M55" s="9"/>
      <c r="N55" s="9"/>
      <c r="O55" s="9"/>
      <c r="P55" s="57"/>
      <c r="Q55" s="57"/>
      <c r="R55" s="9"/>
      <c r="S55" s="27"/>
      <c r="T55" s="25"/>
      <c r="U55" s="24"/>
      <c r="V55" s="25" t="s">
        <v>70</v>
      </c>
      <c r="W55" s="25"/>
      <c r="X55" s="25">
        <v>5</v>
      </c>
      <c r="Y55" s="25" t="s">
        <v>63</v>
      </c>
      <c r="Z55" s="23" t="s">
        <v>75</v>
      </c>
      <c r="AA55" s="137">
        <f t="shared" si="1"/>
        <v>0</v>
      </c>
      <c r="AB55" s="142">
        <f>U55*X55</f>
        <v>0</v>
      </c>
      <c r="AC55" s="168"/>
      <c r="AD55" s="78"/>
      <c r="AE55" s="78"/>
    </row>
    <row r="56" spans="1:31" s="53" customFormat="1" ht="20.100000000000001" hidden="1" customHeight="1" x14ac:dyDescent="0.25">
      <c r="A56" s="73"/>
      <c r="B56" s="74"/>
      <c r="C56" s="10"/>
      <c r="D56" s="71"/>
      <c r="E56" s="10"/>
      <c r="F56" s="71"/>
      <c r="G56" s="10"/>
      <c r="H56" s="69"/>
      <c r="I56" s="69"/>
      <c r="J56" s="70"/>
      <c r="K56" s="100"/>
      <c r="L56" s="26" t="s">
        <v>286</v>
      </c>
      <c r="M56" s="9"/>
      <c r="N56" s="9"/>
      <c r="O56" s="9"/>
      <c r="P56" s="57"/>
      <c r="Q56" s="57"/>
      <c r="R56" s="9"/>
      <c r="S56" s="27"/>
      <c r="T56" s="25"/>
      <c r="U56" s="24"/>
      <c r="V56" s="25" t="s">
        <v>70</v>
      </c>
      <c r="W56" s="25"/>
      <c r="X56" s="25">
        <v>2</v>
      </c>
      <c r="Y56" s="25" t="s">
        <v>18</v>
      </c>
      <c r="Z56" s="23" t="s">
        <v>75</v>
      </c>
      <c r="AA56" s="137">
        <f t="shared" si="1"/>
        <v>0</v>
      </c>
      <c r="AB56" s="142">
        <f>U56*X56</f>
        <v>0</v>
      </c>
      <c r="AC56" s="168"/>
      <c r="AD56" s="78"/>
      <c r="AE56" s="78"/>
    </row>
    <row r="57" spans="1:31" s="53" customFormat="1" ht="20.100000000000001" hidden="1" customHeight="1" x14ac:dyDescent="0.25">
      <c r="A57" s="73"/>
      <c r="B57" s="74"/>
      <c r="C57" s="10"/>
      <c r="D57" s="71"/>
      <c r="E57" s="10"/>
      <c r="F57" s="71"/>
      <c r="G57" s="10"/>
      <c r="H57" s="69"/>
      <c r="I57" s="69"/>
      <c r="J57" s="70"/>
      <c r="K57" s="100"/>
      <c r="L57" s="26" t="s">
        <v>212</v>
      </c>
      <c r="M57" s="9"/>
      <c r="N57" s="9"/>
      <c r="O57" s="9"/>
      <c r="P57" s="57"/>
      <c r="Q57" s="57"/>
      <c r="R57" s="9"/>
      <c r="S57" s="27"/>
      <c r="T57" s="25"/>
      <c r="U57" s="24"/>
      <c r="V57" s="25" t="s">
        <v>70</v>
      </c>
      <c r="W57" s="25"/>
      <c r="X57" s="25">
        <v>13</v>
      </c>
      <c r="Y57" s="25" t="s">
        <v>61</v>
      </c>
      <c r="Z57" s="23" t="s">
        <v>75</v>
      </c>
      <c r="AA57" s="137">
        <f t="shared" si="1"/>
        <v>0</v>
      </c>
      <c r="AB57" s="142">
        <f>U57*X57</f>
        <v>0</v>
      </c>
      <c r="AC57" s="168"/>
      <c r="AD57" s="78"/>
      <c r="AE57" s="78"/>
    </row>
    <row r="58" spans="1:31" s="53" customFormat="1" ht="20.100000000000001" hidden="1" customHeight="1" x14ac:dyDescent="0.25">
      <c r="A58" s="73"/>
      <c r="B58" s="74"/>
      <c r="C58" s="10"/>
      <c r="D58" s="71"/>
      <c r="E58" s="10"/>
      <c r="F58" s="71"/>
      <c r="G58" s="10"/>
      <c r="H58" s="69"/>
      <c r="I58" s="69"/>
      <c r="J58" s="70"/>
      <c r="K58" s="100"/>
      <c r="L58" s="130" t="s">
        <v>195</v>
      </c>
      <c r="M58" s="32"/>
      <c r="N58" s="32"/>
      <c r="O58" s="32"/>
      <c r="P58" s="65"/>
      <c r="Q58" s="65"/>
      <c r="R58" s="32"/>
      <c r="S58" s="50">
        <v>2</v>
      </c>
      <c r="T58" s="2" t="s">
        <v>5</v>
      </c>
      <c r="U58" s="3"/>
      <c r="V58" s="2" t="s">
        <v>70</v>
      </c>
      <c r="W58" s="2"/>
      <c r="X58" s="2">
        <v>5</v>
      </c>
      <c r="Y58" s="2" t="s">
        <v>63</v>
      </c>
      <c r="Z58" s="7" t="s">
        <v>75</v>
      </c>
      <c r="AA58" s="149">
        <f t="shared" si="1"/>
        <v>0</v>
      </c>
      <c r="AB58" s="142">
        <f>U58*X58*S58</f>
        <v>0</v>
      </c>
      <c r="AC58" s="168"/>
      <c r="AD58" s="78"/>
      <c r="AE58" s="78"/>
    </row>
    <row r="59" spans="1:31" s="53" customFormat="1" ht="20.100000000000001" hidden="1" customHeight="1" x14ac:dyDescent="0.25">
      <c r="A59" s="73"/>
      <c r="B59" s="74"/>
      <c r="C59" s="10"/>
      <c r="D59" s="71"/>
      <c r="E59" s="10"/>
      <c r="F59" s="170" t="s">
        <v>56</v>
      </c>
      <c r="G59" s="93"/>
      <c r="H59" s="91">
        <f>H60</f>
        <v>0</v>
      </c>
      <c r="I59" s="91"/>
      <c r="J59" s="86"/>
      <c r="K59" s="100"/>
      <c r="L59" s="66"/>
      <c r="M59" s="32"/>
      <c r="N59" s="32"/>
      <c r="O59" s="32"/>
      <c r="P59" s="65"/>
      <c r="Q59" s="65"/>
      <c r="R59" s="32"/>
      <c r="S59" s="72"/>
      <c r="T59" s="32"/>
      <c r="U59" s="32"/>
      <c r="V59" s="32"/>
      <c r="W59" s="32"/>
      <c r="X59" s="32"/>
      <c r="Y59" s="32"/>
      <c r="Z59" s="59"/>
      <c r="AA59" s="164"/>
      <c r="AB59" s="54"/>
      <c r="AC59" s="52"/>
      <c r="AD59" s="78"/>
      <c r="AE59" s="78"/>
    </row>
    <row r="60" spans="1:31" s="143" customFormat="1" ht="20.100000000000001" hidden="1" customHeight="1" x14ac:dyDescent="0.25">
      <c r="A60" s="141"/>
      <c r="B60" s="136"/>
      <c r="C60" s="20"/>
      <c r="D60" s="21"/>
      <c r="E60" s="21"/>
      <c r="F60" s="42"/>
      <c r="G60" s="42" t="s">
        <v>53</v>
      </c>
      <c r="H60" s="34">
        <f>AA60</f>
        <v>0</v>
      </c>
      <c r="I60" s="34"/>
      <c r="J60" s="35"/>
      <c r="K60" s="144"/>
      <c r="L60" s="26" t="s">
        <v>39</v>
      </c>
      <c r="M60" s="25"/>
      <c r="N60" s="25"/>
      <c r="O60" s="25"/>
      <c r="P60" s="24"/>
      <c r="Q60" s="24"/>
      <c r="R60" s="25"/>
      <c r="S60" s="27"/>
      <c r="T60" s="25"/>
      <c r="U60" s="24"/>
      <c r="V60" s="25"/>
      <c r="W60" s="25"/>
      <c r="X60" s="25"/>
      <c r="Y60" s="25"/>
      <c r="Z60" s="23"/>
      <c r="AA60" s="137">
        <f>AB60/1000</f>
        <v>0</v>
      </c>
      <c r="AB60" s="245">
        <f>SUM(AB61:AB63)</f>
        <v>0</v>
      </c>
      <c r="AC60" s="139"/>
      <c r="AD60" s="140"/>
      <c r="AE60" s="148"/>
    </row>
    <row r="61" spans="1:31" s="143" customFormat="1" ht="20.100000000000001" hidden="1" customHeight="1" x14ac:dyDescent="0.25">
      <c r="A61" s="141"/>
      <c r="B61" s="136"/>
      <c r="C61" s="20"/>
      <c r="D61" s="21"/>
      <c r="E61" s="21"/>
      <c r="F61" s="20"/>
      <c r="G61" s="20"/>
      <c r="H61" s="34"/>
      <c r="I61" s="34"/>
      <c r="J61" s="35"/>
      <c r="K61" s="144"/>
      <c r="L61" s="26" t="s">
        <v>209</v>
      </c>
      <c r="M61" s="25"/>
      <c r="N61" s="25"/>
      <c r="O61" s="25"/>
      <c r="P61" s="24"/>
      <c r="Q61" s="24"/>
      <c r="R61" s="25"/>
      <c r="S61" s="27">
        <v>5</v>
      </c>
      <c r="T61" s="25" t="s">
        <v>65</v>
      </c>
      <c r="U61" s="24"/>
      <c r="V61" s="25" t="s">
        <v>70</v>
      </c>
      <c r="W61" s="25"/>
      <c r="X61" s="25">
        <v>4</v>
      </c>
      <c r="Y61" s="25" t="s">
        <v>63</v>
      </c>
      <c r="Z61" s="23" t="s">
        <v>75</v>
      </c>
      <c r="AA61" s="137">
        <f t="shared" ref="AA61:AA63" si="2">AB61/1000</f>
        <v>0</v>
      </c>
      <c r="AB61" s="142">
        <f>U61*X61*S61</f>
        <v>0</v>
      </c>
      <c r="AC61" s="139"/>
      <c r="AD61" s="140"/>
      <c r="AE61" s="148"/>
    </row>
    <row r="62" spans="1:31" s="143" customFormat="1" ht="20.100000000000001" hidden="1" customHeight="1" x14ac:dyDescent="0.25">
      <c r="A62" s="141"/>
      <c r="B62" s="136"/>
      <c r="C62" s="20"/>
      <c r="D62" s="21"/>
      <c r="E62" s="21"/>
      <c r="F62" s="20"/>
      <c r="G62" s="20"/>
      <c r="H62" s="34"/>
      <c r="I62" s="34"/>
      <c r="J62" s="35"/>
      <c r="K62" s="144"/>
      <c r="L62" s="26" t="s">
        <v>196</v>
      </c>
      <c r="M62" s="25"/>
      <c r="N62" s="25"/>
      <c r="O62" s="25"/>
      <c r="P62" s="24"/>
      <c r="Q62" s="24"/>
      <c r="R62" s="25"/>
      <c r="S62" s="27">
        <v>3</v>
      </c>
      <c r="T62" s="25" t="s">
        <v>65</v>
      </c>
      <c r="U62" s="24"/>
      <c r="V62" s="25" t="s">
        <v>70</v>
      </c>
      <c r="W62" s="25"/>
      <c r="X62" s="25">
        <v>6</v>
      </c>
      <c r="Y62" s="25" t="s">
        <v>78</v>
      </c>
      <c r="Z62" s="23" t="s">
        <v>75</v>
      </c>
      <c r="AA62" s="137">
        <f t="shared" si="2"/>
        <v>0</v>
      </c>
      <c r="AB62" s="142">
        <f>U62*X62*S62</f>
        <v>0</v>
      </c>
      <c r="AC62" s="139"/>
      <c r="AD62" s="140"/>
      <c r="AE62" s="148"/>
    </row>
    <row r="63" spans="1:31" s="143" customFormat="1" ht="20.100000000000001" hidden="1" customHeight="1" x14ac:dyDescent="0.25">
      <c r="A63" s="141"/>
      <c r="B63" s="136"/>
      <c r="C63" s="20"/>
      <c r="D63" s="21"/>
      <c r="E63" s="21"/>
      <c r="F63" s="22"/>
      <c r="G63" s="22"/>
      <c r="H63" s="34"/>
      <c r="I63" s="34"/>
      <c r="J63" s="35"/>
      <c r="K63" s="144"/>
      <c r="L63" s="130" t="s">
        <v>111</v>
      </c>
      <c r="M63" s="2"/>
      <c r="N63" s="2"/>
      <c r="O63" s="2"/>
      <c r="P63" s="3"/>
      <c r="Q63" s="3"/>
      <c r="R63" s="2"/>
      <c r="S63" s="50">
        <v>5</v>
      </c>
      <c r="T63" s="2" t="s">
        <v>65</v>
      </c>
      <c r="U63" s="3"/>
      <c r="V63" s="2" t="s">
        <v>70</v>
      </c>
      <c r="W63" s="2"/>
      <c r="X63" s="2">
        <v>2</v>
      </c>
      <c r="Y63" s="2" t="s">
        <v>63</v>
      </c>
      <c r="Z63" s="7" t="s">
        <v>75</v>
      </c>
      <c r="AA63" s="149">
        <f t="shared" si="2"/>
        <v>0</v>
      </c>
      <c r="AB63" s="142">
        <f>U63*X63*S63</f>
        <v>0</v>
      </c>
      <c r="AC63" s="139"/>
      <c r="AD63" s="140"/>
      <c r="AE63" s="148"/>
    </row>
    <row r="64" spans="1:31" s="53" customFormat="1" ht="20.100000000000001" hidden="1" customHeight="1" x14ac:dyDescent="0.25">
      <c r="A64" s="73"/>
      <c r="B64" s="74"/>
      <c r="C64" s="10"/>
      <c r="D64" s="71"/>
      <c r="E64" s="10"/>
      <c r="F64" s="170" t="s">
        <v>160</v>
      </c>
      <c r="G64" s="93"/>
      <c r="H64" s="91">
        <f>H65+H66</f>
        <v>0</v>
      </c>
      <c r="I64" s="91"/>
      <c r="J64" s="86"/>
      <c r="K64" s="100"/>
      <c r="L64" s="66"/>
      <c r="M64" s="32"/>
      <c r="N64" s="32"/>
      <c r="O64" s="32"/>
      <c r="P64" s="65"/>
      <c r="Q64" s="65"/>
      <c r="R64" s="32"/>
      <c r="S64" s="72"/>
      <c r="T64" s="32"/>
      <c r="U64" s="32"/>
      <c r="V64" s="32"/>
      <c r="W64" s="32"/>
      <c r="X64" s="32"/>
      <c r="Y64" s="32"/>
      <c r="Z64" s="59"/>
      <c r="AA64" s="164"/>
      <c r="AB64" s="54"/>
      <c r="AC64" s="52"/>
      <c r="AD64" s="78"/>
      <c r="AE64" s="78"/>
    </row>
    <row r="65" spans="1:31" s="143" customFormat="1" ht="20.100000000000001" hidden="1" customHeight="1" x14ac:dyDescent="0.25">
      <c r="A65" s="141"/>
      <c r="B65" s="136"/>
      <c r="C65" s="20"/>
      <c r="D65" s="21"/>
      <c r="E65" s="21"/>
      <c r="F65" s="42"/>
      <c r="G65" s="42" t="s">
        <v>152</v>
      </c>
      <c r="H65" s="134">
        <f>AA65</f>
        <v>0</v>
      </c>
      <c r="I65" s="134"/>
      <c r="J65" s="1"/>
      <c r="K65" s="144"/>
      <c r="L65" s="45" t="s">
        <v>98</v>
      </c>
      <c r="M65" s="5"/>
      <c r="N65" s="5"/>
      <c r="O65" s="5"/>
      <c r="P65" s="6"/>
      <c r="Q65" s="6"/>
      <c r="R65" s="5"/>
      <c r="S65" s="46">
        <v>13</v>
      </c>
      <c r="T65" s="5" t="s">
        <v>65</v>
      </c>
      <c r="U65" s="6"/>
      <c r="V65" s="5" t="s">
        <v>70</v>
      </c>
      <c r="W65" s="5"/>
      <c r="X65" s="248">
        <v>0.1</v>
      </c>
      <c r="Y65" s="5"/>
      <c r="Z65" s="16" t="s">
        <v>75</v>
      </c>
      <c r="AA65" s="145">
        <f t="shared" ref="AA65:AA70" si="3">AB65/1000</f>
        <v>0</v>
      </c>
      <c r="AB65" s="142">
        <f>U65*X65*S65</f>
        <v>0</v>
      </c>
      <c r="AC65" s="139"/>
      <c r="AD65" s="140"/>
      <c r="AE65" s="148"/>
    </row>
    <row r="66" spans="1:31" s="143" customFormat="1" ht="20.100000000000001" hidden="1" customHeight="1" x14ac:dyDescent="0.25">
      <c r="A66" s="141"/>
      <c r="B66" s="136"/>
      <c r="C66" s="20"/>
      <c r="D66" s="21"/>
      <c r="E66" s="21"/>
      <c r="F66" s="20"/>
      <c r="G66" s="42" t="s">
        <v>142</v>
      </c>
      <c r="H66" s="34">
        <f>AA66</f>
        <v>0</v>
      </c>
      <c r="I66" s="34"/>
      <c r="J66" s="35"/>
      <c r="K66" s="144"/>
      <c r="L66" s="26" t="s">
        <v>39</v>
      </c>
      <c r="M66" s="25"/>
      <c r="N66" s="25"/>
      <c r="O66" s="25"/>
      <c r="P66" s="24"/>
      <c r="Q66" s="24"/>
      <c r="R66" s="25"/>
      <c r="S66" s="27"/>
      <c r="T66" s="25"/>
      <c r="U66" s="24"/>
      <c r="V66" s="25"/>
      <c r="W66" s="25"/>
      <c r="X66" s="25"/>
      <c r="Y66" s="25"/>
      <c r="Z66" s="23"/>
      <c r="AA66" s="137">
        <f t="shared" si="3"/>
        <v>0</v>
      </c>
      <c r="AB66" s="245">
        <f>SUM(AB67:AB70)</f>
        <v>0</v>
      </c>
      <c r="AC66" s="139"/>
      <c r="AD66" s="140"/>
      <c r="AE66" s="148"/>
    </row>
    <row r="67" spans="1:31" s="143" customFormat="1" ht="20.100000000000001" hidden="1" customHeight="1" x14ac:dyDescent="0.25">
      <c r="A67" s="141"/>
      <c r="B67" s="136"/>
      <c r="C67" s="20"/>
      <c r="D67" s="21"/>
      <c r="E67" s="21"/>
      <c r="F67" s="20"/>
      <c r="G67" s="20"/>
      <c r="H67" s="34"/>
      <c r="I67" s="34"/>
      <c r="J67" s="35"/>
      <c r="K67" s="144"/>
      <c r="L67" s="26" t="s">
        <v>164</v>
      </c>
      <c r="M67" s="25"/>
      <c r="N67" s="25"/>
      <c r="O67" s="25"/>
      <c r="P67" s="24"/>
      <c r="Q67" s="24"/>
      <c r="R67" s="25"/>
      <c r="S67" s="27">
        <v>14</v>
      </c>
      <c r="T67" s="25" t="s">
        <v>65</v>
      </c>
      <c r="U67" s="24"/>
      <c r="V67" s="25" t="s">
        <v>70</v>
      </c>
      <c r="W67" s="25"/>
      <c r="X67" s="25">
        <v>11.285714285714285</v>
      </c>
      <c r="Y67" s="25" t="s">
        <v>78</v>
      </c>
      <c r="Z67" s="23" t="s">
        <v>75</v>
      </c>
      <c r="AA67" s="137">
        <f t="shared" si="3"/>
        <v>0</v>
      </c>
      <c r="AB67" s="142">
        <f>U67*X67*S67</f>
        <v>0</v>
      </c>
      <c r="AC67" s="139"/>
      <c r="AD67" s="140"/>
      <c r="AE67" s="148"/>
    </row>
    <row r="68" spans="1:31" s="143" customFormat="1" ht="20.100000000000001" hidden="1" customHeight="1" x14ac:dyDescent="0.25">
      <c r="A68" s="141"/>
      <c r="B68" s="136"/>
      <c r="C68" s="20"/>
      <c r="D68" s="21"/>
      <c r="E68" s="21"/>
      <c r="F68" s="20"/>
      <c r="G68" s="20"/>
      <c r="H68" s="34"/>
      <c r="I68" s="34"/>
      <c r="J68" s="35"/>
      <c r="K68" s="144"/>
      <c r="L68" s="26" t="s">
        <v>224</v>
      </c>
      <c r="M68" s="25"/>
      <c r="N68" s="25"/>
      <c r="O68" s="25"/>
      <c r="P68" s="24"/>
      <c r="Q68" s="24"/>
      <c r="R68" s="25"/>
      <c r="S68" s="27"/>
      <c r="T68" s="25"/>
      <c r="U68" s="24"/>
      <c r="V68" s="25" t="s">
        <v>70</v>
      </c>
      <c r="W68" s="25"/>
      <c r="X68" s="25">
        <v>13</v>
      </c>
      <c r="Y68" s="25" t="s">
        <v>61</v>
      </c>
      <c r="Z68" s="23" t="s">
        <v>75</v>
      </c>
      <c r="AA68" s="137">
        <f t="shared" si="3"/>
        <v>0</v>
      </c>
      <c r="AB68" s="142">
        <f>U68*X68</f>
        <v>0</v>
      </c>
      <c r="AC68" s="139"/>
      <c r="AD68" s="140"/>
      <c r="AE68" s="148"/>
    </row>
    <row r="69" spans="1:31" s="143" customFormat="1" ht="20.100000000000001" hidden="1" customHeight="1" x14ac:dyDescent="0.25">
      <c r="A69" s="141"/>
      <c r="B69" s="136"/>
      <c r="C69" s="20"/>
      <c r="D69" s="21"/>
      <c r="E69" s="21"/>
      <c r="F69" s="20"/>
      <c r="G69" s="20"/>
      <c r="H69" s="34"/>
      <c r="I69" s="34"/>
      <c r="J69" s="35"/>
      <c r="K69" s="144"/>
      <c r="L69" s="26" t="s">
        <v>218</v>
      </c>
      <c r="M69" s="25"/>
      <c r="N69" s="25"/>
      <c r="O69" s="25"/>
      <c r="P69" s="24"/>
      <c r="Q69" s="24"/>
      <c r="R69" s="25"/>
      <c r="S69" s="27"/>
      <c r="T69" s="25"/>
      <c r="U69" s="24"/>
      <c r="V69" s="25" t="s">
        <v>70</v>
      </c>
      <c r="W69" s="25"/>
      <c r="X69" s="25">
        <v>14</v>
      </c>
      <c r="Y69" s="25" t="s">
        <v>61</v>
      </c>
      <c r="Z69" s="23" t="s">
        <v>75</v>
      </c>
      <c r="AA69" s="137">
        <f t="shared" si="3"/>
        <v>0</v>
      </c>
      <c r="AB69" s="142">
        <f>U69*X69</f>
        <v>0</v>
      </c>
      <c r="AC69" s="139"/>
      <c r="AD69" s="140"/>
      <c r="AE69" s="148"/>
    </row>
    <row r="70" spans="1:31" s="143" customFormat="1" ht="20.100000000000001" hidden="1" customHeight="1" x14ac:dyDescent="0.25">
      <c r="A70" s="141"/>
      <c r="B70" s="136"/>
      <c r="C70" s="20"/>
      <c r="D70" s="21"/>
      <c r="E70" s="21"/>
      <c r="F70" s="22"/>
      <c r="G70" s="22"/>
      <c r="H70" s="34"/>
      <c r="I70" s="34"/>
      <c r="J70" s="35"/>
      <c r="K70" s="144"/>
      <c r="L70" s="130" t="s">
        <v>219</v>
      </c>
      <c r="M70" s="2"/>
      <c r="N70" s="2"/>
      <c r="O70" s="2"/>
      <c r="P70" s="3"/>
      <c r="Q70" s="3"/>
      <c r="R70" s="2"/>
      <c r="S70" s="50"/>
      <c r="T70" s="2"/>
      <c r="U70" s="3"/>
      <c r="V70" s="2" t="s">
        <v>70</v>
      </c>
      <c r="W70" s="2"/>
      <c r="X70" s="2">
        <v>13</v>
      </c>
      <c r="Y70" s="2" t="s">
        <v>61</v>
      </c>
      <c r="Z70" s="7" t="s">
        <v>75</v>
      </c>
      <c r="AA70" s="149">
        <f t="shared" si="3"/>
        <v>0</v>
      </c>
      <c r="AB70" s="142">
        <f>U70*X70</f>
        <v>0</v>
      </c>
      <c r="AC70" s="139"/>
      <c r="AD70" s="140"/>
      <c r="AE70" s="148"/>
    </row>
    <row r="71" spans="1:31" s="53" customFormat="1" ht="20.100000000000001" hidden="1" customHeight="1" x14ac:dyDescent="0.25">
      <c r="A71" s="73"/>
      <c r="B71" s="74"/>
      <c r="C71" s="10"/>
      <c r="D71" s="71"/>
      <c r="E71" s="10"/>
      <c r="F71" s="170" t="s">
        <v>150</v>
      </c>
      <c r="G71" s="93"/>
      <c r="H71" s="91">
        <f>H72</f>
        <v>0</v>
      </c>
      <c r="I71" s="91"/>
      <c r="J71" s="86"/>
      <c r="K71" s="100"/>
      <c r="L71" s="66"/>
      <c r="M71" s="32"/>
      <c r="N71" s="32"/>
      <c r="O71" s="32"/>
      <c r="P71" s="65"/>
      <c r="Q71" s="65"/>
      <c r="R71" s="32"/>
      <c r="S71" s="72"/>
      <c r="T71" s="32"/>
      <c r="U71" s="32"/>
      <c r="V71" s="32"/>
      <c r="W71" s="32"/>
      <c r="X71" s="32"/>
      <c r="Y71" s="32"/>
      <c r="Z71" s="59"/>
      <c r="AA71" s="164"/>
      <c r="AB71" s="54"/>
      <c r="AC71" s="52"/>
      <c r="AD71" s="78"/>
      <c r="AE71" s="78"/>
    </row>
    <row r="72" spans="1:31" s="143" customFormat="1" ht="20.100000000000001" hidden="1" customHeight="1" x14ac:dyDescent="0.25">
      <c r="A72" s="141"/>
      <c r="B72" s="136"/>
      <c r="C72" s="20"/>
      <c r="D72" s="21"/>
      <c r="E72" s="21"/>
      <c r="F72" s="42"/>
      <c r="G72" s="42" t="s">
        <v>143</v>
      </c>
      <c r="H72" s="34">
        <f>AA72</f>
        <v>0</v>
      </c>
      <c r="I72" s="34"/>
      <c r="J72" s="35"/>
      <c r="K72" s="144"/>
      <c r="L72" s="45" t="s">
        <v>223</v>
      </c>
      <c r="M72" s="5"/>
      <c r="N72" s="5"/>
      <c r="O72" s="5"/>
      <c r="P72" s="6"/>
      <c r="Q72" s="6"/>
      <c r="R72" s="5"/>
      <c r="S72" s="46"/>
      <c r="T72" s="5"/>
      <c r="U72" s="6"/>
      <c r="V72" s="5" t="s">
        <v>70</v>
      </c>
      <c r="W72" s="5"/>
      <c r="X72" s="5">
        <v>13</v>
      </c>
      <c r="Y72" s="5" t="s">
        <v>61</v>
      </c>
      <c r="Z72" s="16" t="s">
        <v>75</v>
      </c>
      <c r="AA72" s="145">
        <f>AB72/1000</f>
        <v>0</v>
      </c>
      <c r="AB72" s="245">
        <f>U72*X72</f>
        <v>0</v>
      </c>
      <c r="AC72" s="139"/>
      <c r="AD72" s="140"/>
      <c r="AE72" s="148"/>
    </row>
    <row r="73" spans="1:31" s="53" customFormat="1" ht="20.100000000000001" hidden="1" customHeight="1" x14ac:dyDescent="0.25">
      <c r="A73" s="73"/>
      <c r="B73" s="74"/>
      <c r="C73" s="10"/>
      <c r="D73" s="71"/>
      <c r="E73" s="10"/>
      <c r="F73" s="170" t="s">
        <v>149</v>
      </c>
      <c r="G73" s="93"/>
      <c r="H73" s="91">
        <f>H74</f>
        <v>0</v>
      </c>
      <c r="I73" s="91"/>
      <c r="J73" s="86"/>
      <c r="K73" s="100"/>
      <c r="L73" s="66"/>
      <c r="M73" s="32"/>
      <c r="N73" s="32"/>
      <c r="O73" s="32"/>
      <c r="P73" s="65"/>
      <c r="Q73" s="65"/>
      <c r="R73" s="32"/>
      <c r="S73" s="72"/>
      <c r="T73" s="32"/>
      <c r="U73" s="32"/>
      <c r="V73" s="32"/>
      <c r="W73" s="32"/>
      <c r="X73" s="32"/>
      <c r="Y73" s="32"/>
      <c r="Z73" s="59"/>
      <c r="AA73" s="164"/>
      <c r="AB73" s="54"/>
      <c r="AC73" s="52"/>
      <c r="AD73" s="78"/>
      <c r="AE73" s="78"/>
    </row>
    <row r="74" spans="1:31" s="143" customFormat="1" ht="20.100000000000001" hidden="1" customHeight="1" x14ac:dyDescent="0.25">
      <c r="A74" s="141"/>
      <c r="B74" s="136"/>
      <c r="C74" s="20"/>
      <c r="D74" s="21"/>
      <c r="E74" s="21"/>
      <c r="F74" s="42"/>
      <c r="G74" s="42" t="s">
        <v>161</v>
      </c>
      <c r="H74" s="34">
        <f>AA74</f>
        <v>0</v>
      </c>
      <c r="I74" s="34"/>
      <c r="J74" s="35"/>
      <c r="K74" s="144"/>
      <c r="L74" s="45" t="s">
        <v>225</v>
      </c>
      <c r="M74" s="5"/>
      <c r="N74" s="5"/>
      <c r="O74" s="5"/>
      <c r="P74" s="6"/>
      <c r="Q74" s="6"/>
      <c r="R74" s="5"/>
      <c r="S74" s="46"/>
      <c r="T74" s="5"/>
      <c r="U74" s="6"/>
      <c r="V74" s="5" t="s">
        <v>70</v>
      </c>
      <c r="W74" s="5"/>
      <c r="X74" s="5">
        <v>1</v>
      </c>
      <c r="Y74" s="5" t="s">
        <v>78</v>
      </c>
      <c r="Z74" s="16" t="s">
        <v>75</v>
      </c>
      <c r="AA74" s="145">
        <f>AB74/1000</f>
        <v>0</v>
      </c>
      <c r="AB74" s="245">
        <f>U74*X74</f>
        <v>0</v>
      </c>
      <c r="AC74" s="139"/>
      <c r="AD74" s="140"/>
      <c r="AE74" s="148"/>
    </row>
    <row r="75" spans="1:31" s="53" customFormat="1" ht="20.100000000000001" hidden="1" customHeight="1" x14ac:dyDescent="0.25">
      <c r="A75" s="73"/>
      <c r="B75" s="74"/>
      <c r="C75" s="10"/>
      <c r="D75" s="71"/>
      <c r="E75" s="10"/>
      <c r="F75" s="170" t="s">
        <v>141</v>
      </c>
      <c r="G75" s="93"/>
      <c r="H75" s="91">
        <f>H76+H77</f>
        <v>0</v>
      </c>
      <c r="I75" s="91"/>
      <c r="J75" s="86"/>
      <c r="K75" s="100"/>
      <c r="L75" s="66"/>
      <c r="M75" s="32"/>
      <c r="N75" s="32"/>
      <c r="O75" s="32"/>
      <c r="P75" s="65"/>
      <c r="Q75" s="65"/>
      <c r="R75" s="32"/>
      <c r="S75" s="72"/>
      <c r="T75" s="32"/>
      <c r="U75" s="32"/>
      <c r="V75" s="32"/>
      <c r="W75" s="32"/>
      <c r="X75" s="32"/>
      <c r="Y75" s="32"/>
      <c r="Z75" s="59"/>
      <c r="AA75" s="164"/>
      <c r="AB75" s="54"/>
      <c r="AC75" s="52"/>
      <c r="AD75" s="78"/>
      <c r="AE75" s="78"/>
    </row>
    <row r="76" spans="1:31" s="143" customFormat="1" ht="20.100000000000001" hidden="1" customHeight="1" x14ac:dyDescent="0.25">
      <c r="A76" s="141"/>
      <c r="B76" s="136"/>
      <c r="C76" s="20"/>
      <c r="D76" s="21"/>
      <c r="E76" s="21"/>
      <c r="F76" s="42"/>
      <c r="G76" s="42" t="s">
        <v>140</v>
      </c>
      <c r="H76" s="134">
        <f>AA76</f>
        <v>0</v>
      </c>
      <c r="I76" s="134"/>
      <c r="J76" s="1"/>
      <c r="K76" s="144"/>
      <c r="L76" s="45" t="s">
        <v>112</v>
      </c>
      <c r="M76" s="5"/>
      <c r="N76" s="5"/>
      <c r="O76" s="5"/>
      <c r="P76" s="6"/>
      <c r="Q76" s="6"/>
      <c r="R76" s="5"/>
      <c r="S76" s="46"/>
      <c r="T76" s="5"/>
      <c r="U76" s="6"/>
      <c r="V76" s="5" t="s">
        <v>70</v>
      </c>
      <c r="W76" s="5"/>
      <c r="X76" s="5">
        <v>13</v>
      </c>
      <c r="Y76" s="5" t="s">
        <v>61</v>
      </c>
      <c r="Z76" s="16" t="s">
        <v>75</v>
      </c>
      <c r="AA76" s="145">
        <f t="shared" ref="AA76:AA77" si="4">AB76/1000</f>
        <v>0</v>
      </c>
      <c r="AB76" s="142">
        <f>U76*X76</f>
        <v>0</v>
      </c>
      <c r="AC76" s="139"/>
      <c r="AD76" s="140"/>
      <c r="AE76" s="148"/>
    </row>
    <row r="77" spans="1:31" s="143" customFormat="1" ht="20.100000000000001" hidden="1" customHeight="1" x14ac:dyDescent="0.25">
      <c r="A77" s="141"/>
      <c r="B77" s="136"/>
      <c r="C77" s="20"/>
      <c r="D77" s="21"/>
      <c r="E77" s="21"/>
      <c r="F77" s="20"/>
      <c r="G77" s="42" t="s">
        <v>144</v>
      </c>
      <c r="H77" s="34">
        <f>AA77</f>
        <v>0</v>
      </c>
      <c r="I77" s="34"/>
      <c r="J77" s="35"/>
      <c r="K77" s="144"/>
      <c r="L77" s="26" t="s">
        <v>221</v>
      </c>
      <c r="M77" s="25"/>
      <c r="N77" s="25"/>
      <c r="O77" s="25"/>
      <c r="P77" s="24"/>
      <c r="Q77" s="24"/>
      <c r="R77" s="25"/>
      <c r="S77" s="27">
        <v>2</v>
      </c>
      <c r="T77" s="25" t="s">
        <v>5</v>
      </c>
      <c r="U77" s="24"/>
      <c r="V77" s="25" t="s">
        <v>70</v>
      </c>
      <c r="W77" s="25"/>
      <c r="X77" s="25">
        <v>5</v>
      </c>
      <c r="Y77" s="25" t="s">
        <v>63</v>
      </c>
      <c r="Z77" s="23" t="s">
        <v>75</v>
      </c>
      <c r="AA77" s="145">
        <f t="shared" si="4"/>
        <v>0</v>
      </c>
      <c r="AB77" s="142">
        <f>U77*X77*S77</f>
        <v>0</v>
      </c>
      <c r="AC77" s="139"/>
      <c r="AD77" s="140"/>
      <c r="AE77" s="148"/>
    </row>
    <row r="78" spans="1:31" s="53" customFormat="1" ht="20.100000000000001" hidden="1" customHeight="1" x14ac:dyDescent="0.25">
      <c r="A78" s="73"/>
      <c r="B78" s="74"/>
      <c r="C78" s="10"/>
      <c r="D78" s="71"/>
      <c r="E78" s="10"/>
      <c r="F78" s="170" t="s">
        <v>156</v>
      </c>
      <c r="G78" s="161"/>
      <c r="H78" s="91">
        <f>SUM(H79:H79)</f>
        <v>0</v>
      </c>
      <c r="I78" s="91"/>
      <c r="J78" s="86"/>
      <c r="K78" s="100"/>
      <c r="L78" s="83"/>
      <c r="M78" s="38"/>
      <c r="N78" s="38"/>
      <c r="O78" s="38"/>
      <c r="P78" s="81"/>
      <c r="Q78" s="81"/>
      <c r="R78" s="38"/>
      <c r="S78" s="84"/>
      <c r="T78" s="38"/>
      <c r="U78" s="38"/>
      <c r="V78" s="38"/>
      <c r="W78" s="38"/>
      <c r="X78" s="38"/>
      <c r="Y78" s="38"/>
      <c r="Z78" s="133"/>
      <c r="AA78" s="164"/>
      <c r="AB78" s="54"/>
      <c r="AC78" s="52"/>
      <c r="AD78" s="78"/>
      <c r="AE78" s="78"/>
    </row>
    <row r="79" spans="1:31" s="143" customFormat="1" ht="20.100000000000001" hidden="1" customHeight="1" x14ac:dyDescent="0.25">
      <c r="A79" s="141"/>
      <c r="B79" s="136"/>
      <c r="C79" s="20"/>
      <c r="D79" s="20"/>
      <c r="E79" s="20"/>
      <c r="F79" s="21"/>
      <c r="G79" s="174" t="s">
        <v>154</v>
      </c>
      <c r="H79" s="134">
        <f>AA79</f>
        <v>0</v>
      </c>
      <c r="I79" s="134"/>
      <c r="J79" s="1"/>
      <c r="K79" s="144"/>
      <c r="L79" s="45" t="s">
        <v>226</v>
      </c>
      <c r="M79" s="5"/>
      <c r="N79" s="5"/>
      <c r="O79" s="5"/>
      <c r="P79" s="6"/>
      <c r="Q79" s="6"/>
      <c r="R79" s="5"/>
      <c r="S79" s="46">
        <v>10</v>
      </c>
      <c r="T79" s="5" t="s">
        <v>65</v>
      </c>
      <c r="U79" s="6"/>
      <c r="V79" s="5" t="s">
        <v>70</v>
      </c>
      <c r="W79" s="5"/>
      <c r="X79" s="5">
        <v>100</v>
      </c>
      <c r="Y79" s="5" t="s">
        <v>82</v>
      </c>
      <c r="Z79" s="16" t="s">
        <v>75</v>
      </c>
      <c r="AA79" s="145">
        <f>AB79/1000</f>
        <v>0</v>
      </c>
      <c r="AB79" s="142">
        <f>U79*X79*S79</f>
        <v>0</v>
      </c>
      <c r="AC79" s="139"/>
      <c r="AD79" s="140"/>
      <c r="AE79" s="148"/>
    </row>
    <row r="80" spans="1:31" s="120" customFormat="1" ht="20.100000000000001" customHeight="1" x14ac:dyDescent="0.25">
      <c r="A80" s="112"/>
      <c r="B80" s="113"/>
      <c r="C80" s="226" t="s">
        <v>229</v>
      </c>
      <c r="D80" s="227"/>
      <c r="E80" s="227"/>
      <c r="F80" s="227"/>
      <c r="G80" s="228"/>
      <c r="H80" s="229">
        <f>H81+H197+H154</f>
        <v>0</v>
      </c>
      <c r="I80" s="229">
        <f>I81+I197+I154</f>
        <v>170000</v>
      </c>
      <c r="J80" s="230">
        <f>H80-I80</f>
        <v>-170000</v>
      </c>
      <c r="K80" s="100"/>
      <c r="L80" s="114"/>
      <c r="M80" s="115"/>
      <c r="N80" s="115"/>
      <c r="O80" s="115"/>
      <c r="P80" s="116"/>
      <c r="Q80" s="115"/>
      <c r="R80" s="115"/>
      <c r="S80" s="117"/>
      <c r="T80" s="115"/>
      <c r="U80" s="115"/>
      <c r="V80" s="115"/>
      <c r="W80" s="115"/>
      <c r="X80" s="115"/>
      <c r="Y80" s="115"/>
      <c r="Z80" s="118"/>
      <c r="AA80" s="61"/>
      <c r="AB80" s="244"/>
      <c r="AC80" s="52"/>
      <c r="AD80" s="119"/>
      <c r="AE80" s="119"/>
    </row>
    <row r="81" spans="1:31" s="53" customFormat="1" ht="20.100000000000001" customHeight="1" x14ac:dyDescent="0.25">
      <c r="A81" s="73"/>
      <c r="B81" s="74"/>
      <c r="C81" s="10"/>
      <c r="D81" s="231" t="s">
        <v>230</v>
      </c>
      <c r="E81" s="232"/>
      <c r="F81" s="232"/>
      <c r="G81" s="233"/>
      <c r="H81" s="234">
        <f>H82+H101+H110</f>
        <v>0</v>
      </c>
      <c r="I81" s="234">
        <f>I82+I101+I110</f>
        <v>170000</v>
      </c>
      <c r="J81" s="235">
        <f>H81-I81</f>
        <v>-170000</v>
      </c>
      <c r="K81" s="100"/>
      <c r="L81" s="83"/>
      <c r="M81" s="38"/>
      <c r="N81" s="38"/>
      <c r="O81" s="38"/>
      <c r="P81" s="81"/>
      <c r="Q81" s="81"/>
      <c r="R81" s="38"/>
      <c r="S81" s="84"/>
      <c r="T81" s="38"/>
      <c r="U81" s="38"/>
      <c r="V81" s="38"/>
      <c r="W81" s="38"/>
      <c r="X81" s="38"/>
      <c r="Y81" s="38"/>
      <c r="Z81" s="133"/>
      <c r="AA81" s="94" t="s">
        <v>66</v>
      </c>
      <c r="AB81" s="90" t="s">
        <v>66</v>
      </c>
      <c r="AC81" s="52"/>
      <c r="AD81" s="78"/>
      <c r="AE81" s="78"/>
    </row>
    <row r="82" spans="1:31" s="53" customFormat="1" ht="20.100000000000001" hidden="1" customHeight="1" x14ac:dyDescent="0.25">
      <c r="A82" s="73"/>
      <c r="B82" s="74"/>
      <c r="C82" s="10"/>
      <c r="D82" s="71"/>
      <c r="E82" s="236"/>
      <c r="F82" s="237"/>
      <c r="G82" s="238"/>
      <c r="H82" s="239">
        <f>H83+H93+H95</f>
        <v>0</v>
      </c>
      <c r="I82" s="239">
        <v>50000</v>
      </c>
      <c r="J82" s="240">
        <f>H82-I82</f>
        <v>-50000</v>
      </c>
      <c r="K82" s="100"/>
      <c r="L82" s="359"/>
      <c r="M82" s="360"/>
      <c r="N82" s="360"/>
      <c r="O82" s="360"/>
      <c r="P82" s="360"/>
      <c r="Q82" s="360"/>
      <c r="R82" s="360"/>
      <c r="S82" s="360"/>
      <c r="T82" s="360"/>
      <c r="U82" s="360"/>
      <c r="V82" s="360"/>
      <c r="W82" s="360"/>
      <c r="X82" s="360"/>
      <c r="Y82" s="360"/>
      <c r="Z82" s="360"/>
      <c r="AA82" s="361"/>
      <c r="AB82" s="54"/>
      <c r="AC82" s="52"/>
      <c r="AD82" s="78"/>
      <c r="AE82" s="78"/>
    </row>
    <row r="83" spans="1:31" s="53" customFormat="1" ht="20.100000000000001" hidden="1" customHeight="1" x14ac:dyDescent="0.25">
      <c r="A83" s="73"/>
      <c r="B83" s="74"/>
      <c r="C83" s="10"/>
      <c r="D83" s="71"/>
      <c r="E83" s="10"/>
      <c r="F83" s="92" t="s">
        <v>131</v>
      </c>
      <c r="G83" s="93"/>
      <c r="H83" s="75">
        <f>H84+H92</f>
        <v>0</v>
      </c>
      <c r="I83" s="75"/>
      <c r="J83" s="87"/>
      <c r="K83" s="100"/>
      <c r="L83" s="68"/>
      <c r="M83" s="62"/>
      <c r="N83" s="62"/>
      <c r="O83" s="62"/>
      <c r="P83" s="63"/>
      <c r="Q83" s="63"/>
      <c r="R83" s="62"/>
      <c r="S83" s="77"/>
      <c r="T83" s="62"/>
      <c r="U83" s="62"/>
      <c r="V83" s="62"/>
      <c r="W83" s="62"/>
      <c r="X83" s="62"/>
      <c r="Y83" s="62"/>
      <c r="Z83" s="64"/>
      <c r="AA83" s="164"/>
      <c r="AB83" s="54"/>
      <c r="AC83" s="52"/>
      <c r="AD83" s="78"/>
      <c r="AE83" s="78"/>
    </row>
    <row r="84" spans="1:31" s="53" customFormat="1" ht="20.100000000000001" hidden="1" customHeight="1" x14ac:dyDescent="0.25">
      <c r="A84" s="73"/>
      <c r="B84" s="74"/>
      <c r="C84" s="10"/>
      <c r="D84" s="71"/>
      <c r="E84" s="71"/>
      <c r="F84" s="71"/>
      <c r="G84" s="39" t="s">
        <v>128</v>
      </c>
      <c r="H84" s="75">
        <f>AA84</f>
        <v>0</v>
      </c>
      <c r="I84" s="75"/>
      <c r="J84" s="87"/>
      <c r="K84" s="100"/>
      <c r="L84" s="129" t="s">
        <v>39</v>
      </c>
      <c r="M84" s="62"/>
      <c r="N84" s="62"/>
      <c r="O84" s="62"/>
      <c r="P84" s="63"/>
      <c r="Q84" s="63"/>
      <c r="R84" s="62"/>
      <c r="S84" s="77"/>
      <c r="T84" s="62"/>
      <c r="U84" s="62"/>
      <c r="V84" s="62"/>
      <c r="W84" s="62"/>
      <c r="X84" s="62"/>
      <c r="Y84" s="62"/>
      <c r="Z84" s="64"/>
      <c r="AA84" s="163">
        <f>AB84/1000</f>
        <v>0</v>
      </c>
      <c r="AB84" s="54">
        <f>AB85+AB88+AB89+AB90+AB91</f>
        <v>0</v>
      </c>
      <c r="AC84" s="52"/>
      <c r="AD84" s="78"/>
      <c r="AE84" s="78"/>
    </row>
    <row r="85" spans="1:31" s="53" customFormat="1" ht="20.100000000000001" hidden="1" customHeight="1" x14ac:dyDescent="0.25">
      <c r="A85" s="73"/>
      <c r="B85" s="74"/>
      <c r="C85" s="10"/>
      <c r="D85" s="71"/>
      <c r="E85" s="71"/>
      <c r="F85" s="71"/>
      <c r="G85" s="10"/>
      <c r="H85" s="69"/>
      <c r="I85" s="69"/>
      <c r="J85" s="70"/>
      <c r="K85" s="100"/>
      <c r="L85" s="26" t="s">
        <v>104</v>
      </c>
      <c r="M85" s="9"/>
      <c r="N85" s="9"/>
      <c r="O85" s="9"/>
      <c r="P85" s="57"/>
      <c r="Q85" s="57"/>
      <c r="R85" s="9"/>
      <c r="S85" s="58"/>
      <c r="T85" s="9"/>
      <c r="U85" s="9"/>
      <c r="V85" s="9"/>
      <c r="W85" s="9"/>
      <c r="X85" s="9"/>
      <c r="Y85" s="9"/>
      <c r="Z85" s="14"/>
      <c r="AA85" s="137">
        <f t="shared" ref="AA85:AA92" si="5">AB85/1000</f>
        <v>0</v>
      </c>
      <c r="AB85" s="8">
        <f>SUM(AB86:AB87)</f>
        <v>0</v>
      </c>
      <c r="AC85" s="52"/>
      <c r="AD85" s="78"/>
      <c r="AE85" s="78"/>
    </row>
    <row r="86" spans="1:31" s="53" customFormat="1" ht="20.100000000000001" hidden="1" customHeight="1" x14ac:dyDescent="0.25">
      <c r="A86" s="73"/>
      <c r="B86" s="74"/>
      <c r="C86" s="10"/>
      <c r="D86" s="71"/>
      <c r="E86" s="71"/>
      <c r="F86" s="71"/>
      <c r="G86" s="10"/>
      <c r="H86" s="69"/>
      <c r="I86" s="69"/>
      <c r="J86" s="70"/>
      <c r="K86" s="100"/>
      <c r="L86" s="26" t="s">
        <v>193</v>
      </c>
      <c r="M86" s="9"/>
      <c r="N86" s="9"/>
      <c r="O86" s="9"/>
      <c r="P86" s="57"/>
      <c r="Q86" s="57"/>
      <c r="R86" s="9"/>
      <c r="S86" s="58"/>
      <c r="T86" s="9"/>
      <c r="U86" s="9"/>
      <c r="V86" s="9" t="s">
        <v>70</v>
      </c>
      <c r="W86" s="9"/>
      <c r="X86" s="9">
        <v>250</v>
      </c>
      <c r="Y86" s="9" t="s">
        <v>95</v>
      </c>
      <c r="Z86" s="14" t="s">
        <v>75</v>
      </c>
      <c r="AA86" s="137">
        <f t="shared" si="5"/>
        <v>0</v>
      </c>
      <c r="AB86" s="142">
        <f>U86*X86</f>
        <v>0</v>
      </c>
      <c r="AC86" s="52"/>
      <c r="AD86" s="78"/>
      <c r="AE86" s="78"/>
    </row>
    <row r="87" spans="1:31" s="53" customFormat="1" ht="20.100000000000001" hidden="1" customHeight="1" x14ac:dyDescent="0.25">
      <c r="A87" s="73"/>
      <c r="B87" s="74"/>
      <c r="C87" s="10"/>
      <c r="D87" s="71"/>
      <c r="E87" s="71"/>
      <c r="F87" s="71"/>
      <c r="G87" s="10"/>
      <c r="H87" s="69"/>
      <c r="I87" s="69"/>
      <c r="J87" s="70"/>
      <c r="K87" s="100"/>
      <c r="L87" s="26" t="s">
        <v>194</v>
      </c>
      <c r="M87" s="9"/>
      <c r="N87" s="9"/>
      <c r="O87" s="9"/>
      <c r="P87" s="57"/>
      <c r="Q87" s="57"/>
      <c r="R87" s="9"/>
      <c r="S87" s="58"/>
      <c r="T87" s="9"/>
      <c r="U87" s="9"/>
      <c r="V87" s="9" t="s">
        <v>70</v>
      </c>
      <c r="W87" s="9"/>
      <c r="X87" s="9">
        <v>1</v>
      </c>
      <c r="Y87" s="9" t="s">
        <v>76</v>
      </c>
      <c r="Z87" s="14" t="s">
        <v>75</v>
      </c>
      <c r="AA87" s="137">
        <f t="shared" si="5"/>
        <v>0</v>
      </c>
      <c r="AB87" s="142">
        <f>U87*X87</f>
        <v>0</v>
      </c>
      <c r="AC87" s="52"/>
      <c r="AD87" s="78"/>
      <c r="AE87" s="78"/>
    </row>
    <row r="88" spans="1:31" s="53" customFormat="1" ht="20.100000000000001" hidden="1" customHeight="1" x14ac:dyDescent="0.25">
      <c r="A88" s="73"/>
      <c r="B88" s="74"/>
      <c r="C88" s="10"/>
      <c r="D88" s="71"/>
      <c r="E88" s="71"/>
      <c r="F88" s="71"/>
      <c r="G88" s="10"/>
      <c r="H88" s="69"/>
      <c r="I88" s="69"/>
      <c r="J88" s="70"/>
      <c r="K88" s="100"/>
      <c r="L88" s="151" t="s">
        <v>125</v>
      </c>
      <c r="M88" s="9"/>
      <c r="N88" s="9"/>
      <c r="O88" s="9"/>
      <c r="P88" s="57"/>
      <c r="Q88" s="57"/>
      <c r="R88" s="9"/>
      <c r="S88" s="27"/>
      <c r="T88" s="25"/>
      <c r="U88" s="9"/>
      <c r="V88" s="9" t="s">
        <v>70</v>
      </c>
      <c r="W88" s="9"/>
      <c r="X88" s="9">
        <v>1</v>
      </c>
      <c r="Y88" s="9" t="s">
        <v>76</v>
      </c>
      <c r="Z88" s="14" t="s">
        <v>75</v>
      </c>
      <c r="AA88" s="137">
        <f t="shared" si="5"/>
        <v>0</v>
      </c>
      <c r="AB88" s="142">
        <f>U88*X88</f>
        <v>0</v>
      </c>
      <c r="AC88" s="52"/>
      <c r="AD88" s="78"/>
      <c r="AE88" s="78"/>
    </row>
    <row r="89" spans="1:31" s="53" customFormat="1" ht="20.100000000000001" hidden="1" customHeight="1" x14ac:dyDescent="0.25">
      <c r="A89" s="73"/>
      <c r="B89" s="74"/>
      <c r="C89" s="10"/>
      <c r="D89" s="71"/>
      <c r="E89" s="71"/>
      <c r="F89" s="71"/>
      <c r="G89" s="10"/>
      <c r="H89" s="69"/>
      <c r="I89" s="69"/>
      <c r="J89" s="70"/>
      <c r="K89" s="100"/>
      <c r="L89" s="151" t="s">
        <v>106</v>
      </c>
      <c r="M89" s="9"/>
      <c r="N89" s="9"/>
      <c r="O89" s="9"/>
      <c r="P89" s="57"/>
      <c r="Q89" s="57"/>
      <c r="R89" s="9"/>
      <c r="S89" s="27">
        <v>6</v>
      </c>
      <c r="T89" s="25" t="s">
        <v>65</v>
      </c>
      <c r="U89" s="9"/>
      <c r="V89" s="9" t="s">
        <v>70</v>
      </c>
      <c r="W89" s="9"/>
      <c r="X89" s="9">
        <v>1</v>
      </c>
      <c r="Y89" s="9" t="s">
        <v>78</v>
      </c>
      <c r="Z89" s="14" t="s">
        <v>75</v>
      </c>
      <c r="AA89" s="137">
        <f t="shared" si="5"/>
        <v>0</v>
      </c>
      <c r="AB89" s="142">
        <f>U89*X89*S89</f>
        <v>0</v>
      </c>
      <c r="AC89" s="52"/>
      <c r="AD89" s="78"/>
      <c r="AE89" s="78"/>
    </row>
    <row r="90" spans="1:31" s="53" customFormat="1" ht="20.100000000000001" hidden="1" customHeight="1" x14ac:dyDescent="0.25">
      <c r="A90" s="73"/>
      <c r="B90" s="74"/>
      <c r="C90" s="10"/>
      <c r="D90" s="71"/>
      <c r="E90" s="71"/>
      <c r="F90" s="71"/>
      <c r="G90" s="10"/>
      <c r="H90" s="69"/>
      <c r="I90" s="69"/>
      <c r="J90" s="70"/>
      <c r="K90" s="100"/>
      <c r="L90" s="26" t="s">
        <v>99</v>
      </c>
      <c r="M90" s="9"/>
      <c r="N90" s="9"/>
      <c r="O90" s="9"/>
      <c r="P90" s="57"/>
      <c r="Q90" s="57"/>
      <c r="R90" s="9"/>
      <c r="S90" s="27">
        <v>7</v>
      </c>
      <c r="T90" s="25" t="s">
        <v>65</v>
      </c>
      <c r="U90" s="24"/>
      <c r="V90" s="25" t="s">
        <v>70</v>
      </c>
      <c r="W90" s="25"/>
      <c r="X90" s="25">
        <v>1</v>
      </c>
      <c r="Y90" s="25" t="s">
        <v>78</v>
      </c>
      <c r="Z90" s="23" t="s">
        <v>75</v>
      </c>
      <c r="AA90" s="137">
        <f t="shared" si="5"/>
        <v>0</v>
      </c>
      <c r="AB90" s="142">
        <f>U90*X90*S90</f>
        <v>0</v>
      </c>
      <c r="AC90" s="52"/>
      <c r="AD90" s="78"/>
      <c r="AE90" s="78"/>
    </row>
    <row r="91" spans="1:31" s="53" customFormat="1" ht="20.100000000000001" hidden="1" customHeight="1" x14ac:dyDescent="0.25">
      <c r="A91" s="73"/>
      <c r="B91" s="74"/>
      <c r="C91" s="10"/>
      <c r="D91" s="71"/>
      <c r="E91" s="71"/>
      <c r="F91" s="71"/>
      <c r="G91" s="31"/>
      <c r="H91" s="79"/>
      <c r="I91" s="79"/>
      <c r="J91" s="80"/>
      <c r="K91" s="100"/>
      <c r="L91" s="26" t="s">
        <v>158</v>
      </c>
      <c r="M91" s="9"/>
      <c r="N91" s="9"/>
      <c r="O91" s="9"/>
      <c r="P91" s="57"/>
      <c r="Q91" s="57"/>
      <c r="R91" s="9"/>
      <c r="S91" s="27">
        <v>5</v>
      </c>
      <c r="T91" s="25" t="s">
        <v>65</v>
      </c>
      <c r="U91" s="9"/>
      <c r="V91" s="9" t="s">
        <v>70</v>
      </c>
      <c r="W91" s="9"/>
      <c r="X91" s="9">
        <v>5</v>
      </c>
      <c r="Y91" s="9" t="s">
        <v>78</v>
      </c>
      <c r="Z91" s="14" t="s">
        <v>75</v>
      </c>
      <c r="AA91" s="149">
        <f t="shared" si="5"/>
        <v>0</v>
      </c>
      <c r="AB91" s="142">
        <f>U91*X91*S91</f>
        <v>0</v>
      </c>
      <c r="AC91" s="52"/>
      <c r="AD91" s="78"/>
      <c r="AE91" s="78"/>
    </row>
    <row r="92" spans="1:31" s="17" customFormat="1" ht="20.100000000000001" hidden="1" customHeight="1" x14ac:dyDescent="0.25">
      <c r="A92" s="141"/>
      <c r="B92" s="136"/>
      <c r="C92" s="20"/>
      <c r="D92" s="20"/>
      <c r="E92" s="20"/>
      <c r="F92" s="20"/>
      <c r="G92" s="20" t="s">
        <v>132</v>
      </c>
      <c r="H92" s="34">
        <f>AA92</f>
        <v>0</v>
      </c>
      <c r="I92" s="34"/>
      <c r="J92" s="35"/>
      <c r="K92" s="144"/>
      <c r="L92" s="129" t="s">
        <v>102</v>
      </c>
      <c r="M92" s="47"/>
      <c r="N92" s="47"/>
      <c r="O92" s="47"/>
      <c r="P92" s="30"/>
      <c r="Q92" s="47"/>
      <c r="R92" s="47"/>
      <c r="S92" s="48"/>
      <c r="T92" s="47"/>
      <c r="U92" s="30"/>
      <c r="V92" s="47" t="s">
        <v>70</v>
      </c>
      <c r="W92" s="47"/>
      <c r="X92" s="47">
        <v>1</v>
      </c>
      <c r="Y92" s="47" t="s">
        <v>76</v>
      </c>
      <c r="Z92" s="40" t="s">
        <v>75</v>
      </c>
      <c r="AA92" s="145">
        <f t="shared" si="5"/>
        <v>0</v>
      </c>
      <c r="AB92" s="138">
        <f>U92*X92</f>
        <v>0</v>
      </c>
      <c r="AC92" s="139"/>
      <c r="AD92" s="140"/>
      <c r="AE92" s="140"/>
    </row>
    <row r="93" spans="1:31" s="53" customFormat="1" ht="20.100000000000001" hidden="1" customHeight="1" x14ac:dyDescent="0.25">
      <c r="A93" s="73"/>
      <c r="B93" s="74"/>
      <c r="C93" s="10"/>
      <c r="D93" s="71"/>
      <c r="E93" s="10"/>
      <c r="F93" s="92" t="s">
        <v>56</v>
      </c>
      <c r="G93" s="93"/>
      <c r="H93" s="91">
        <f>SUM(H94:H94)</f>
        <v>0</v>
      </c>
      <c r="I93" s="91"/>
      <c r="J93" s="86"/>
      <c r="K93" s="76"/>
      <c r="L93" s="83"/>
      <c r="M93" s="38"/>
      <c r="N93" s="38"/>
      <c r="O93" s="38"/>
      <c r="P93" s="81"/>
      <c r="Q93" s="81"/>
      <c r="R93" s="38"/>
      <c r="S93" s="84"/>
      <c r="T93" s="38"/>
      <c r="U93" s="38"/>
      <c r="V93" s="38"/>
      <c r="W93" s="38"/>
      <c r="X93" s="38"/>
      <c r="Y93" s="38"/>
      <c r="Z93" s="133"/>
      <c r="AA93" s="94"/>
      <c r="AB93" s="8"/>
      <c r="AC93" s="52"/>
      <c r="AD93" s="78"/>
      <c r="AE93" s="78"/>
    </row>
    <row r="94" spans="1:31" s="53" customFormat="1" ht="20.100000000000001" hidden="1" customHeight="1" x14ac:dyDescent="0.25">
      <c r="A94" s="73"/>
      <c r="B94" s="74"/>
      <c r="C94" s="10"/>
      <c r="D94" s="71"/>
      <c r="E94" s="10"/>
      <c r="F94" s="71"/>
      <c r="G94" s="39" t="s">
        <v>53</v>
      </c>
      <c r="H94" s="75">
        <f>AA94</f>
        <v>0</v>
      </c>
      <c r="I94" s="75"/>
      <c r="J94" s="87"/>
      <c r="K94" s="76"/>
      <c r="L94" s="129" t="s">
        <v>126</v>
      </c>
      <c r="M94" s="62"/>
      <c r="N94" s="62"/>
      <c r="O94" s="62"/>
      <c r="P94" s="63"/>
      <c r="Q94" s="63"/>
      <c r="R94" s="62"/>
      <c r="S94" s="50">
        <v>2</v>
      </c>
      <c r="T94" s="2" t="s">
        <v>65</v>
      </c>
      <c r="U94" s="3"/>
      <c r="V94" s="2" t="s">
        <v>70</v>
      </c>
      <c r="W94" s="2"/>
      <c r="X94" s="2">
        <v>5</v>
      </c>
      <c r="Y94" s="2" t="s">
        <v>78</v>
      </c>
      <c r="Z94" s="7" t="s">
        <v>75</v>
      </c>
      <c r="AA94" s="149">
        <f>AB94/1000</f>
        <v>0</v>
      </c>
      <c r="AB94" s="142">
        <f>S94*U94*X94</f>
        <v>0</v>
      </c>
      <c r="AC94" s="168"/>
      <c r="AD94" s="78"/>
      <c r="AE94" s="78"/>
    </row>
    <row r="95" spans="1:31" s="53" customFormat="1" ht="20.100000000000001" hidden="1" customHeight="1" x14ac:dyDescent="0.25">
      <c r="A95" s="73"/>
      <c r="B95" s="74"/>
      <c r="C95" s="10"/>
      <c r="D95" s="71"/>
      <c r="E95" s="10"/>
      <c r="F95" s="92" t="s">
        <v>149</v>
      </c>
      <c r="G95" s="93"/>
      <c r="H95" s="91">
        <f>SUM(H96:H100)</f>
        <v>0</v>
      </c>
      <c r="I95" s="91"/>
      <c r="J95" s="86"/>
      <c r="K95" s="100"/>
      <c r="L95" s="83"/>
      <c r="M95" s="38"/>
      <c r="N95" s="38"/>
      <c r="O95" s="38"/>
      <c r="P95" s="81"/>
      <c r="Q95" s="81"/>
      <c r="R95" s="38"/>
      <c r="S95" s="84"/>
      <c r="T95" s="38"/>
      <c r="U95" s="38"/>
      <c r="V95" s="38"/>
      <c r="W95" s="38"/>
      <c r="X95" s="38"/>
      <c r="Y95" s="38"/>
      <c r="Z95" s="133"/>
      <c r="AA95" s="164"/>
      <c r="AB95" s="54"/>
      <c r="AC95" s="52"/>
      <c r="AD95" s="78"/>
      <c r="AE95" s="78"/>
    </row>
    <row r="96" spans="1:31" s="17" customFormat="1" ht="20.100000000000001" hidden="1" customHeight="1" x14ac:dyDescent="0.25">
      <c r="A96" s="141"/>
      <c r="B96" s="136"/>
      <c r="C96" s="20"/>
      <c r="D96" s="20"/>
      <c r="E96" s="20"/>
      <c r="F96" s="20"/>
      <c r="G96" s="20" t="s">
        <v>161</v>
      </c>
      <c r="H96" s="41">
        <f>AA96</f>
        <v>0</v>
      </c>
      <c r="I96" s="34"/>
      <c r="J96" s="35"/>
      <c r="K96" s="144"/>
      <c r="L96" s="129" t="s">
        <v>39</v>
      </c>
      <c r="M96" s="47"/>
      <c r="N96" s="47"/>
      <c r="O96" s="47"/>
      <c r="P96" s="30"/>
      <c r="Q96" s="47"/>
      <c r="R96" s="47"/>
      <c r="S96" s="48"/>
      <c r="T96" s="47"/>
      <c r="U96" s="30"/>
      <c r="V96" s="47"/>
      <c r="W96" s="47"/>
      <c r="X96" s="47"/>
      <c r="Y96" s="47"/>
      <c r="Z96" s="40"/>
      <c r="AA96" s="147">
        <f t="shared" ref="AA96:AA100" si="6">AB96/1000</f>
        <v>0</v>
      </c>
      <c r="AB96" s="138">
        <f>SUM(AB97:AB100)</f>
        <v>0</v>
      </c>
      <c r="AC96" s="139"/>
      <c r="AD96" s="140"/>
      <c r="AE96" s="140"/>
    </row>
    <row r="97" spans="1:31" s="17" customFormat="1" ht="20.100000000000001" hidden="1" customHeight="1" x14ac:dyDescent="0.25">
      <c r="A97" s="141"/>
      <c r="B97" s="136"/>
      <c r="C97" s="20"/>
      <c r="D97" s="20"/>
      <c r="E97" s="20"/>
      <c r="F97" s="20"/>
      <c r="G97" s="20"/>
      <c r="H97" s="34"/>
      <c r="I97" s="34"/>
      <c r="J97" s="35"/>
      <c r="K97" s="144"/>
      <c r="L97" s="26" t="s">
        <v>107</v>
      </c>
      <c r="M97" s="9"/>
      <c r="N97" s="9"/>
      <c r="O97" s="9"/>
      <c r="P97" s="57"/>
      <c r="Q97" s="57"/>
      <c r="R97" s="9"/>
      <c r="S97" s="27"/>
      <c r="T97" s="25"/>
      <c r="U97" s="9"/>
      <c r="V97" s="9" t="s">
        <v>70</v>
      </c>
      <c r="W97" s="9"/>
      <c r="X97" s="9">
        <v>1</v>
      </c>
      <c r="Y97" s="9" t="s">
        <v>76</v>
      </c>
      <c r="Z97" s="14" t="s">
        <v>75</v>
      </c>
      <c r="AA97" s="137">
        <f t="shared" si="6"/>
        <v>0</v>
      </c>
      <c r="AB97" s="142">
        <f>U97*X97</f>
        <v>0</v>
      </c>
      <c r="AC97" s="139"/>
      <c r="AD97" s="140"/>
      <c r="AE97" s="140"/>
    </row>
    <row r="98" spans="1:31" s="17" customFormat="1" ht="20.100000000000001" hidden="1" customHeight="1" x14ac:dyDescent="0.25">
      <c r="A98" s="141"/>
      <c r="B98" s="136"/>
      <c r="C98" s="20"/>
      <c r="D98" s="20"/>
      <c r="E98" s="20"/>
      <c r="F98" s="20"/>
      <c r="G98" s="20"/>
      <c r="H98" s="34"/>
      <c r="I98" s="34"/>
      <c r="J98" s="35"/>
      <c r="K98" s="144"/>
      <c r="L98" s="26" t="s">
        <v>213</v>
      </c>
      <c r="M98" s="9"/>
      <c r="N98" s="9"/>
      <c r="O98" s="9"/>
      <c r="P98" s="57"/>
      <c r="Q98" s="57"/>
      <c r="R98" s="9"/>
      <c r="S98" s="27"/>
      <c r="T98" s="25"/>
      <c r="U98" s="9"/>
      <c r="V98" s="9" t="s">
        <v>70</v>
      </c>
      <c r="W98" s="9"/>
      <c r="X98" s="9">
        <v>200</v>
      </c>
      <c r="Y98" s="9" t="s">
        <v>93</v>
      </c>
      <c r="Z98" s="14" t="s">
        <v>75</v>
      </c>
      <c r="AA98" s="137">
        <f t="shared" si="6"/>
        <v>0</v>
      </c>
      <c r="AB98" s="142">
        <f>U98*X98</f>
        <v>0</v>
      </c>
      <c r="AC98" s="139"/>
      <c r="AD98" s="140"/>
      <c r="AE98" s="140"/>
    </row>
    <row r="99" spans="1:31" s="17" customFormat="1" ht="20.100000000000001" hidden="1" customHeight="1" x14ac:dyDescent="0.25">
      <c r="A99" s="141"/>
      <c r="B99" s="136"/>
      <c r="C99" s="20"/>
      <c r="D99" s="20"/>
      <c r="E99" s="20"/>
      <c r="F99" s="20"/>
      <c r="G99" s="20"/>
      <c r="H99" s="34"/>
      <c r="I99" s="34"/>
      <c r="J99" s="35"/>
      <c r="K99" s="144"/>
      <c r="L99" s="26" t="s">
        <v>100</v>
      </c>
      <c r="M99" s="9"/>
      <c r="N99" s="9"/>
      <c r="O99" s="9"/>
      <c r="P99" s="57"/>
      <c r="Q99" s="57"/>
      <c r="R99" s="9"/>
      <c r="S99" s="27">
        <v>6</v>
      </c>
      <c r="T99" s="25" t="s">
        <v>65</v>
      </c>
      <c r="U99" s="9"/>
      <c r="V99" s="9" t="s">
        <v>70</v>
      </c>
      <c r="W99" s="9"/>
      <c r="X99" s="9">
        <v>2</v>
      </c>
      <c r="Y99" s="9" t="s">
        <v>78</v>
      </c>
      <c r="Z99" s="14" t="s">
        <v>75</v>
      </c>
      <c r="AA99" s="137">
        <f t="shared" si="6"/>
        <v>0</v>
      </c>
      <c r="AB99" s="142">
        <f>U99*X99*S99</f>
        <v>0</v>
      </c>
      <c r="AC99" s="139"/>
      <c r="AD99" s="140"/>
      <c r="AE99" s="140"/>
    </row>
    <row r="100" spans="1:31" s="17" customFormat="1" ht="20.100000000000001" hidden="1" customHeight="1" x14ac:dyDescent="0.25">
      <c r="A100" s="141"/>
      <c r="B100" s="136"/>
      <c r="C100" s="20"/>
      <c r="D100" s="20"/>
      <c r="E100" s="20"/>
      <c r="F100" s="20"/>
      <c r="G100" s="20"/>
      <c r="H100" s="34"/>
      <c r="I100" s="34"/>
      <c r="J100" s="35"/>
      <c r="K100" s="144"/>
      <c r="L100" s="26" t="s">
        <v>202</v>
      </c>
      <c r="M100" s="9"/>
      <c r="N100" s="9"/>
      <c r="O100" s="9"/>
      <c r="P100" s="57"/>
      <c r="Q100" s="57"/>
      <c r="R100" s="9"/>
      <c r="S100" s="27"/>
      <c r="T100" s="25"/>
      <c r="U100" s="9"/>
      <c r="V100" s="9" t="s">
        <v>70</v>
      </c>
      <c r="W100" s="9"/>
      <c r="X100" s="9">
        <v>10</v>
      </c>
      <c r="Y100" s="9" t="s">
        <v>78</v>
      </c>
      <c r="Z100" s="14" t="s">
        <v>75</v>
      </c>
      <c r="AA100" s="149">
        <f t="shared" si="6"/>
        <v>0</v>
      </c>
      <c r="AB100" s="142">
        <f>U100*X100</f>
        <v>0</v>
      </c>
      <c r="AC100" s="139"/>
      <c r="AD100" s="140"/>
      <c r="AE100" s="140"/>
    </row>
    <row r="101" spans="1:31" s="53" customFormat="1" ht="20.100000000000001" hidden="1" customHeight="1" x14ac:dyDescent="0.25">
      <c r="A101" s="73"/>
      <c r="B101" s="74"/>
      <c r="C101" s="10"/>
      <c r="D101" s="71"/>
      <c r="E101" s="236" t="s">
        <v>227</v>
      </c>
      <c r="F101" s="237"/>
      <c r="G101" s="238"/>
      <c r="H101" s="239">
        <f>H102+H108</f>
        <v>0</v>
      </c>
      <c r="I101" s="239">
        <v>40000</v>
      </c>
      <c r="J101" s="240">
        <f>H101-I101</f>
        <v>-40000</v>
      </c>
      <c r="K101" s="76"/>
      <c r="L101" s="68"/>
      <c r="M101" s="62"/>
      <c r="N101" s="62"/>
      <c r="O101" s="62"/>
      <c r="P101" s="63"/>
      <c r="Q101" s="63"/>
      <c r="R101" s="62"/>
      <c r="S101" s="77"/>
      <c r="T101" s="62"/>
      <c r="U101" s="62"/>
      <c r="V101" s="62"/>
      <c r="W101" s="62"/>
      <c r="X101" s="62"/>
      <c r="Y101" s="62"/>
      <c r="Z101" s="64"/>
      <c r="AA101" s="164"/>
      <c r="AB101" s="54"/>
      <c r="AC101" s="52"/>
      <c r="AD101" s="78"/>
      <c r="AE101" s="78"/>
    </row>
    <row r="102" spans="1:31" s="53" customFormat="1" ht="20.100000000000001" hidden="1" customHeight="1" x14ac:dyDescent="0.25">
      <c r="A102" s="73"/>
      <c r="B102" s="74"/>
      <c r="C102" s="10"/>
      <c r="D102" s="71"/>
      <c r="E102" s="10"/>
      <c r="F102" s="92" t="s">
        <v>131</v>
      </c>
      <c r="G102" s="93"/>
      <c r="H102" s="75">
        <f>SUM(H103:H107)</f>
        <v>0</v>
      </c>
      <c r="I102" s="75"/>
      <c r="J102" s="87"/>
      <c r="K102" s="76"/>
      <c r="L102" s="83"/>
      <c r="M102" s="38"/>
      <c r="N102" s="38"/>
      <c r="O102" s="38"/>
      <c r="P102" s="81"/>
      <c r="Q102" s="81"/>
      <c r="R102" s="38"/>
      <c r="S102" s="84"/>
      <c r="T102" s="38"/>
      <c r="U102" s="38"/>
      <c r="V102" s="38"/>
      <c r="W102" s="38"/>
      <c r="X102" s="38"/>
      <c r="Y102" s="38"/>
      <c r="Z102" s="133"/>
      <c r="AA102" s="94"/>
      <c r="AB102" s="54"/>
      <c r="AC102" s="52"/>
      <c r="AD102" s="78"/>
      <c r="AE102" s="78"/>
    </row>
    <row r="103" spans="1:31" s="53" customFormat="1" ht="20.100000000000001" hidden="1" customHeight="1" x14ac:dyDescent="0.25">
      <c r="A103" s="73"/>
      <c r="B103" s="74"/>
      <c r="C103" s="10"/>
      <c r="D103" s="71"/>
      <c r="E103" s="10"/>
      <c r="F103" s="67"/>
      <c r="G103" s="39" t="s">
        <v>128</v>
      </c>
      <c r="H103" s="75">
        <f>AA103</f>
        <v>0</v>
      </c>
      <c r="I103" s="75"/>
      <c r="J103" s="87"/>
      <c r="K103" s="76"/>
      <c r="L103" s="26" t="s">
        <v>39</v>
      </c>
      <c r="M103" s="9"/>
      <c r="N103" s="9"/>
      <c r="O103" s="9"/>
      <c r="P103" s="57"/>
      <c r="Q103" s="57"/>
      <c r="R103" s="9"/>
      <c r="S103" s="58"/>
      <c r="T103" s="9"/>
      <c r="U103" s="9"/>
      <c r="V103" s="9"/>
      <c r="W103" s="9"/>
      <c r="X103" s="9"/>
      <c r="Y103" s="9"/>
      <c r="Z103" s="14"/>
      <c r="AA103" s="163">
        <f>AB103/1000</f>
        <v>0</v>
      </c>
      <c r="AB103" s="8">
        <f>SUM(AB104:AB107)</f>
        <v>0</v>
      </c>
      <c r="AC103" s="52"/>
      <c r="AD103" s="78"/>
      <c r="AE103" s="78"/>
    </row>
    <row r="104" spans="1:31" s="53" customFormat="1" ht="20.100000000000001" hidden="1" customHeight="1" x14ac:dyDescent="0.25">
      <c r="A104" s="73"/>
      <c r="B104" s="74"/>
      <c r="C104" s="10"/>
      <c r="D104" s="71"/>
      <c r="E104" s="10"/>
      <c r="F104" s="71"/>
      <c r="G104" s="10"/>
      <c r="H104" s="69"/>
      <c r="I104" s="69"/>
      <c r="J104" s="70"/>
      <c r="K104" s="76"/>
      <c r="L104" s="151" t="s">
        <v>159</v>
      </c>
      <c r="M104" s="9"/>
      <c r="N104" s="9"/>
      <c r="O104" s="9"/>
      <c r="P104" s="57"/>
      <c r="Q104" s="57"/>
      <c r="R104" s="9"/>
      <c r="S104" s="27"/>
      <c r="T104" s="25"/>
      <c r="U104" s="24"/>
      <c r="V104" s="25" t="s">
        <v>70</v>
      </c>
      <c r="W104" s="25"/>
      <c r="X104" s="25">
        <v>1</v>
      </c>
      <c r="Y104" s="25" t="s">
        <v>78</v>
      </c>
      <c r="Z104" s="23" t="s">
        <v>75</v>
      </c>
      <c r="AA104" s="137">
        <f t="shared" ref="AA104:AA107" si="7">AB104/1000</f>
        <v>0</v>
      </c>
      <c r="AB104" s="142">
        <f>U104*X104</f>
        <v>0</v>
      </c>
      <c r="AC104" s="52"/>
      <c r="AD104" s="78"/>
      <c r="AE104" s="78"/>
    </row>
    <row r="105" spans="1:31" s="53" customFormat="1" ht="20.100000000000001" hidden="1" customHeight="1" x14ac:dyDescent="0.25">
      <c r="A105" s="73"/>
      <c r="B105" s="74"/>
      <c r="C105" s="10"/>
      <c r="D105" s="71"/>
      <c r="E105" s="10"/>
      <c r="F105" s="71"/>
      <c r="G105" s="10"/>
      <c r="H105" s="69"/>
      <c r="I105" s="69"/>
      <c r="J105" s="70"/>
      <c r="K105" s="76"/>
      <c r="L105" s="151" t="s">
        <v>208</v>
      </c>
      <c r="M105" s="9"/>
      <c r="N105" s="9"/>
      <c r="O105" s="9"/>
      <c r="P105" s="57"/>
      <c r="Q105" s="57"/>
      <c r="R105" s="9"/>
      <c r="S105" s="27">
        <v>7</v>
      </c>
      <c r="T105" s="25" t="s">
        <v>65</v>
      </c>
      <c r="U105" s="24"/>
      <c r="V105" s="25" t="s">
        <v>70</v>
      </c>
      <c r="W105" s="25"/>
      <c r="X105" s="25">
        <v>1</v>
      </c>
      <c r="Y105" s="25" t="s">
        <v>78</v>
      </c>
      <c r="Z105" s="23" t="s">
        <v>75</v>
      </c>
      <c r="AA105" s="137">
        <f t="shared" si="7"/>
        <v>0</v>
      </c>
      <c r="AB105" s="142">
        <f>U105*X105*S105</f>
        <v>0</v>
      </c>
      <c r="AC105" s="52"/>
      <c r="AD105" s="78"/>
      <c r="AE105" s="78"/>
    </row>
    <row r="106" spans="1:31" s="53" customFormat="1" ht="20.100000000000001" hidden="1" customHeight="1" x14ac:dyDescent="0.25">
      <c r="A106" s="73"/>
      <c r="B106" s="74"/>
      <c r="C106" s="10"/>
      <c r="D106" s="71"/>
      <c r="E106" s="10"/>
      <c r="F106" s="71"/>
      <c r="G106" s="10"/>
      <c r="H106" s="69"/>
      <c r="I106" s="69"/>
      <c r="J106" s="70"/>
      <c r="K106" s="76"/>
      <c r="L106" s="151" t="s">
        <v>205</v>
      </c>
      <c r="M106" s="9"/>
      <c r="N106" s="9"/>
      <c r="O106" s="9"/>
      <c r="P106" s="57"/>
      <c r="Q106" s="57"/>
      <c r="R106" s="9"/>
      <c r="S106" s="27"/>
      <c r="T106" s="25"/>
      <c r="U106" s="24"/>
      <c r="V106" s="25" t="s">
        <v>70</v>
      </c>
      <c r="W106" s="25"/>
      <c r="X106" s="25">
        <v>1</v>
      </c>
      <c r="Y106" s="25" t="s">
        <v>78</v>
      </c>
      <c r="Z106" s="23" t="s">
        <v>75</v>
      </c>
      <c r="AA106" s="137">
        <f t="shared" si="7"/>
        <v>0</v>
      </c>
      <c r="AB106" s="142">
        <f>U106*X106</f>
        <v>0</v>
      </c>
      <c r="AC106" s="52"/>
      <c r="AD106" s="78"/>
      <c r="AE106" s="78"/>
    </row>
    <row r="107" spans="1:31" s="53" customFormat="1" ht="20.100000000000001" hidden="1" customHeight="1" x14ac:dyDescent="0.25">
      <c r="A107" s="73"/>
      <c r="B107" s="74"/>
      <c r="C107" s="10"/>
      <c r="D107" s="71"/>
      <c r="E107" s="10"/>
      <c r="F107" s="71"/>
      <c r="G107" s="31"/>
      <c r="H107" s="79"/>
      <c r="I107" s="79"/>
      <c r="J107" s="80"/>
      <c r="K107" s="76"/>
      <c r="L107" s="132" t="s">
        <v>157</v>
      </c>
      <c r="M107" s="32"/>
      <c r="N107" s="32"/>
      <c r="O107" s="32"/>
      <c r="P107" s="65"/>
      <c r="Q107" s="65"/>
      <c r="R107" s="32"/>
      <c r="S107" s="50">
        <v>5</v>
      </c>
      <c r="T107" s="2" t="s">
        <v>65</v>
      </c>
      <c r="U107" s="3"/>
      <c r="V107" s="2" t="s">
        <v>70</v>
      </c>
      <c r="W107" s="2"/>
      <c r="X107" s="2">
        <v>5</v>
      </c>
      <c r="Y107" s="2" t="s">
        <v>78</v>
      </c>
      <c r="Z107" s="7" t="s">
        <v>75</v>
      </c>
      <c r="AA107" s="149">
        <f t="shared" si="7"/>
        <v>0</v>
      </c>
      <c r="AB107" s="142">
        <f>S107*U107*X107</f>
        <v>0</v>
      </c>
      <c r="AC107" s="52"/>
      <c r="AD107" s="78"/>
      <c r="AE107" s="78"/>
    </row>
    <row r="108" spans="1:31" s="53" customFormat="1" ht="20.100000000000001" hidden="1" customHeight="1" x14ac:dyDescent="0.25">
      <c r="A108" s="73"/>
      <c r="B108" s="74"/>
      <c r="C108" s="10"/>
      <c r="D108" s="71"/>
      <c r="E108" s="10"/>
      <c r="F108" s="92" t="s">
        <v>56</v>
      </c>
      <c r="G108" s="93"/>
      <c r="H108" s="91">
        <f>SUM(H109:H109)</f>
        <v>0</v>
      </c>
      <c r="I108" s="91"/>
      <c r="J108" s="86"/>
      <c r="K108" s="76"/>
      <c r="L108" s="83"/>
      <c r="M108" s="38"/>
      <c r="N108" s="38"/>
      <c r="O108" s="38"/>
      <c r="P108" s="81"/>
      <c r="Q108" s="81"/>
      <c r="R108" s="38"/>
      <c r="S108" s="84"/>
      <c r="T108" s="38"/>
      <c r="U108" s="38"/>
      <c r="V108" s="38"/>
      <c r="W108" s="38"/>
      <c r="X108" s="38"/>
      <c r="Y108" s="38"/>
      <c r="Z108" s="133"/>
      <c r="AA108" s="94"/>
      <c r="AB108" s="8"/>
      <c r="AC108" s="52"/>
      <c r="AD108" s="78"/>
      <c r="AE108" s="78"/>
    </row>
    <row r="109" spans="1:31" s="53" customFormat="1" ht="20.100000000000001" hidden="1" customHeight="1" x14ac:dyDescent="0.25">
      <c r="A109" s="73"/>
      <c r="B109" s="74"/>
      <c r="C109" s="10"/>
      <c r="D109" s="71"/>
      <c r="E109" s="10"/>
      <c r="F109" s="71"/>
      <c r="G109" s="39" t="s">
        <v>53</v>
      </c>
      <c r="H109" s="75">
        <f>AA109</f>
        <v>0</v>
      </c>
      <c r="I109" s="75"/>
      <c r="J109" s="87"/>
      <c r="K109" s="76"/>
      <c r="L109" s="129" t="s">
        <v>126</v>
      </c>
      <c r="M109" s="62"/>
      <c r="N109" s="62"/>
      <c r="O109" s="62"/>
      <c r="P109" s="63"/>
      <c r="Q109" s="63"/>
      <c r="R109" s="62"/>
      <c r="S109" s="50">
        <v>1</v>
      </c>
      <c r="T109" s="2" t="s">
        <v>65</v>
      </c>
      <c r="U109" s="3"/>
      <c r="V109" s="2" t="s">
        <v>70</v>
      </c>
      <c r="W109" s="2"/>
      <c r="X109" s="2">
        <v>5</v>
      </c>
      <c r="Y109" s="2" t="s">
        <v>78</v>
      </c>
      <c r="Z109" s="7" t="s">
        <v>75</v>
      </c>
      <c r="AA109" s="149">
        <f>AB109/1000</f>
        <v>0</v>
      </c>
      <c r="AB109" s="142">
        <f>S109*U109*X109</f>
        <v>0</v>
      </c>
      <c r="AC109" s="168"/>
      <c r="AD109" s="78"/>
      <c r="AE109" s="78"/>
    </row>
    <row r="110" spans="1:31" s="53" customFormat="1" ht="20.100000000000001" hidden="1" customHeight="1" x14ac:dyDescent="0.25">
      <c r="A110" s="73"/>
      <c r="B110" s="74"/>
      <c r="C110" s="10"/>
      <c r="D110" s="71"/>
      <c r="E110" s="236" t="s">
        <v>228</v>
      </c>
      <c r="F110" s="237"/>
      <c r="G110" s="238"/>
      <c r="H110" s="239">
        <f>H111+H122</f>
        <v>0</v>
      </c>
      <c r="I110" s="239">
        <v>80000</v>
      </c>
      <c r="J110" s="240">
        <f>H110-I110</f>
        <v>-80000</v>
      </c>
      <c r="K110" s="76"/>
      <c r="L110" s="68"/>
      <c r="M110" s="62"/>
      <c r="N110" s="62"/>
      <c r="O110" s="62"/>
      <c r="P110" s="63"/>
      <c r="Q110" s="63"/>
      <c r="R110" s="62"/>
      <c r="S110" s="77"/>
      <c r="T110" s="62"/>
      <c r="U110" s="62"/>
      <c r="V110" s="62"/>
      <c r="W110" s="62"/>
      <c r="X110" s="62"/>
      <c r="Y110" s="62"/>
      <c r="Z110" s="64"/>
      <c r="AA110" s="164"/>
      <c r="AB110" s="54"/>
      <c r="AC110" s="52"/>
      <c r="AD110" s="78"/>
      <c r="AE110" s="78"/>
    </row>
    <row r="111" spans="1:31" s="53" customFormat="1" ht="20.100000000000001" hidden="1" customHeight="1" x14ac:dyDescent="0.25">
      <c r="A111" s="73"/>
      <c r="B111" s="74"/>
      <c r="C111" s="10"/>
      <c r="D111" s="71"/>
      <c r="E111" s="10"/>
      <c r="F111" s="92" t="s">
        <v>131</v>
      </c>
      <c r="G111" s="93"/>
      <c r="H111" s="91">
        <f>H112</f>
        <v>0</v>
      </c>
      <c r="I111" s="91"/>
      <c r="J111" s="86"/>
      <c r="K111" s="76"/>
      <c r="L111" s="83"/>
      <c r="M111" s="38"/>
      <c r="N111" s="38"/>
      <c r="O111" s="38"/>
      <c r="P111" s="81"/>
      <c r="Q111" s="81"/>
      <c r="R111" s="38"/>
      <c r="S111" s="84"/>
      <c r="T111" s="38"/>
      <c r="U111" s="38"/>
      <c r="V111" s="38"/>
      <c r="W111" s="38"/>
      <c r="X111" s="38"/>
      <c r="Y111" s="38"/>
      <c r="Z111" s="133"/>
      <c r="AA111" s="94"/>
      <c r="AB111" s="8"/>
      <c r="AC111" s="52"/>
      <c r="AD111" s="78"/>
      <c r="AE111" s="78"/>
    </row>
    <row r="112" spans="1:31" s="53" customFormat="1" ht="20.100000000000001" hidden="1" customHeight="1" x14ac:dyDescent="0.25">
      <c r="A112" s="73"/>
      <c r="B112" s="74"/>
      <c r="C112" s="10"/>
      <c r="D112" s="71"/>
      <c r="E112" s="10"/>
      <c r="F112" s="71"/>
      <c r="G112" s="39" t="s">
        <v>128</v>
      </c>
      <c r="H112" s="75">
        <f>AA112</f>
        <v>0</v>
      </c>
      <c r="I112" s="75"/>
      <c r="J112" s="87"/>
      <c r="K112" s="76"/>
      <c r="L112" s="129" t="s">
        <v>39</v>
      </c>
      <c r="M112" s="62"/>
      <c r="N112" s="62"/>
      <c r="O112" s="62"/>
      <c r="P112" s="63"/>
      <c r="Q112" s="63"/>
      <c r="R112" s="62"/>
      <c r="S112" s="77"/>
      <c r="T112" s="62"/>
      <c r="U112" s="62"/>
      <c r="V112" s="62"/>
      <c r="W112" s="62"/>
      <c r="X112" s="62"/>
      <c r="Y112" s="172"/>
      <c r="Z112" s="64"/>
      <c r="AA112" s="173">
        <f>AB112/1000</f>
        <v>0</v>
      </c>
      <c r="AB112" s="8">
        <f>AB113+AB114+AB115+AB118+AB121</f>
        <v>0</v>
      </c>
      <c r="AC112" s="168"/>
      <c r="AD112" s="78"/>
      <c r="AE112" s="78"/>
    </row>
    <row r="113" spans="1:31" s="53" customFormat="1" ht="20.100000000000001" hidden="1" customHeight="1" x14ac:dyDescent="0.25">
      <c r="A113" s="73"/>
      <c r="B113" s="74"/>
      <c r="C113" s="10"/>
      <c r="D113" s="71"/>
      <c r="E113" s="10"/>
      <c r="F113" s="71"/>
      <c r="G113" s="10"/>
      <c r="H113" s="69"/>
      <c r="I113" s="69"/>
      <c r="J113" s="70"/>
      <c r="K113" s="76"/>
      <c r="L113" s="26" t="s">
        <v>197</v>
      </c>
      <c r="M113" s="9"/>
      <c r="N113" s="9"/>
      <c r="O113" s="9"/>
      <c r="P113" s="57"/>
      <c r="Q113" s="57"/>
      <c r="R113" s="9"/>
      <c r="S113" s="58"/>
      <c r="T113" s="9"/>
      <c r="U113" s="9"/>
      <c r="V113" s="25" t="s">
        <v>70</v>
      </c>
      <c r="W113" s="9"/>
      <c r="X113" s="9">
        <v>360</v>
      </c>
      <c r="Y113" s="97" t="s">
        <v>95</v>
      </c>
      <c r="Z113" s="14" t="s">
        <v>75</v>
      </c>
      <c r="AA113" s="137">
        <f t="shared" ref="AA113:AA121" si="8">AB113/1000</f>
        <v>0</v>
      </c>
      <c r="AB113" s="142">
        <f>U113*X113</f>
        <v>0</v>
      </c>
      <c r="AC113" s="168"/>
      <c r="AD113" s="78"/>
      <c r="AE113" s="78"/>
    </row>
    <row r="114" spans="1:31" s="53" customFormat="1" ht="20.100000000000001" hidden="1" customHeight="1" x14ac:dyDescent="0.25">
      <c r="A114" s="73"/>
      <c r="B114" s="74"/>
      <c r="C114" s="10"/>
      <c r="D114" s="71"/>
      <c r="E114" s="10"/>
      <c r="F114" s="71"/>
      <c r="G114" s="10"/>
      <c r="H114" s="69"/>
      <c r="I114" s="69"/>
      <c r="J114" s="70"/>
      <c r="K114" s="76"/>
      <c r="L114" s="151" t="s">
        <v>125</v>
      </c>
      <c r="M114" s="9"/>
      <c r="N114" s="9"/>
      <c r="O114" s="9"/>
      <c r="P114" s="57"/>
      <c r="Q114" s="57"/>
      <c r="R114" s="9"/>
      <c r="S114" s="58"/>
      <c r="T114" s="9"/>
      <c r="U114" s="24"/>
      <c r="V114" s="25" t="s">
        <v>70</v>
      </c>
      <c r="W114" s="25"/>
      <c r="X114" s="25">
        <v>2</v>
      </c>
      <c r="Y114" s="25" t="s">
        <v>78</v>
      </c>
      <c r="Z114" s="23" t="s">
        <v>75</v>
      </c>
      <c r="AA114" s="137">
        <f t="shared" si="8"/>
        <v>0</v>
      </c>
      <c r="AB114" s="142">
        <f>U114*X114</f>
        <v>0</v>
      </c>
      <c r="AC114" s="168"/>
      <c r="AD114" s="78"/>
      <c r="AE114" s="78"/>
    </row>
    <row r="115" spans="1:31" s="53" customFormat="1" ht="20.100000000000001" hidden="1" customHeight="1" x14ac:dyDescent="0.25">
      <c r="A115" s="73"/>
      <c r="B115" s="74"/>
      <c r="C115" s="10"/>
      <c r="D115" s="71"/>
      <c r="E115" s="10"/>
      <c r="F115" s="71"/>
      <c r="G115" s="10"/>
      <c r="H115" s="69"/>
      <c r="I115" s="69"/>
      <c r="J115" s="70"/>
      <c r="K115" s="76"/>
      <c r="L115" s="26" t="s">
        <v>105</v>
      </c>
      <c r="M115" s="9"/>
      <c r="N115" s="9"/>
      <c r="O115" s="9"/>
      <c r="P115" s="57"/>
      <c r="Q115" s="57"/>
      <c r="R115" s="9"/>
      <c r="S115" s="58"/>
      <c r="T115" s="9"/>
      <c r="U115" s="24"/>
      <c r="V115" s="25"/>
      <c r="W115" s="25"/>
      <c r="X115" s="25"/>
      <c r="Y115" s="25"/>
      <c r="Z115" s="23"/>
      <c r="AA115" s="137">
        <f t="shared" si="8"/>
        <v>0</v>
      </c>
      <c r="AB115" s="142">
        <f>SUM(AB116:AB117)</f>
        <v>0</v>
      </c>
      <c r="AC115" s="168"/>
      <c r="AD115" s="78"/>
      <c r="AE115" s="78"/>
    </row>
    <row r="116" spans="1:31" s="53" customFormat="1" ht="20.100000000000001" hidden="1" customHeight="1" x14ac:dyDescent="0.25">
      <c r="A116" s="73"/>
      <c r="B116" s="74"/>
      <c r="C116" s="10"/>
      <c r="D116" s="71"/>
      <c r="E116" s="10"/>
      <c r="F116" s="71"/>
      <c r="G116" s="10"/>
      <c r="H116" s="69"/>
      <c r="I116" s="69"/>
      <c r="J116" s="70"/>
      <c r="K116" s="76"/>
      <c r="L116" s="26" t="s">
        <v>207</v>
      </c>
      <c r="M116" s="9"/>
      <c r="N116" s="9"/>
      <c r="O116" s="9"/>
      <c r="P116" s="57"/>
      <c r="Q116" s="57"/>
      <c r="R116" s="9"/>
      <c r="S116" s="58"/>
      <c r="T116" s="9"/>
      <c r="U116" s="24"/>
      <c r="V116" s="25" t="s">
        <v>70</v>
      </c>
      <c r="W116" s="25"/>
      <c r="X116" s="25">
        <v>1</v>
      </c>
      <c r="Y116" s="25" t="s">
        <v>76</v>
      </c>
      <c r="Z116" s="23" t="s">
        <v>75</v>
      </c>
      <c r="AA116" s="137">
        <f t="shared" si="8"/>
        <v>0</v>
      </c>
      <c r="AB116" s="142">
        <f>U116*X116</f>
        <v>0</v>
      </c>
      <c r="AC116" s="168"/>
      <c r="AD116" s="78"/>
      <c r="AE116" s="78"/>
    </row>
    <row r="117" spans="1:31" s="53" customFormat="1" ht="20.100000000000001" hidden="1" customHeight="1" x14ac:dyDescent="0.25">
      <c r="A117" s="73"/>
      <c r="B117" s="74"/>
      <c r="C117" s="10"/>
      <c r="D117" s="71"/>
      <c r="E117" s="10"/>
      <c r="F117" s="71"/>
      <c r="G117" s="10"/>
      <c r="H117" s="69"/>
      <c r="I117" s="69"/>
      <c r="J117" s="70"/>
      <c r="K117" s="76"/>
      <c r="L117" s="26" t="s">
        <v>249</v>
      </c>
      <c r="M117" s="9"/>
      <c r="N117" s="9"/>
      <c r="O117" s="9"/>
      <c r="P117" s="57"/>
      <c r="Q117" s="57"/>
      <c r="R117" s="9"/>
      <c r="S117" s="58"/>
      <c r="T117" s="9"/>
      <c r="U117" s="24"/>
      <c r="V117" s="25" t="s">
        <v>70</v>
      </c>
      <c r="W117" s="25"/>
      <c r="X117" s="25">
        <v>1</v>
      </c>
      <c r="Y117" s="25" t="s">
        <v>76</v>
      </c>
      <c r="Z117" s="23" t="s">
        <v>75</v>
      </c>
      <c r="AA117" s="137">
        <f t="shared" si="8"/>
        <v>0</v>
      </c>
      <c r="AB117" s="142">
        <f>U117*X117</f>
        <v>0</v>
      </c>
      <c r="AC117" s="168"/>
      <c r="AD117" s="78"/>
      <c r="AE117" s="78"/>
    </row>
    <row r="118" spans="1:31" s="53" customFormat="1" ht="20.100000000000001" hidden="1" customHeight="1" x14ac:dyDescent="0.25">
      <c r="A118" s="73"/>
      <c r="B118" s="74"/>
      <c r="C118" s="10"/>
      <c r="D118" s="71"/>
      <c r="E118" s="10"/>
      <c r="F118" s="71"/>
      <c r="G118" s="10"/>
      <c r="H118" s="69"/>
      <c r="I118" s="69"/>
      <c r="J118" s="70"/>
      <c r="K118" s="76"/>
      <c r="L118" s="151" t="s">
        <v>103</v>
      </c>
      <c r="M118" s="9"/>
      <c r="N118" s="9"/>
      <c r="O118" s="9"/>
      <c r="P118" s="57"/>
      <c r="Q118" s="57"/>
      <c r="R118" s="9"/>
      <c r="S118" s="27"/>
      <c r="T118" s="25"/>
      <c r="U118" s="24"/>
      <c r="V118" s="25"/>
      <c r="W118" s="25"/>
      <c r="X118" s="25"/>
      <c r="Y118" s="25"/>
      <c r="Z118" s="23"/>
      <c r="AA118" s="137">
        <f t="shared" si="8"/>
        <v>0</v>
      </c>
      <c r="AB118" s="142">
        <f>SUM(AB119:AB120)</f>
        <v>0</v>
      </c>
      <c r="AC118" s="168"/>
      <c r="AD118" s="78"/>
      <c r="AE118" s="78"/>
    </row>
    <row r="119" spans="1:31" s="53" customFormat="1" ht="20.100000000000001" hidden="1" customHeight="1" x14ac:dyDescent="0.25">
      <c r="A119" s="73"/>
      <c r="B119" s="74"/>
      <c r="C119" s="10"/>
      <c r="D119" s="71"/>
      <c r="E119" s="10"/>
      <c r="F119" s="71"/>
      <c r="G119" s="10"/>
      <c r="H119" s="69"/>
      <c r="I119" s="69"/>
      <c r="J119" s="70"/>
      <c r="K119" s="76"/>
      <c r="L119" s="26" t="s">
        <v>255</v>
      </c>
      <c r="M119" s="9"/>
      <c r="N119" s="9"/>
      <c r="O119" s="9"/>
      <c r="P119" s="57"/>
      <c r="Q119" s="57"/>
      <c r="R119" s="9"/>
      <c r="S119" s="27">
        <v>5</v>
      </c>
      <c r="T119" s="25" t="s">
        <v>65</v>
      </c>
      <c r="U119" s="24"/>
      <c r="V119" s="25" t="s">
        <v>70</v>
      </c>
      <c r="W119" s="25"/>
      <c r="X119" s="25">
        <v>5</v>
      </c>
      <c r="Y119" s="25" t="s">
        <v>78</v>
      </c>
      <c r="Z119" s="23" t="s">
        <v>75</v>
      </c>
      <c r="AA119" s="137">
        <f t="shared" si="8"/>
        <v>0</v>
      </c>
      <c r="AB119" s="142">
        <f>U119*X119*S119</f>
        <v>0</v>
      </c>
      <c r="AC119" s="168"/>
      <c r="AD119" s="78"/>
      <c r="AE119" s="78"/>
    </row>
    <row r="120" spans="1:31" s="53" customFormat="1" ht="20.100000000000001" hidden="1" customHeight="1" x14ac:dyDescent="0.25">
      <c r="A120" s="73"/>
      <c r="B120" s="74"/>
      <c r="C120" s="10"/>
      <c r="D120" s="71"/>
      <c r="E120" s="10"/>
      <c r="F120" s="71"/>
      <c r="G120" s="10"/>
      <c r="H120" s="69"/>
      <c r="I120" s="69"/>
      <c r="J120" s="70"/>
      <c r="K120" s="76"/>
      <c r="L120" s="26" t="s">
        <v>214</v>
      </c>
      <c r="M120" s="9"/>
      <c r="N120" s="9"/>
      <c r="O120" s="9"/>
      <c r="P120" s="57"/>
      <c r="Q120" s="57"/>
      <c r="R120" s="9"/>
      <c r="S120" s="27"/>
      <c r="T120" s="25"/>
      <c r="U120" s="24"/>
      <c r="V120" s="25" t="s">
        <v>70</v>
      </c>
      <c r="W120" s="25"/>
      <c r="X120" s="25">
        <v>2000</v>
      </c>
      <c r="Y120" s="25" t="s">
        <v>86</v>
      </c>
      <c r="Z120" s="23" t="s">
        <v>75</v>
      </c>
      <c r="AA120" s="137">
        <f t="shared" si="8"/>
        <v>0</v>
      </c>
      <c r="AB120" s="142">
        <f>U120*X120</f>
        <v>0</v>
      </c>
      <c r="AC120" s="168"/>
      <c r="AD120" s="78"/>
      <c r="AE120" s="78"/>
    </row>
    <row r="121" spans="1:31" s="53" customFormat="1" ht="20.100000000000001" hidden="1" customHeight="1" x14ac:dyDescent="0.25">
      <c r="A121" s="73"/>
      <c r="B121" s="74"/>
      <c r="C121" s="10"/>
      <c r="D121" s="71"/>
      <c r="E121" s="10"/>
      <c r="F121" s="71"/>
      <c r="G121" s="10"/>
      <c r="H121" s="69"/>
      <c r="I121" s="69"/>
      <c r="J121" s="70"/>
      <c r="K121" s="76"/>
      <c r="L121" s="151" t="s">
        <v>158</v>
      </c>
      <c r="M121" s="9"/>
      <c r="N121" s="9"/>
      <c r="O121" s="9"/>
      <c r="P121" s="57"/>
      <c r="Q121" s="57"/>
      <c r="R121" s="9"/>
      <c r="S121" s="50">
        <v>10</v>
      </c>
      <c r="T121" s="2" t="s">
        <v>65</v>
      </c>
      <c r="U121" s="3"/>
      <c r="V121" s="2" t="s">
        <v>70</v>
      </c>
      <c r="W121" s="2"/>
      <c r="X121" s="2">
        <v>8</v>
      </c>
      <c r="Y121" s="2" t="s">
        <v>78</v>
      </c>
      <c r="Z121" s="7" t="s">
        <v>75</v>
      </c>
      <c r="AA121" s="149">
        <f t="shared" si="8"/>
        <v>0</v>
      </c>
      <c r="AB121" s="142">
        <f>S121*U121*X121</f>
        <v>0</v>
      </c>
      <c r="AC121" s="168"/>
      <c r="AD121" s="78"/>
      <c r="AE121" s="78"/>
    </row>
    <row r="122" spans="1:31" s="53" customFormat="1" ht="20.100000000000001" hidden="1" customHeight="1" x14ac:dyDescent="0.25">
      <c r="A122" s="73"/>
      <c r="B122" s="74"/>
      <c r="C122" s="10"/>
      <c r="D122" s="71"/>
      <c r="E122" s="10"/>
      <c r="F122" s="92" t="s">
        <v>124</v>
      </c>
      <c r="G122" s="93"/>
      <c r="H122" s="91">
        <f>H123</f>
        <v>0</v>
      </c>
      <c r="I122" s="91"/>
      <c r="J122" s="86"/>
      <c r="K122" s="76"/>
      <c r="L122" s="83"/>
      <c r="M122" s="38"/>
      <c r="N122" s="38"/>
      <c r="O122" s="38"/>
      <c r="P122" s="81"/>
      <c r="Q122" s="81"/>
      <c r="R122" s="38"/>
      <c r="S122" s="84"/>
      <c r="T122" s="38"/>
      <c r="U122" s="38"/>
      <c r="V122" s="38"/>
      <c r="W122" s="38"/>
      <c r="X122" s="38"/>
      <c r="Y122" s="38"/>
      <c r="Z122" s="133"/>
      <c r="AA122" s="164"/>
      <c r="AB122" s="54"/>
      <c r="AC122" s="52"/>
      <c r="AD122" s="78"/>
      <c r="AE122" s="78"/>
    </row>
    <row r="123" spans="1:31" s="143" customFormat="1" ht="20.100000000000001" hidden="1" customHeight="1" x14ac:dyDescent="0.25">
      <c r="A123" s="141"/>
      <c r="B123" s="136"/>
      <c r="C123" s="20"/>
      <c r="D123" s="20"/>
      <c r="E123" s="20"/>
      <c r="F123" s="42"/>
      <c r="G123" s="246" t="s">
        <v>162</v>
      </c>
      <c r="H123" s="34">
        <f>AA123</f>
        <v>0</v>
      </c>
      <c r="I123" s="34"/>
      <c r="J123" s="35"/>
      <c r="K123" s="49"/>
      <c r="L123" s="26" t="s">
        <v>101</v>
      </c>
      <c r="M123" s="25"/>
      <c r="N123" s="25"/>
      <c r="O123" s="25"/>
      <c r="P123" s="24"/>
      <c r="Q123" s="24"/>
      <c r="R123" s="25"/>
      <c r="S123" s="27"/>
      <c r="T123" s="25"/>
      <c r="U123" s="24"/>
      <c r="V123" s="25" t="s">
        <v>70</v>
      </c>
      <c r="W123" s="25"/>
      <c r="X123" s="25">
        <v>1</v>
      </c>
      <c r="Y123" s="25" t="s">
        <v>78</v>
      </c>
      <c r="Z123" s="23" t="s">
        <v>75</v>
      </c>
      <c r="AA123" s="145">
        <f>AB123/1000</f>
        <v>0</v>
      </c>
      <c r="AB123" s="142">
        <f>U123*X123</f>
        <v>0</v>
      </c>
      <c r="AC123" s="139"/>
      <c r="AD123" s="140"/>
      <c r="AE123" s="148"/>
    </row>
    <row r="124" spans="1:31" s="53" customFormat="1" ht="20.100000000000001" hidden="1" customHeight="1" x14ac:dyDescent="0.25">
      <c r="A124" s="73"/>
      <c r="B124" s="74"/>
      <c r="C124" s="10"/>
      <c r="D124" s="231" t="s">
        <v>54</v>
      </c>
      <c r="E124" s="232"/>
      <c r="F124" s="232"/>
      <c r="G124" s="233"/>
      <c r="H124" s="234">
        <f>H125+H139</f>
        <v>0</v>
      </c>
      <c r="I124" s="234">
        <f>I125+I139</f>
        <v>1631100</v>
      </c>
      <c r="J124" s="235">
        <f>H124-I124</f>
        <v>-1631100</v>
      </c>
      <c r="K124" s="76"/>
      <c r="L124" s="83"/>
      <c r="M124" s="38"/>
      <c r="N124" s="38"/>
      <c r="O124" s="38"/>
      <c r="P124" s="81"/>
      <c r="Q124" s="81"/>
      <c r="R124" s="38"/>
      <c r="S124" s="84"/>
      <c r="T124" s="38"/>
      <c r="U124" s="38"/>
      <c r="V124" s="38"/>
      <c r="W124" s="38"/>
      <c r="X124" s="38"/>
      <c r="Y124" s="38"/>
      <c r="Z124" s="133"/>
      <c r="AA124" s="94" t="s">
        <v>66</v>
      </c>
      <c r="AB124" s="90" t="s">
        <v>66</v>
      </c>
      <c r="AC124" s="52"/>
      <c r="AD124" s="78"/>
      <c r="AE124" s="78"/>
    </row>
    <row r="125" spans="1:31" s="53" customFormat="1" ht="20.100000000000001" hidden="1" customHeight="1" x14ac:dyDescent="0.25">
      <c r="A125" s="73"/>
      <c r="B125" s="74"/>
      <c r="C125" s="10"/>
      <c r="D125" s="71"/>
      <c r="E125" s="236" t="s">
        <v>50</v>
      </c>
      <c r="F125" s="237"/>
      <c r="G125" s="238"/>
      <c r="H125" s="239">
        <f>H126+H130+H132+H137</f>
        <v>0</v>
      </c>
      <c r="I125" s="239">
        <v>1279100</v>
      </c>
      <c r="J125" s="240">
        <f>H125-I125</f>
        <v>-1279100</v>
      </c>
      <c r="K125" s="76"/>
      <c r="L125" s="68"/>
      <c r="M125" s="62"/>
      <c r="N125" s="62"/>
      <c r="O125" s="62"/>
      <c r="P125" s="63"/>
      <c r="Q125" s="63"/>
      <c r="R125" s="62"/>
      <c r="S125" s="77"/>
      <c r="T125" s="62"/>
      <c r="U125" s="62"/>
      <c r="V125" s="62"/>
      <c r="W125" s="62"/>
      <c r="X125" s="62"/>
      <c r="Y125" s="62"/>
      <c r="Z125" s="64"/>
      <c r="AA125" s="164"/>
      <c r="AB125" s="54"/>
      <c r="AC125" s="52"/>
      <c r="AD125" s="78"/>
      <c r="AE125" s="78"/>
    </row>
    <row r="126" spans="1:31" s="53" customFormat="1" ht="20.100000000000001" hidden="1" customHeight="1" x14ac:dyDescent="0.25">
      <c r="A126" s="73"/>
      <c r="B126" s="74"/>
      <c r="C126" s="10"/>
      <c r="D126" s="71"/>
      <c r="E126" s="39"/>
      <c r="F126" s="92" t="s">
        <v>58</v>
      </c>
      <c r="G126" s="93"/>
      <c r="H126" s="75">
        <f>H127</f>
        <v>0</v>
      </c>
      <c r="I126" s="75"/>
      <c r="J126" s="87" t="s">
        <v>90</v>
      </c>
      <c r="K126" s="76"/>
      <c r="L126" s="83"/>
      <c r="M126" s="38"/>
      <c r="N126" s="38"/>
      <c r="O126" s="38"/>
      <c r="P126" s="81"/>
      <c r="Q126" s="81"/>
      <c r="R126" s="38"/>
      <c r="S126" s="84"/>
      <c r="T126" s="38"/>
      <c r="U126" s="38"/>
      <c r="V126" s="38"/>
      <c r="W126" s="38"/>
      <c r="X126" s="38"/>
      <c r="Y126" s="38"/>
      <c r="Z126" s="133"/>
      <c r="AA126" s="94"/>
      <c r="AB126" s="54"/>
      <c r="AC126" s="52"/>
      <c r="AD126" s="78"/>
      <c r="AE126" s="78"/>
    </row>
    <row r="127" spans="1:31" s="53" customFormat="1" ht="20.100000000000001" hidden="1" customHeight="1" x14ac:dyDescent="0.25">
      <c r="A127" s="73"/>
      <c r="B127" s="74"/>
      <c r="C127" s="10"/>
      <c r="D127" s="71"/>
      <c r="E127" s="10"/>
      <c r="F127" s="67"/>
      <c r="G127" s="39" t="s">
        <v>42</v>
      </c>
      <c r="H127" s="75">
        <f>AA127</f>
        <v>0</v>
      </c>
      <c r="I127" s="75"/>
      <c r="J127" s="87"/>
      <c r="K127" s="76"/>
      <c r="L127" s="26" t="s">
        <v>39</v>
      </c>
      <c r="M127" s="9"/>
      <c r="N127" s="9"/>
      <c r="O127" s="9"/>
      <c r="P127" s="57"/>
      <c r="Q127" s="57"/>
      <c r="R127" s="9"/>
      <c r="S127" s="58"/>
      <c r="T127" s="9"/>
      <c r="U127" s="9"/>
      <c r="V127" s="9"/>
      <c r="W127" s="9"/>
      <c r="X127" s="9"/>
      <c r="Y127" s="9"/>
      <c r="Z127" s="14"/>
      <c r="AA127" s="163">
        <f>AB127/1000</f>
        <v>0</v>
      </c>
      <c r="AB127" s="88">
        <f>SUM(AB128:AB129)</f>
        <v>0</v>
      </c>
      <c r="AC127" s="52"/>
      <c r="AD127" s="78"/>
      <c r="AE127" s="78"/>
    </row>
    <row r="128" spans="1:31" s="53" customFormat="1" ht="20.100000000000001" hidden="1" customHeight="1" x14ac:dyDescent="0.25">
      <c r="A128" s="73"/>
      <c r="B128" s="74"/>
      <c r="C128" s="10"/>
      <c r="D128" s="71"/>
      <c r="E128" s="10"/>
      <c r="F128" s="71"/>
      <c r="G128" s="10"/>
      <c r="H128" s="69"/>
      <c r="I128" s="69"/>
      <c r="J128" s="70"/>
      <c r="K128" s="76"/>
      <c r="L128" s="151" t="s">
        <v>151</v>
      </c>
      <c r="M128" s="9"/>
      <c r="N128" s="9"/>
      <c r="O128" s="9"/>
      <c r="P128" s="57"/>
      <c r="Q128" s="57"/>
      <c r="R128" s="9"/>
      <c r="S128" s="27">
        <v>15</v>
      </c>
      <c r="T128" s="25" t="s">
        <v>65</v>
      </c>
      <c r="U128" s="24"/>
      <c r="V128" s="25" t="s">
        <v>70</v>
      </c>
      <c r="W128" s="25"/>
      <c r="X128" s="25">
        <v>12</v>
      </c>
      <c r="Y128" s="25" t="s">
        <v>63</v>
      </c>
      <c r="Z128" s="23" t="s">
        <v>75</v>
      </c>
      <c r="AA128" s="137">
        <f t="shared" ref="AA128:AA129" si="9">AB128/1000</f>
        <v>0</v>
      </c>
      <c r="AB128" s="142">
        <f>S128*U128*X128</f>
        <v>0</v>
      </c>
      <c r="AC128" s="52"/>
      <c r="AD128" s="78"/>
      <c r="AE128" s="78"/>
    </row>
    <row r="129" spans="1:31" s="53" customFormat="1" ht="20.100000000000001" hidden="1" customHeight="1" x14ac:dyDescent="0.25">
      <c r="A129" s="73"/>
      <c r="B129" s="74"/>
      <c r="C129" s="10"/>
      <c r="D129" s="71"/>
      <c r="E129" s="10"/>
      <c r="F129" s="71"/>
      <c r="G129" s="31"/>
      <c r="H129" s="79"/>
      <c r="I129" s="79"/>
      <c r="J129" s="80"/>
      <c r="K129" s="76"/>
      <c r="L129" s="132" t="s">
        <v>177</v>
      </c>
      <c r="M129" s="32"/>
      <c r="N129" s="32"/>
      <c r="O129" s="32"/>
      <c r="P129" s="65"/>
      <c r="Q129" s="65"/>
      <c r="R129" s="32"/>
      <c r="S129" s="50">
        <v>15</v>
      </c>
      <c r="T129" s="2" t="s">
        <v>65</v>
      </c>
      <c r="U129" s="3"/>
      <c r="V129" s="2" t="s">
        <v>70</v>
      </c>
      <c r="W129" s="2"/>
      <c r="X129" s="2">
        <v>12</v>
      </c>
      <c r="Y129" s="2" t="s">
        <v>63</v>
      </c>
      <c r="Z129" s="7" t="s">
        <v>75</v>
      </c>
      <c r="AA129" s="149">
        <f t="shared" si="9"/>
        <v>0</v>
      </c>
      <c r="AB129" s="142">
        <f>S129*U129*X129</f>
        <v>0</v>
      </c>
      <c r="AC129" s="52"/>
      <c r="AD129" s="78"/>
      <c r="AE129" s="78"/>
    </row>
    <row r="130" spans="1:31" s="53" customFormat="1" ht="20.100000000000001" hidden="1" customHeight="1" x14ac:dyDescent="0.25">
      <c r="A130" s="73"/>
      <c r="B130" s="74"/>
      <c r="C130" s="10"/>
      <c r="D130" s="71"/>
      <c r="E130" s="10"/>
      <c r="F130" s="92" t="s">
        <v>153</v>
      </c>
      <c r="G130" s="93"/>
      <c r="H130" s="91">
        <f>H131</f>
        <v>0</v>
      </c>
      <c r="I130" s="91"/>
      <c r="J130" s="86"/>
      <c r="K130" s="76"/>
      <c r="L130" s="83"/>
      <c r="M130" s="38"/>
      <c r="N130" s="38"/>
      <c r="O130" s="38"/>
      <c r="P130" s="81"/>
      <c r="Q130" s="81"/>
      <c r="R130" s="38"/>
      <c r="S130" s="84"/>
      <c r="T130" s="38"/>
      <c r="U130" s="38"/>
      <c r="V130" s="38"/>
      <c r="W130" s="38"/>
      <c r="X130" s="38"/>
      <c r="Y130" s="38"/>
      <c r="Z130" s="133"/>
      <c r="AA130" s="94"/>
      <c r="AB130" s="8"/>
      <c r="AC130" s="52"/>
      <c r="AD130" s="78"/>
      <c r="AE130" s="78"/>
    </row>
    <row r="131" spans="1:31" s="53" customFormat="1" ht="20.100000000000001" hidden="1" customHeight="1" x14ac:dyDescent="0.25">
      <c r="A131" s="73"/>
      <c r="B131" s="74"/>
      <c r="C131" s="10"/>
      <c r="D131" s="71"/>
      <c r="E131" s="10"/>
      <c r="F131" s="71"/>
      <c r="G131" s="39" t="s">
        <v>45</v>
      </c>
      <c r="H131" s="75">
        <f>AA131</f>
        <v>0</v>
      </c>
      <c r="I131" s="75"/>
      <c r="J131" s="87"/>
      <c r="K131" s="76"/>
      <c r="L131" s="129" t="s">
        <v>236</v>
      </c>
      <c r="M131" s="62"/>
      <c r="N131" s="62"/>
      <c r="O131" s="62"/>
      <c r="P131" s="63"/>
      <c r="Q131" s="63"/>
      <c r="R131" s="62"/>
      <c r="S131" s="77"/>
      <c r="T131" s="62"/>
      <c r="U131" s="9"/>
      <c r="V131" s="9" t="s">
        <v>74</v>
      </c>
      <c r="W131" s="9">
        <v>12</v>
      </c>
      <c r="X131" s="9" t="s">
        <v>89</v>
      </c>
      <c r="Y131" s="97">
        <v>1.3006280390050846</v>
      </c>
      <c r="Z131" s="14" t="s">
        <v>75</v>
      </c>
      <c r="AA131" s="94">
        <f>AB131/1000</f>
        <v>0</v>
      </c>
      <c r="AB131" s="8">
        <f>U131/W131*Y131</f>
        <v>0</v>
      </c>
      <c r="AC131" s="168"/>
      <c r="AD131" s="78"/>
      <c r="AE131" s="78"/>
    </row>
    <row r="132" spans="1:31" s="53" customFormat="1" ht="20.100000000000001" hidden="1" customHeight="1" x14ac:dyDescent="0.25">
      <c r="A132" s="73"/>
      <c r="B132" s="74"/>
      <c r="C132" s="10"/>
      <c r="D132" s="71"/>
      <c r="E132" s="10"/>
      <c r="F132" s="92" t="s">
        <v>174</v>
      </c>
      <c r="G132" s="93"/>
      <c r="H132" s="91">
        <f>H133+H134</f>
        <v>0</v>
      </c>
      <c r="I132" s="91"/>
      <c r="J132" s="86"/>
      <c r="K132" s="76"/>
      <c r="L132" s="83"/>
      <c r="M132" s="38"/>
      <c r="N132" s="38"/>
      <c r="O132" s="38"/>
      <c r="P132" s="81"/>
      <c r="Q132" s="81"/>
      <c r="R132" s="38"/>
      <c r="S132" s="84"/>
      <c r="T132" s="38"/>
      <c r="U132" s="38"/>
      <c r="V132" s="38"/>
      <c r="W132" s="38"/>
      <c r="X132" s="38"/>
      <c r="Y132" s="38"/>
      <c r="Z132" s="133"/>
      <c r="AA132" s="164"/>
      <c r="AB132" s="54"/>
      <c r="AC132" s="52"/>
      <c r="AD132" s="78"/>
      <c r="AE132" s="78"/>
    </row>
    <row r="133" spans="1:31" s="143" customFormat="1" ht="20.100000000000001" hidden="1" customHeight="1" x14ac:dyDescent="0.25">
      <c r="A133" s="141"/>
      <c r="B133" s="136"/>
      <c r="C133" s="20"/>
      <c r="D133" s="20"/>
      <c r="E133" s="20"/>
      <c r="F133" s="20"/>
      <c r="G133" s="171" t="s">
        <v>152</v>
      </c>
      <c r="H133" s="34">
        <f>AA133</f>
        <v>0</v>
      </c>
      <c r="I133" s="34"/>
      <c r="J133" s="35"/>
      <c r="K133" s="49"/>
      <c r="L133" s="26" t="s">
        <v>122</v>
      </c>
      <c r="M133" s="25"/>
      <c r="N133" s="25"/>
      <c r="O133" s="25"/>
      <c r="P133" s="24"/>
      <c r="Q133" s="24"/>
      <c r="R133" s="25"/>
      <c r="S133" s="27"/>
      <c r="T133" s="25"/>
      <c r="U133" s="24"/>
      <c r="V133" s="25" t="s">
        <v>70</v>
      </c>
      <c r="W133" s="25"/>
      <c r="X133" s="169">
        <v>0.10014492753623189</v>
      </c>
      <c r="Y133" s="25"/>
      <c r="Z133" s="23" t="s">
        <v>75</v>
      </c>
      <c r="AA133" s="145">
        <f>AB133/1000</f>
        <v>0</v>
      </c>
      <c r="AB133" s="44">
        <f>U133*X133</f>
        <v>0</v>
      </c>
      <c r="AC133" s="139"/>
      <c r="AD133" s="140"/>
      <c r="AE133" s="148"/>
    </row>
    <row r="134" spans="1:31" s="17" customFormat="1" ht="20.100000000000001" hidden="1" customHeight="1" x14ac:dyDescent="0.25">
      <c r="A134" s="29"/>
      <c r="B134" s="18"/>
      <c r="C134" s="28"/>
      <c r="D134" s="28"/>
      <c r="E134" s="28"/>
      <c r="F134" s="28"/>
      <c r="G134" s="43" t="s">
        <v>142</v>
      </c>
      <c r="H134" s="135">
        <f>AA134</f>
        <v>0</v>
      </c>
      <c r="I134" s="135"/>
      <c r="J134" s="36"/>
      <c r="K134" s="49"/>
      <c r="L134" s="129" t="s">
        <v>39</v>
      </c>
      <c r="M134" s="47"/>
      <c r="N134" s="47"/>
      <c r="O134" s="47"/>
      <c r="P134" s="30"/>
      <c r="Q134" s="30"/>
      <c r="R134" s="47"/>
      <c r="S134" s="48"/>
      <c r="T134" s="47"/>
      <c r="U134" s="47"/>
      <c r="V134" s="47"/>
      <c r="W134" s="47"/>
      <c r="X134" s="47"/>
      <c r="Y134" s="47"/>
      <c r="Z134" s="40"/>
      <c r="AA134" s="137">
        <f>AB134/1000</f>
        <v>0</v>
      </c>
      <c r="AB134" s="138">
        <f>AB135+AB136</f>
        <v>0</v>
      </c>
      <c r="AC134" s="139"/>
      <c r="AD134" s="140"/>
      <c r="AE134" s="140"/>
    </row>
    <row r="135" spans="1:31" s="17" customFormat="1" ht="20.100000000000001" hidden="1" customHeight="1" x14ac:dyDescent="0.25">
      <c r="A135" s="29"/>
      <c r="B135" s="18"/>
      <c r="C135" s="28"/>
      <c r="D135" s="28"/>
      <c r="E135" s="28"/>
      <c r="F135" s="28"/>
      <c r="G135" s="28"/>
      <c r="H135" s="166"/>
      <c r="I135" s="166"/>
      <c r="J135" s="35"/>
      <c r="K135" s="49"/>
      <c r="L135" s="60" t="s">
        <v>165</v>
      </c>
      <c r="M135" s="25"/>
      <c r="N135" s="25"/>
      <c r="O135" s="25"/>
      <c r="P135" s="24"/>
      <c r="Q135" s="24"/>
      <c r="R135" s="25"/>
      <c r="S135" s="27">
        <v>15</v>
      </c>
      <c r="T135" s="25" t="s">
        <v>65</v>
      </c>
      <c r="U135" s="25"/>
      <c r="V135" s="25" t="s">
        <v>70</v>
      </c>
      <c r="W135" s="25"/>
      <c r="X135" s="146">
        <v>12</v>
      </c>
      <c r="Y135" s="25" t="s">
        <v>63</v>
      </c>
      <c r="Z135" s="23" t="s">
        <v>75</v>
      </c>
      <c r="AA135" s="137">
        <f>AB135/1000</f>
        <v>0</v>
      </c>
      <c r="AB135" s="142">
        <f>U135*X135*S135</f>
        <v>0</v>
      </c>
      <c r="AC135" s="139"/>
      <c r="AD135" s="140"/>
      <c r="AE135" s="140"/>
    </row>
    <row r="136" spans="1:31" s="17" customFormat="1" ht="20.100000000000001" hidden="1" customHeight="1" x14ac:dyDescent="0.25">
      <c r="A136" s="29"/>
      <c r="B136" s="18"/>
      <c r="C136" s="28"/>
      <c r="D136" s="28"/>
      <c r="E136" s="28"/>
      <c r="F136" s="28"/>
      <c r="G136" s="28"/>
      <c r="H136" s="166"/>
      <c r="I136" s="166"/>
      <c r="J136" s="35"/>
      <c r="K136" s="49"/>
      <c r="L136" s="60" t="s">
        <v>283</v>
      </c>
      <c r="M136" s="25"/>
      <c r="N136" s="25"/>
      <c r="O136" s="25"/>
      <c r="P136" s="24"/>
      <c r="Q136" s="24"/>
      <c r="R136" s="25"/>
      <c r="S136" s="27">
        <v>15</v>
      </c>
      <c r="T136" s="25" t="s">
        <v>65</v>
      </c>
      <c r="U136" s="25"/>
      <c r="V136" s="25" t="s">
        <v>70</v>
      </c>
      <c r="W136" s="25"/>
      <c r="X136" s="146">
        <v>1</v>
      </c>
      <c r="Y136" s="25" t="s">
        <v>78</v>
      </c>
      <c r="Z136" s="23" t="s">
        <v>75</v>
      </c>
      <c r="AA136" s="149">
        <f>AB136/1000</f>
        <v>0</v>
      </c>
      <c r="AB136" s="142">
        <f>U136*X136*S136</f>
        <v>0</v>
      </c>
      <c r="AC136" s="139"/>
      <c r="AD136" s="140"/>
      <c r="AE136" s="140"/>
    </row>
    <row r="137" spans="1:31" s="53" customFormat="1" ht="20.100000000000001" hidden="1" customHeight="1" x14ac:dyDescent="0.25">
      <c r="A137" s="73"/>
      <c r="B137" s="74"/>
      <c r="C137" s="10"/>
      <c r="D137" s="71"/>
      <c r="E137" s="10"/>
      <c r="F137" s="92" t="s">
        <v>41</v>
      </c>
      <c r="G137" s="93"/>
      <c r="H137" s="91">
        <f>H138</f>
        <v>0</v>
      </c>
      <c r="I137" s="91"/>
      <c r="J137" s="86"/>
      <c r="K137" s="76"/>
      <c r="L137" s="83"/>
      <c r="M137" s="38"/>
      <c r="N137" s="38"/>
      <c r="O137" s="38"/>
      <c r="P137" s="81"/>
      <c r="Q137" s="81"/>
      <c r="R137" s="38"/>
      <c r="S137" s="84"/>
      <c r="T137" s="38"/>
      <c r="U137" s="38"/>
      <c r="V137" s="38"/>
      <c r="W137" s="38"/>
      <c r="X137" s="38"/>
      <c r="Y137" s="38"/>
      <c r="Z137" s="133"/>
      <c r="AA137" s="164"/>
      <c r="AB137" s="54"/>
      <c r="AC137" s="52"/>
      <c r="AD137" s="78"/>
      <c r="AE137" s="78"/>
    </row>
    <row r="138" spans="1:31" s="17" customFormat="1" ht="20.100000000000001" hidden="1" customHeight="1" x14ac:dyDescent="0.25">
      <c r="A138" s="141"/>
      <c r="B138" s="136"/>
      <c r="C138" s="20"/>
      <c r="D138" s="20"/>
      <c r="E138" s="25"/>
      <c r="F138" s="42"/>
      <c r="G138" s="42" t="s">
        <v>60</v>
      </c>
      <c r="H138" s="41">
        <f>AA138</f>
        <v>0</v>
      </c>
      <c r="I138" s="41"/>
      <c r="J138" s="36"/>
      <c r="K138" s="49"/>
      <c r="L138" s="129" t="s">
        <v>148</v>
      </c>
      <c r="M138" s="47"/>
      <c r="N138" s="47"/>
      <c r="O138" s="47"/>
      <c r="P138" s="160"/>
      <c r="Q138" s="47"/>
      <c r="R138" s="47"/>
      <c r="S138" s="27">
        <v>15</v>
      </c>
      <c r="T138" s="25" t="s">
        <v>65</v>
      </c>
      <c r="U138" s="25"/>
      <c r="V138" s="25" t="s">
        <v>70</v>
      </c>
      <c r="W138" s="25"/>
      <c r="X138" s="167">
        <v>1.0510088311925245</v>
      </c>
      <c r="Y138" s="25"/>
      <c r="Z138" s="23" t="s">
        <v>75</v>
      </c>
      <c r="AA138" s="145">
        <f>+AB138/1000</f>
        <v>0</v>
      </c>
      <c r="AB138" s="142">
        <f>U138*X138*S138</f>
        <v>0</v>
      </c>
      <c r="AC138" s="139"/>
      <c r="AD138" s="140"/>
      <c r="AE138" s="140"/>
    </row>
    <row r="139" spans="1:31" s="53" customFormat="1" ht="20.100000000000001" hidden="1" customHeight="1" x14ac:dyDescent="0.25">
      <c r="A139" s="73"/>
      <c r="B139" s="74"/>
      <c r="C139" s="10"/>
      <c r="D139" s="71"/>
      <c r="E139" s="236" t="s">
        <v>52</v>
      </c>
      <c r="F139" s="237"/>
      <c r="G139" s="238"/>
      <c r="H139" s="239">
        <f>H140+H178+H180+H183+H187+H196+H191+H201+H204+H208+H206</f>
        <v>0</v>
      </c>
      <c r="I139" s="239">
        <v>352000</v>
      </c>
      <c r="J139" s="240">
        <f>H139-I139</f>
        <v>-352000</v>
      </c>
      <c r="K139" s="76"/>
      <c r="L139" s="68"/>
      <c r="M139" s="62"/>
      <c r="N139" s="62"/>
      <c r="O139" s="62"/>
      <c r="P139" s="63"/>
      <c r="Q139" s="63"/>
      <c r="R139" s="62"/>
      <c r="S139" s="77"/>
      <c r="T139" s="62"/>
      <c r="U139" s="62"/>
      <c r="V139" s="62"/>
      <c r="W139" s="62"/>
      <c r="X139" s="62"/>
      <c r="Y139" s="62"/>
      <c r="Z139" s="64"/>
      <c r="AA139" s="164"/>
      <c r="AB139" s="54"/>
      <c r="AC139" s="52"/>
      <c r="AD139" s="78"/>
      <c r="AE139" s="78"/>
    </row>
    <row r="140" spans="1:31" s="53" customFormat="1" ht="20.100000000000001" hidden="1" customHeight="1" x14ac:dyDescent="0.25">
      <c r="A140" s="73"/>
      <c r="B140" s="74"/>
      <c r="C140" s="10"/>
      <c r="D140" s="71"/>
      <c r="E140" s="67"/>
      <c r="F140" s="92" t="s">
        <v>131</v>
      </c>
      <c r="G140" s="93"/>
      <c r="H140" s="75">
        <f>H141+H164</f>
        <v>0</v>
      </c>
      <c r="I140" s="75"/>
      <c r="J140" s="87"/>
      <c r="K140" s="76"/>
      <c r="L140" s="68"/>
      <c r="M140" s="62"/>
      <c r="N140" s="62"/>
      <c r="O140" s="62"/>
      <c r="P140" s="63"/>
      <c r="Q140" s="63"/>
      <c r="R140" s="62"/>
      <c r="S140" s="77"/>
      <c r="T140" s="62"/>
      <c r="U140" s="62"/>
      <c r="V140" s="62"/>
      <c r="W140" s="62"/>
      <c r="X140" s="62"/>
      <c r="Y140" s="62"/>
      <c r="Z140" s="64"/>
      <c r="AA140" s="164"/>
      <c r="AB140" s="54"/>
      <c r="AC140" s="52"/>
      <c r="AD140" s="78"/>
      <c r="AE140" s="78"/>
    </row>
    <row r="141" spans="1:31" s="53" customFormat="1" ht="20.100000000000001" hidden="1" customHeight="1" x14ac:dyDescent="0.25">
      <c r="A141" s="73"/>
      <c r="B141" s="74"/>
      <c r="C141" s="10"/>
      <c r="D141" s="71"/>
      <c r="E141" s="71"/>
      <c r="F141" s="71"/>
      <c r="G141" s="39" t="s">
        <v>128</v>
      </c>
      <c r="H141" s="75">
        <f>AA141</f>
        <v>0</v>
      </c>
      <c r="I141" s="75"/>
      <c r="J141" s="87"/>
      <c r="K141" s="76"/>
      <c r="L141" s="129" t="s">
        <v>39</v>
      </c>
      <c r="M141" s="62"/>
      <c r="N141" s="62"/>
      <c r="O141" s="62"/>
      <c r="P141" s="63"/>
      <c r="Q141" s="63"/>
      <c r="R141" s="62"/>
      <c r="S141" s="77"/>
      <c r="T141" s="62"/>
      <c r="U141" s="62"/>
      <c r="V141" s="62"/>
      <c r="W141" s="62"/>
      <c r="X141" s="62"/>
      <c r="Y141" s="62"/>
      <c r="Z141" s="64"/>
      <c r="AA141" s="163">
        <f>AB141/1000</f>
        <v>0</v>
      </c>
      <c r="AB141" s="54">
        <f>AB142+AB158+AB163+AB162</f>
        <v>0</v>
      </c>
      <c r="AC141" s="52"/>
      <c r="AD141" s="78"/>
      <c r="AE141" s="78"/>
    </row>
    <row r="142" spans="1:31" s="53" customFormat="1" ht="20.100000000000001" hidden="1" customHeight="1" x14ac:dyDescent="0.25">
      <c r="A142" s="73"/>
      <c r="B142" s="74"/>
      <c r="C142" s="10"/>
      <c r="D142" s="71"/>
      <c r="E142" s="71"/>
      <c r="F142" s="71"/>
      <c r="G142" s="10"/>
      <c r="H142" s="69"/>
      <c r="I142" s="69"/>
      <c r="J142" s="70"/>
      <c r="K142" s="76"/>
      <c r="L142" s="151" t="s">
        <v>130</v>
      </c>
      <c r="M142" s="9"/>
      <c r="N142" s="9"/>
      <c r="O142" s="9"/>
      <c r="P142" s="57"/>
      <c r="Q142" s="57"/>
      <c r="R142" s="9"/>
      <c r="S142" s="58"/>
      <c r="T142" s="9"/>
      <c r="U142" s="9"/>
      <c r="V142" s="9"/>
      <c r="W142" s="9"/>
      <c r="X142" s="9"/>
      <c r="Y142" s="9"/>
      <c r="Z142" s="14"/>
      <c r="AA142" s="163">
        <f>AB142/1000</f>
        <v>0</v>
      </c>
      <c r="AB142" s="8">
        <f>AB143+AB144+AB149+AB150+AB151+AB155</f>
        <v>0</v>
      </c>
      <c r="AC142" s="52"/>
      <c r="AD142" s="78"/>
      <c r="AE142" s="78"/>
    </row>
    <row r="143" spans="1:31" s="53" customFormat="1" ht="20.100000000000001" hidden="1" customHeight="1" x14ac:dyDescent="0.25">
      <c r="A143" s="73"/>
      <c r="B143" s="74"/>
      <c r="C143" s="10"/>
      <c r="D143" s="71"/>
      <c r="E143" s="71"/>
      <c r="F143" s="71"/>
      <c r="G143" s="10"/>
      <c r="H143" s="69"/>
      <c r="I143" s="69"/>
      <c r="J143" s="70"/>
      <c r="K143" s="76"/>
      <c r="L143" s="60" t="s">
        <v>166</v>
      </c>
      <c r="M143" s="9"/>
      <c r="N143" s="9"/>
      <c r="O143" s="9"/>
      <c r="P143" s="57"/>
      <c r="Q143" s="57"/>
      <c r="R143" s="9"/>
      <c r="S143" s="58"/>
      <c r="T143" s="9"/>
      <c r="U143" s="25"/>
      <c r="V143" s="25" t="s">
        <v>70</v>
      </c>
      <c r="W143" s="25"/>
      <c r="X143" s="25">
        <v>4</v>
      </c>
      <c r="Y143" s="25" t="s">
        <v>78</v>
      </c>
      <c r="Z143" s="23" t="s">
        <v>75</v>
      </c>
      <c r="AA143" s="137">
        <f t="shared" ref="AA143:AA163" si="10">AB143/1000</f>
        <v>0</v>
      </c>
      <c r="AB143" s="142">
        <f>U143*X143</f>
        <v>0</v>
      </c>
      <c r="AC143" s="52"/>
      <c r="AD143" s="78"/>
      <c r="AE143" s="78"/>
    </row>
    <row r="144" spans="1:31" s="53" customFormat="1" ht="20.100000000000001" hidden="1" customHeight="1" x14ac:dyDescent="0.25">
      <c r="A144" s="73"/>
      <c r="B144" s="74"/>
      <c r="C144" s="10"/>
      <c r="D144" s="71"/>
      <c r="E144" s="71"/>
      <c r="F144" s="71"/>
      <c r="G144" s="10"/>
      <c r="H144" s="69"/>
      <c r="I144" s="69"/>
      <c r="J144" s="70"/>
      <c r="K144" s="76"/>
      <c r="L144" s="60" t="s">
        <v>281</v>
      </c>
      <c r="M144" s="9"/>
      <c r="N144" s="9"/>
      <c r="O144" s="9"/>
      <c r="P144" s="57"/>
      <c r="Q144" s="57"/>
      <c r="R144" s="9"/>
      <c r="S144" s="58"/>
      <c r="T144" s="9"/>
      <c r="U144" s="9"/>
      <c r="V144" s="9"/>
      <c r="W144" s="9"/>
      <c r="X144" s="9"/>
      <c r="Y144" s="9"/>
      <c r="Z144" s="14"/>
      <c r="AA144" s="137">
        <f t="shared" si="10"/>
        <v>0</v>
      </c>
      <c r="AB144" s="8">
        <f>SUM(AB145:AB148)</f>
        <v>0</v>
      </c>
      <c r="AC144" s="52"/>
      <c r="AD144" s="78"/>
      <c r="AE144" s="78"/>
    </row>
    <row r="145" spans="1:31" s="17" customFormat="1" ht="20.100000000000001" hidden="1" customHeight="1" x14ac:dyDescent="0.25">
      <c r="A145" s="141"/>
      <c r="B145" s="136"/>
      <c r="C145" s="20"/>
      <c r="D145" s="20"/>
      <c r="E145" s="20"/>
      <c r="F145" s="20"/>
      <c r="G145" s="20"/>
      <c r="H145" s="34"/>
      <c r="I145" s="34"/>
      <c r="J145" s="35"/>
      <c r="K145" s="49"/>
      <c r="L145" s="26" t="s">
        <v>237</v>
      </c>
      <c r="M145" s="25"/>
      <c r="N145" s="25"/>
      <c r="O145" s="25"/>
      <c r="P145" s="24"/>
      <c r="Q145" s="25"/>
      <c r="R145" s="25"/>
      <c r="S145" s="27">
        <v>2</v>
      </c>
      <c r="T145" s="25" t="s">
        <v>69</v>
      </c>
      <c r="U145" s="24"/>
      <c r="V145" s="25" t="s">
        <v>70</v>
      </c>
      <c r="W145" s="25"/>
      <c r="X145" s="25">
        <v>10</v>
      </c>
      <c r="Y145" s="25" t="s">
        <v>78</v>
      </c>
      <c r="Z145" s="23" t="s">
        <v>75</v>
      </c>
      <c r="AA145" s="137">
        <f t="shared" si="10"/>
        <v>0</v>
      </c>
      <c r="AB145" s="142">
        <f>U145*X145*S145</f>
        <v>0</v>
      </c>
      <c r="AC145" s="139"/>
      <c r="AD145" s="140"/>
      <c r="AE145" s="140"/>
    </row>
    <row r="146" spans="1:31" s="17" customFormat="1" ht="20.100000000000001" hidden="1" customHeight="1" x14ac:dyDescent="0.25">
      <c r="A146" s="141"/>
      <c r="B146" s="136"/>
      <c r="C146" s="20"/>
      <c r="D146" s="20"/>
      <c r="E146" s="20"/>
      <c r="F146" s="20"/>
      <c r="G146" s="20"/>
      <c r="H146" s="34"/>
      <c r="I146" s="34"/>
      <c r="J146" s="35"/>
      <c r="K146" s="49"/>
      <c r="L146" s="26" t="s">
        <v>175</v>
      </c>
      <c r="M146" s="25"/>
      <c r="N146" s="25"/>
      <c r="O146" s="25"/>
      <c r="P146" s="131"/>
      <c r="Q146" s="25"/>
      <c r="R146" s="25"/>
      <c r="S146" s="25">
        <v>30</v>
      </c>
      <c r="T146" s="25" t="s">
        <v>62</v>
      </c>
      <c r="U146" s="24"/>
      <c r="V146" s="25" t="s">
        <v>70</v>
      </c>
      <c r="W146" s="25"/>
      <c r="X146" s="25">
        <v>12</v>
      </c>
      <c r="Y146" s="25" t="s">
        <v>63</v>
      </c>
      <c r="Z146" s="23" t="s">
        <v>75</v>
      </c>
      <c r="AA146" s="137">
        <f t="shared" si="10"/>
        <v>0</v>
      </c>
      <c r="AB146" s="142">
        <f>U146*X146*S146</f>
        <v>0</v>
      </c>
      <c r="AC146" s="139"/>
      <c r="AD146" s="140"/>
      <c r="AE146" s="140"/>
    </row>
    <row r="147" spans="1:31" s="17" customFormat="1" ht="20.100000000000001" hidden="1" customHeight="1" x14ac:dyDescent="0.25">
      <c r="A147" s="141"/>
      <c r="B147" s="136"/>
      <c r="C147" s="20"/>
      <c r="D147" s="20"/>
      <c r="E147" s="20"/>
      <c r="F147" s="20"/>
      <c r="G147" s="20"/>
      <c r="H147" s="34"/>
      <c r="I147" s="34"/>
      <c r="J147" s="35"/>
      <c r="K147" s="49"/>
      <c r="L147" s="26" t="s">
        <v>272</v>
      </c>
      <c r="M147" s="25"/>
      <c r="N147" s="25"/>
      <c r="O147" s="25"/>
      <c r="P147" s="131"/>
      <c r="Q147" s="25"/>
      <c r="R147" s="25"/>
      <c r="S147" s="25">
        <v>2</v>
      </c>
      <c r="T147" s="25" t="s">
        <v>79</v>
      </c>
      <c r="U147" s="24"/>
      <c r="V147" s="25" t="s">
        <v>70</v>
      </c>
      <c r="W147" s="25"/>
      <c r="X147" s="25">
        <v>7</v>
      </c>
      <c r="Y147" s="25" t="s">
        <v>78</v>
      </c>
      <c r="Z147" s="23" t="s">
        <v>75</v>
      </c>
      <c r="AA147" s="137">
        <f t="shared" si="10"/>
        <v>0</v>
      </c>
      <c r="AB147" s="142">
        <f>U147*X147*S147</f>
        <v>0</v>
      </c>
      <c r="AC147" s="139"/>
      <c r="AD147" s="140"/>
      <c r="AE147" s="140"/>
    </row>
    <row r="148" spans="1:31" s="17" customFormat="1" ht="20.100000000000001" hidden="1" customHeight="1" x14ac:dyDescent="0.25">
      <c r="A148" s="141"/>
      <c r="B148" s="136"/>
      <c r="C148" s="20"/>
      <c r="D148" s="20"/>
      <c r="E148" s="20"/>
      <c r="F148" s="20"/>
      <c r="G148" s="20"/>
      <c r="H148" s="34"/>
      <c r="I148" s="34"/>
      <c r="J148" s="35"/>
      <c r="K148" s="49"/>
      <c r="L148" s="26" t="s">
        <v>270</v>
      </c>
      <c r="M148" s="25"/>
      <c r="N148" s="25"/>
      <c r="O148" s="25"/>
      <c r="P148" s="24"/>
      <c r="Q148" s="24"/>
      <c r="R148" s="25"/>
      <c r="S148" s="27"/>
      <c r="T148" s="25"/>
      <c r="U148" s="25"/>
      <c r="V148" s="25" t="s">
        <v>70</v>
      </c>
      <c r="W148" s="25"/>
      <c r="X148" s="25">
        <v>10</v>
      </c>
      <c r="Y148" s="25" t="s">
        <v>78</v>
      </c>
      <c r="Z148" s="23" t="s">
        <v>75</v>
      </c>
      <c r="AA148" s="137">
        <f t="shared" si="10"/>
        <v>0</v>
      </c>
      <c r="AB148" s="142">
        <f>U148*X148</f>
        <v>0</v>
      </c>
      <c r="AC148" s="139"/>
      <c r="AD148" s="140"/>
      <c r="AE148" s="140"/>
    </row>
    <row r="149" spans="1:31" s="17" customFormat="1" ht="20.100000000000001" hidden="1" customHeight="1" x14ac:dyDescent="0.25">
      <c r="A149" s="141"/>
      <c r="B149" s="136"/>
      <c r="C149" s="20"/>
      <c r="D149" s="21"/>
      <c r="E149" s="21"/>
      <c r="F149" s="21"/>
      <c r="G149" s="20"/>
      <c r="H149" s="34"/>
      <c r="I149" s="34"/>
      <c r="J149" s="35"/>
      <c r="K149" s="49"/>
      <c r="L149" s="60" t="s">
        <v>244</v>
      </c>
      <c r="M149" s="25"/>
      <c r="N149" s="25"/>
      <c r="O149" s="25"/>
      <c r="P149" s="24"/>
      <c r="Q149" s="24"/>
      <c r="R149" s="25"/>
      <c r="S149" s="27"/>
      <c r="T149" s="25"/>
      <c r="U149" s="25"/>
      <c r="V149" s="25" t="s">
        <v>70</v>
      </c>
      <c r="W149" s="25"/>
      <c r="X149" s="25">
        <v>1</v>
      </c>
      <c r="Y149" s="25" t="s">
        <v>76</v>
      </c>
      <c r="Z149" s="23" t="s">
        <v>75</v>
      </c>
      <c r="AA149" s="137">
        <f t="shared" si="10"/>
        <v>0</v>
      </c>
      <c r="AB149" s="142">
        <f>U149*X149</f>
        <v>0</v>
      </c>
      <c r="AC149" s="139"/>
      <c r="AD149" s="140"/>
      <c r="AE149" s="140"/>
    </row>
    <row r="150" spans="1:31" s="53" customFormat="1" ht="20.100000000000001" hidden="1" customHeight="1" x14ac:dyDescent="0.25">
      <c r="A150" s="73"/>
      <c r="B150" s="74"/>
      <c r="C150" s="10"/>
      <c r="D150" s="71"/>
      <c r="E150" s="71"/>
      <c r="F150" s="71"/>
      <c r="G150" s="10"/>
      <c r="H150" s="69"/>
      <c r="I150" s="69"/>
      <c r="J150" s="70"/>
      <c r="K150" s="76"/>
      <c r="L150" s="60" t="s">
        <v>245</v>
      </c>
      <c r="M150" s="9"/>
      <c r="N150" s="9"/>
      <c r="O150" s="9"/>
      <c r="P150" s="57"/>
      <c r="Q150" s="57"/>
      <c r="R150" s="9"/>
      <c r="S150" s="58"/>
      <c r="T150" s="9"/>
      <c r="U150" s="25"/>
      <c r="V150" s="25" t="s">
        <v>70</v>
      </c>
      <c r="W150" s="25"/>
      <c r="X150" s="25">
        <v>10</v>
      </c>
      <c r="Y150" s="25" t="s">
        <v>78</v>
      </c>
      <c r="Z150" s="23" t="s">
        <v>75</v>
      </c>
      <c r="AA150" s="137">
        <f t="shared" si="10"/>
        <v>0</v>
      </c>
      <c r="AB150" s="44">
        <f>U150*X150</f>
        <v>0</v>
      </c>
      <c r="AC150" s="52"/>
      <c r="AD150" s="78"/>
      <c r="AE150" s="78"/>
    </row>
    <row r="151" spans="1:31" s="17" customFormat="1" ht="20.100000000000001" hidden="1" customHeight="1" x14ac:dyDescent="0.25">
      <c r="A151" s="141"/>
      <c r="B151" s="136"/>
      <c r="C151" s="20"/>
      <c r="D151" s="21"/>
      <c r="E151" s="21"/>
      <c r="F151" s="21"/>
      <c r="G151" s="20"/>
      <c r="H151" s="34"/>
      <c r="I151" s="34"/>
      <c r="J151" s="35"/>
      <c r="K151" s="49"/>
      <c r="L151" s="26" t="s">
        <v>184</v>
      </c>
      <c r="M151" s="25"/>
      <c r="N151" s="25"/>
      <c r="O151" s="25"/>
      <c r="P151" s="24"/>
      <c r="Q151" s="24"/>
      <c r="R151" s="25"/>
      <c r="S151" s="27"/>
      <c r="T151" s="25"/>
      <c r="U151" s="24"/>
      <c r="V151" s="25"/>
      <c r="W151" s="25"/>
      <c r="X151" s="25"/>
      <c r="Y151" s="25"/>
      <c r="Z151" s="23"/>
      <c r="AA151" s="137">
        <f t="shared" si="10"/>
        <v>0</v>
      </c>
      <c r="AB151" s="142">
        <f>SUM(AB152:AB154)</f>
        <v>0</v>
      </c>
      <c r="AC151" s="139"/>
      <c r="AD151" s="140"/>
      <c r="AE151" s="140"/>
    </row>
    <row r="152" spans="1:31" s="17" customFormat="1" ht="20.100000000000001" hidden="1" customHeight="1" x14ac:dyDescent="0.25">
      <c r="A152" s="141"/>
      <c r="B152" s="136"/>
      <c r="C152" s="20"/>
      <c r="D152" s="20"/>
      <c r="E152" s="20"/>
      <c r="F152" s="20"/>
      <c r="G152" s="20"/>
      <c r="H152" s="34"/>
      <c r="I152" s="34"/>
      <c r="J152" s="35"/>
      <c r="K152" s="49"/>
      <c r="L152" s="151" t="s">
        <v>181</v>
      </c>
      <c r="M152" s="25"/>
      <c r="N152" s="25"/>
      <c r="O152" s="25"/>
      <c r="P152" s="24"/>
      <c r="Q152" s="24"/>
      <c r="R152" s="25"/>
      <c r="S152" s="27"/>
      <c r="T152" s="25"/>
      <c r="U152" s="25"/>
      <c r="V152" s="25" t="s">
        <v>70</v>
      </c>
      <c r="W152" s="25"/>
      <c r="X152" s="25">
        <v>12</v>
      </c>
      <c r="Y152" s="25" t="s">
        <v>63</v>
      </c>
      <c r="Z152" s="23" t="s">
        <v>75</v>
      </c>
      <c r="AA152" s="137">
        <f t="shared" si="10"/>
        <v>0</v>
      </c>
      <c r="AB152" s="44">
        <f>U152*X152</f>
        <v>0</v>
      </c>
      <c r="AC152" s="139"/>
      <c r="AD152" s="140"/>
      <c r="AE152" s="140"/>
    </row>
    <row r="153" spans="1:31" s="17" customFormat="1" ht="20.100000000000001" hidden="1" customHeight="1" x14ac:dyDescent="0.25">
      <c r="A153" s="141"/>
      <c r="B153" s="136"/>
      <c r="C153" s="20"/>
      <c r="D153" s="20"/>
      <c r="E153" s="20"/>
      <c r="F153" s="20"/>
      <c r="G153" s="20"/>
      <c r="H153" s="34"/>
      <c r="I153" s="34"/>
      <c r="J153" s="35"/>
      <c r="K153" s="49"/>
      <c r="L153" s="26" t="s">
        <v>186</v>
      </c>
      <c r="M153" s="25"/>
      <c r="N153" s="25"/>
      <c r="O153" s="25"/>
      <c r="P153" s="24"/>
      <c r="Q153" s="24"/>
      <c r="R153" s="25"/>
      <c r="S153" s="27"/>
      <c r="T153" s="25"/>
      <c r="U153" s="24"/>
      <c r="V153" s="25" t="s">
        <v>70</v>
      </c>
      <c r="W153" s="25"/>
      <c r="X153" s="25">
        <v>12</v>
      </c>
      <c r="Y153" s="25" t="s">
        <v>63</v>
      </c>
      <c r="Z153" s="23" t="s">
        <v>75</v>
      </c>
      <c r="AA153" s="137">
        <f t="shared" si="10"/>
        <v>0</v>
      </c>
      <c r="AB153" s="142">
        <f>U153*X153</f>
        <v>0</v>
      </c>
      <c r="AC153" s="139"/>
      <c r="AD153" s="140"/>
      <c r="AE153" s="140"/>
    </row>
    <row r="154" spans="1:31" s="17" customFormat="1" ht="20.100000000000001" hidden="1" customHeight="1" x14ac:dyDescent="0.25">
      <c r="A154" s="141"/>
      <c r="B154" s="136"/>
      <c r="C154" s="20"/>
      <c r="D154" s="21"/>
      <c r="E154" s="21"/>
      <c r="F154" s="21"/>
      <c r="G154" s="20"/>
      <c r="H154" s="34"/>
      <c r="I154" s="34"/>
      <c r="J154" s="35"/>
      <c r="K154" s="49"/>
      <c r="L154" s="151" t="s">
        <v>246</v>
      </c>
      <c r="M154" s="25"/>
      <c r="N154" s="25"/>
      <c r="O154" s="25"/>
      <c r="P154" s="24"/>
      <c r="Q154" s="25"/>
      <c r="R154" s="25"/>
      <c r="S154" s="27">
        <v>4</v>
      </c>
      <c r="T154" s="25" t="s">
        <v>79</v>
      </c>
      <c r="U154" s="24"/>
      <c r="V154" s="25" t="s">
        <v>70</v>
      </c>
      <c r="W154" s="25"/>
      <c r="X154" s="25">
        <v>12</v>
      </c>
      <c r="Y154" s="25" t="s">
        <v>63</v>
      </c>
      <c r="Z154" s="23" t="s">
        <v>75</v>
      </c>
      <c r="AA154" s="137">
        <f t="shared" si="10"/>
        <v>0</v>
      </c>
      <c r="AB154" s="142">
        <f>U154*X154*S154</f>
        <v>0</v>
      </c>
      <c r="AC154" s="139"/>
      <c r="AD154" s="158"/>
      <c r="AE154" s="140"/>
    </row>
    <row r="155" spans="1:31" s="17" customFormat="1" ht="20.100000000000001" hidden="1" customHeight="1" x14ac:dyDescent="0.25">
      <c r="A155" s="141"/>
      <c r="B155" s="136"/>
      <c r="C155" s="20"/>
      <c r="D155" s="21"/>
      <c r="E155" s="21"/>
      <c r="F155" s="21"/>
      <c r="G155" s="20"/>
      <c r="H155" s="34"/>
      <c r="I155" s="34"/>
      <c r="J155" s="35"/>
      <c r="K155" s="49"/>
      <c r="L155" s="26" t="s">
        <v>178</v>
      </c>
      <c r="M155" s="25"/>
      <c r="N155" s="25"/>
      <c r="O155" s="25"/>
      <c r="P155" s="24"/>
      <c r="Q155" s="25"/>
      <c r="R155" s="25"/>
      <c r="S155" s="27"/>
      <c r="T155" s="25"/>
      <c r="U155" s="24"/>
      <c r="V155" s="25"/>
      <c r="W155" s="25"/>
      <c r="X155" s="25"/>
      <c r="Y155" s="25"/>
      <c r="Z155" s="23"/>
      <c r="AA155" s="137">
        <f t="shared" si="10"/>
        <v>0</v>
      </c>
      <c r="AB155" s="44">
        <f>SUM(AB156:AB157)</f>
        <v>0</v>
      </c>
      <c r="AC155" s="139"/>
      <c r="AD155" s="158"/>
      <c r="AE155" s="140"/>
    </row>
    <row r="156" spans="1:31" s="17" customFormat="1" ht="20.100000000000001" hidden="1" customHeight="1" x14ac:dyDescent="0.25">
      <c r="A156" s="141"/>
      <c r="B156" s="136"/>
      <c r="C156" s="20"/>
      <c r="D156" s="21"/>
      <c r="E156" s="21"/>
      <c r="F156" s="21"/>
      <c r="G156" s="20"/>
      <c r="H156" s="34"/>
      <c r="I156" s="34"/>
      <c r="J156" s="35"/>
      <c r="K156" s="49"/>
      <c r="L156" s="151" t="s">
        <v>190</v>
      </c>
      <c r="M156" s="25"/>
      <c r="N156" s="25"/>
      <c r="O156" s="25"/>
      <c r="P156" s="24"/>
      <c r="Q156" s="25"/>
      <c r="R156" s="25"/>
      <c r="S156" s="27"/>
      <c r="T156" s="25"/>
      <c r="U156" s="24"/>
      <c r="V156" s="25" t="s">
        <v>70</v>
      </c>
      <c r="W156" s="25"/>
      <c r="X156" s="25">
        <v>1</v>
      </c>
      <c r="Y156" s="25" t="s">
        <v>78</v>
      </c>
      <c r="Z156" s="23" t="s">
        <v>75</v>
      </c>
      <c r="AA156" s="137">
        <f t="shared" si="10"/>
        <v>0</v>
      </c>
      <c r="AB156" s="44">
        <f t="shared" ref="AB156:AB157" si="11">U156*X156</f>
        <v>0</v>
      </c>
      <c r="AC156" s="139"/>
      <c r="AD156" s="158"/>
      <c r="AE156" s="140"/>
    </row>
    <row r="157" spans="1:31" s="17" customFormat="1" ht="20.100000000000001" hidden="1" customHeight="1" x14ac:dyDescent="0.25">
      <c r="A157" s="141"/>
      <c r="B157" s="136"/>
      <c r="C157" s="20"/>
      <c r="D157" s="21"/>
      <c r="E157" s="21"/>
      <c r="F157" s="21"/>
      <c r="G157" s="20"/>
      <c r="H157" s="34"/>
      <c r="I157" s="34"/>
      <c r="J157" s="35"/>
      <c r="K157" s="49"/>
      <c r="L157" s="151" t="s">
        <v>189</v>
      </c>
      <c r="M157" s="25"/>
      <c r="N157" s="25"/>
      <c r="O157" s="25"/>
      <c r="P157" s="24"/>
      <c r="Q157" s="25"/>
      <c r="R157" s="25"/>
      <c r="S157" s="27"/>
      <c r="T157" s="25"/>
      <c r="U157" s="24"/>
      <c r="V157" s="25" t="s">
        <v>70</v>
      </c>
      <c r="W157" s="25"/>
      <c r="X157" s="25">
        <v>1</v>
      </c>
      <c r="Y157" s="25" t="s">
        <v>78</v>
      </c>
      <c r="Z157" s="23" t="s">
        <v>75</v>
      </c>
      <c r="AA157" s="137">
        <f t="shared" si="10"/>
        <v>0</v>
      </c>
      <c r="AB157" s="142">
        <f t="shared" si="11"/>
        <v>0</v>
      </c>
      <c r="AC157" s="139"/>
      <c r="AD157" s="158"/>
      <c r="AE157" s="140"/>
    </row>
    <row r="158" spans="1:31" s="17" customFormat="1" ht="20.100000000000001" hidden="1" customHeight="1" x14ac:dyDescent="0.25">
      <c r="A158" s="141"/>
      <c r="B158" s="136"/>
      <c r="C158" s="20"/>
      <c r="D158" s="21"/>
      <c r="E158" s="21"/>
      <c r="F158" s="21"/>
      <c r="G158" s="20"/>
      <c r="H158" s="34"/>
      <c r="I158" s="34"/>
      <c r="J158" s="35"/>
      <c r="K158" s="49"/>
      <c r="L158" s="151" t="s">
        <v>155</v>
      </c>
      <c r="M158" s="25"/>
      <c r="N158" s="25"/>
      <c r="O158" s="25"/>
      <c r="P158" s="24"/>
      <c r="Q158" s="24"/>
      <c r="R158" s="25"/>
      <c r="S158" s="27"/>
      <c r="T158" s="25"/>
      <c r="U158" s="24"/>
      <c r="V158" s="25"/>
      <c r="W158" s="25"/>
      <c r="X158" s="25"/>
      <c r="Y158" s="25"/>
      <c r="Z158" s="23"/>
      <c r="AA158" s="137">
        <f t="shared" si="10"/>
        <v>0</v>
      </c>
      <c r="AB158" s="142">
        <f>SUM(AB159:AB161)</f>
        <v>0</v>
      </c>
      <c r="AC158" s="139"/>
      <c r="AD158" s="140"/>
      <c r="AE158" s="140"/>
    </row>
    <row r="159" spans="1:31" s="17" customFormat="1" ht="20.100000000000001" hidden="1" customHeight="1" x14ac:dyDescent="0.25">
      <c r="A159" s="141"/>
      <c r="B159" s="136"/>
      <c r="C159" s="20"/>
      <c r="D159" s="21"/>
      <c r="E159" s="21"/>
      <c r="F159" s="21"/>
      <c r="G159" s="20"/>
      <c r="H159" s="34"/>
      <c r="I159" s="34"/>
      <c r="J159" s="35"/>
      <c r="K159" s="49"/>
      <c r="L159" s="26" t="s">
        <v>273</v>
      </c>
      <c r="M159" s="25"/>
      <c r="N159" s="25"/>
      <c r="O159" s="25"/>
      <c r="P159" s="24"/>
      <c r="Q159" s="24"/>
      <c r="R159" s="25"/>
      <c r="S159" s="27">
        <v>1</v>
      </c>
      <c r="T159" s="25" t="s">
        <v>79</v>
      </c>
      <c r="U159" s="24"/>
      <c r="V159" s="25" t="s">
        <v>70</v>
      </c>
      <c r="W159" s="25"/>
      <c r="X159" s="25">
        <v>12</v>
      </c>
      <c r="Y159" s="25" t="s">
        <v>63</v>
      </c>
      <c r="Z159" s="23" t="s">
        <v>75</v>
      </c>
      <c r="AA159" s="137">
        <f t="shared" si="10"/>
        <v>0</v>
      </c>
      <c r="AB159" s="44">
        <f>U159*S159*X159</f>
        <v>0</v>
      </c>
      <c r="AC159" s="139"/>
      <c r="AD159" s="140"/>
      <c r="AE159" s="140"/>
    </row>
    <row r="160" spans="1:31" s="17" customFormat="1" ht="20.100000000000001" hidden="1" customHeight="1" x14ac:dyDescent="0.25">
      <c r="A160" s="141"/>
      <c r="B160" s="136"/>
      <c r="C160" s="20"/>
      <c r="D160" s="21"/>
      <c r="E160" s="21"/>
      <c r="F160" s="21"/>
      <c r="G160" s="20"/>
      <c r="H160" s="34"/>
      <c r="I160" s="34"/>
      <c r="J160" s="35"/>
      <c r="K160" s="49"/>
      <c r="L160" s="26" t="s">
        <v>274</v>
      </c>
      <c r="M160" s="25"/>
      <c r="N160" s="25"/>
      <c r="O160" s="25"/>
      <c r="P160" s="24"/>
      <c r="Q160" s="24"/>
      <c r="R160" s="25"/>
      <c r="S160" s="27">
        <v>4</v>
      </c>
      <c r="T160" s="25" t="s">
        <v>79</v>
      </c>
      <c r="U160" s="24"/>
      <c r="V160" s="25" t="s">
        <v>70</v>
      </c>
      <c r="W160" s="25"/>
      <c r="X160" s="25">
        <v>12</v>
      </c>
      <c r="Y160" s="25" t="s">
        <v>63</v>
      </c>
      <c r="Z160" s="23" t="s">
        <v>75</v>
      </c>
      <c r="AA160" s="137">
        <f t="shared" si="10"/>
        <v>0</v>
      </c>
      <c r="AB160" s="44">
        <f>U160*S160*X160</f>
        <v>0</v>
      </c>
      <c r="AC160" s="139"/>
      <c r="AD160" s="140"/>
      <c r="AE160" s="140"/>
    </row>
    <row r="161" spans="1:31" s="143" customFormat="1" ht="20.100000000000001" hidden="1" customHeight="1" x14ac:dyDescent="0.25">
      <c r="A161" s="141"/>
      <c r="B161" s="136"/>
      <c r="C161" s="20"/>
      <c r="D161" s="20"/>
      <c r="E161" s="20"/>
      <c r="F161" s="20"/>
      <c r="G161" s="20"/>
      <c r="H161" s="34"/>
      <c r="I161" s="34"/>
      <c r="J161" s="35"/>
      <c r="K161" s="49"/>
      <c r="L161" s="26" t="s">
        <v>188</v>
      </c>
      <c r="M161" s="25"/>
      <c r="N161" s="25"/>
      <c r="O161" s="25"/>
      <c r="P161" s="24"/>
      <c r="Q161" s="24"/>
      <c r="R161" s="25"/>
      <c r="S161" s="27"/>
      <c r="T161" s="25"/>
      <c r="U161" s="24"/>
      <c r="V161" s="25" t="s">
        <v>70</v>
      </c>
      <c r="W161" s="25"/>
      <c r="X161" s="25">
        <v>12</v>
      </c>
      <c r="Y161" s="25" t="s">
        <v>63</v>
      </c>
      <c r="Z161" s="23" t="s">
        <v>75</v>
      </c>
      <c r="AA161" s="137">
        <f t="shared" si="10"/>
        <v>0</v>
      </c>
      <c r="AB161" s="44">
        <f>U161*X161</f>
        <v>0</v>
      </c>
      <c r="AC161" s="139"/>
      <c r="AD161" s="140"/>
      <c r="AE161" s="148"/>
    </row>
    <row r="162" spans="1:31" s="143" customFormat="1" ht="20.100000000000001" hidden="1" customHeight="1" x14ac:dyDescent="0.25">
      <c r="A162" s="141"/>
      <c r="B162" s="136"/>
      <c r="C162" s="20"/>
      <c r="D162" s="21"/>
      <c r="E162" s="21"/>
      <c r="F162" s="21"/>
      <c r="G162" s="20"/>
      <c r="H162" s="34"/>
      <c r="I162" s="34"/>
      <c r="J162" s="35"/>
      <c r="K162" s="49"/>
      <c r="L162" s="151" t="s">
        <v>179</v>
      </c>
      <c r="M162" s="25"/>
      <c r="N162" s="25"/>
      <c r="O162" s="25"/>
      <c r="P162" s="24"/>
      <c r="Q162" s="24"/>
      <c r="R162" s="25"/>
      <c r="S162" s="27">
        <v>2</v>
      </c>
      <c r="T162" s="25" t="s">
        <v>79</v>
      </c>
      <c r="U162" s="24"/>
      <c r="V162" s="25" t="s">
        <v>70</v>
      </c>
      <c r="W162" s="25"/>
      <c r="X162" s="25">
        <v>12</v>
      </c>
      <c r="Y162" s="25" t="s">
        <v>63</v>
      </c>
      <c r="Z162" s="23" t="s">
        <v>75</v>
      </c>
      <c r="AA162" s="137">
        <f t="shared" si="10"/>
        <v>0</v>
      </c>
      <c r="AB162" s="44">
        <f>U162*S162*X162</f>
        <v>0</v>
      </c>
      <c r="AC162" s="139"/>
      <c r="AD162" s="140"/>
      <c r="AE162" s="148"/>
    </row>
    <row r="163" spans="1:31" s="17" customFormat="1" ht="20.100000000000001" hidden="1" customHeight="1" x14ac:dyDescent="0.25">
      <c r="A163" s="141"/>
      <c r="B163" s="136"/>
      <c r="C163" s="20"/>
      <c r="D163" s="21"/>
      <c r="E163" s="21"/>
      <c r="F163" s="21"/>
      <c r="G163" s="20"/>
      <c r="H163" s="34"/>
      <c r="I163" s="34"/>
      <c r="J163" s="35"/>
      <c r="K163" s="49"/>
      <c r="L163" s="151" t="s">
        <v>157</v>
      </c>
      <c r="M163" s="25"/>
      <c r="N163" s="25"/>
      <c r="O163" s="25"/>
      <c r="P163" s="24"/>
      <c r="Q163" s="24"/>
      <c r="R163" s="25"/>
      <c r="S163" s="27">
        <v>10</v>
      </c>
      <c r="T163" s="25" t="s">
        <v>65</v>
      </c>
      <c r="U163" s="24"/>
      <c r="V163" s="25" t="s">
        <v>70</v>
      </c>
      <c r="W163" s="25"/>
      <c r="X163" s="25">
        <v>6</v>
      </c>
      <c r="Y163" s="25" t="s">
        <v>78</v>
      </c>
      <c r="Z163" s="23" t="s">
        <v>75</v>
      </c>
      <c r="AA163" s="149">
        <f t="shared" si="10"/>
        <v>0</v>
      </c>
      <c r="AB163" s="44">
        <f>U163*S163*X163</f>
        <v>0</v>
      </c>
      <c r="AC163" s="139"/>
      <c r="AD163" s="140"/>
      <c r="AE163" s="140"/>
    </row>
    <row r="164" spans="1:31" s="17" customFormat="1" ht="20.100000000000001" hidden="1" customHeight="1" x14ac:dyDescent="0.25">
      <c r="A164" s="29"/>
      <c r="B164" s="18"/>
      <c r="C164" s="28"/>
      <c r="D164" s="28"/>
      <c r="E164" s="28"/>
      <c r="F164" s="28"/>
      <c r="G164" s="43" t="s">
        <v>132</v>
      </c>
      <c r="H164" s="135">
        <f>AA164</f>
        <v>0</v>
      </c>
      <c r="I164" s="135"/>
      <c r="J164" s="36"/>
      <c r="K164" s="49"/>
      <c r="L164" s="129" t="s">
        <v>39</v>
      </c>
      <c r="M164" s="47"/>
      <c r="N164" s="47"/>
      <c r="O164" s="47"/>
      <c r="P164" s="30"/>
      <c r="Q164" s="30"/>
      <c r="R164" s="47"/>
      <c r="S164" s="48"/>
      <c r="T164" s="47"/>
      <c r="U164" s="47"/>
      <c r="V164" s="47"/>
      <c r="W164" s="47"/>
      <c r="X164" s="47"/>
      <c r="Y164" s="47"/>
      <c r="Z164" s="40"/>
      <c r="AA164" s="137">
        <f>AB164/1000</f>
        <v>0</v>
      </c>
      <c r="AB164" s="138">
        <f>AB165+AB177</f>
        <v>0</v>
      </c>
      <c r="AC164" s="139"/>
      <c r="AD164" s="140"/>
      <c r="AE164" s="140"/>
    </row>
    <row r="165" spans="1:31" s="17" customFormat="1" ht="20.100000000000001" hidden="1" customHeight="1" x14ac:dyDescent="0.25">
      <c r="A165" s="141"/>
      <c r="B165" s="136"/>
      <c r="C165" s="20"/>
      <c r="D165" s="20"/>
      <c r="E165" s="20"/>
      <c r="F165" s="20"/>
      <c r="G165" s="20"/>
      <c r="H165" s="34"/>
      <c r="I165" s="34"/>
      <c r="J165" s="35"/>
      <c r="K165" s="49"/>
      <c r="L165" s="151" t="s">
        <v>169</v>
      </c>
      <c r="M165" s="25"/>
      <c r="N165" s="25"/>
      <c r="O165" s="25"/>
      <c r="P165" s="24"/>
      <c r="Q165" s="24"/>
      <c r="R165" s="25"/>
      <c r="S165" s="27"/>
      <c r="T165" s="25"/>
      <c r="U165" s="25"/>
      <c r="V165" s="25"/>
      <c r="W165" s="25"/>
      <c r="X165" s="146"/>
      <c r="Y165" s="25"/>
      <c r="Z165" s="23"/>
      <c r="AA165" s="137">
        <f>AB165/1000</f>
        <v>0</v>
      </c>
      <c r="AB165" s="142">
        <f>AB166+AB167+AB168+AB169+AB173</f>
        <v>0</v>
      </c>
      <c r="AC165" s="139"/>
      <c r="AD165" s="140"/>
      <c r="AE165" s="140"/>
    </row>
    <row r="166" spans="1:31" s="17" customFormat="1" ht="20.100000000000001" hidden="1" customHeight="1" x14ac:dyDescent="0.25">
      <c r="A166" s="141"/>
      <c r="B166" s="136"/>
      <c r="C166" s="20"/>
      <c r="D166" s="20"/>
      <c r="E166" s="20"/>
      <c r="F166" s="20"/>
      <c r="G166" s="20"/>
      <c r="H166" s="34"/>
      <c r="I166" s="34"/>
      <c r="J166" s="35"/>
      <c r="K166" s="49"/>
      <c r="L166" s="26" t="s">
        <v>276</v>
      </c>
      <c r="M166" s="25"/>
      <c r="N166" s="25"/>
      <c r="O166" s="25"/>
      <c r="P166" s="24"/>
      <c r="Q166" s="24"/>
      <c r="R166" s="25"/>
      <c r="S166" s="27"/>
      <c r="T166" s="25"/>
      <c r="U166" s="24"/>
      <c r="V166" s="25" t="s">
        <v>70</v>
      </c>
      <c r="W166" s="25"/>
      <c r="X166" s="25">
        <v>12</v>
      </c>
      <c r="Y166" s="25" t="s">
        <v>63</v>
      </c>
      <c r="Z166" s="23" t="s">
        <v>75</v>
      </c>
      <c r="AA166" s="137">
        <f t="shared" ref="AA166:AA177" si="12">AB166/1000</f>
        <v>0</v>
      </c>
      <c r="AB166" s="44">
        <f>U166*X166</f>
        <v>0</v>
      </c>
      <c r="AC166" s="139"/>
      <c r="AD166" s="140"/>
      <c r="AE166" s="140"/>
    </row>
    <row r="167" spans="1:31" s="17" customFormat="1" ht="20.100000000000001" hidden="1" customHeight="1" x14ac:dyDescent="0.25">
      <c r="A167" s="141"/>
      <c r="B167" s="136"/>
      <c r="C167" s="20"/>
      <c r="D167" s="20"/>
      <c r="E167" s="20"/>
      <c r="F167" s="20"/>
      <c r="G167" s="20"/>
      <c r="H167" s="34"/>
      <c r="I167" s="34"/>
      <c r="J167" s="35"/>
      <c r="K167" s="49"/>
      <c r="L167" s="26" t="s">
        <v>277</v>
      </c>
      <c r="M167" s="25"/>
      <c r="N167" s="25"/>
      <c r="O167" s="25"/>
      <c r="P167" s="24"/>
      <c r="Q167" s="24"/>
      <c r="R167" s="25"/>
      <c r="S167" s="27"/>
      <c r="T167" s="25"/>
      <c r="U167" s="24"/>
      <c r="V167" s="25" t="s">
        <v>70</v>
      </c>
      <c r="W167" s="25"/>
      <c r="X167" s="25">
        <v>12</v>
      </c>
      <c r="Y167" s="25" t="s">
        <v>63</v>
      </c>
      <c r="Z167" s="23" t="s">
        <v>75</v>
      </c>
      <c r="AA167" s="137">
        <f t="shared" si="12"/>
        <v>0</v>
      </c>
      <c r="AB167" s="44">
        <f>U167*X167</f>
        <v>0</v>
      </c>
      <c r="AC167" s="139"/>
      <c r="AD167" s="140"/>
      <c r="AE167" s="140"/>
    </row>
    <row r="168" spans="1:31" s="17" customFormat="1" ht="20.100000000000001" hidden="1" customHeight="1" x14ac:dyDescent="0.25">
      <c r="A168" s="141"/>
      <c r="B168" s="136"/>
      <c r="C168" s="20"/>
      <c r="D168" s="20"/>
      <c r="E168" s="20"/>
      <c r="F168" s="20"/>
      <c r="G168" s="20"/>
      <c r="H168" s="34"/>
      <c r="I168" s="34"/>
      <c r="J168" s="35"/>
      <c r="K168" s="49"/>
      <c r="L168" s="26" t="s">
        <v>278</v>
      </c>
      <c r="M168" s="25"/>
      <c r="N168" s="25"/>
      <c r="O168" s="25"/>
      <c r="P168" s="24"/>
      <c r="Q168" s="24"/>
      <c r="R168" s="25"/>
      <c r="S168" s="27"/>
      <c r="T168" s="25"/>
      <c r="U168" s="24"/>
      <c r="V168" s="25" t="s">
        <v>70</v>
      </c>
      <c r="W168" s="25"/>
      <c r="X168" s="25">
        <v>6</v>
      </c>
      <c r="Y168" s="25" t="s">
        <v>63</v>
      </c>
      <c r="Z168" s="23" t="s">
        <v>75</v>
      </c>
      <c r="AA168" s="137">
        <f t="shared" si="12"/>
        <v>0</v>
      </c>
      <c r="AB168" s="44">
        <f>U168*X168</f>
        <v>0</v>
      </c>
      <c r="AC168" s="139"/>
      <c r="AD168" s="140"/>
      <c r="AE168" s="140"/>
    </row>
    <row r="169" spans="1:31" s="17" customFormat="1" ht="20.100000000000001" hidden="1" customHeight="1" x14ac:dyDescent="0.25">
      <c r="A169" s="141"/>
      <c r="B169" s="136"/>
      <c r="C169" s="20"/>
      <c r="D169" s="20"/>
      <c r="E169" s="20"/>
      <c r="F169" s="20"/>
      <c r="G169" s="20"/>
      <c r="H169" s="34"/>
      <c r="I169" s="34"/>
      <c r="J169" s="35"/>
      <c r="K169" s="49"/>
      <c r="L169" s="26" t="s">
        <v>135</v>
      </c>
      <c r="M169" s="25"/>
      <c r="N169" s="25"/>
      <c r="O169" s="25"/>
      <c r="P169" s="24"/>
      <c r="Q169" s="24"/>
      <c r="R169" s="25"/>
      <c r="S169" s="27"/>
      <c r="T169" s="25"/>
      <c r="U169" s="150"/>
      <c r="V169" s="25"/>
      <c r="W169" s="25"/>
      <c r="X169" s="25"/>
      <c r="Y169" s="25"/>
      <c r="Z169" s="23"/>
      <c r="AA169" s="137">
        <f t="shared" si="12"/>
        <v>0</v>
      </c>
      <c r="AB169" s="142">
        <f>SUM(AB170:AB172)</f>
        <v>0</v>
      </c>
      <c r="AC169" s="139"/>
      <c r="AD169" s="140"/>
      <c r="AE169" s="140"/>
    </row>
    <row r="170" spans="1:31" s="17" customFormat="1" ht="20.100000000000001" hidden="1" customHeight="1" x14ac:dyDescent="0.25">
      <c r="A170" s="141"/>
      <c r="B170" s="136"/>
      <c r="C170" s="20"/>
      <c r="D170" s="20"/>
      <c r="E170" s="20"/>
      <c r="F170" s="20"/>
      <c r="G170" s="20"/>
      <c r="H170" s="34"/>
      <c r="I170" s="34"/>
      <c r="J170" s="35"/>
      <c r="K170" s="49"/>
      <c r="L170" s="26" t="s">
        <v>171</v>
      </c>
      <c r="M170" s="25"/>
      <c r="N170" s="25"/>
      <c r="O170" s="25"/>
      <c r="P170" s="24"/>
      <c r="Q170" s="24"/>
      <c r="R170" s="25"/>
      <c r="S170" s="27"/>
      <c r="T170" s="25"/>
      <c r="U170" s="150"/>
      <c r="V170" s="25" t="s">
        <v>70</v>
      </c>
      <c r="W170" s="25"/>
      <c r="X170" s="25">
        <v>1</v>
      </c>
      <c r="Y170" s="25" t="s">
        <v>78</v>
      </c>
      <c r="Z170" s="23" t="s">
        <v>75</v>
      </c>
      <c r="AA170" s="137">
        <f t="shared" si="12"/>
        <v>0</v>
      </c>
      <c r="AB170" s="142">
        <f t="shared" ref="AB170:AB172" si="13">U170*X170</f>
        <v>0</v>
      </c>
      <c r="AC170" s="139"/>
      <c r="AD170" s="140"/>
      <c r="AE170" s="140"/>
    </row>
    <row r="171" spans="1:31" s="17" customFormat="1" ht="20.100000000000001" hidden="1" customHeight="1" x14ac:dyDescent="0.25">
      <c r="A171" s="141"/>
      <c r="B171" s="136"/>
      <c r="C171" s="20"/>
      <c r="D171" s="20"/>
      <c r="E171" s="20"/>
      <c r="F171" s="20"/>
      <c r="G171" s="20"/>
      <c r="H171" s="34"/>
      <c r="I171" s="34"/>
      <c r="J171" s="35"/>
      <c r="K171" s="49"/>
      <c r="L171" s="26" t="s">
        <v>235</v>
      </c>
      <c r="M171" s="25"/>
      <c r="N171" s="25"/>
      <c r="O171" s="25"/>
      <c r="P171" s="24"/>
      <c r="Q171" s="24"/>
      <c r="R171" s="25"/>
      <c r="S171" s="27"/>
      <c r="T171" s="25"/>
      <c r="U171" s="150"/>
      <c r="V171" s="25" t="s">
        <v>70</v>
      </c>
      <c r="W171" s="25"/>
      <c r="X171" s="25">
        <v>11</v>
      </c>
      <c r="Y171" s="25" t="s">
        <v>78</v>
      </c>
      <c r="Z171" s="23" t="s">
        <v>75</v>
      </c>
      <c r="AA171" s="137">
        <f t="shared" si="12"/>
        <v>0</v>
      </c>
      <c r="AB171" s="142">
        <f t="shared" si="13"/>
        <v>0</v>
      </c>
      <c r="AC171" s="139"/>
      <c r="AD171" s="140"/>
      <c r="AE171" s="140"/>
    </row>
    <row r="172" spans="1:31" s="17" customFormat="1" ht="20.100000000000001" hidden="1" customHeight="1" x14ac:dyDescent="0.25">
      <c r="A172" s="141"/>
      <c r="B172" s="136"/>
      <c r="C172" s="20"/>
      <c r="D172" s="20"/>
      <c r="E172" s="20"/>
      <c r="F172" s="20"/>
      <c r="G172" s="20"/>
      <c r="H172" s="34"/>
      <c r="I172" s="34"/>
      <c r="J172" s="35"/>
      <c r="K172" s="49"/>
      <c r="L172" s="26" t="s">
        <v>275</v>
      </c>
      <c r="M172" s="25"/>
      <c r="N172" s="25"/>
      <c r="O172" s="25"/>
      <c r="P172" s="24"/>
      <c r="Q172" s="24"/>
      <c r="R172" s="25"/>
      <c r="S172" s="27"/>
      <c r="T172" s="25"/>
      <c r="U172" s="150"/>
      <c r="V172" s="25" t="s">
        <v>70</v>
      </c>
      <c r="W172" s="25"/>
      <c r="X172" s="25">
        <v>20</v>
      </c>
      <c r="Y172" s="25" t="s">
        <v>72</v>
      </c>
      <c r="Z172" s="23" t="s">
        <v>75</v>
      </c>
      <c r="AA172" s="137">
        <f t="shared" si="12"/>
        <v>0</v>
      </c>
      <c r="AB172" s="142">
        <f t="shared" si="13"/>
        <v>0</v>
      </c>
      <c r="AC172" s="139"/>
      <c r="AD172" s="140"/>
      <c r="AE172" s="140"/>
    </row>
    <row r="173" spans="1:31" s="17" customFormat="1" ht="20.100000000000001" hidden="1" customHeight="1" x14ac:dyDescent="0.25">
      <c r="A173" s="141"/>
      <c r="B173" s="136"/>
      <c r="C173" s="20"/>
      <c r="D173" s="20"/>
      <c r="E173" s="20"/>
      <c r="F173" s="20"/>
      <c r="G173" s="20"/>
      <c r="H173" s="34"/>
      <c r="I173" s="34"/>
      <c r="J173" s="35"/>
      <c r="K173" s="49"/>
      <c r="L173" s="26" t="s">
        <v>133</v>
      </c>
      <c r="M173" s="25"/>
      <c r="N173" s="25"/>
      <c r="O173" s="25"/>
      <c r="P173" s="24"/>
      <c r="Q173" s="24"/>
      <c r="R173" s="25"/>
      <c r="S173" s="27"/>
      <c r="T173" s="25"/>
      <c r="U173" s="25"/>
      <c r="V173" s="25"/>
      <c r="W173" s="25"/>
      <c r="X173" s="146"/>
      <c r="Y173" s="25"/>
      <c r="Z173" s="23"/>
      <c r="AA173" s="137">
        <f t="shared" si="12"/>
        <v>0</v>
      </c>
      <c r="AB173" s="44">
        <f>SUM(AB174:AB176)</f>
        <v>0</v>
      </c>
      <c r="AC173" s="139"/>
      <c r="AD173" s="140"/>
      <c r="AE173" s="140"/>
    </row>
    <row r="174" spans="1:31" s="17" customFormat="1" ht="20.100000000000001" hidden="1" customHeight="1" x14ac:dyDescent="0.25">
      <c r="A174" s="141"/>
      <c r="B174" s="136"/>
      <c r="C174" s="20"/>
      <c r="D174" s="20"/>
      <c r="E174" s="20"/>
      <c r="F174" s="20"/>
      <c r="G174" s="20"/>
      <c r="H174" s="34"/>
      <c r="I174" s="34"/>
      <c r="J174" s="35"/>
      <c r="K174" s="49"/>
      <c r="L174" s="26" t="s">
        <v>168</v>
      </c>
      <c r="M174" s="25"/>
      <c r="N174" s="25"/>
      <c r="O174" s="25"/>
      <c r="P174" s="24"/>
      <c r="Q174" s="25"/>
      <c r="R174" s="25"/>
      <c r="S174" s="27"/>
      <c r="T174" s="25"/>
      <c r="U174" s="24"/>
      <c r="V174" s="25" t="s">
        <v>70</v>
      </c>
      <c r="W174" s="25"/>
      <c r="X174" s="25">
        <v>15</v>
      </c>
      <c r="Y174" s="25" t="s">
        <v>61</v>
      </c>
      <c r="Z174" s="23" t="s">
        <v>75</v>
      </c>
      <c r="AA174" s="137">
        <f t="shared" si="12"/>
        <v>0</v>
      </c>
      <c r="AB174" s="142">
        <f>U174*X174</f>
        <v>0</v>
      </c>
      <c r="AC174" s="139"/>
      <c r="AD174" s="140"/>
      <c r="AE174" s="140"/>
    </row>
    <row r="175" spans="1:31" s="17" customFormat="1" ht="20.100000000000001" hidden="1" customHeight="1" x14ac:dyDescent="0.25">
      <c r="A175" s="141"/>
      <c r="B175" s="136"/>
      <c r="C175" s="20"/>
      <c r="D175" s="20"/>
      <c r="E175" s="20"/>
      <c r="F175" s="20"/>
      <c r="G175" s="20"/>
      <c r="H175" s="34"/>
      <c r="I175" s="34"/>
      <c r="J175" s="35"/>
      <c r="K175" s="49"/>
      <c r="L175" s="26" t="s">
        <v>280</v>
      </c>
      <c r="M175" s="25"/>
      <c r="N175" s="25"/>
      <c r="O175" s="25"/>
      <c r="P175" s="24"/>
      <c r="Q175" s="25"/>
      <c r="R175" s="25"/>
      <c r="S175" s="27"/>
      <c r="T175" s="25"/>
      <c r="U175" s="24"/>
      <c r="V175" s="25" t="s">
        <v>70</v>
      </c>
      <c r="W175" s="25"/>
      <c r="X175" s="25">
        <v>1</v>
      </c>
      <c r="Y175" s="25" t="s">
        <v>61</v>
      </c>
      <c r="Z175" s="23" t="s">
        <v>75</v>
      </c>
      <c r="AA175" s="137">
        <f t="shared" si="12"/>
        <v>0</v>
      </c>
      <c r="AB175" s="142">
        <f>U175*X175</f>
        <v>0</v>
      </c>
      <c r="AC175" s="139"/>
      <c r="AD175" s="140"/>
      <c r="AE175" s="140"/>
    </row>
    <row r="176" spans="1:31" s="17" customFormat="1" ht="20.100000000000001" hidden="1" customHeight="1" x14ac:dyDescent="0.25">
      <c r="A176" s="141"/>
      <c r="B176" s="136"/>
      <c r="C176" s="20"/>
      <c r="D176" s="20"/>
      <c r="E176" s="20"/>
      <c r="F176" s="20"/>
      <c r="G176" s="20"/>
      <c r="H176" s="34"/>
      <c r="I176" s="34"/>
      <c r="J176" s="35"/>
      <c r="K176" s="49"/>
      <c r="L176" s="26" t="s">
        <v>232</v>
      </c>
      <c r="M176" s="25"/>
      <c r="N176" s="25"/>
      <c r="O176" s="25"/>
      <c r="P176" s="24"/>
      <c r="Q176" s="25"/>
      <c r="R176" s="25"/>
      <c r="S176" s="27"/>
      <c r="T176" s="25"/>
      <c r="U176" s="24"/>
      <c r="V176" s="25" t="s">
        <v>70</v>
      </c>
      <c r="W176" s="25"/>
      <c r="X176" s="25">
        <v>8</v>
      </c>
      <c r="Y176" s="25" t="s">
        <v>72</v>
      </c>
      <c r="Z176" s="23" t="s">
        <v>75</v>
      </c>
      <c r="AA176" s="137">
        <f t="shared" si="12"/>
        <v>0</v>
      </c>
      <c r="AB176" s="142">
        <f>U176*X176</f>
        <v>0</v>
      </c>
      <c r="AC176" s="139"/>
      <c r="AD176" s="140"/>
      <c r="AE176" s="140"/>
    </row>
    <row r="177" spans="1:31" s="17" customFormat="1" ht="20.100000000000001" hidden="1" customHeight="1" x14ac:dyDescent="0.25">
      <c r="A177" s="141"/>
      <c r="B177" s="136"/>
      <c r="C177" s="20"/>
      <c r="D177" s="20"/>
      <c r="E177" s="20"/>
      <c r="F177" s="20"/>
      <c r="G177" s="20"/>
      <c r="H177" s="34"/>
      <c r="I177" s="34"/>
      <c r="J177" s="35"/>
      <c r="K177" s="49"/>
      <c r="L177" s="26" t="s">
        <v>233</v>
      </c>
      <c r="M177" s="25"/>
      <c r="N177" s="25"/>
      <c r="O177" s="25"/>
      <c r="P177" s="24"/>
      <c r="Q177" s="24"/>
      <c r="R177" s="25"/>
      <c r="S177" s="50">
        <v>1</v>
      </c>
      <c r="T177" s="2" t="s">
        <v>79</v>
      </c>
      <c r="U177" s="3"/>
      <c r="V177" s="2" t="s">
        <v>70</v>
      </c>
      <c r="W177" s="2"/>
      <c r="X177" s="2">
        <v>12</v>
      </c>
      <c r="Y177" s="2" t="s">
        <v>63</v>
      </c>
      <c r="Z177" s="7" t="s">
        <v>75</v>
      </c>
      <c r="AA177" s="149">
        <f t="shared" si="12"/>
        <v>0</v>
      </c>
      <c r="AB177" s="142">
        <f>+S177*U177*X177</f>
        <v>0</v>
      </c>
      <c r="AC177" s="139"/>
      <c r="AD177" s="140"/>
      <c r="AE177" s="140"/>
    </row>
    <row r="178" spans="1:31" s="53" customFormat="1" ht="20.100000000000001" hidden="1" customHeight="1" x14ac:dyDescent="0.25">
      <c r="A178" s="73"/>
      <c r="B178" s="74"/>
      <c r="C178" s="10"/>
      <c r="D178" s="71"/>
      <c r="E178" s="10"/>
      <c r="F178" s="92" t="s">
        <v>56</v>
      </c>
      <c r="G178" s="93"/>
      <c r="H178" s="75">
        <f>H179</f>
        <v>0</v>
      </c>
      <c r="I178" s="75"/>
      <c r="J178" s="87"/>
      <c r="K178" s="76"/>
      <c r="L178" s="68"/>
      <c r="M178" s="62"/>
      <c r="N178" s="62"/>
      <c r="O178" s="62"/>
      <c r="P178" s="63"/>
      <c r="Q178" s="63"/>
      <c r="R178" s="62"/>
      <c r="S178" s="84"/>
      <c r="T178" s="38"/>
      <c r="U178" s="38"/>
      <c r="V178" s="38"/>
      <c r="W178" s="38"/>
      <c r="X178" s="38"/>
      <c r="Y178" s="38"/>
      <c r="Z178" s="133"/>
      <c r="AA178" s="164"/>
      <c r="AB178" s="54"/>
      <c r="AC178" s="52"/>
      <c r="AD178" s="78"/>
      <c r="AE178" s="78"/>
    </row>
    <row r="179" spans="1:31" s="143" customFormat="1" ht="20.100000000000001" hidden="1" customHeight="1" x14ac:dyDescent="0.25">
      <c r="A179" s="141"/>
      <c r="B179" s="136"/>
      <c r="C179" s="20"/>
      <c r="D179" s="20"/>
      <c r="E179" s="20"/>
      <c r="F179" s="20"/>
      <c r="G179" s="42" t="s">
        <v>53</v>
      </c>
      <c r="H179" s="41">
        <f>AA179</f>
        <v>0</v>
      </c>
      <c r="I179" s="41"/>
      <c r="J179" s="36"/>
      <c r="K179" s="49"/>
      <c r="L179" s="129" t="s">
        <v>37</v>
      </c>
      <c r="M179" s="47"/>
      <c r="N179" s="47"/>
      <c r="O179" s="47"/>
      <c r="P179" s="30"/>
      <c r="Q179" s="30"/>
      <c r="R179" s="47"/>
      <c r="S179" s="27">
        <v>15</v>
      </c>
      <c r="T179" s="25" t="s">
        <v>65</v>
      </c>
      <c r="U179" s="24"/>
      <c r="V179" s="25" t="s">
        <v>70</v>
      </c>
      <c r="W179" s="25"/>
      <c r="X179" s="25">
        <v>12</v>
      </c>
      <c r="Y179" s="25" t="s">
        <v>63</v>
      </c>
      <c r="Z179" s="23" t="s">
        <v>75</v>
      </c>
      <c r="AA179" s="145">
        <f>+AB179/1000</f>
        <v>0</v>
      </c>
      <c r="AB179" s="142">
        <f>S179*U179*X179</f>
        <v>0</v>
      </c>
      <c r="AC179" s="139"/>
      <c r="AD179" s="140"/>
      <c r="AE179" s="148"/>
    </row>
    <row r="180" spans="1:31" s="53" customFormat="1" ht="20.100000000000001" hidden="1" customHeight="1" x14ac:dyDescent="0.25">
      <c r="A180" s="73"/>
      <c r="B180" s="74"/>
      <c r="C180" s="10"/>
      <c r="D180" s="71"/>
      <c r="E180" s="10"/>
      <c r="F180" s="92" t="s">
        <v>134</v>
      </c>
      <c r="G180" s="93"/>
      <c r="H180" s="91">
        <f>H181+H182</f>
        <v>0</v>
      </c>
      <c r="I180" s="91"/>
      <c r="J180" s="86"/>
      <c r="K180" s="76"/>
      <c r="L180" s="83"/>
      <c r="M180" s="38"/>
      <c r="N180" s="38"/>
      <c r="O180" s="38"/>
      <c r="P180" s="81"/>
      <c r="Q180" s="81"/>
      <c r="R180" s="38"/>
      <c r="S180" s="84"/>
      <c r="T180" s="38"/>
      <c r="U180" s="38"/>
      <c r="V180" s="38"/>
      <c r="W180" s="38"/>
      <c r="X180" s="38"/>
      <c r="Y180" s="38"/>
      <c r="Z180" s="133"/>
      <c r="AA180" s="164"/>
      <c r="AB180" s="54"/>
      <c r="AC180" s="52"/>
      <c r="AD180" s="78"/>
      <c r="AE180" s="78"/>
    </row>
    <row r="181" spans="1:31" s="53" customFormat="1" ht="20.100000000000001" hidden="1" customHeight="1" x14ac:dyDescent="0.25">
      <c r="A181" s="73"/>
      <c r="B181" s="74"/>
      <c r="C181" s="10"/>
      <c r="D181" s="71"/>
      <c r="E181" s="10"/>
      <c r="F181" s="71"/>
      <c r="G181" s="39" t="s">
        <v>170</v>
      </c>
      <c r="H181" s="69">
        <f>AA181</f>
        <v>0</v>
      </c>
      <c r="I181" s="69"/>
      <c r="J181" s="70"/>
      <c r="K181" s="76"/>
      <c r="L181" s="26" t="s">
        <v>231</v>
      </c>
      <c r="M181" s="9"/>
      <c r="N181" s="9"/>
      <c r="O181" s="9"/>
      <c r="P181" s="57"/>
      <c r="Q181" s="57"/>
      <c r="R181" s="9"/>
      <c r="S181" s="58"/>
      <c r="T181" s="9"/>
      <c r="U181" s="25"/>
      <c r="V181" s="25" t="s">
        <v>70</v>
      </c>
      <c r="W181" s="25"/>
      <c r="X181" s="25">
        <v>12</v>
      </c>
      <c r="Y181" s="25" t="s">
        <v>63</v>
      </c>
      <c r="Z181" s="23" t="s">
        <v>75</v>
      </c>
      <c r="AA181" s="137">
        <f t="shared" ref="AA181:AA182" si="14">AB181/1000</f>
        <v>0</v>
      </c>
      <c r="AB181" s="142">
        <f>U181*X181</f>
        <v>0</v>
      </c>
      <c r="AC181" s="52"/>
      <c r="AD181" s="78"/>
      <c r="AE181" s="78"/>
    </row>
    <row r="182" spans="1:31" s="143" customFormat="1" ht="20.100000000000001" hidden="1" customHeight="1" x14ac:dyDescent="0.25">
      <c r="A182" s="141"/>
      <c r="B182" s="136"/>
      <c r="C182" s="20"/>
      <c r="D182" s="20"/>
      <c r="E182" s="20"/>
      <c r="F182" s="20"/>
      <c r="G182" s="22" t="s">
        <v>136</v>
      </c>
      <c r="H182" s="34">
        <f>AA182</f>
        <v>0</v>
      </c>
      <c r="I182" s="34"/>
      <c r="J182" s="35"/>
      <c r="K182" s="49"/>
      <c r="L182" s="26" t="s">
        <v>137</v>
      </c>
      <c r="M182" s="25"/>
      <c r="N182" s="25"/>
      <c r="O182" s="25"/>
      <c r="P182" s="24"/>
      <c r="Q182" s="24"/>
      <c r="R182" s="25"/>
      <c r="S182" s="27"/>
      <c r="T182" s="25" t="s">
        <v>66</v>
      </c>
      <c r="U182" s="25"/>
      <c r="V182" s="25" t="s">
        <v>70</v>
      </c>
      <c r="W182" s="25"/>
      <c r="X182" s="25">
        <v>1</v>
      </c>
      <c r="Y182" s="25" t="s">
        <v>76</v>
      </c>
      <c r="Z182" s="23" t="s">
        <v>75</v>
      </c>
      <c r="AA182" s="149">
        <f t="shared" si="14"/>
        <v>0</v>
      </c>
      <c r="AB182" s="142">
        <f>U182*X182</f>
        <v>0</v>
      </c>
      <c r="AC182" s="139" t="s">
        <v>271</v>
      </c>
      <c r="AD182" s="140"/>
      <c r="AE182" s="148"/>
    </row>
    <row r="183" spans="1:31" s="53" customFormat="1" ht="20.100000000000001" hidden="1" customHeight="1" x14ac:dyDescent="0.25">
      <c r="A183" s="73"/>
      <c r="B183" s="74"/>
      <c r="C183" s="10"/>
      <c r="D183" s="71"/>
      <c r="E183" s="10"/>
      <c r="F183" s="92" t="s">
        <v>138</v>
      </c>
      <c r="G183" s="93"/>
      <c r="H183" s="91">
        <f>H184</f>
        <v>0</v>
      </c>
      <c r="I183" s="91"/>
      <c r="J183" s="86"/>
      <c r="K183" s="76"/>
      <c r="L183" s="83"/>
      <c r="M183" s="38"/>
      <c r="N183" s="38"/>
      <c r="O183" s="38"/>
      <c r="P183" s="81"/>
      <c r="Q183" s="81"/>
      <c r="R183" s="38"/>
      <c r="S183" s="84"/>
      <c r="T183" s="38"/>
      <c r="U183" s="38"/>
      <c r="V183" s="38"/>
      <c r="W183" s="38"/>
      <c r="X183" s="38"/>
      <c r="Y183" s="38"/>
      <c r="Z183" s="133"/>
      <c r="AA183" s="164"/>
      <c r="AB183" s="54"/>
      <c r="AC183" s="52"/>
      <c r="AD183" s="78"/>
      <c r="AE183" s="78"/>
    </row>
    <row r="184" spans="1:31" s="143" customFormat="1" ht="20.100000000000001" hidden="1" customHeight="1" x14ac:dyDescent="0.25">
      <c r="A184" s="141"/>
      <c r="B184" s="136"/>
      <c r="C184" s="20"/>
      <c r="D184" s="20"/>
      <c r="E184" s="20"/>
      <c r="F184" s="20"/>
      <c r="G184" s="165" t="s">
        <v>172</v>
      </c>
      <c r="H184" s="34">
        <f>AA184</f>
        <v>0</v>
      </c>
      <c r="I184" s="34"/>
      <c r="J184" s="35"/>
      <c r="K184" s="49"/>
      <c r="L184" s="26" t="s">
        <v>39</v>
      </c>
      <c r="M184" s="25"/>
      <c r="N184" s="25"/>
      <c r="O184" s="25"/>
      <c r="P184" s="24"/>
      <c r="Q184" s="24"/>
      <c r="R184" s="25"/>
      <c r="S184" s="27"/>
      <c r="T184" s="25"/>
      <c r="U184" s="24"/>
      <c r="V184" s="25"/>
      <c r="W184" s="25"/>
      <c r="X184" s="25"/>
      <c r="Y184" s="25"/>
      <c r="Z184" s="40"/>
      <c r="AA184" s="147">
        <f>AB184/1000</f>
        <v>0</v>
      </c>
      <c r="AB184" s="44">
        <f>AB185+AB186</f>
        <v>0</v>
      </c>
      <c r="AC184" s="139"/>
      <c r="AD184" s="140"/>
      <c r="AE184" s="148"/>
    </row>
    <row r="185" spans="1:31" s="143" customFormat="1" ht="20.100000000000001" hidden="1" customHeight="1" x14ac:dyDescent="0.25">
      <c r="A185" s="141"/>
      <c r="B185" s="136"/>
      <c r="C185" s="20"/>
      <c r="D185" s="21"/>
      <c r="E185" s="20"/>
      <c r="F185" s="21"/>
      <c r="G185" s="165"/>
      <c r="H185" s="34"/>
      <c r="I185" s="34"/>
      <c r="J185" s="35"/>
      <c r="K185" s="49"/>
      <c r="L185" s="26" t="s">
        <v>240</v>
      </c>
      <c r="M185" s="25"/>
      <c r="N185" s="25"/>
      <c r="O185" s="25"/>
      <c r="P185" s="24"/>
      <c r="Q185" s="24"/>
      <c r="R185" s="25"/>
      <c r="S185" s="27">
        <v>1</v>
      </c>
      <c r="T185" s="25" t="s">
        <v>65</v>
      </c>
      <c r="U185" s="24"/>
      <c r="V185" s="25" t="s">
        <v>70</v>
      </c>
      <c r="W185" s="25"/>
      <c r="X185" s="25">
        <v>12</v>
      </c>
      <c r="Y185" s="25" t="s">
        <v>63</v>
      </c>
      <c r="Z185" s="23" t="s">
        <v>75</v>
      </c>
      <c r="AA185" s="137">
        <f>AB185/1000</f>
        <v>0</v>
      </c>
      <c r="AB185" s="44">
        <f>U185*S185*X185</f>
        <v>0</v>
      </c>
      <c r="AC185" s="139"/>
      <c r="AD185" s="140"/>
      <c r="AE185" s="148"/>
    </row>
    <row r="186" spans="1:31" s="143" customFormat="1" ht="20.100000000000001" hidden="1" customHeight="1" x14ac:dyDescent="0.25">
      <c r="A186" s="141"/>
      <c r="B186" s="136"/>
      <c r="C186" s="20"/>
      <c r="D186" s="21"/>
      <c r="E186" s="20"/>
      <c r="F186" s="21"/>
      <c r="G186" s="175"/>
      <c r="H186" s="34"/>
      <c r="I186" s="34"/>
      <c r="J186" s="35"/>
      <c r="K186" s="49"/>
      <c r="L186" s="26" t="s">
        <v>238</v>
      </c>
      <c r="M186" s="25"/>
      <c r="N186" s="25"/>
      <c r="O186" s="25"/>
      <c r="P186" s="24"/>
      <c r="Q186" s="24"/>
      <c r="R186" s="25"/>
      <c r="S186" s="27">
        <v>2</v>
      </c>
      <c r="T186" s="25" t="s">
        <v>65</v>
      </c>
      <c r="U186" s="24"/>
      <c r="V186" s="25" t="s">
        <v>70</v>
      </c>
      <c r="W186" s="25"/>
      <c r="X186" s="25">
        <v>12</v>
      </c>
      <c r="Y186" s="25" t="s">
        <v>63</v>
      </c>
      <c r="Z186" s="7" t="s">
        <v>75</v>
      </c>
      <c r="AA186" s="149">
        <f>AB186/1000</f>
        <v>0</v>
      </c>
      <c r="AB186" s="44">
        <f>U186*S186*X186</f>
        <v>0</v>
      </c>
      <c r="AC186" s="139"/>
      <c r="AD186" s="140"/>
      <c r="AE186" s="148"/>
    </row>
    <row r="187" spans="1:31" s="53" customFormat="1" ht="20.100000000000001" hidden="1" customHeight="1" x14ac:dyDescent="0.25">
      <c r="A187" s="73"/>
      <c r="B187" s="74"/>
      <c r="C187" s="10"/>
      <c r="D187" s="71"/>
      <c r="E187" s="10"/>
      <c r="F187" s="92" t="s">
        <v>176</v>
      </c>
      <c r="G187" s="93"/>
      <c r="H187" s="91">
        <f>H188</f>
        <v>0</v>
      </c>
      <c r="I187" s="91"/>
      <c r="J187" s="86"/>
      <c r="K187" s="76"/>
      <c r="L187" s="83"/>
      <c r="M187" s="38"/>
      <c r="N187" s="38"/>
      <c r="O187" s="38"/>
      <c r="P187" s="81"/>
      <c r="Q187" s="81"/>
      <c r="R187" s="38"/>
      <c r="S187" s="84"/>
      <c r="T187" s="38"/>
      <c r="U187" s="38"/>
      <c r="V187" s="38"/>
      <c r="W187" s="38"/>
      <c r="X187" s="38"/>
      <c r="Y187" s="38"/>
      <c r="Z187" s="59"/>
      <c r="AA187" s="164"/>
      <c r="AB187" s="54"/>
      <c r="AC187" s="52"/>
      <c r="AD187" s="78"/>
      <c r="AE187" s="78"/>
    </row>
    <row r="188" spans="1:31" s="17" customFormat="1" ht="20.100000000000001" hidden="1" customHeight="1" x14ac:dyDescent="0.25">
      <c r="A188" s="29"/>
      <c r="B188" s="18"/>
      <c r="C188" s="28"/>
      <c r="D188" s="28"/>
      <c r="E188" s="28"/>
      <c r="F188" s="28"/>
      <c r="G188" s="43" t="s">
        <v>142</v>
      </c>
      <c r="H188" s="135">
        <f>AA188</f>
        <v>0</v>
      </c>
      <c r="I188" s="135"/>
      <c r="J188" s="36"/>
      <c r="K188" s="49"/>
      <c r="L188" s="129" t="s">
        <v>39</v>
      </c>
      <c r="M188" s="47"/>
      <c r="N188" s="47"/>
      <c r="O188" s="47"/>
      <c r="P188" s="30"/>
      <c r="Q188" s="30"/>
      <c r="R188" s="47"/>
      <c r="S188" s="48"/>
      <c r="T188" s="47"/>
      <c r="U188" s="47"/>
      <c r="V188" s="47"/>
      <c r="W188" s="47"/>
      <c r="X188" s="47"/>
      <c r="Y188" s="47"/>
      <c r="Z188" s="40"/>
      <c r="AA188" s="137">
        <f t="shared" ref="AA188:AA190" si="15">+AB188/1000</f>
        <v>0</v>
      </c>
      <c r="AB188" s="138">
        <f>SUM(AB189:AB190)</f>
        <v>0</v>
      </c>
      <c r="AC188" s="139"/>
      <c r="AD188" s="140"/>
      <c r="AE188" s="140"/>
    </row>
    <row r="189" spans="1:31" s="17" customFormat="1" ht="20.100000000000001" hidden="1" customHeight="1" x14ac:dyDescent="0.25">
      <c r="A189" s="29"/>
      <c r="B189" s="18"/>
      <c r="C189" s="28"/>
      <c r="D189" s="28"/>
      <c r="E189" s="28"/>
      <c r="F189" s="28"/>
      <c r="G189" s="28"/>
      <c r="H189" s="166"/>
      <c r="I189" s="166"/>
      <c r="J189" s="35"/>
      <c r="K189" s="49"/>
      <c r="L189" s="26" t="s">
        <v>173</v>
      </c>
      <c r="M189" s="25"/>
      <c r="N189" s="25"/>
      <c r="O189" s="25"/>
      <c r="P189" s="24"/>
      <c r="Q189" s="25"/>
      <c r="R189" s="25"/>
      <c r="S189" s="27"/>
      <c r="T189" s="25"/>
      <c r="U189" s="24"/>
      <c r="V189" s="25" t="s">
        <v>70</v>
      </c>
      <c r="W189" s="25"/>
      <c r="X189" s="146">
        <v>15</v>
      </c>
      <c r="Y189" s="25" t="s">
        <v>61</v>
      </c>
      <c r="Z189" s="23" t="s">
        <v>75</v>
      </c>
      <c r="AA189" s="137">
        <f t="shared" si="15"/>
        <v>0</v>
      </c>
      <c r="AB189" s="142">
        <f>U189*X189</f>
        <v>0</v>
      </c>
      <c r="AC189" s="139"/>
      <c r="AD189" s="140"/>
      <c r="AE189" s="140"/>
    </row>
    <row r="190" spans="1:31" s="17" customFormat="1" ht="20.100000000000001" hidden="1" customHeight="1" x14ac:dyDescent="0.25">
      <c r="A190" s="141"/>
      <c r="B190" s="136"/>
      <c r="C190" s="20"/>
      <c r="D190" s="20"/>
      <c r="E190" s="20"/>
      <c r="F190" s="20"/>
      <c r="G190" s="20"/>
      <c r="H190" s="34"/>
      <c r="I190" s="34"/>
      <c r="J190" s="35"/>
      <c r="K190" s="49"/>
      <c r="L190" s="26" t="s">
        <v>182</v>
      </c>
      <c r="M190" s="25"/>
      <c r="N190" s="25"/>
      <c r="O190" s="25"/>
      <c r="P190" s="24"/>
      <c r="Q190" s="25"/>
      <c r="R190" s="25"/>
      <c r="S190" s="27"/>
      <c r="T190" s="25"/>
      <c r="U190" s="24"/>
      <c r="V190" s="25" t="s">
        <v>70</v>
      </c>
      <c r="W190" s="25"/>
      <c r="X190" s="146">
        <v>15</v>
      </c>
      <c r="Y190" s="25" t="s">
        <v>61</v>
      </c>
      <c r="Z190" s="7" t="s">
        <v>75</v>
      </c>
      <c r="AA190" s="149">
        <f t="shared" si="15"/>
        <v>0</v>
      </c>
      <c r="AB190" s="142">
        <f>U190*X190</f>
        <v>0</v>
      </c>
      <c r="AC190" s="139"/>
      <c r="AD190" s="140"/>
      <c r="AE190" s="140"/>
    </row>
    <row r="191" spans="1:31" s="53" customFormat="1" ht="20.100000000000001" hidden="1" customHeight="1" x14ac:dyDescent="0.25">
      <c r="A191" s="73"/>
      <c r="B191" s="74"/>
      <c r="C191" s="10"/>
      <c r="D191" s="71"/>
      <c r="E191" s="10"/>
      <c r="F191" s="92" t="s">
        <v>150</v>
      </c>
      <c r="G191" s="93"/>
      <c r="H191" s="91">
        <f>H192</f>
        <v>0</v>
      </c>
      <c r="I191" s="91"/>
      <c r="J191" s="86"/>
      <c r="K191" s="76"/>
      <c r="L191" s="83"/>
      <c r="M191" s="38"/>
      <c r="N191" s="38"/>
      <c r="O191" s="38"/>
      <c r="P191" s="81"/>
      <c r="Q191" s="81"/>
      <c r="R191" s="38"/>
      <c r="S191" s="84"/>
      <c r="T191" s="38"/>
      <c r="U191" s="38"/>
      <c r="V191" s="38"/>
      <c r="W191" s="38"/>
      <c r="X191" s="38"/>
      <c r="Y191" s="38"/>
      <c r="Z191" s="59"/>
      <c r="AA191" s="164"/>
      <c r="AB191" s="54"/>
      <c r="AC191" s="52"/>
      <c r="AD191" s="78"/>
      <c r="AE191" s="78"/>
    </row>
    <row r="192" spans="1:31" s="17" customFormat="1" ht="20.100000000000001" hidden="1" customHeight="1" x14ac:dyDescent="0.25">
      <c r="A192" s="29"/>
      <c r="B192" s="18"/>
      <c r="C192" s="28"/>
      <c r="D192" s="28"/>
      <c r="E192" s="28"/>
      <c r="F192" s="28"/>
      <c r="G192" s="43" t="s">
        <v>143</v>
      </c>
      <c r="H192" s="135">
        <f>AA192</f>
        <v>0</v>
      </c>
      <c r="I192" s="135"/>
      <c r="J192" s="36"/>
      <c r="K192" s="49"/>
      <c r="L192" s="129" t="s">
        <v>39</v>
      </c>
      <c r="M192" s="47"/>
      <c r="N192" s="47"/>
      <c r="O192" s="47"/>
      <c r="P192" s="30"/>
      <c r="Q192" s="30"/>
      <c r="R192" s="47"/>
      <c r="S192" s="48"/>
      <c r="T192" s="47"/>
      <c r="U192" s="47"/>
      <c r="V192" s="47"/>
      <c r="W192" s="47"/>
      <c r="X192" s="47"/>
      <c r="Y192" s="47"/>
      <c r="Z192" s="40"/>
      <c r="AA192" s="137">
        <f t="shared" ref="AA192:AA195" si="16">+AB192/1000</f>
        <v>0</v>
      </c>
      <c r="AB192" s="138">
        <f>SUM(AB193:AB195)</f>
        <v>0</v>
      </c>
      <c r="AC192" s="139"/>
      <c r="AD192" s="140"/>
      <c r="AE192" s="140"/>
    </row>
    <row r="193" spans="1:31" s="17" customFormat="1" ht="20.100000000000001" hidden="1" customHeight="1" x14ac:dyDescent="0.25">
      <c r="A193" s="29"/>
      <c r="B193" s="18"/>
      <c r="C193" s="28"/>
      <c r="D193" s="28"/>
      <c r="E193" s="28"/>
      <c r="F193" s="28"/>
      <c r="G193" s="28"/>
      <c r="H193" s="166"/>
      <c r="I193" s="166"/>
      <c r="J193" s="35"/>
      <c r="K193" s="49"/>
      <c r="L193" s="26" t="s">
        <v>239</v>
      </c>
      <c r="M193" s="25"/>
      <c r="N193" s="25"/>
      <c r="O193" s="25"/>
      <c r="P193" s="24"/>
      <c r="Q193" s="25"/>
      <c r="R193" s="25"/>
      <c r="S193" s="27">
        <v>50</v>
      </c>
      <c r="T193" s="25" t="s">
        <v>65</v>
      </c>
      <c r="U193" s="24"/>
      <c r="V193" s="25" t="s">
        <v>70</v>
      </c>
      <c r="W193" s="25"/>
      <c r="X193" s="146">
        <v>4</v>
      </c>
      <c r="Y193" s="25" t="s">
        <v>78</v>
      </c>
      <c r="Z193" s="23" t="s">
        <v>75</v>
      </c>
      <c r="AA193" s="137">
        <f t="shared" si="16"/>
        <v>0</v>
      </c>
      <c r="AB193" s="142">
        <f>U193*X193*S193</f>
        <v>0</v>
      </c>
      <c r="AC193" s="139"/>
      <c r="AD193" s="140"/>
      <c r="AE193" s="140"/>
    </row>
    <row r="194" spans="1:31" s="17" customFormat="1" ht="20.100000000000001" hidden="1" customHeight="1" x14ac:dyDescent="0.25">
      <c r="A194" s="29"/>
      <c r="B194" s="18"/>
      <c r="C194" s="28"/>
      <c r="D194" s="28"/>
      <c r="E194" s="28"/>
      <c r="F194" s="28"/>
      <c r="G194" s="28"/>
      <c r="H194" s="166"/>
      <c r="I194" s="166"/>
      <c r="J194" s="35"/>
      <c r="K194" s="49"/>
      <c r="L194" s="26" t="s">
        <v>180</v>
      </c>
      <c r="M194" s="25"/>
      <c r="N194" s="25"/>
      <c r="O194" s="25"/>
      <c r="P194" s="24"/>
      <c r="Q194" s="25"/>
      <c r="R194" s="25"/>
      <c r="S194" s="27">
        <v>2</v>
      </c>
      <c r="T194" s="25" t="s">
        <v>65</v>
      </c>
      <c r="U194" s="24"/>
      <c r="V194" s="25" t="s">
        <v>70</v>
      </c>
      <c r="W194" s="25"/>
      <c r="X194" s="146">
        <v>1</v>
      </c>
      <c r="Y194" s="25" t="s">
        <v>78</v>
      </c>
      <c r="Z194" s="23" t="s">
        <v>75</v>
      </c>
      <c r="AA194" s="137">
        <f t="shared" si="16"/>
        <v>0</v>
      </c>
      <c r="AB194" s="142">
        <f>U194*X194*S194</f>
        <v>0</v>
      </c>
      <c r="AC194" s="139"/>
      <c r="AD194" s="140"/>
      <c r="AE194" s="140"/>
    </row>
    <row r="195" spans="1:31" s="17" customFormat="1" ht="20.100000000000001" hidden="1" customHeight="1" x14ac:dyDescent="0.25">
      <c r="A195" s="141"/>
      <c r="B195" s="136"/>
      <c r="C195" s="20"/>
      <c r="D195" s="20"/>
      <c r="E195" s="20"/>
      <c r="F195" s="20"/>
      <c r="G195" s="20"/>
      <c r="H195" s="34"/>
      <c r="I195" s="34"/>
      <c r="J195" s="35"/>
      <c r="K195" s="49"/>
      <c r="L195" s="26" t="s">
        <v>247</v>
      </c>
      <c r="M195" s="25"/>
      <c r="N195" s="25"/>
      <c r="O195" s="25"/>
      <c r="P195" s="24"/>
      <c r="Q195" s="25"/>
      <c r="R195" s="25"/>
      <c r="S195" s="27">
        <v>2</v>
      </c>
      <c r="T195" s="25" t="s">
        <v>94</v>
      </c>
      <c r="U195" s="24"/>
      <c r="V195" s="25" t="s">
        <v>70</v>
      </c>
      <c r="W195" s="25"/>
      <c r="X195" s="146">
        <v>12</v>
      </c>
      <c r="Y195" s="25" t="s">
        <v>63</v>
      </c>
      <c r="Z195" s="23" t="s">
        <v>75</v>
      </c>
      <c r="AA195" s="149">
        <f t="shared" si="16"/>
        <v>0</v>
      </c>
      <c r="AB195" s="142">
        <f>U195*X195*S195</f>
        <v>0</v>
      </c>
      <c r="AC195" s="139"/>
      <c r="AD195" s="140"/>
      <c r="AE195" s="140"/>
    </row>
    <row r="196" spans="1:31" s="53" customFormat="1" ht="20.100000000000001" hidden="1" customHeight="1" x14ac:dyDescent="0.25">
      <c r="A196" s="73"/>
      <c r="B196" s="74"/>
      <c r="C196" s="10"/>
      <c r="D196" s="71"/>
      <c r="E196" s="10"/>
      <c r="F196" s="92" t="s">
        <v>145</v>
      </c>
      <c r="G196" s="93"/>
      <c r="H196" s="91">
        <f>H197</f>
        <v>0</v>
      </c>
      <c r="I196" s="91"/>
      <c r="J196" s="86"/>
      <c r="K196" s="76"/>
      <c r="L196" s="83"/>
      <c r="M196" s="38"/>
      <c r="N196" s="38"/>
      <c r="O196" s="38"/>
      <c r="P196" s="81"/>
      <c r="Q196" s="81"/>
      <c r="R196" s="38"/>
      <c r="S196" s="84"/>
      <c r="T196" s="38"/>
      <c r="U196" s="38"/>
      <c r="V196" s="38"/>
      <c r="W196" s="38"/>
      <c r="X196" s="38"/>
      <c r="Y196" s="38"/>
      <c r="Z196" s="133"/>
      <c r="AA196" s="164"/>
      <c r="AB196" s="54"/>
      <c r="AC196" s="52"/>
      <c r="AD196" s="78"/>
      <c r="AE196" s="78"/>
    </row>
    <row r="197" spans="1:31" s="17" customFormat="1" ht="20.100000000000001" hidden="1" customHeight="1" x14ac:dyDescent="0.25">
      <c r="A197" s="141"/>
      <c r="B197" s="136"/>
      <c r="C197" s="20"/>
      <c r="D197" s="20"/>
      <c r="E197" s="20"/>
      <c r="F197" s="20"/>
      <c r="G197" s="42" t="s">
        <v>139</v>
      </c>
      <c r="H197" s="41">
        <f>AA197</f>
        <v>0</v>
      </c>
      <c r="I197" s="41"/>
      <c r="J197" s="36"/>
      <c r="K197" s="49"/>
      <c r="L197" s="129" t="s">
        <v>39</v>
      </c>
      <c r="M197" s="47"/>
      <c r="N197" s="47"/>
      <c r="O197" s="47"/>
      <c r="P197" s="30"/>
      <c r="Q197" s="47"/>
      <c r="R197" s="47"/>
      <c r="S197" s="48"/>
      <c r="T197" s="47"/>
      <c r="U197" s="30"/>
      <c r="V197" s="47"/>
      <c r="W197" s="47"/>
      <c r="X197" s="47"/>
      <c r="Y197" s="47"/>
      <c r="Z197" s="40"/>
      <c r="AA197" s="147">
        <f>AB197/1000</f>
        <v>0</v>
      </c>
      <c r="AB197" s="138">
        <f>SUM(AB198:AB200)</f>
        <v>0</v>
      </c>
      <c r="AC197" s="139"/>
      <c r="AD197" s="140"/>
      <c r="AE197" s="140"/>
    </row>
    <row r="198" spans="1:31" s="17" customFormat="1" ht="20.100000000000001" hidden="1" customHeight="1" x14ac:dyDescent="0.25">
      <c r="A198" s="141"/>
      <c r="B198" s="136"/>
      <c r="C198" s="20"/>
      <c r="D198" s="20"/>
      <c r="E198" s="20"/>
      <c r="F198" s="20"/>
      <c r="G198" s="20"/>
      <c r="H198" s="34"/>
      <c r="I198" s="34"/>
      <c r="J198" s="35"/>
      <c r="K198" s="49"/>
      <c r="L198" s="26" t="s">
        <v>187</v>
      </c>
      <c r="M198" s="25"/>
      <c r="N198" s="25"/>
      <c r="O198" s="25"/>
      <c r="P198" s="24"/>
      <c r="Q198" s="24"/>
      <c r="R198" s="25"/>
      <c r="S198" s="27"/>
      <c r="T198" s="25"/>
      <c r="U198" s="24"/>
      <c r="V198" s="25" t="s">
        <v>70</v>
      </c>
      <c r="W198" s="25"/>
      <c r="X198" s="25">
        <v>12</v>
      </c>
      <c r="Y198" s="25" t="s">
        <v>63</v>
      </c>
      <c r="Z198" s="23" t="s">
        <v>75</v>
      </c>
      <c r="AA198" s="137">
        <f>AB198/1000</f>
        <v>0</v>
      </c>
      <c r="AB198" s="142">
        <f>U198*X198</f>
        <v>0</v>
      </c>
      <c r="AC198" s="139"/>
      <c r="AD198" s="140"/>
      <c r="AE198" s="140"/>
    </row>
    <row r="199" spans="1:31" s="17" customFormat="1" ht="20.100000000000001" hidden="1" customHeight="1" x14ac:dyDescent="0.25">
      <c r="A199" s="141"/>
      <c r="B199" s="136"/>
      <c r="C199" s="20"/>
      <c r="D199" s="20"/>
      <c r="E199" s="20"/>
      <c r="F199" s="20"/>
      <c r="G199" s="20"/>
      <c r="H199" s="34"/>
      <c r="I199" s="34"/>
      <c r="J199" s="35"/>
      <c r="K199" s="49"/>
      <c r="L199" s="26" t="s">
        <v>241</v>
      </c>
      <c r="M199" s="25"/>
      <c r="N199" s="25"/>
      <c r="O199" s="25"/>
      <c r="P199" s="24"/>
      <c r="Q199" s="24"/>
      <c r="R199" s="25"/>
      <c r="S199" s="27"/>
      <c r="T199" s="25"/>
      <c r="U199" s="24"/>
      <c r="V199" s="25" t="s">
        <v>70</v>
      </c>
      <c r="W199" s="25"/>
      <c r="X199" s="25">
        <v>2</v>
      </c>
      <c r="Y199" s="25" t="s">
        <v>78</v>
      </c>
      <c r="Z199" s="23" t="s">
        <v>75</v>
      </c>
      <c r="AA199" s="137">
        <f>AB199/1000</f>
        <v>0</v>
      </c>
      <c r="AB199" s="142">
        <f>U199*X199</f>
        <v>0</v>
      </c>
      <c r="AC199" s="139"/>
      <c r="AD199" s="140"/>
      <c r="AE199" s="140"/>
    </row>
    <row r="200" spans="1:31" s="17" customFormat="1" ht="20.100000000000001" hidden="1" customHeight="1" x14ac:dyDescent="0.25">
      <c r="A200" s="141"/>
      <c r="B200" s="136"/>
      <c r="C200" s="20"/>
      <c r="D200" s="20"/>
      <c r="E200" s="20"/>
      <c r="F200" s="20"/>
      <c r="G200" s="20"/>
      <c r="H200" s="34"/>
      <c r="I200" s="34"/>
      <c r="J200" s="35"/>
      <c r="K200" s="49"/>
      <c r="L200" s="26" t="s">
        <v>285</v>
      </c>
      <c r="M200" s="25"/>
      <c r="N200" s="25"/>
      <c r="O200" s="25"/>
      <c r="P200" s="24"/>
      <c r="Q200" s="24"/>
      <c r="R200" s="25"/>
      <c r="S200" s="27"/>
      <c r="T200" s="25"/>
      <c r="U200" s="24"/>
      <c r="V200" s="25" t="s">
        <v>70</v>
      </c>
      <c r="W200" s="25"/>
      <c r="X200" s="25">
        <v>6</v>
      </c>
      <c r="Y200" s="25" t="s">
        <v>78</v>
      </c>
      <c r="Z200" s="23" t="s">
        <v>75</v>
      </c>
      <c r="AA200" s="149">
        <f>AB200/1000</f>
        <v>0</v>
      </c>
      <c r="AB200" s="142">
        <f>U200*X200</f>
        <v>0</v>
      </c>
      <c r="AC200" s="139"/>
      <c r="AD200" s="140"/>
      <c r="AE200" s="140"/>
    </row>
    <row r="201" spans="1:31" s="53" customFormat="1" ht="20.100000000000001" hidden="1" customHeight="1" x14ac:dyDescent="0.25">
      <c r="A201" s="73"/>
      <c r="B201" s="74"/>
      <c r="C201" s="10"/>
      <c r="D201" s="71"/>
      <c r="E201" s="10"/>
      <c r="F201" s="92" t="s">
        <v>141</v>
      </c>
      <c r="G201" s="93"/>
      <c r="H201" s="91">
        <f>H202+H203</f>
        <v>0</v>
      </c>
      <c r="I201" s="91"/>
      <c r="J201" s="86"/>
      <c r="K201" s="76"/>
      <c r="L201" s="83"/>
      <c r="M201" s="38"/>
      <c r="N201" s="38"/>
      <c r="O201" s="38"/>
      <c r="P201" s="81"/>
      <c r="Q201" s="81"/>
      <c r="R201" s="38"/>
      <c r="S201" s="84"/>
      <c r="T201" s="38"/>
      <c r="U201" s="38"/>
      <c r="V201" s="38"/>
      <c r="W201" s="38"/>
      <c r="X201" s="38"/>
      <c r="Y201" s="38"/>
      <c r="Z201" s="133"/>
      <c r="AA201" s="164"/>
      <c r="AB201" s="54"/>
      <c r="AC201" s="52"/>
      <c r="AD201" s="78"/>
      <c r="AE201" s="78"/>
    </row>
    <row r="202" spans="1:31" s="17" customFormat="1" ht="20.100000000000001" hidden="1" customHeight="1" x14ac:dyDescent="0.25">
      <c r="A202" s="141"/>
      <c r="B202" s="136"/>
      <c r="C202" s="20"/>
      <c r="D202" s="20"/>
      <c r="E202" s="20"/>
      <c r="F202" s="20"/>
      <c r="G202" s="42" t="s">
        <v>140</v>
      </c>
      <c r="H202" s="41">
        <f>AA202</f>
        <v>0</v>
      </c>
      <c r="I202" s="41"/>
      <c r="J202" s="36"/>
      <c r="K202" s="49"/>
      <c r="L202" s="129" t="s">
        <v>282</v>
      </c>
      <c r="M202" s="47"/>
      <c r="N202" s="47"/>
      <c r="O202" s="47"/>
      <c r="P202" s="30"/>
      <c r="Q202" s="47"/>
      <c r="R202" s="47"/>
      <c r="S202" s="48"/>
      <c r="T202" s="47"/>
      <c r="U202" s="30"/>
      <c r="V202" s="47" t="s">
        <v>70</v>
      </c>
      <c r="W202" s="47"/>
      <c r="X202" s="47">
        <v>15</v>
      </c>
      <c r="Y202" s="47" t="s">
        <v>61</v>
      </c>
      <c r="Z202" s="40" t="s">
        <v>75</v>
      </c>
      <c r="AA202" s="147">
        <f>+AB202/1000</f>
        <v>0</v>
      </c>
      <c r="AB202" s="44">
        <f>U202*X202</f>
        <v>0</v>
      </c>
      <c r="AC202" s="139"/>
      <c r="AD202" s="140"/>
      <c r="AE202" s="140"/>
    </row>
    <row r="203" spans="1:31" s="143" customFormat="1" ht="20.100000000000001" hidden="1" customHeight="1" x14ac:dyDescent="0.25">
      <c r="A203" s="141"/>
      <c r="B203" s="136"/>
      <c r="C203" s="20"/>
      <c r="D203" s="20"/>
      <c r="E203" s="20"/>
      <c r="F203" s="20"/>
      <c r="G203" s="22" t="s">
        <v>144</v>
      </c>
      <c r="H203" s="33">
        <f>AA203</f>
        <v>0</v>
      </c>
      <c r="I203" s="33"/>
      <c r="J203" s="4"/>
      <c r="K203" s="49"/>
      <c r="L203" s="130" t="s">
        <v>167</v>
      </c>
      <c r="M203" s="2"/>
      <c r="N203" s="2"/>
      <c r="O203" s="2"/>
      <c r="P203" s="3"/>
      <c r="Q203" s="2"/>
      <c r="R203" s="2"/>
      <c r="S203" s="50">
        <v>2</v>
      </c>
      <c r="T203" s="2" t="s">
        <v>73</v>
      </c>
      <c r="U203" s="3"/>
      <c r="V203" s="2" t="s">
        <v>70</v>
      </c>
      <c r="W203" s="2"/>
      <c r="X203" s="2">
        <v>12</v>
      </c>
      <c r="Y203" s="2" t="s">
        <v>63</v>
      </c>
      <c r="Z203" s="7" t="s">
        <v>75</v>
      </c>
      <c r="AA203" s="149">
        <f>+AB203/1000</f>
        <v>0</v>
      </c>
      <c r="AB203" s="142">
        <f>U203*S203*X203</f>
        <v>0</v>
      </c>
      <c r="AC203" s="139"/>
      <c r="AD203" s="140"/>
      <c r="AE203" s="148"/>
    </row>
    <row r="204" spans="1:31" s="53" customFormat="1" ht="20.100000000000001" hidden="1" customHeight="1" x14ac:dyDescent="0.25">
      <c r="A204" s="73"/>
      <c r="B204" s="74"/>
      <c r="C204" s="10"/>
      <c r="D204" s="71"/>
      <c r="E204" s="10"/>
      <c r="F204" s="92" t="s">
        <v>156</v>
      </c>
      <c r="G204" s="93"/>
      <c r="H204" s="91">
        <f>H205</f>
        <v>0</v>
      </c>
      <c r="I204" s="91"/>
      <c r="J204" s="86"/>
      <c r="K204" s="76"/>
      <c r="L204" s="83"/>
      <c r="M204" s="38"/>
      <c r="N204" s="38"/>
      <c r="O204" s="38"/>
      <c r="P204" s="81"/>
      <c r="Q204" s="81"/>
      <c r="R204" s="38"/>
      <c r="S204" s="84"/>
      <c r="T204" s="38"/>
      <c r="U204" s="38"/>
      <c r="V204" s="38"/>
      <c r="W204" s="38"/>
      <c r="X204" s="38"/>
      <c r="Y204" s="38"/>
      <c r="Z204" s="133"/>
      <c r="AA204" s="164"/>
      <c r="AB204" s="54"/>
      <c r="AC204" s="52"/>
      <c r="AD204" s="78"/>
      <c r="AE204" s="78"/>
    </row>
    <row r="205" spans="1:31" s="17" customFormat="1" ht="20.100000000000001" hidden="1" customHeight="1" x14ac:dyDescent="0.25">
      <c r="A205" s="141"/>
      <c r="B205" s="136"/>
      <c r="C205" s="20"/>
      <c r="D205" s="20"/>
      <c r="E205" s="20"/>
      <c r="F205" s="20"/>
      <c r="G205" s="42" t="s">
        <v>154</v>
      </c>
      <c r="H205" s="41">
        <f>AA205</f>
        <v>0</v>
      </c>
      <c r="I205" s="41"/>
      <c r="J205" s="36"/>
      <c r="K205" s="49"/>
      <c r="L205" s="129" t="s">
        <v>242</v>
      </c>
      <c r="M205" s="47"/>
      <c r="N205" s="47"/>
      <c r="O205" s="47"/>
      <c r="P205" s="30"/>
      <c r="Q205" s="47"/>
      <c r="R205" s="47"/>
      <c r="S205" s="48"/>
      <c r="T205" s="47"/>
      <c r="U205" s="30"/>
      <c r="V205" s="47" t="s">
        <v>70</v>
      </c>
      <c r="W205" s="47"/>
      <c r="X205" s="47">
        <v>12</v>
      </c>
      <c r="Y205" s="47" t="s">
        <v>63</v>
      </c>
      <c r="Z205" s="40" t="s">
        <v>75</v>
      </c>
      <c r="AA205" s="145">
        <f>+AB205/1000</f>
        <v>0</v>
      </c>
      <c r="AB205" s="44">
        <f>U205*X205</f>
        <v>0</v>
      </c>
      <c r="AC205" s="139"/>
      <c r="AD205" s="140"/>
      <c r="AE205" s="140"/>
    </row>
    <row r="206" spans="1:31" s="53" customFormat="1" ht="20.100000000000001" hidden="1" customHeight="1" x14ac:dyDescent="0.25">
      <c r="A206" s="73"/>
      <c r="B206" s="74"/>
      <c r="C206" s="10"/>
      <c r="D206" s="71"/>
      <c r="E206" s="10"/>
      <c r="F206" s="92" t="s">
        <v>185</v>
      </c>
      <c r="G206" s="93"/>
      <c r="H206" s="91">
        <f>H207</f>
        <v>0</v>
      </c>
      <c r="I206" s="91"/>
      <c r="J206" s="86"/>
      <c r="K206" s="76"/>
      <c r="L206" s="83"/>
      <c r="M206" s="38"/>
      <c r="N206" s="38"/>
      <c r="O206" s="38"/>
      <c r="P206" s="81"/>
      <c r="Q206" s="81"/>
      <c r="R206" s="38"/>
      <c r="S206" s="84"/>
      <c r="T206" s="38"/>
      <c r="U206" s="38"/>
      <c r="V206" s="38"/>
      <c r="W206" s="38"/>
      <c r="X206" s="38"/>
      <c r="Y206" s="38"/>
      <c r="Z206" s="133"/>
      <c r="AA206" s="164"/>
      <c r="AB206" s="54"/>
      <c r="AC206" s="52"/>
      <c r="AD206" s="78"/>
      <c r="AE206" s="78"/>
    </row>
    <row r="207" spans="1:31" s="17" customFormat="1" ht="20.100000000000001" hidden="1" customHeight="1" x14ac:dyDescent="0.25">
      <c r="A207" s="141"/>
      <c r="B207" s="136"/>
      <c r="C207" s="20"/>
      <c r="D207" s="20"/>
      <c r="E207" s="20"/>
      <c r="F207" s="20"/>
      <c r="G207" s="42" t="s">
        <v>183</v>
      </c>
      <c r="H207" s="41">
        <f>AA207</f>
        <v>0</v>
      </c>
      <c r="I207" s="41"/>
      <c r="J207" s="36"/>
      <c r="K207" s="49"/>
      <c r="L207" s="129" t="s">
        <v>279</v>
      </c>
      <c r="M207" s="47"/>
      <c r="N207" s="47"/>
      <c r="O207" s="47"/>
      <c r="P207" s="30"/>
      <c r="Q207" s="47"/>
      <c r="R207" s="47"/>
      <c r="S207" s="48"/>
      <c r="T207" s="47"/>
      <c r="U207" s="30"/>
      <c r="V207" s="47" t="s">
        <v>70</v>
      </c>
      <c r="W207" s="47"/>
      <c r="X207" s="47">
        <v>1</v>
      </c>
      <c r="Y207" s="47" t="s">
        <v>78</v>
      </c>
      <c r="Z207" s="40" t="s">
        <v>75</v>
      </c>
      <c r="AA207" s="145">
        <f>+AB207/1000</f>
        <v>0</v>
      </c>
      <c r="AB207" s="44">
        <f>U207*X207</f>
        <v>0</v>
      </c>
      <c r="AC207" s="139"/>
      <c r="AD207" s="140"/>
      <c r="AE207" s="140"/>
    </row>
    <row r="208" spans="1:31" s="53" customFormat="1" ht="20.100000000000001" hidden="1" customHeight="1" x14ac:dyDescent="0.25">
      <c r="A208" s="73"/>
      <c r="B208" s="74"/>
      <c r="C208" s="10"/>
      <c r="D208" s="71"/>
      <c r="E208" s="10"/>
      <c r="F208" s="92" t="s">
        <v>146</v>
      </c>
      <c r="G208" s="93"/>
      <c r="H208" s="91">
        <f>H209</f>
        <v>0</v>
      </c>
      <c r="I208" s="91"/>
      <c r="J208" s="86"/>
      <c r="K208" s="76"/>
      <c r="L208" s="129"/>
      <c r="M208" s="38"/>
      <c r="N208" s="38"/>
      <c r="O208" s="38"/>
      <c r="P208" s="81"/>
      <c r="Q208" s="81"/>
      <c r="R208" s="38"/>
      <c r="S208" s="84"/>
      <c r="T208" s="38"/>
      <c r="U208" s="38"/>
      <c r="V208" s="38"/>
      <c r="W208" s="38"/>
      <c r="X208" s="38"/>
      <c r="Y208" s="38"/>
      <c r="Z208" s="133"/>
      <c r="AA208" s="164"/>
      <c r="AB208" s="54"/>
      <c r="AC208" s="52"/>
      <c r="AD208" s="78"/>
      <c r="AE208" s="78"/>
    </row>
    <row r="209" spans="1:31" s="53" customFormat="1" ht="20.100000000000001" hidden="1" customHeight="1" x14ac:dyDescent="0.25">
      <c r="A209" s="73"/>
      <c r="B209" s="74"/>
      <c r="C209" s="10"/>
      <c r="D209" s="71"/>
      <c r="E209" s="10"/>
      <c r="F209" s="9"/>
      <c r="G209" s="39" t="s">
        <v>147</v>
      </c>
      <c r="H209" s="69">
        <f>AA209</f>
        <v>0</v>
      </c>
      <c r="I209" s="69"/>
      <c r="J209" s="70"/>
      <c r="K209" s="76"/>
      <c r="L209" s="129" t="s">
        <v>39</v>
      </c>
      <c r="M209" s="9"/>
      <c r="N209" s="9"/>
      <c r="O209" s="9"/>
      <c r="P209" s="57"/>
      <c r="Q209" s="57"/>
      <c r="R209" s="9"/>
      <c r="S209" s="58"/>
      <c r="T209" s="9"/>
      <c r="U209" s="9"/>
      <c r="V209" s="9"/>
      <c r="W209" s="9"/>
      <c r="X209" s="9"/>
      <c r="Y209" s="9"/>
      <c r="Z209" s="14"/>
      <c r="AA209" s="163">
        <f>AB209/1000</f>
        <v>0</v>
      </c>
      <c r="AB209" s="8">
        <f>AB210+AB211</f>
        <v>0</v>
      </c>
      <c r="AC209" s="52"/>
      <c r="AD209" s="78"/>
      <c r="AE209" s="78"/>
    </row>
    <row r="210" spans="1:31" s="53" customFormat="1" ht="20.100000000000001" hidden="1" customHeight="1" x14ac:dyDescent="0.25">
      <c r="A210" s="73"/>
      <c r="B210" s="74"/>
      <c r="C210" s="10"/>
      <c r="D210" s="71"/>
      <c r="E210" s="10"/>
      <c r="F210" s="9"/>
      <c r="G210" s="10"/>
      <c r="H210" s="69"/>
      <c r="I210" s="69"/>
      <c r="J210" s="70"/>
      <c r="K210" s="76"/>
      <c r="L210" s="60" t="s">
        <v>284</v>
      </c>
      <c r="M210" s="9"/>
      <c r="N210" s="9"/>
      <c r="O210" s="9"/>
      <c r="P210" s="57"/>
      <c r="Q210" s="57"/>
      <c r="R210" s="9"/>
      <c r="S210" s="58"/>
      <c r="T210" s="9"/>
      <c r="U210" s="9"/>
      <c r="V210" s="9" t="s">
        <v>70</v>
      </c>
      <c r="W210" s="9"/>
      <c r="X210" s="9">
        <v>7</v>
      </c>
      <c r="Y210" s="9" t="s">
        <v>64</v>
      </c>
      <c r="Z210" s="14" t="s">
        <v>75</v>
      </c>
      <c r="AA210" s="163">
        <f>AB210/1000</f>
        <v>0</v>
      </c>
      <c r="AB210" s="8">
        <f>U210*X210</f>
        <v>0</v>
      </c>
      <c r="AC210" s="52"/>
      <c r="AD210" s="78"/>
      <c r="AE210" s="78"/>
    </row>
    <row r="211" spans="1:31" s="17" customFormat="1" ht="20.100000000000001" hidden="1" customHeight="1" x14ac:dyDescent="0.25">
      <c r="A211" s="141"/>
      <c r="B211" s="136"/>
      <c r="C211" s="20"/>
      <c r="D211" s="20"/>
      <c r="E211" s="19"/>
      <c r="F211" s="19"/>
      <c r="G211" s="19"/>
      <c r="H211" s="34"/>
      <c r="I211" s="34"/>
      <c r="J211" s="35"/>
      <c r="K211" s="49"/>
      <c r="L211" s="26" t="s">
        <v>243</v>
      </c>
      <c r="M211" s="25"/>
      <c r="N211" s="25"/>
      <c r="O211" s="25"/>
      <c r="P211" s="159"/>
      <c r="Q211" s="25"/>
      <c r="R211" s="25"/>
      <c r="S211" s="27"/>
      <c r="T211" s="25"/>
      <c r="U211" s="25"/>
      <c r="V211" s="25" t="s">
        <v>70</v>
      </c>
      <c r="W211" s="25"/>
      <c r="X211" s="25">
        <v>8</v>
      </c>
      <c r="Y211" s="25" t="s">
        <v>93</v>
      </c>
      <c r="Z211" s="23" t="s">
        <v>75</v>
      </c>
      <c r="AA211" s="137">
        <f>AB211/1000</f>
        <v>0</v>
      </c>
      <c r="AB211" s="44">
        <f>U211*X211</f>
        <v>0</v>
      </c>
      <c r="AC211" s="139"/>
      <c r="AD211" s="140"/>
      <c r="AE211" s="140"/>
    </row>
  </sheetData>
  <mergeCells count="7">
    <mergeCell ref="L82:AA82"/>
    <mergeCell ref="A1:AA1"/>
    <mergeCell ref="A3:G3"/>
    <mergeCell ref="H3:H4"/>
    <mergeCell ref="I3:I4"/>
    <mergeCell ref="J3:J4"/>
    <mergeCell ref="L3:AA4"/>
  </mergeCells>
  <phoneticPr fontId="13" type="noConversion"/>
  <printOptions horizontalCentered="1"/>
  <pageMargins left="0.7086111307144165" right="0.7086111307144165" top="0.74791663885116577" bottom="0.74791663885116577" header="0.31486111879348755" footer="0.31486111879348755"/>
  <pageSetup paperSize="9" scale="49" fitToHeight="1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79646"/>
  </sheetPr>
  <dimension ref="A1:AE211"/>
  <sheetViews>
    <sheetView showGridLines="0" view="pageBreakPreview" topLeftCell="B1" zoomScale="70" zoomScaleNormal="70" zoomScaleSheetLayoutView="70" workbookViewId="0">
      <pane ySplit="4" topLeftCell="A5" activePane="bottomLeft" state="frozen"/>
      <selection pane="bottomLeft" activeCell="D81" sqref="D81"/>
    </sheetView>
  </sheetViews>
  <sheetFormatPr defaultColWidth="8.88671875" defaultRowHeight="18.75" x14ac:dyDescent="0.15"/>
  <cols>
    <col min="1" max="1" width="6.77734375" style="121" hidden="1" customWidth="1"/>
    <col min="2" max="6" width="6.77734375" style="121" customWidth="1"/>
    <col min="7" max="7" width="21.5546875" style="121" bestFit="1" customWidth="1"/>
    <col min="8" max="9" width="13.77734375" style="15" customWidth="1"/>
    <col min="10" max="10" width="13.77734375" style="122" customWidth="1"/>
    <col min="11" max="11" width="1.6640625" style="123" customWidth="1"/>
    <col min="12" max="12" width="2.88671875" style="124" customWidth="1"/>
    <col min="13" max="13" width="1.88671875" style="121" customWidth="1"/>
    <col min="14" max="14" width="8.77734375" style="121" customWidth="1"/>
    <col min="15" max="15" width="10.88671875" style="121" customWidth="1"/>
    <col min="16" max="16" width="5" style="121" customWidth="1"/>
    <col min="17" max="18" width="6.77734375" style="125" customWidth="1"/>
    <col min="19" max="19" width="7.77734375" style="121" customWidth="1"/>
    <col min="20" max="20" width="8.77734375" style="121" customWidth="1"/>
    <col min="21" max="21" width="19.21875" style="121" customWidth="1"/>
    <col min="22" max="23" width="6.88671875" style="121" customWidth="1"/>
    <col min="24" max="24" width="8" style="121" customWidth="1"/>
    <col min="25" max="25" width="7.44140625" style="121" customWidth="1"/>
    <col min="26" max="26" width="3" style="126" customWidth="1"/>
    <col min="27" max="27" width="13.33203125" style="127" customWidth="1"/>
    <col min="28" max="28" width="17.44140625" style="89" customWidth="1"/>
    <col min="29" max="29" width="24.109375" style="89" bestFit="1" customWidth="1"/>
    <col min="30" max="30" width="23" style="12" bestFit="1" customWidth="1"/>
    <col min="31" max="31" width="13.77734375" style="12" bestFit="1" customWidth="1"/>
    <col min="32" max="32" width="17.109375" style="128" bestFit="1" customWidth="1"/>
    <col min="33" max="33" width="16" style="128" bestFit="1" customWidth="1"/>
    <col min="34" max="16384" width="8.88671875" style="128"/>
  </cols>
  <sheetData>
    <row r="1" spans="1:31" s="53" customFormat="1" ht="26.25" customHeight="1" x14ac:dyDescent="0.25">
      <c r="A1" s="362" t="s">
        <v>257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98"/>
      <c r="AC1" s="52"/>
      <c r="AD1" s="78"/>
      <c r="AE1" s="78"/>
    </row>
    <row r="2" spans="1:31" s="53" customFormat="1" x14ac:dyDescent="0.25">
      <c r="A2" s="99"/>
      <c r="B2" s="99"/>
      <c r="C2" s="11"/>
      <c r="D2" s="11"/>
      <c r="E2" s="11"/>
      <c r="F2" s="11"/>
      <c r="G2" s="13"/>
      <c r="H2" s="95"/>
      <c r="I2" s="95"/>
      <c r="J2" s="96" t="s">
        <v>38</v>
      </c>
      <c r="K2" s="100"/>
      <c r="L2" s="11" t="s">
        <v>66</v>
      </c>
      <c r="M2" s="11"/>
      <c r="N2" s="55"/>
      <c r="O2" s="11"/>
      <c r="P2" s="11"/>
      <c r="Q2" s="101"/>
      <c r="R2" s="13"/>
      <c r="S2" s="102"/>
      <c r="T2" s="99"/>
      <c r="U2" s="99"/>
      <c r="V2" s="99"/>
      <c r="W2" s="99"/>
      <c r="X2" s="99"/>
      <c r="Y2" s="99"/>
      <c r="Z2" s="103"/>
      <c r="AA2" s="58" t="s">
        <v>38</v>
      </c>
      <c r="AB2" s="58"/>
      <c r="AC2" s="52"/>
      <c r="AD2" s="78"/>
      <c r="AE2" s="78"/>
    </row>
    <row r="3" spans="1:31" s="53" customFormat="1" ht="20.100000000000001" customHeight="1" x14ac:dyDescent="0.25">
      <c r="A3" s="363" t="s">
        <v>127</v>
      </c>
      <c r="B3" s="364"/>
      <c r="C3" s="364"/>
      <c r="D3" s="364"/>
      <c r="E3" s="364"/>
      <c r="F3" s="364"/>
      <c r="G3" s="365"/>
      <c r="H3" s="366" t="s">
        <v>129</v>
      </c>
      <c r="I3" s="368" t="s">
        <v>114</v>
      </c>
      <c r="J3" s="370" t="s">
        <v>68</v>
      </c>
      <c r="K3" s="100"/>
      <c r="L3" s="372" t="s">
        <v>234</v>
      </c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4"/>
      <c r="AB3" s="241"/>
      <c r="AC3" s="52"/>
      <c r="AD3" s="78"/>
      <c r="AE3" s="78"/>
    </row>
    <row r="4" spans="1:31" s="53" customFormat="1" ht="33.950000000000003" customHeight="1" x14ac:dyDescent="0.25">
      <c r="A4" s="104" t="s">
        <v>77</v>
      </c>
      <c r="B4" s="105" t="s">
        <v>67</v>
      </c>
      <c r="C4" s="162" t="s">
        <v>44</v>
      </c>
      <c r="D4" s="162" t="s">
        <v>46</v>
      </c>
      <c r="E4" s="162" t="s">
        <v>49</v>
      </c>
      <c r="F4" s="106" t="s">
        <v>71</v>
      </c>
      <c r="G4" s="106" t="s">
        <v>80</v>
      </c>
      <c r="H4" s="367"/>
      <c r="I4" s="369"/>
      <c r="J4" s="371"/>
      <c r="K4" s="100"/>
      <c r="L4" s="375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7"/>
      <c r="AB4" s="242"/>
      <c r="AC4" s="52"/>
      <c r="AD4" s="78"/>
      <c r="AE4" s="78"/>
    </row>
    <row r="5" spans="1:31" s="53" customFormat="1" ht="20.100000000000001" hidden="1" customHeight="1" x14ac:dyDescent="0.25">
      <c r="A5" s="152" t="s">
        <v>51</v>
      </c>
      <c r="B5" s="153"/>
      <c r="C5" s="153"/>
      <c r="D5" s="153"/>
      <c r="E5" s="153"/>
      <c r="F5" s="153"/>
      <c r="G5" s="154"/>
      <c r="H5" s="107"/>
      <c r="I5" s="107"/>
      <c r="J5" s="85">
        <f>H5-I5</f>
        <v>0</v>
      </c>
      <c r="K5" s="100"/>
      <c r="L5" s="108"/>
      <c r="M5" s="109"/>
      <c r="N5" s="109"/>
      <c r="O5" s="37"/>
      <c r="P5" s="156"/>
      <c r="Q5" s="109"/>
      <c r="R5" s="109"/>
      <c r="S5" s="82"/>
      <c r="T5" s="109"/>
      <c r="U5" s="109"/>
      <c r="V5" s="109"/>
      <c r="W5" s="109"/>
      <c r="X5" s="109"/>
      <c r="Y5" s="109"/>
      <c r="Z5" s="37"/>
      <c r="AA5" s="110"/>
      <c r="AB5" s="243"/>
      <c r="AC5" s="52"/>
      <c r="AD5" s="78"/>
      <c r="AE5" s="78"/>
    </row>
    <row r="6" spans="1:31" s="53" customFormat="1" ht="20.100000000000001" customHeight="1" x14ac:dyDescent="0.25">
      <c r="A6" s="111"/>
      <c r="B6" s="220" t="s">
        <v>40</v>
      </c>
      <c r="C6" s="221"/>
      <c r="D6" s="222"/>
      <c r="E6" s="222"/>
      <c r="F6" s="222"/>
      <c r="G6" s="223"/>
      <c r="H6" s="224">
        <f>H7</f>
        <v>0</v>
      </c>
      <c r="I6" s="224">
        <f>I7</f>
        <v>2558100</v>
      </c>
      <c r="J6" s="225">
        <f>H6-I6</f>
        <v>-2558100</v>
      </c>
      <c r="K6" s="100"/>
      <c r="L6" s="66"/>
      <c r="M6" s="32"/>
      <c r="N6" s="32"/>
      <c r="O6" s="59"/>
      <c r="P6" s="157"/>
      <c r="Q6" s="32"/>
      <c r="R6" s="32"/>
      <c r="S6" s="155"/>
      <c r="T6" s="32"/>
      <c r="U6" s="32"/>
      <c r="V6" s="32"/>
      <c r="W6" s="32"/>
      <c r="X6" s="32"/>
      <c r="Y6" s="32"/>
      <c r="Z6" s="59"/>
      <c r="AA6" s="56"/>
      <c r="AB6" s="51"/>
      <c r="AC6" s="52"/>
      <c r="AD6" s="78"/>
      <c r="AE6" s="78"/>
    </row>
    <row r="7" spans="1:31" s="120" customFormat="1" ht="20.100000000000001" customHeight="1" x14ac:dyDescent="0.25">
      <c r="A7" s="112"/>
      <c r="B7" s="113"/>
      <c r="C7" s="226" t="s">
        <v>116</v>
      </c>
      <c r="D7" s="227"/>
      <c r="E7" s="227"/>
      <c r="F7" s="227"/>
      <c r="G7" s="228"/>
      <c r="H7" s="229">
        <f>H8+H124+H81</f>
        <v>0</v>
      </c>
      <c r="I7" s="229">
        <f>I8+I124+I81</f>
        <v>2558100</v>
      </c>
      <c r="J7" s="230">
        <f>H7-I7</f>
        <v>-2558100</v>
      </c>
      <c r="K7" s="100"/>
      <c r="L7" s="114"/>
      <c r="M7" s="115"/>
      <c r="N7" s="115"/>
      <c r="O7" s="115"/>
      <c r="P7" s="116"/>
      <c r="Q7" s="115"/>
      <c r="R7" s="115"/>
      <c r="S7" s="117"/>
      <c r="T7" s="115"/>
      <c r="U7" s="115"/>
      <c r="V7" s="115"/>
      <c r="W7" s="115"/>
      <c r="X7" s="115"/>
      <c r="Y7" s="115"/>
      <c r="Z7" s="118"/>
      <c r="AA7" s="61"/>
      <c r="AB7" s="244"/>
      <c r="AC7" s="52"/>
      <c r="AD7" s="119"/>
      <c r="AE7" s="119"/>
    </row>
    <row r="8" spans="1:31" s="53" customFormat="1" ht="20.100000000000001" customHeight="1" x14ac:dyDescent="0.25">
      <c r="A8" s="73"/>
      <c r="B8" s="74"/>
      <c r="C8" s="10"/>
      <c r="D8" s="231" t="s">
        <v>17</v>
      </c>
      <c r="E8" s="232"/>
      <c r="F8" s="232"/>
      <c r="G8" s="233"/>
      <c r="H8" s="234">
        <f>H9</f>
        <v>0</v>
      </c>
      <c r="I8" s="234">
        <f>I9</f>
        <v>757000</v>
      </c>
      <c r="J8" s="235">
        <f>H8-I8</f>
        <v>-757000</v>
      </c>
      <c r="K8" s="100"/>
      <c r="L8" s="83"/>
      <c r="M8" s="38"/>
      <c r="N8" s="38"/>
      <c r="O8" s="38"/>
      <c r="P8" s="81"/>
      <c r="Q8" s="81"/>
      <c r="R8" s="38"/>
      <c r="S8" s="84"/>
      <c r="T8" s="38"/>
      <c r="U8" s="38"/>
      <c r="V8" s="38"/>
      <c r="W8" s="38"/>
      <c r="X8" s="38"/>
      <c r="Y8" s="38"/>
      <c r="Z8" s="133"/>
      <c r="AA8" s="94" t="s">
        <v>66</v>
      </c>
      <c r="AB8" s="90" t="s">
        <v>66</v>
      </c>
      <c r="AC8" s="52"/>
      <c r="AD8" s="78"/>
      <c r="AE8" s="78"/>
    </row>
    <row r="9" spans="1:31" s="53" customFormat="1" ht="20.100000000000001" customHeight="1" x14ac:dyDescent="0.25">
      <c r="A9" s="73"/>
      <c r="B9" s="74"/>
      <c r="C9" s="10"/>
      <c r="D9" s="71"/>
      <c r="E9" s="236"/>
      <c r="F9" s="237"/>
      <c r="G9" s="238"/>
      <c r="H9" s="239">
        <f>H10+H16+H18+H59+H64+H71+H73+H75+H78</f>
        <v>0</v>
      </c>
      <c r="I9" s="239">
        <v>757000</v>
      </c>
      <c r="J9" s="240">
        <f>H9-I9</f>
        <v>-757000</v>
      </c>
      <c r="K9" s="100"/>
      <c r="L9" s="68"/>
      <c r="M9" s="62"/>
      <c r="N9" s="62"/>
      <c r="O9" s="62"/>
      <c r="P9" s="63"/>
      <c r="Q9" s="63"/>
      <c r="R9" s="62"/>
      <c r="S9" s="77"/>
      <c r="T9" s="62"/>
      <c r="U9" s="62"/>
      <c r="V9" s="62"/>
      <c r="W9" s="62"/>
      <c r="X9" s="62"/>
      <c r="Y9" s="62"/>
      <c r="Z9" s="64"/>
      <c r="AA9" s="164"/>
      <c r="AB9" s="54"/>
      <c r="AC9" s="52"/>
      <c r="AD9" s="78"/>
      <c r="AE9" s="78"/>
    </row>
    <row r="10" spans="1:31" s="53" customFormat="1" ht="20.100000000000001" hidden="1" customHeight="1" x14ac:dyDescent="0.25">
      <c r="A10" s="73"/>
      <c r="B10" s="74"/>
      <c r="C10" s="10"/>
      <c r="D10" s="71"/>
      <c r="E10" s="39"/>
      <c r="F10" s="92" t="s">
        <v>58</v>
      </c>
      <c r="G10" s="93"/>
      <c r="H10" s="75">
        <f>SUM(H11:H15)</f>
        <v>0</v>
      </c>
      <c r="I10" s="75"/>
      <c r="J10" s="87"/>
      <c r="K10" s="100"/>
      <c r="L10" s="83"/>
      <c r="M10" s="38"/>
      <c r="N10" s="38"/>
      <c r="O10" s="38"/>
      <c r="P10" s="81"/>
      <c r="Q10" s="81"/>
      <c r="R10" s="38"/>
      <c r="S10" s="84"/>
      <c r="T10" s="38"/>
      <c r="U10" s="38"/>
      <c r="V10" s="38"/>
      <c r="W10" s="38"/>
      <c r="X10" s="38"/>
      <c r="Y10" s="38"/>
      <c r="Z10" s="133"/>
      <c r="AA10" s="94"/>
      <c r="AB10" s="54"/>
      <c r="AC10" s="52"/>
      <c r="AD10" s="78">
        <v>831000000</v>
      </c>
      <c r="AE10" s="78"/>
    </row>
    <row r="11" spans="1:31" s="53" customFormat="1" ht="20.100000000000001" hidden="1" customHeight="1" x14ac:dyDescent="0.25">
      <c r="A11" s="73"/>
      <c r="B11" s="74"/>
      <c r="C11" s="10"/>
      <c r="D11" s="71"/>
      <c r="E11" s="10"/>
      <c r="F11" s="67"/>
      <c r="G11" s="39" t="s">
        <v>191</v>
      </c>
      <c r="H11" s="75">
        <f>AA11</f>
        <v>0</v>
      </c>
      <c r="I11" s="75"/>
      <c r="J11" s="87"/>
      <c r="K11" s="100"/>
      <c r="L11" s="129" t="s">
        <v>39</v>
      </c>
      <c r="M11" s="62"/>
      <c r="N11" s="62"/>
      <c r="O11" s="62"/>
      <c r="P11" s="63"/>
      <c r="Q11" s="63"/>
      <c r="R11" s="62"/>
      <c r="S11" s="27"/>
      <c r="T11" s="25"/>
      <c r="U11" s="24"/>
      <c r="V11" s="25"/>
      <c r="W11" s="25"/>
      <c r="X11" s="25"/>
      <c r="Y11" s="25"/>
      <c r="Z11" s="23"/>
      <c r="AA11" s="137">
        <f t="shared" ref="AA11:AA14" si="0">AB11/1000</f>
        <v>0</v>
      </c>
      <c r="AB11" s="142">
        <f>SUM(AB12:AB15)</f>
        <v>0</v>
      </c>
      <c r="AC11" s="52"/>
      <c r="AD11" s="78"/>
      <c r="AE11" s="78"/>
    </row>
    <row r="12" spans="1:31" s="53" customFormat="1" ht="20.100000000000001" hidden="1" customHeight="1" x14ac:dyDescent="0.25">
      <c r="A12" s="73"/>
      <c r="B12" s="74"/>
      <c r="C12" s="10"/>
      <c r="D12" s="71"/>
      <c r="E12" s="10"/>
      <c r="F12" s="71"/>
      <c r="G12" s="10"/>
      <c r="H12" s="69"/>
      <c r="I12" s="69"/>
      <c r="J12" s="70"/>
      <c r="K12" s="100"/>
      <c r="L12" s="151" t="s">
        <v>256</v>
      </c>
      <c r="M12" s="9"/>
      <c r="N12" s="9"/>
      <c r="O12" s="9"/>
      <c r="P12" s="57"/>
      <c r="Q12" s="57"/>
      <c r="R12" s="9"/>
      <c r="S12" s="27">
        <v>13</v>
      </c>
      <c r="T12" s="25" t="s">
        <v>65</v>
      </c>
      <c r="U12" s="24"/>
      <c r="V12" s="25" t="s">
        <v>70</v>
      </c>
      <c r="W12" s="25"/>
      <c r="X12" s="25">
        <v>12</v>
      </c>
      <c r="Y12" s="25" t="s">
        <v>63</v>
      </c>
      <c r="Z12" s="23" t="s">
        <v>75</v>
      </c>
      <c r="AA12" s="137">
        <f t="shared" si="0"/>
        <v>0</v>
      </c>
      <c r="AB12" s="142">
        <f>U12*X12*S12</f>
        <v>0</v>
      </c>
      <c r="AC12" s="52"/>
      <c r="AD12" s="78"/>
      <c r="AE12" s="78"/>
    </row>
    <row r="13" spans="1:31" s="53" customFormat="1" ht="20.100000000000001" hidden="1" customHeight="1" x14ac:dyDescent="0.25">
      <c r="A13" s="73"/>
      <c r="B13" s="74"/>
      <c r="C13" s="10"/>
      <c r="D13" s="71"/>
      <c r="E13" s="10"/>
      <c r="F13" s="71"/>
      <c r="G13" s="10"/>
      <c r="H13" s="69"/>
      <c r="I13" s="69"/>
      <c r="J13" s="70"/>
      <c r="K13" s="100"/>
      <c r="L13" s="151" t="s">
        <v>250</v>
      </c>
      <c r="M13" s="9"/>
      <c r="N13" s="9"/>
      <c r="O13" s="9"/>
      <c r="P13" s="57"/>
      <c r="Q13" s="57"/>
      <c r="R13" s="9"/>
      <c r="S13" s="27">
        <v>1</v>
      </c>
      <c r="T13" s="25" t="s">
        <v>65</v>
      </c>
      <c r="U13" s="24"/>
      <c r="V13" s="25" t="s">
        <v>70</v>
      </c>
      <c r="W13" s="25"/>
      <c r="X13" s="25">
        <v>2</v>
      </c>
      <c r="Y13" s="25" t="s">
        <v>63</v>
      </c>
      <c r="Z13" s="23" t="s">
        <v>75</v>
      </c>
      <c r="AA13" s="137">
        <f t="shared" si="0"/>
        <v>0</v>
      </c>
      <c r="AB13" s="142">
        <f>U13*X13*S13</f>
        <v>0</v>
      </c>
      <c r="AC13" s="52"/>
      <c r="AD13" s="78"/>
      <c r="AE13" s="78"/>
    </row>
    <row r="14" spans="1:31" s="53" customFormat="1" ht="20.100000000000001" hidden="1" customHeight="1" x14ac:dyDescent="0.25">
      <c r="A14" s="73"/>
      <c r="B14" s="74"/>
      <c r="C14" s="10"/>
      <c r="D14" s="71"/>
      <c r="E14" s="10"/>
      <c r="F14" s="71"/>
      <c r="G14" s="10"/>
      <c r="H14" s="69"/>
      <c r="I14" s="69"/>
      <c r="J14" s="70"/>
      <c r="K14" s="100"/>
      <c r="L14" s="151" t="s">
        <v>108</v>
      </c>
      <c r="M14" s="9"/>
      <c r="N14" s="9"/>
      <c r="O14" s="9"/>
      <c r="P14" s="57"/>
      <c r="Q14" s="57"/>
      <c r="R14" s="9"/>
      <c r="S14" s="27"/>
      <c r="T14" s="25"/>
      <c r="U14" s="24"/>
      <c r="V14" s="25" t="s">
        <v>70</v>
      </c>
      <c r="W14" s="25"/>
      <c r="X14" s="25">
        <v>13</v>
      </c>
      <c r="Y14" s="25" t="s">
        <v>61</v>
      </c>
      <c r="Z14" s="23" t="s">
        <v>75</v>
      </c>
      <c r="AA14" s="137">
        <f t="shared" si="0"/>
        <v>0</v>
      </c>
      <c r="AB14" s="142">
        <f>U14*X14</f>
        <v>0</v>
      </c>
      <c r="AC14" s="52"/>
      <c r="AD14" s="78"/>
      <c r="AE14" s="78"/>
    </row>
    <row r="15" spans="1:31" s="53" customFormat="1" ht="20.100000000000001" hidden="1" customHeight="1" x14ac:dyDescent="0.25">
      <c r="A15" s="73"/>
      <c r="B15" s="74"/>
      <c r="C15" s="10"/>
      <c r="D15" s="71"/>
      <c r="E15" s="10"/>
      <c r="F15" s="71"/>
      <c r="G15" s="31"/>
      <c r="H15" s="79"/>
      <c r="I15" s="79"/>
      <c r="J15" s="80"/>
      <c r="K15" s="100"/>
      <c r="L15" s="130" t="s">
        <v>210</v>
      </c>
      <c r="M15" s="32"/>
      <c r="N15" s="32"/>
      <c r="O15" s="32"/>
      <c r="P15" s="65"/>
      <c r="Q15" s="65"/>
      <c r="R15" s="32"/>
      <c r="S15" s="50">
        <v>13</v>
      </c>
      <c r="T15" s="2" t="s">
        <v>65</v>
      </c>
      <c r="U15" s="2"/>
      <c r="V15" s="2" t="s">
        <v>70</v>
      </c>
      <c r="W15" s="2"/>
      <c r="X15" s="2">
        <v>1</v>
      </c>
      <c r="Y15" s="2" t="s">
        <v>78</v>
      </c>
      <c r="Z15" s="7" t="s">
        <v>75</v>
      </c>
      <c r="AA15" s="149">
        <f>AB15/1000</f>
        <v>0</v>
      </c>
      <c r="AB15" s="142">
        <f>U15*X15*S15</f>
        <v>0</v>
      </c>
      <c r="AC15" s="168"/>
      <c r="AD15" s="78"/>
      <c r="AE15" s="78"/>
    </row>
    <row r="16" spans="1:31" s="53" customFormat="1" ht="20.100000000000001" hidden="1" customHeight="1" x14ac:dyDescent="0.25">
      <c r="A16" s="73"/>
      <c r="B16" s="74"/>
      <c r="C16" s="10"/>
      <c r="D16" s="71"/>
      <c r="E16" s="10"/>
      <c r="F16" s="92" t="s">
        <v>153</v>
      </c>
      <c r="G16" s="93"/>
      <c r="H16" s="91">
        <f>SUM(H17:H17)</f>
        <v>0</v>
      </c>
      <c r="I16" s="91"/>
      <c r="J16" s="86"/>
      <c r="K16" s="76"/>
      <c r="L16" s="83"/>
      <c r="M16" s="38"/>
      <c r="N16" s="38"/>
      <c r="O16" s="38"/>
      <c r="P16" s="81"/>
      <c r="Q16" s="81"/>
      <c r="R16" s="38"/>
      <c r="S16" s="84"/>
      <c r="T16" s="38"/>
      <c r="U16" s="38"/>
      <c r="V16" s="38"/>
      <c r="W16" s="38"/>
      <c r="X16" s="38"/>
      <c r="Y16" s="38"/>
      <c r="Z16" s="133"/>
      <c r="AA16" s="94"/>
      <c r="AB16" s="8"/>
      <c r="AC16" s="52"/>
      <c r="AD16" s="78"/>
      <c r="AE16" s="78"/>
    </row>
    <row r="17" spans="1:31" s="53" customFormat="1" ht="20.100000000000001" hidden="1" customHeight="1" x14ac:dyDescent="0.25">
      <c r="A17" s="73"/>
      <c r="B17" s="74"/>
      <c r="C17" s="10"/>
      <c r="D17" s="71"/>
      <c r="E17" s="10"/>
      <c r="F17" s="71"/>
      <c r="G17" s="39" t="s">
        <v>45</v>
      </c>
      <c r="H17" s="75">
        <f>AA17</f>
        <v>0</v>
      </c>
      <c r="I17" s="75"/>
      <c r="J17" s="87"/>
      <c r="K17" s="76"/>
      <c r="L17" s="129" t="s">
        <v>11</v>
      </c>
      <c r="M17" s="62"/>
      <c r="N17" s="62"/>
      <c r="O17" s="62"/>
      <c r="P17" s="63"/>
      <c r="Q17" s="63"/>
      <c r="R17" s="62"/>
      <c r="S17" s="50">
        <v>13</v>
      </c>
      <c r="T17" s="2" t="s">
        <v>65</v>
      </c>
      <c r="U17" s="3"/>
      <c r="V17" s="2" t="s">
        <v>70</v>
      </c>
      <c r="W17" s="2"/>
      <c r="X17" s="247">
        <v>1.2</v>
      </c>
      <c r="Y17" s="2"/>
      <c r="Z17" s="7" t="s">
        <v>75</v>
      </c>
      <c r="AA17" s="149">
        <f>AB17/1000</f>
        <v>0</v>
      </c>
      <c r="AB17" s="142">
        <f>S17*U17*X17</f>
        <v>0</v>
      </c>
      <c r="AC17" s="168"/>
      <c r="AD17" s="78"/>
      <c r="AE17" s="78"/>
    </row>
    <row r="18" spans="1:31" s="53" customFormat="1" ht="20.100000000000001" hidden="1" customHeight="1" x14ac:dyDescent="0.25">
      <c r="A18" s="73"/>
      <c r="B18" s="74"/>
      <c r="C18" s="10"/>
      <c r="D18" s="71"/>
      <c r="E18" s="10"/>
      <c r="F18" s="170" t="s">
        <v>131</v>
      </c>
      <c r="G18" s="93"/>
      <c r="H18" s="91">
        <f>H19+H51</f>
        <v>0</v>
      </c>
      <c r="I18" s="91"/>
      <c r="J18" s="86"/>
      <c r="K18" s="100"/>
      <c r="L18" s="83"/>
      <c r="M18" s="38"/>
      <c r="N18" s="38"/>
      <c r="O18" s="38"/>
      <c r="P18" s="81"/>
      <c r="Q18" s="81"/>
      <c r="R18" s="38"/>
      <c r="S18" s="84"/>
      <c r="T18" s="38"/>
      <c r="U18" s="38"/>
      <c r="V18" s="38"/>
      <c r="W18" s="38"/>
      <c r="X18" s="38"/>
      <c r="Y18" s="38"/>
      <c r="Z18" s="133"/>
      <c r="AA18" s="164"/>
      <c r="AB18" s="54"/>
      <c r="AC18" s="52"/>
      <c r="AD18" s="78"/>
      <c r="AE18" s="78"/>
    </row>
    <row r="19" spans="1:31" s="143" customFormat="1" ht="20.100000000000001" hidden="1" customHeight="1" x14ac:dyDescent="0.25">
      <c r="A19" s="141"/>
      <c r="B19" s="136"/>
      <c r="C19" s="20"/>
      <c r="D19" s="21"/>
      <c r="E19" s="21"/>
      <c r="F19" s="42"/>
      <c r="G19" s="42" t="s">
        <v>128</v>
      </c>
      <c r="H19" s="34">
        <f>AA19</f>
        <v>0</v>
      </c>
      <c r="I19" s="34"/>
      <c r="J19" s="35"/>
      <c r="K19" s="144"/>
      <c r="L19" s="26" t="s">
        <v>39</v>
      </c>
      <c r="M19" s="25"/>
      <c r="N19" s="25"/>
      <c r="O19" s="25"/>
      <c r="P19" s="24"/>
      <c r="Q19" s="24"/>
      <c r="R19" s="25"/>
      <c r="S19" s="27"/>
      <c r="T19" s="25"/>
      <c r="U19" s="24"/>
      <c r="V19" s="25"/>
      <c r="W19" s="25"/>
      <c r="X19" s="25"/>
      <c r="Y19" s="25"/>
      <c r="Z19" s="23"/>
      <c r="AA19" s="137">
        <f>AB19/1000</f>
        <v>0</v>
      </c>
      <c r="AB19" s="245">
        <f>AB20+AB23+AB30+AB34+AB37+AB38+AB47</f>
        <v>0</v>
      </c>
      <c r="AC19" s="139"/>
      <c r="AD19" s="140"/>
      <c r="AE19" s="148"/>
    </row>
    <row r="20" spans="1:31" s="143" customFormat="1" ht="20.100000000000001" hidden="1" customHeight="1" x14ac:dyDescent="0.25">
      <c r="A20" s="141"/>
      <c r="B20" s="136"/>
      <c r="C20" s="20"/>
      <c r="D20" s="21"/>
      <c r="E20" s="21"/>
      <c r="F20" s="20"/>
      <c r="G20" s="20"/>
      <c r="H20" s="34"/>
      <c r="I20" s="34"/>
      <c r="J20" s="35"/>
      <c r="K20" s="144"/>
      <c r="L20" s="26" t="s">
        <v>104</v>
      </c>
      <c r="M20" s="25"/>
      <c r="N20" s="25"/>
      <c r="O20" s="25"/>
      <c r="P20" s="24"/>
      <c r="Q20" s="24"/>
      <c r="R20" s="25"/>
      <c r="S20" s="27"/>
      <c r="T20" s="25"/>
      <c r="U20" s="24"/>
      <c r="V20" s="25"/>
      <c r="W20" s="25"/>
      <c r="X20" s="25"/>
      <c r="Y20" s="25"/>
      <c r="Z20" s="23"/>
      <c r="AA20" s="137">
        <f t="shared" ref="AA20:AA58" si="1">AB20/1000</f>
        <v>0</v>
      </c>
      <c r="AB20" s="142">
        <f>SUM(AB21:AB22)</f>
        <v>0</v>
      </c>
      <c r="AC20" s="139"/>
      <c r="AD20" s="140"/>
      <c r="AE20" s="148"/>
    </row>
    <row r="21" spans="1:31" s="143" customFormat="1" ht="20.100000000000001" hidden="1" customHeight="1" x14ac:dyDescent="0.25">
      <c r="A21" s="141"/>
      <c r="B21" s="136"/>
      <c r="C21" s="20"/>
      <c r="D21" s="21"/>
      <c r="E21" s="21"/>
      <c r="F21" s="20"/>
      <c r="G21" s="20"/>
      <c r="H21" s="34"/>
      <c r="I21" s="34"/>
      <c r="J21" s="35"/>
      <c r="K21" s="144"/>
      <c r="L21" s="26" t="s">
        <v>251</v>
      </c>
      <c r="M21" s="25"/>
      <c r="N21" s="25"/>
      <c r="O21" s="25"/>
      <c r="P21" s="24"/>
      <c r="Q21" s="24"/>
      <c r="R21" s="25"/>
      <c r="S21" s="27">
        <v>20</v>
      </c>
      <c r="T21" s="25" t="s">
        <v>81</v>
      </c>
      <c r="U21" s="24"/>
      <c r="V21" s="25" t="s">
        <v>70</v>
      </c>
      <c r="W21" s="25"/>
      <c r="X21" s="25">
        <v>2</v>
      </c>
      <c r="Y21" s="25" t="s">
        <v>78</v>
      </c>
      <c r="Z21" s="23" t="s">
        <v>75</v>
      </c>
      <c r="AA21" s="137">
        <f t="shared" si="1"/>
        <v>0</v>
      </c>
      <c r="AB21" s="142">
        <f>U21*X21*S21</f>
        <v>0</v>
      </c>
      <c r="AC21" s="139"/>
      <c r="AD21" s="140"/>
      <c r="AE21" s="148"/>
    </row>
    <row r="22" spans="1:31" s="143" customFormat="1" ht="20.100000000000001" hidden="1" customHeight="1" x14ac:dyDescent="0.25">
      <c r="A22" s="141"/>
      <c r="B22" s="136"/>
      <c r="C22" s="20"/>
      <c r="D22" s="21"/>
      <c r="E22" s="21"/>
      <c r="F22" s="20"/>
      <c r="G22" s="20"/>
      <c r="H22" s="34"/>
      <c r="I22" s="34"/>
      <c r="J22" s="35"/>
      <c r="K22" s="144"/>
      <c r="L22" s="26" t="s">
        <v>252</v>
      </c>
      <c r="M22" s="25"/>
      <c r="N22" s="25"/>
      <c r="O22" s="25"/>
      <c r="P22" s="24"/>
      <c r="Q22" s="24"/>
      <c r="R22" s="25"/>
      <c r="S22" s="27">
        <v>20</v>
      </c>
      <c r="T22" s="25" t="s">
        <v>81</v>
      </c>
      <c r="U22" s="24"/>
      <c r="V22" s="25" t="s">
        <v>70</v>
      </c>
      <c r="W22" s="25"/>
      <c r="X22" s="25">
        <v>2</v>
      </c>
      <c r="Y22" s="25" t="s">
        <v>78</v>
      </c>
      <c r="Z22" s="23" t="s">
        <v>75</v>
      </c>
      <c r="AA22" s="137">
        <f t="shared" si="1"/>
        <v>0</v>
      </c>
      <c r="AB22" s="142">
        <f>U22*X22*S22</f>
        <v>0</v>
      </c>
      <c r="AC22" s="139"/>
      <c r="AD22" s="140"/>
      <c r="AE22" s="148"/>
    </row>
    <row r="23" spans="1:31" s="143" customFormat="1" ht="20.100000000000001" hidden="1" customHeight="1" x14ac:dyDescent="0.25">
      <c r="A23" s="141"/>
      <c r="B23" s="136"/>
      <c r="C23" s="20"/>
      <c r="D23" s="21"/>
      <c r="E23" s="21"/>
      <c r="F23" s="20"/>
      <c r="G23" s="20"/>
      <c r="H23" s="34"/>
      <c r="I23" s="34"/>
      <c r="J23" s="35"/>
      <c r="K23" s="144"/>
      <c r="L23" s="26" t="s">
        <v>125</v>
      </c>
      <c r="M23" s="25"/>
      <c r="N23" s="25"/>
      <c r="O23" s="25"/>
      <c r="P23" s="24"/>
      <c r="Q23" s="24"/>
      <c r="R23" s="25"/>
      <c r="S23" s="27"/>
      <c r="T23" s="25"/>
      <c r="U23" s="24"/>
      <c r="V23" s="25"/>
      <c r="W23" s="25"/>
      <c r="X23" s="25"/>
      <c r="Y23" s="25"/>
      <c r="Z23" s="23"/>
      <c r="AA23" s="137">
        <f t="shared" si="1"/>
        <v>0</v>
      </c>
      <c r="AB23" s="142">
        <f>SUM(AB24:AB29)</f>
        <v>0</v>
      </c>
      <c r="AC23" s="139"/>
      <c r="AD23" s="140"/>
      <c r="AE23" s="148"/>
    </row>
    <row r="24" spans="1:31" s="143" customFormat="1" ht="20.100000000000001" hidden="1" customHeight="1" x14ac:dyDescent="0.25">
      <c r="A24" s="141"/>
      <c r="B24" s="136"/>
      <c r="C24" s="20"/>
      <c r="D24" s="21"/>
      <c r="E24" s="21"/>
      <c r="F24" s="20"/>
      <c r="G24" s="20"/>
      <c r="H24" s="34"/>
      <c r="I24" s="34"/>
      <c r="J24" s="35"/>
      <c r="K24" s="144"/>
      <c r="L24" s="26" t="s">
        <v>253</v>
      </c>
      <c r="M24" s="25"/>
      <c r="N24" s="25"/>
      <c r="O24" s="25"/>
      <c r="P24" s="24"/>
      <c r="Q24" s="24"/>
      <c r="R24" s="25"/>
      <c r="S24" s="27"/>
      <c r="T24" s="25"/>
      <c r="U24" s="24"/>
      <c r="V24" s="25" t="s">
        <v>70</v>
      </c>
      <c r="W24" s="25"/>
      <c r="X24" s="25">
        <v>2</v>
      </c>
      <c r="Y24" s="25" t="s">
        <v>78</v>
      </c>
      <c r="Z24" s="23" t="s">
        <v>75</v>
      </c>
      <c r="AA24" s="137">
        <f t="shared" si="1"/>
        <v>0</v>
      </c>
      <c r="AB24" s="142">
        <f>U24*X24</f>
        <v>0</v>
      </c>
      <c r="AC24" s="139"/>
      <c r="AD24" s="140"/>
      <c r="AE24" s="148"/>
    </row>
    <row r="25" spans="1:31" s="143" customFormat="1" ht="20.100000000000001" hidden="1" customHeight="1" x14ac:dyDescent="0.25">
      <c r="A25" s="141"/>
      <c r="B25" s="136"/>
      <c r="C25" s="20"/>
      <c r="D25" s="21"/>
      <c r="E25" s="21"/>
      <c r="F25" s="20"/>
      <c r="G25" s="20"/>
      <c r="H25" s="34"/>
      <c r="I25" s="34"/>
      <c r="J25" s="35"/>
      <c r="K25" s="144"/>
      <c r="L25" s="26" t="s">
        <v>264</v>
      </c>
      <c r="M25" s="25"/>
      <c r="N25" s="25"/>
      <c r="O25" s="25"/>
      <c r="P25" s="24"/>
      <c r="Q25" s="24"/>
      <c r="R25" s="25"/>
      <c r="S25" s="27"/>
      <c r="T25" s="25"/>
      <c r="U25" s="24"/>
      <c r="V25" s="25" t="s">
        <v>70</v>
      </c>
      <c r="W25" s="25"/>
      <c r="X25" s="25">
        <v>1</v>
      </c>
      <c r="Y25" s="25" t="s">
        <v>78</v>
      </c>
      <c r="Z25" s="23" t="s">
        <v>75</v>
      </c>
      <c r="AA25" s="137">
        <f t="shared" si="1"/>
        <v>0</v>
      </c>
      <c r="AB25" s="142">
        <f>U25*X25</f>
        <v>0</v>
      </c>
      <c r="AC25" s="139"/>
      <c r="AD25" s="140"/>
      <c r="AE25" s="148"/>
    </row>
    <row r="26" spans="1:31" s="143" customFormat="1" ht="20.100000000000001" hidden="1" customHeight="1" x14ac:dyDescent="0.25">
      <c r="A26" s="141"/>
      <c r="B26" s="136"/>
      <c r="C26" s="20"/>
      <c r="D26" s="21"/>
      <c r="E26" s="21"/>
      <c r="F26" s="20"/>
      <c r="G26" s="20"/>
      <c r="H26" s="34"/>
      <c r="I26" s="34"/>
      <c r="J26" s="35"/>
      <c r="K26" s="144"/>
      <c r="L26" s="26" t="s">
        <v>260</v>
      </c>
      <c r="M26" s="25"/>
      <c r="N26" s="25"/>
      <c r="O26" s="25"/>
      <c r="P26" s="24"/>
      <c r="Q26" s="24"/>
      <c r="R26" s="25"/>
      <c r="S26" s="27"/>
      <c r="T26" s="25"/>
      <c r="U26" s="24"/>
      <c r="V26" s="25" t="s">
        <v>70</v>
      </c>
      <c r="W26" s="25"/>
      <c r="X26" s="25">
        <v>1</v>
      </c>
      <c r="Y26" s="25" t="s">
        <v>78</v>
      </c>
      <c r="Z26" s="23" t="s">
        <v>75</v>
      </c>
      <c r="AA26" s="137">
        <f t="shared" si="1"/>
        <v>0</v>
      </c>
      <c r="AB26" s="142">
        <f>U26*X26</f>
        <v>0</v>
      </c>
      <c r="AC26" s="139"/>
      <c r="AD26" s="140"/>
      <c r="AE26" s="148"/>
    </row>
    <row r="27" spans="1:31" s="143" customFormat="1" ht="20.100000000000001" hidden="1" customHeight="1" x14ac:dyDescent="0.25">
      <c r="A27" s="141"/>
      <c r="B27" s="136"/>
      <c r="C27" s="20"/>
      <c r="D27" s="21"/>
      <c r="E27" s="21"/>
      <c r="F27" s="20"/>
      <c r="G27" s="20"/>
      <c r="H27" s="34"/>
      <c r="I27" s="34"/>
      <c r="J27" s="35"/>
      <c r="K27" s="144"/>
      <c r="L27" s="26" t="s">
        <v>262</v>
      </c>
      <c r="M27" s="25"/>
      <c r="N27" s="25"/>
      <c r="O27" s="25"/>
      <c r="P27" s="24"/>
      <c r="Q27" s="24"/>
      <c r="R27" s="25"/>
      <c r="S27" s="27"/>
      <c r="T27" s="25"/>
      <c r="U27" s="24"/>
      <c r="V27" s="25" t="s">
        <v>70</v>
      </c>
      <c r="W27" s="25"/>
      <c r="X27" s="25">
        <v>1</v>
      </c>
      <c r="Y27" s="25" t="s">
        <v>78</v>
      </c>
      <c r="Z27" s="23" t="s">
        <v>75</v>
      </c>
      <c r="AA27" s="137">
        <f t="shared" si="1"/>
        <v>0</v>
      </c>
      <c r="AB27" s="142">
        <f>U27*X27</f>
        <v>0</v>
      </c>
      <c r="AC27" s="139"/>
      <c r="AD27" s="140"/>
      <c r="AE27" s="148"/>
    </row>
    <row r="28" spans="1:31" s="143" customFormat="1" ht="20.100000000000001" hidden="1" customHeight="1" x14ac:dyDescent="0.25">
      <c r="A28" s="141"/>
      <c r="B28" s="136"/>
      <c r="C28" s="20"/>
      <c r="D28" s="21"/>
      <c r="E28" s="21"/>
      <c r="F28" s="20"/>
      <c r="G28" s="20"/>
      <c r="H28" s="34"/>
      <c r="I28" s="34"/>
      <c r="J28" s="35"/>
      <c r="K28" s="144"/>
      <c r="L28" s="26" t="s">
        <v>203</v>
      </c>
      <c r="M28" s="25"/>
      <c r="N28" s="25"/>
      <c r="O28" s="25"/>
      <c r="P28" s="24"/>
      <c r="Q28" s="24"/>
      <c r="R28" s="25"/>
      <c r="S28" s="27"/>
      <c r="T28" s="25"/>
      <c r="U28" s="24"/>
      <c r="V28" s="25" t="s">
        <v>70</v>
      </c>
      <c r="W28" s="25"/>
      <c r="X28" s="25">
        <v>1</v>
      </c>
      <c r="Y28" s="25" t="s">
        <v>78</v>
      </c>
      <c r="Z28" s="23" t="s">
        <v>75</v>
      </c>
      <c r="AA28" s="137">
        <f t="shared" si="1"/>
        <v>0</v>
      </c>
      <c r="AB28" s="142">
        <f>U28*X28</f>
        <v>0</v>
      </c>
      <c r="AC28" s="139"/>
      <c r="AD28" s="140"/>
      <c r="AE28" s="148"/>
    </row>
    <row r="29" spans="1:31" s="143" customFormat="1" ht="20.100000000000001" hidden="1" customHeight="1" x14ac:dyDescent="0.25">
      <c r="A29" s="141"/>
      <c r="B29" s="136"/>
      <c r="C29" s="20"/>
      <c r="D29" s="21"/>
      <c r="E29" s="21"/>
      <c r="F29" s="20"/>
      <c r="G29" s="20"/>
      <c r="H29" s="34"/>
      <c r="I29" s="34"/>
      <c r="J29" s="35"/>
      <c r="K29" s="144"/>
      <c r="L29" s="26" t="s">
        <v>215</v>
      </c>
      <c r="M29" s="25"/>
      <c r="N29" s="25"/>
      <c r="O29" s="25"/>
      <c r="P29" s="24"/>
      <c r="Q29" s="24"/>
      <c r="R29" s="25"/>
      <c r="S29" s="27">
        <v>2</v>
      </c>
      <c r="T29" s="25" t="s">
        <v>5</v>
      </c>
      <c r="U29" s="24"/>
      <c r="V29" s="25" t="s">
        <v>70</v>
      </c>
      <c r="W29" s="25"/>
      <c r="X29" s="25">
        <v>5</v>
      </c>
      <c r="Y29" s="25" t="s">
        <v>63</v>
      </c>
      <c r="Z29" s="23" t="s">
        <v>75</v>
      </c>
      <c r="AA29" s="137">
        <f t="shared" si="1"/>
        <v>0</v>
      </c>
      <c r="AB29" s="142">
        <f>U29*X29*S29</f>
        <v>0</v>
      </c>
      <c r="AC29" s="139"/>
      <c r="AD29" s="140"/>
      <c r="AE29" s="148"/>
    </row>
    <row r="30" spans="1:31" s="143" customFormat="1" ht="20.100000000000001" hidden="1" customHeight="1" x14ac:dyDescent="0.25">
      <c r="A30" s="141"/>
      <c r="B30" s="136"/>
      <c r="C30" s="20"/>
      <c r="D30" s="21"/>
      <c r="E30" s="21"/>
      <c r="F30" s="20"/>
      <c r="G30" s="20"/>
      <c r="H30" s="34"/>
      <c r="I30" s="34"/>
      <c r="J30" s="35"/>
      <c r="K30" s="144"/>
      <c r="L30" s="26" t="s">
        <v>109</v>
      </c>
      <c r="M30" s="25"/>
      <c r="N30" s="25"/>
      <c r="O30" s="25"/>
      <c r="P30" s="24"/>
      <c r="Q30" s="24"/>
      <c r="R30" s="25"/>
      <c r="S30" s="27"/>
      <c r="T30" s="25"/>
      <c r="U30" s="24"/>
      <c r="V30" s="25"/>
      <c r="W30" s="25"/>
      <c r="X30" s="25"/>
      <c r="Y30" s="25"/>
      <c r="Z30" s="23"/>
      <c r="AA30" s="137">
        <f t="shared" si="1"/>
        <v>0</v>
      </c>
      <c r="AB30" s="142">
        <f>SUM(AB31:AB33)</f>
        <v>0</v>
      </c>
      <c r="AC30" s="139"/>
      <c r="AD30" s="140"/>
      <c r="AE30" s="148"/>
    </row>
    <row r="31" spans="1:31" s="143" customFormat="1" ht="20.100000000000001" hidden="1" customHeight="1" x14ac:dyDescent="0.25">
      <c r="A31" s="141"/>
      <c r="B31" s="136"/>
      <c r="C31" s="20"/>
      <c r="D31" s="21"/>
      <c r="E31" s="21"/>
      <c r="F31" s="20"/>
      <c r="G31" s="20"/>
      <c r="H31" s="34"/>
      <c r="I31" s="34"/>
      <c r="J31" s="35"/>
      <c r="K31" s="144"/>
      <c r="L31" s="26" t="s">
        <v>216</v>
      </c>
      <c r="M31" s="25"/>
      <c r="N31" s="25"/>
      <c r="O31" s="25"/>
      <c r="P31" s="24"/>
      <c r="Q31" s="24"/>
      <c r="R31" s="25"/>
      <c r="S31" s="27"/>
      <c r="T31" s="25"/>
      <c r="U31" s="24"/>
      <c r="V31" s="25" t="s">
        <v>70</v>
      </c>
      <c r="W31" s="25"/>
      <c r="X31" s="25">
        <v>1</v>
      </c>
      <c r="Y31" s="25" t="s">
        <v>78</v>
      </c>
      <c r="Z31" s="23" t="s">
        <v>75</v>
      </c>
      <c r="AA31" s="137">
        <f t="shared" si="1"/>
        <v>0</v>
      </c>
      <c r="AB31" s="142">
        <f>U31*X31</f>
        <v>0</v>
      </c>
      <c r="AC31" s="139"/>
      <c r="AD31" s="140"/>
      <c r="AE31" s="148"/>
    </row>
    <row r="32" spans="1:31" s="143" customFormat="1" ht="20.100000000000001" hidden="1" customHeight="1" x14ac:dyDescent="0.25">
      <c r="A32" s="141"/>
      <c r="B32" s="136"/>
      <c r="C32" s="20"/>
      <c r="D32" s="21"/>
      <c r="E32" s="21"/>
      <c r="F32" s="20"/>
      <c r="G32" s="20"/>
      <c r="H32" s="34"/>
      <c r="I32" s="34"/>
      <c r="J32" s="35"/>
      <c r="K32" s="144"/>
      <c r="L32" s="26" t="s">
        <v>200</v>
      </c>
      <c r="M32" s="25"/>
      <c r="N32" s="25"/>
      <c r="O32" s="25"/>
      <c r="P32" s="24"/>
      <c r="Q32" s="24"/>
      <c r="R32" s="25"/>
      <c r="S32" s="27"/>
      <c r="T32" s="25"/>
      <c r="U32" s="24"/>
      <c r="V32" s="25" t="s">
        <v>70</v>
      </c>
      <c r="W32" s="25"/>
      <c r="X32" s="25">
        <v>4</v>
      </c>
      <c r="Y32" s="25" t="s">
        <v>18</v>
      </c>
      <c r="Z32" s="23" t="s">
        <v>75</v>
      </c>
      <c r="AA32" s="137">
        <f t="shared" si="1"/>
        <v>0</v>
      </c>
      <c r="AB32" s="142">
        <f>U32*X32</f>
        <v>0</v>
      </c>
      <c r="AC32" s="139"/>
      <c r="AD32" s="140"/>
      <c r="AE32" s="148"/>
    </row>
    <row r="33" spans="1:31" s="143" customFormat="1" ht="20.100000000000001" hidden="1" customHeight="1" x14ac:dyDescent="0.25">
      <c r="A33" s="141"/>
      <c r="B33" s="136"/>
      <c r="C33" s="20"/>
      <c r="D33" s="21"/>
      <c r="E33" s="21"/>
      <c r="F33" s="20"/>
      <c r="G33" s="20"/>
      <c r="H33" s="34"/>
      <c r="I33" s="34"/>
      <c r="J33" s="35"/>
      <c r="K33" s="144"/>
      <c r="L33" s="26" t="s">
        <v>266</v>
      </c>
      <c r="M33" s="25"/>
      <c r="N33" s="25"/>
      <c r="O33" s="25"/>
      <c r="P33" s="24"/>
      <c r="Q33" s="24"/>
      <c r="R33" s="25"/>
      <c r="S33" s="27"/>
      <c r="T33" s="25"/>
      <c r="U33" s="24"/>
      <c r="V33" s="25" t="s">
        <v>70</v>
      </c>
      <c r="W33" s="25"/>
      <c r="X33" s="25">
        <v>2</v>
      </c>
      <c r="Y33" s="25" t="s">
        <v>18</v>
      </c>
      <c r="Z33" s="23" t="s">
        <v>75</v>
      </c>
      <c r="AA33" s="137">
        <f t="shared" si="1"/>
        <v>0</v>
      </c>
      <c r="AB33" s="142">
        <f>U33*X33</f>
        <v>0</v>
      </c>
      <c r="AC33" s="139"/>
      <c r="AD33" s="140"/>
      <c r="AE33" s="148"/>
    </row>
    <row r="34" spans="1:31" s="143" customFormat="1" ht="20.100000000000001" hidden="1" customHeight="1" x14ac:dyDescent="0.25">
      <c r="A34" s="141"/>
      <c r="B34" s="136"/>
      <c r="C34" s="20"/>
      <c r="D34" s="21"/>
      <c r="E34" s="21"/>
      <c r="F34" s="20"/>
      <c r="G34" s="20"/>
      <c r="H34" s="34"/>
      <c r="I34" s="34"/>
      <c r="J34" s="35"/>
      <c r="K34" s="144"/>
      <c r="L34" s="26" t="s">
        <v>103</v>
      </c>
      <c r="M34" s="25"/>
      <c r="N34" s="25"/>
      <c r="O34" s="25"/>
      <c r="P34" s="24"/>
      <c r="Q34" s="24"/>
      <c r="R34" s="25"/>
      <c r="S34" s="27"/>
      <c r="T34" s="25"/>
      <c r="U34" s="24"/>
      <c r="V34" s="25"/>
      <c r="W34" s="25"/>
      <c r="X34" s="25"/>
      <c r="Y34" s="25"/>
      <c r="Z34" s="23"/>
      <c r="AA34" s="137">
        <f t="shared" si="1"/>
        <v>0</v>
      </c>
      <c r="AB34" s="142">
        <f>SUM(AB35:AB36)</f>
        <v>0</v>
      </c>
      <c r="AC34" s="139"/>
      <c r="AD34" s="140"/>
      <c r="AE34" s="148"/>
    </row>
    <row r="35" spans="1:31" s="143" customFormat="1" ht="20.100000000000001" hidden="1" customHeight="1" x14ac:dyDescent="0.25">
      <c r="A35" s="141"/>
      <c r="B35" s="136"/>
      <c r="C35" s="20"/>
      <c r="D35" s="21"/>
      <c r="E35" s="21"/>
      <c r="F35" s="20"/>
      <c r="G35" s="20"/>
      <c r="H35" s="34"/>
      <c r="I35" s="34"/>
      <c r="J35" s="35"/>
      <c r="K35" s="144"/>
      <c r="L35" s="26" t="s">
        <v>258</v>
      </c>
      <c r="M35" s="25"/>
      <c r="N35" s="25"/>
      <c r="O35" s="25"/>
      <c r="P35" s="24"/>
      <c r="Q35" s="24"/>
      <c r="R35" s="25"/>
      <c r="S35" s="27"/>
      <c r="T35" s="25"/>
      <c r="U35" s="24"/>
      <c r="V35" s="25" t="s">
        <v>70</v>
      </c>
      <c r="W35" s="25"/>
      <c r="X35" s="25">
        <v>1</v>
      </c>
      <c r="Y35" s="25" t="s">
        <v>78</v>
      </c>
      <c r="Z35" s="23" t="s">
        <v>75</v>
      </c>
      <c r="AA35" s="137">
        <f t="shared" si="1"/>
        <v>0</v>
      </c>
      <c r="AB35" s="142">
        <f>U35*X35</f>
        <v>0</v>
      </c>
      <c r="AC35" s="139"/>
      <c r="AD35" s="140"/>
      <c r="AE35" s="148"/>
    </row>
    <row r="36" spans="1:31" s="143" customFormat="1" ht="20.100000000000001" hidden="1" customHeight="1" x14ac:dyDescent="0.25">
      <c r="A36" s="141"/>
      <c r="B36" s="136"/>
      <c r="C36" s="20"/>
      <c r="D36" s="21"/>
      <c r="E36" s="21"/>
      <c r="F36" s="20"/>
      <c r="G36" s="20"/>
      <c r="H36" s="34"/>
      <c r="I36" s="34"/>
      <c r="J36" s="35"/>
      <c r="K36" s="144"/>
      <c r="L36" s="26" t="s">
        <v>265</v>
      </c>
      <c r="M36" s="25"/>
      <c r="N36" s="25"/>
      <c r="O36" s="25"/>
      <c r="P36" s="24"/>
      <c r="Q36" s="24"/>
      <c r="R36" s="25"/>
      <c r="S36" s="27"/>
      <c r="T36" s="25"/>
      <c r="U36" s="24"/>
      <c r="V36" s="25" t="s">
        <v>70</v>
      </c>
      <c r="W36" s="25"/>
      <c r="X36" s="25">
        <v>10</v>
      </c>
      <c r="Y36" s="25" t="s">
        <v>78</v>
      </c>
      <c r="Z36" s="23" t="s">
        <v>75</v>
      </c>
      <c r="AA36" s="137">
        <f t="shared" si="1"/>
        <v>0</v>
      </c>
      <c r="AB36" s="142">
        <f>U36*X36</f>
        <v>0</v>
      </c>
      <c r="AC36" s="139"/>
      <c r="AD36" s="140"/>
      <c r="AE36" s="148"/>
    </row>
    <row r="37" spans="1:31" s="143" customFormat="1" ht="20.100000000000001" hidden="1" customHeight="1" x14ac:dyDescent="0.25">
      <c r="A37" s="141"/>
      <c r="B37" s="136"/>
      <c r="C37" s="20"/>
      <c r="D37" s="21"/>
      <c r="E37" s="21"/>
      <c r="F37" s="20"/>
      <c r="G37" s="20"/>
      <c r="H37" s="34"/>
      <c r="I37" s="34"/>
      <c r="J37" s="35"/>
      <c r="K37" s="144"/>
      <c r="L37" s="26" t="s">
        <v>198</v>
      </c>
      <c r="M37" s="25"/>
      <c r="N37" s="25"/>
      <c r="O37" s="25"/>
      <c r="P37" s="24"/>
      <c r="Q37" s="24"/>
      <c r="R37" s="25"/>
      <c r="S37" s="27">
        <v>2</v>
      </c>
      <c r="T37" s="25" t="s">
        <v>65</v>
      </c>
      <c r="U37" s="24"/>
      <c r="V37" s="25" t="s">
        <v>70</v>
      </c>
      <c r="W37" s="25"/>
      <c r="X37" s="25">
        <v>6</v>
      </c>
      <c r="Y37" s="25" t="s">
        <v>78</v>
      </c>
      <c r="Z37" s="23" t="s">
        <v>75</v>
      </c>
      <c r="AA37" s="137">
        <f t="shared" si="1"/>
        <v>0</v>
      </c>
      <c r="AB37" s="142">
        <f>U37*X37*S37</f>
        <v>0</v>
      </c>
      <c r="AC37" s="139"/>
      <c r="AD37" s="140"/>
      <c r="AE37" s="148"/>
    </row>
    <row r="38" spans="1:31" s="143" customFormat="1" ht="20.100000000000001" hidden="1" customHeight="1" x14ac:dyDescent="0.25">
      <c r="A38" s="141"/>
      <c r="B38" s="136"/>
      <c r="C38" s="20"/>
      <c r="D38" s="21"/>
      <c r="E38" s="21"/>
      <c r="F38" s="20"/>
      <c r="G38" s="20"/>
      <c r="H38" s="34"/>
      <c r="I38" s="34"/>
      <c r="J38" s="35"/>
      <c r="K38" s="144"/>
      <c r="L38" s="26" t="s">
        <v>113</v>
      </c>
      <c r="M38" s="25"/>
      <c r="N38" s="25"/>
      <c r="O38" s="25"/>
      <c r="P38" s="24"/>
      <c r="Q38" s="24"/>
      <c r="R38" s="25"/>
      <c r="S38" s="27"/>
      <c r="T38" s="25"/>
      <c r="U38" s="24"/>
      <c r="V38" s="25"/>
      <c r="W38" s="25"/>
      <c r="X38" s="25"/>
      <c r="Y38" s="25"/>
      <c r="Z38" s="23"/>
      <c r="AA38" s="137">
        <f t="shared" si="1"/>
        <v>0</v>
      </c>
      <c r="AB38" s="142">
        <f>SUM(AB39:AB46)</f>
        <v>0</v>
      </c>
      <c r="AC38" s="139"/>
      <c r="AD38" s="140"/>
      <c r="AE38" s="148"/>
    </row>
    <row r="39" spans="1:31" s="143" customFormat="1" ht="20.100000000000001" hidden="1" customHeight="1" x14ac:dyDescent="0.25">
      <c r="A39" s="141"/>
      <c r="B39" s="136"/>
      <c r="C39" s="20"/>
      <c r="D39" s="21"/>
      <c r="E39" s="21"/>
      <c r="F39" s="20"/>
      <c r="G39" s="20"/>
      <c r="H39" s="34"/>
      <c r="I39" s="34"/>
      <c r="J39" s="35"/>
      <c r="K39" s="144"/>
      <c r="L39" s="26" t="s">
        <v>163</v>
      </c>
      <c r="M39" s="25"/>
      <c r="N39" s="25"/>
      <c r="O39" s="25"/>
      <c r="P39" s="24"/>
      <c r="Q39" s="24"/>
      <c r="R39" s="25"/>
      <c r="S39" s="27">
        <v>2</v>
      </c>
      <c r="T39" s="25" t="s">
        <v>5</v>
      </c>
      <c r="U39" s="24"/>
      <c r="V39" s="25" t="s">
        <v>70</v>
      </c>
      <c r="W39" s="25"/>
      <c r="X39" s="25">
        <v>30</v>
      </c>
      <c r="Y39" s="25" t="s">
        <v>82</v>
      </c>
      <c r="Z39" s="23" t="s">
        <v>75</v>
      </c>
      <c r="AA39" s="137">
        <f t="shared" si="1"/>
        <v>0</v>
      </c>
      <c r="AB39" s="142">
        <f>U39*X39*S39</f>
        <v>0</v>
      </c>
      <c r="AC39" s="139"/>
      <c r="AD39" s="140"/>
      <c r="AE39" s="148"/>
    </row>
    <row r="40" spans="1:31" s="143" customFormat="1" ht="20.100000000000001" hidden="1" customHeight="1" x14ac:dyDescent="0.25">
      <c r="A40" s="141"/>
      <c r="B40" s="136"/>
      <c r="C40" s="20"/>
      <c r="D40" s="21"/>
      <c r="E40" s="21"/>
      <c r="F40" s="20"/>
      <c r="G40" s="20"/>
      <c r="H40" s="34"/>
      <c r="I40" s="34"/>
      <c r="J40" s="35"/>
      <c r="K40" s="144"/>
      <c r="L40" s="26" t="s">
        <v>199</v>
      </c>
      <c r="M40" s="25"/>
      <c r="N40" s="25"/>
      <c r="O40" s="25"/>
      <c r="P40" s="24"/>
      <c r="Q40" s="24"/>
      <c r="R40" s="25"/>
      <c r="S40" s="27">
        <v>2</v>
      </c>
      <c r="T40" s="25" t="s">
        <v>79</v>
      </c>
      <c r="U40" s="24"/>
      <c r="V40" s="25" t="s">
        <v>70</v>
      </c>
      <c r="W40" s="25"/>
      <c r="X40" s="25">
        <v>2</v>
      </c>
      <c r="Y40" s="25" t="s">
        <v>18</v>
      </c>
      <c r="Z40" s="23" t="s">
        <v>75</v>
      </c>
      <c r="AA40" s="137">
        <f t="shared" si="1"/>
        <v>0</v>
      </c>
      <c r="AB40" s="142">
        <f>U40*X40*S40</f>
        <v>0</v>
      </c>
      <c r="AC40" s="139"/>
      <c r="AD40" s="140"/>
      <c r="AE40" s="148"/>
    </row>
    <row r="41" spans="1:31" s="143" customFormat="1" ht="20.100000000000001" hidden="1" customHeight="1" x14ac:dyDescent="0.25">
      <c r="A41" s="141"/>
      <c r="B41" s="136"/>
      <c r="C41" s="20"/>
      <c r="D41" s="21"/>
      <c r="E41" s="21"/>
      <c r="F41" s="20"/>
      <c r="G41" s="20"/>
      <c r="H41" s="34"/>
      <c r="I41" s="34"/>
      <c r="J41" s="35"/>
      <c r="K41" s="144"/>
      <c r="L41" s="26" t="s">
        <v>201</v>
      </c>
      <c r="M41" s="25"/>
      <c r="N41" s="25"/>
      <c r="O41" s="25"/>
      <c r="P41" s="24"/>
      <c r="Q41" s="24"/>
      <c r="R41" s="25"/>
      <c r="S41" s="27"/>
      <c r="T41" s="25"/>
      <c r="U41" s="24"/>
      <c r="V41" s="25" t="s">
        <v>70</v>
      </c>
      <c r="W41" s="25"/>
      <c r="X41" s="25">
        <v>2</v>
      </c>
      <c r="Y41" s="25" t="s">
        <v>18</v>
      </c>
      <c r="Z41" s="23" t="s">
        <v>75</v>
      </c>
      <c r="AA41" s="137">
        <f t="shared" si="1"/>
        <v>0</v>
      </c>
      <c r="AB41" s="142">
        <f>U41*X41</f>
        <v>0</v>
      </c>
      <c r="AC41" s="139"/>
      <c r="AD41" s="140"/>
      <c r="AE41" s="148"/>
    </row>
    <row r="42" spans="1:31" s="143" customFormat="1" ht="20.100000000000001" hidden="1" customHeight="1" x14ac:dyDescent="0.25">
      <c r="A42" s="141"/>
      <c r="B42" s="136"/>
      <c r="C42" s="20"/>
      <c r="D42" s="21"/>
      <c r="E42" s="21"/>
      <c r="F42" s="20"/>
      <c r="G42" s="20"/>
      <c r="H42" s="34"/>
      <c r="I42" s="34"/>
      <c r="J42" s="35"/>
      <c r="K42" s="144"/>
      <c r="L42" s="26" t="s">
        <v>288</v>
      </c>
      <c r="M42" s="25"/>
      <c r="N42" s="25"/>
      <c r="O42" s="25"/>
      <c r="P42" s="24"/>
      <c r="Q42" s="24"/>
      <c r="R42" s="25"/>
      <c r="S42" s="27"/>
      <c r="T42" s="25"/>
      <c r="U42" s="24"/>
      <c r="V42" s="25" t="s">
        <v>70</v>
      </c>
      <c r="W42" s="25"/>
      <c r="X42" s="25">
        <v>3</v>
      </c>
      <c r="Y42" s="25" t="s">
        <v>18</v>
      </c>
      <c r="Z42" s="23" t="s">
        <v>75</v>
      </c>
      <c r="AA42" s="137">
        <f t="shared" si="1"/>
        <v>0</v>
      </c>
      <c r="AB42" s="142">
        <f>U42*X42</f>
        <v>0</v>
      </c>
      <c r="AC42" s="139"/>
      <c r="AD42" s="140"/>
      <c r="AE42" s="148"/>
    </row>
    <row r="43" spans="1:31" s="143" customFormat="1" ht="20.100000000000001" hidden="1" customHeight="1" x14ac:dyDescent="0.25">
      <c r="A43" s="141"/>
      <c r="B43" s="136"/>
      <c r="C43" s="20"/>
      <c r="D43" s="21"/>
      <c r="E43" s="21"/>
      <c r="F43" s="20"/>
      <c r="G43" s="20"/>
      <c r="H43" s="34"/>
      <c r="I43" s="34"/>
      <c r="J43" s="35"/>
      <c r="K43" s="144"/>
      <c r="L43" s="26" t="s">
        <v>261</v>
      </c>
      <c r="M43" s="25"/>
      <c r="N43" s="25"/>
      <c r="O43" s="25"/>
      <c r="P43" s="24"/>
      <c r="Q43" s="24"/>
      <c r="R43" s="25"/>
      <c r="S43" s="27">
        <v>2</v>
      </c>
      <c r="T43" s="25" t="s">
        <v>5</v>
      </c>
      <c r="U43" s="24"/>
      <c r="V43" s="25" t="s">
        <v>70</v>
      </c>
      <c r="W43" s="25"/>
      <c r="X43" s="25">
        <v>5</v>
      </c>
      <c r="Y43" s="25" t="s">
        <v>63</v>
      </c>
      <c r="Z43" s="23" t="s">
        <v>75</v>
      </c>
      <c r="AA43" s="137">
        <f t="shared" si="1"/>
        <v>0</v>
      </c>
      <c r="AB43" s="142">
        <f>U43*X43*S43</f>
        <v>0</v>
      </c>
      <c r="AC43" s="139"/>
      <c r="AD43" s="140"/>
      <c r="AE43" s="148"/>
    </row>
    <row r="44" spans="1:31" s="143" customFormat="1" ht="20.100000000000001" hidden="1" customHeight="1" x14ac:dyDescent="0.25">
      <c r="A44" s="141"/>
      <c r="B44" s="136"/>
      <c r="C44" s="20"/>
      <c r="D44" s="21"/>
      <c r="E44" s="21"/>
      <c r="F44" s="20"/>
      <c r="G44" s="20"/>
      <c r="H44" s="34"/>
      <c r="I44" s="34"/>
      <c r="J44" s="35"/>
      <c r="K44" s="144"/>
      <c r="L44" s="26" t="s">
        <v>289</v>
      </c>
      <c r="M44" s="25"/>
      <c r="N44" s="25"/>
      <c r="O44" s="25"/>
      <c r="P44" s="24"/>
      <c r="Q44" s="24"/>
      <c r="R44" s="25"/>
      <c r="S44" s="27"/>
      <c r="T44" s="25"/>
      <c r="U44" s="24"/>
      <c r="V44" s="25" t="s">
        <v>70</v>
      </c>
      <c r="W44" s="25"/>
      <c r="X44" s="25">
        <v>4</v>
      </c>
      <c r="Y44" s="25" t="s">
        <v>78</v>
      </c>
      <c r="Z44" s="23" t="s">
        <v>75</v>
      </c>
      <c r="AA44" s="137">
        <f t="shared" si="1"/>
        <v>0</v>
      </c>
      <c r="AB44" s="142">
        <f>U44*X44</f>
        <v>0</v>
      </c>
      <c r="AC44" s="139"/>
      <c r="AD44" s="140"/>
      <c r="AE44" s="148"/>
    </row>
    <row r="45" spans="1:31" s="143" customFormat="1" ht="20.100000000000001" hidden="1" customHeight="1" x14ac:dyDescent="0.25">
      <c r="A45" s="141"/>
      <c r="B45" s="136"/>
      <c r="C45" s="20"/>
      <c r="D45" s="21"/>
      <c r="E45" s="21"/>
      <c r="F45" s="20"/>
      <c r="G45" s="20"/>
      <c r="H45" s="34"/>
      <c r="I45" s="34"/>
      <c r="J45" s="35"/>
      <c r="K45" s="144"/>
      <c r="L45" s="26" t="s">
        <v>204</v>
      </c>
      <c r="M45" s="25"/>
      <c r="N45" s="25"/>
      <c r="O45" s="25"/>
      <c r="P45" s="24"/>
      <c r="Q45" s="24"/>
      <c r="R45" s="25"/>
      <c r="S45" s="27">
        <v>2</v>
      </c>
      <c r="T45" s="25" t="s">
        <v>87</v>
      </c>
      <c r="U45" s="24"/>
      <c r="V45" s="25" t="s">
        <v>70</v>
      </c>
      <c r="W45" s="25"/>
      <c r="X45" s="25">
        <v>5</v>
      </c>
      <c r="Y45" s="25" t="s">
        <v>63</v>
      </c>
      <c r="Z45" s="23" t="s">
        <v>75</v>
      </c>
      <c r="AA45" s="137">
        <f t="shared" si="1"/>
        <v>0</v>
      </c>
      <c r="AB45" s="142">
        <f>U45*X45*S45</f>
        <v>0</v>
      </c>
      <c r="AC45" s="139"/>
      <c r="AD45" s="140"/>
      <c r="AE45" s="148"/>
    </row>
    <row r="46" spans="1:31" s="143" customFormat="1" ht="20.100000000000001" hidden="1" customHeight="1" x14ac:dyDescent="0.25">
      <c r="A46" s="141"/>
      <c r="B46" s="136"/>
      <c r="C46" s="20"/>
      <c r="D46" s="21"/>
      <c r="E46" s="21"/>
      <c r="F46" s="20"/>
      <c r="G46" s="20"/>
      <c r="H46" s="34"/>
      <c r="I46" s="34"/>
      <c r="J46" s="35"/>
      <c r="K46" s="144"/>
      <c r="L46" s="26" t="s">
        <v>267</v>
      </c>
      <c r="M46" s="25"/>
      <c r="N46" s="25"/>
      <c r="O46" s="25"/>
      <c r="P46" s="24"/>
      <c r="Q46" s="24"/>
      <c r="R46" s="25"/>
      <c r="S46" s="27">
        <v>2</v>
      </c>
      <c r="T46" s="25" t="s">
        <v>5</v>
      </c>
      <c r="U46" s="24"/>
      <c r="V46" s="25" t="s">
        <v>70</v>
      </c>
      <c r="W46" s="25"/>
      <c r="X46" s="25">
        <v>5</v>
      </c>
      <c r="Y46" s="25" t="s">
        <v>63</v>
      </c>
      <c r="Z46" s="23" t="s">
        <v>75</v>
      </c>
      <c r="AA46" s="137">
        <f t="shared" si="1"/>
        <v>0</v>
      </c>
      <c r="AB46" s="142">
        <f>U46*X46*S46</f>
        <v>0</v>
      </c>
      <c r="AC46" s="139"/>
      <c r="AD46" s="140"/>
      <c r="AE46" s="148"/>
    </row>
    <row r="47" spans="1:31" s="143" customFormat="1" ht="20.100000000000001" hidden="1" customHeight="1" x14ac:dyDescent="0.25">
      <c r="A47" s="141"/>
      <c r="B47" s="136"/>
      <c r="C47" s="20"/>
      <c r="D47" s="21"/>
      <c r="E47" s="21"/>
      <c r="F47" s="20"/>
      <c r="G47" s="20"/>
      <c r="H47" s="34"/>
      <c r="I47" s="34"/>
      <c r="J47" s="35"/>
      <c r="K47" s="144"/>
      <c r="L47" s="26" t="s">
        <v>110</v>
      </c>
      <c r="M47" s="25"/>
      <c r="N47" s="25"/>
      <c r="O47" s="25"/>
      <c r="P47" s="24"/>
      <c r="Q47" s="24"/>
      <c r="R47" s="25"/>
      <c r="S47" s="27"/>
      <c r="T47" s="25"/>
      <c r="U47" s="24"/>
      <c r="V47" s="25"/>
      <c r="W47" s="25"/>
      <c r="X47" s="25"/>
      <c r="Y47" s="25"/>
      <c r="Z47" s="23"/>
      <c r="AA47" s="137">
        <f t="shared" si="1"/>
        <v>0</v>
      </c>
      <c r="AB47" s="142">
        <f>SUM(AB48:AB50)</f>
        <v>0</v>
      </c>
      <c r="AC47" s="139"/>
      <c r="AD47" s="140"/>
      <c r="AE47" s="148"/>
    </row>
    <row r="48" spans="1:31" s="143" customFormat="1" ht="20.100000000000001" hidden="1" customHeight="1" x14ac:dyDescent="0.25">
      <c r="A48" s="141"/>
      <c r="B48" s="136"/>
      <c r="C48" s="20"/>
      <c r="D48" s="21"/>
      <c r="E48" s="21"/>
      <c r="F48" s="20"/>
      <c r="G48" s="20"/>
      <c r="H48" s="34"/>
      <c r="I48" s="34"/>
      <c r="J48" s="35"/>
      <c r="K48" s="144"/>
      <c r="L48" s="26" t="s">
        <v>206</v>
      </c>
      <c r="M48" s="25"/>
      <c r="N48" s="25"/>
      <c r="O48" s="25"/>
      <c r="P48" s="24"/>
      <c r="Q48" s="24"/>
      <c r="R48" s="25"/>
      <c r="S48" s="27">
        <v>10</v>
      </c>
      <c r="T48" s="25" t="s">
        <v>65</v>
      </c>
      <c r="U48" s="24"/>
      <c r="V48" s="25" t="s">
        <v>70</v>
      </c>
      <c r="W48" s="25"/>
      <c r="X48" s="25">
        <v>3</v>
      </c>
      <c r="Y48" s="25" t="s">
        <v>78</v>
      </c>
      <c r="Z48" s="23" t="s">
        <v>75</v>
      </c>
      <c r="AA48" s="137">
        <f t="shared" si="1"/>
        <v>0</v>
      </c>
      <c r="AB48" s="142">
        <f>U48*X48*S48</f>
        <v>0</v>
      </c>
      <c r="AC48" s="139"/>
      <c r="AD48" s="140"/>
      <c r="AE48" s="148"/>
    </row>
    <row r="49" spans="1:31" s="143" customFormat="1" ht="20.100000000000001" hidden="1" customHeight="1" x14ac:dyDescent="0.25">
      <c r="A49" s="141"/>
      <c r="B49" s="136"/>
      <c r="C49" s="20"/>
      <c r="D49" s="21"/>
      <c r="E49" s="21"/>
      <c r="F49" s="20"/>
      <c r="G49" s="20"/>
      <c r="H49" s="34"/>
      <c r="I49" s="34"/>
      <c r="J49" s="35"/>
      <c r="K49" s="144"/>
      <c r="L49" s="26" t="s">
        <v>268</v>
      </c>
      <c r="M49" s="25"/>
      <c r="N49" s="25"/>
      <c r="O49" s="25"/>
      <c r="P49" s="24"/>
      <c r="Q49" s="24"/>
      <c r="R49" s="25"/>
      <c r="S49" s="27">
        <v>10</v>
      </c>
      <c r="T49" s="25" t="s">
        <v>65</v>
      </c>
      <c r="U49" s="24"/>
      <c r="V49" s="25" t="s">
        <v>70</v>
      </c>
      <c r="W49" s="25"/>
      <c r="X49" s="25">
        <v>3</v>
      </c>
      <c r="Y49" s="25" t="s">
        <v>78</v>
      </c>
      <c r="Z49" s="23" t="s">
        <v>75</v>
      </c>
      <c r="AA49" s="137">
        <f t="shared" si="1"/>
        <v>0</v>
      </c>
      <c r="AB49" s="142">
        <f>U49*X49*S49</f>
        <v>0</v>
      </c>
      <c r="AC49" s="139"/>
      <c r="AD49" s="140"/>
      <c r="AE49" s="148"/>
    </row>
    <row r="50" spans="1:31" s="143" customFormat="1" ht="20.100000000000001" hidden="1" customHeight="1" x14ac:dyDescent="0.25">
      <c r="A50" s="141"/>
      <c r="B50" s="136"/>
      <c r="C50" s="20"/>
      <c r="D50" s="21"/>
      <c r="E50" s="21"/>
      <c r="F50" s="20"/>
      <c r="G50" s="22"/>
      <c r="H50" s="34"/>
      <c r="I50" s="34"/>
      <c r="J50" s="35"/>
      <c r="K50" s="144"/>
      <c r="L50" s="26" t="s">
        <v>211</v>
      </c>
      <c r="M50" s="25"/>
      <c r="N50" s="25"/>
      <c r="O50" s="25"/>
      <c r="P50" s="24"/>
      <c r="Q50" s="24"/>
      <c r="R50" s="2"/>
      <c r="S50" s="27">
        <v>10</v>
      </c>
      <c r="T50" s="25" t="s">
        <v>65</v>
      </c>
      <c r="U50" s="24"/>
      <c r="V50" s="25" t="s">
        <v>70</v>
      </c>
      <c r="W50" s="25"/>
      <c r="X50" s="25">
        <v>2</v>
      </c>
      <c r="Y50" s="25" t="s">
        <v>78</v>
      </c>
      <c r="Z50" s="23" t="s">
        <v>75</v>
      </c>
      <c r="AA50" s="149">
        <f t="shared" si="1"/>
        <v>0</v>
      </c>
      <c r="AB50" s="142">
        <f>U50*X50*S50</f>
        <v>0</v>
      </c>
      <c r="AC50" s="139"/>
      <c r="AD50" s="140"/>
      <c r="AE50" s="148"/>
    </row>
    <row r="51" spans="1:31" s="53" customFormat="1" ht="20.100000000000001" hidden="1" customHeight="1" x14ac:dyDescent="0.25">
      <c r="A51" s="73"/>
      <c r="B51" s="74"/>
      <c r="C51" s="10"/>
      <c r="D51" s="71"/>
      <c r="E51" s="10"/>
      <c r="F51" s="71"/>
      <c r="G51" s="39" t="s">
        <v>132</v>
      </c>
      <c r="H51" s="75">
        <f>AA51</f>
        <v>0</v>
      </c>
      <c r="I51" s="75"/>
      <c r="J51" s="87"/>
      <c r="K51" s="76"/>
      <c r="L51" s="129" t="s">
        <v>39</v>
      </c>
      <c r="M51" s="62"/>
      <c r="N51" s="62"/>
      <c r="O51" s="62"/>
      <c r="P51" s="63"/>
      <c r="Q51" s="63"/>
      <c r="R51" s="62"/>
      <c r="S51" s="48"/>
      <c r="T51" s="47"/>
      <c r="U51" s="30"/>
      <c r="V51" s="47"/>
      <c r="W51" s="47"/>
      <c r="X51" s="47"/>
      <c r="Y51" s="47"/>
      <c r="Z51" s="40"/>
      <c r="AA51" s="137">
        <f t="shared" si="1"/>
        <v>0</v>
      </c>
      <c r="AB51" s="142">
        <f>AB52+AB58</f>
        <v>0</v>
      </c>
      <c r="AC51" s="168"/>
      <c r="AD51" s="78"/>
      <c r="AE51" s="78"/>
    </row>
    <row r="52" spans="1:31" s="53" customFormat="1" ht="20.100000000000001" hidden="1" customHeight="1" x14ac:dyDescent="0.25">
      <c r="A52" s="73"/>
      <c r="B52" s="74"/>
      <c r="C52" s="10"/>
      <c r="D52" s="71"/>
      <c r="E52" s="10"/>
      <c r="F52" s="71"/>
      <c r="G52" s="10"/>
      <c r="H52" s="69"/>
      <c r="I52" s="69"/>
      <c r="J52" s="70"/>
      <c r="K52" s="100"/>
      <c r="L52" s="26" t="s">
        <v>169</v>
      </c>
      <c r="M52" s="9"/>
      <c r="N52" s="9"/>
      <c r="O52" s="9"/>
      <c r="P52" s="57"/>
      <c r="Q52" s="57"/>
      <c r="R52" s="9"/>
      <c r="S52" s="27"/>
      <c r="T52" s="25"/>
      <c r="U52" s="24"/>
      <c r="V52" s="25"/>
      <c r="W52" s="25"/>
      <c r="X52" s="25"/>
      <c r="Y52" s="25"/>
      <c r="Z52" s="23"/>
      <c r="AA52" s="137">
        <f t="shared" si="1"/>
        <v>0</v>
      </c>
      <c r="AB52" s="142">
        <f>SUM(AB53:AB57)</f>
        <v>0</v>
      </c>
      <c r="AC52" s="168"/>
      <c r="AD52" s="78"/>
      <c r="AE52" s="78"/>
    </row>
    <row r="53" spans="1:31" s="53" customFormat="1" ht="20.100000000000001" hidden="1" customHeight="1" x14ac:dyDescent="0.25">
      <c r="A53" s="73"/>
      <c r="B53" s="74"/>
      <c r="C53" s="10"/>
      <c r="D53" s="71"/>
      <c r="E53" s="10"/>
      <c r="F53" s="71"/>
      <c r="G53" s="10"/>
      <c r="H53" s="69"/>
      <c r="I53" s="69"/>
      <c r="J53" s="70"/>
      <c r="K53" s="100"/>
      <c r="L53" s="26" t="s">
        <v>269</v>
      </c>
      <c r="M53" s="9"/>
      <c r="N53" s="9"/>
      <c r="O53" s="9"/>
      <c r="P53" s="57"/>
      <c r="Q53" s="57"/>
      <c r="R53" s="9"/>
      <c r="S53" s="27"/>
      <c r="T53" s="25"/>
      <c r="U53" s="24"/>
      <c r="V53" s="25" t="s">
        <v>70</v>
      </c>
      <c r="W53" s="25"/>
      <c r="X53" s="25">
        <v>5</v>
      </c>
      <c r="Y53" s="25" t="s">
        <v>63</v>
      </c>
      <c r="Z53" s="23" t="s">
        <v>75</v>
      </c>
      <c r="AA53" s="137">
        <f t="shared" si="1"/>
        <v>0</v>
      </c>
      <c r="AB53" s="142">
        <f>U53*X53</f>
        <v>0</v>
      </c>
      <c r="AC53" s="168"/>
      <c r="AD53" s="78"/>
      <c r="AE53" s="78"/>
    </row>
    <row r="54" spans="1:31" s="53" customFormat="1" ht="20.100000000000001" hidden="1" customHeight="1" x14ac:dyDescent="0.25">
      <c r="A54" s="73"/>
      <c r="B54" s="74"/>
      <c r="C54" s="10"/>
      <c r="D54" s="71"/>
      <c r="E54" s="10"/>
      <c r="F54" s="71"/>
      <c r="G54" s="10"/>
      <c r="H54" s="69"/>
      <c r="I54" s="69"/>
      <c r="J54" s="70"/>
      <c r="K54" s="100"/>
      <c r="L54" s="26" t="s">
        <v>259</v>
      </c>
      <c r="M54" s="9"/>
      <c r="N54" s="9"/>
      <c r="O54" s="9"/>
      <c r="P54" s="57"/>
      <c r="Q54" s="57"/>
      <c r="R54" s="9"/>
      <c r="S54" s="27">
        <v>2</v>
      </c>
      <c r="T54" s="25" t="s">
        <v>5</v>
      </c>
      <c r="U54" s="24"/>
      <c r="V54" s="25" t="s">
        <v>70</v>
      </c>
      <c r="W54" s="25"/>
      <c r="X54" s="25">
        <v>5</v>
      </c>
      <c r="Y54" s="25" t="s">
        <v>63</v>
      </c>
      <c r="Z54" s="23" t="s">
        <v>75</v>
      </c>
      <c r="AA54" s="137">
        <f t="shared" si="1"/>
        <v>0</v>
      </c>
      <c r="AB54" s="142">
        <f>U54*X54*S54</f>
        <v>0</v>
      </c>
      <c r="AC54" s="168"/>
      <c r="AD54" s="78"/>
      <c r="AE54" s="78"/>
    </row>
    <row r="55" spans="1:31" s="53" customFormat="1" ht="20.100000000000001" hidden="1" customHeight="1" x14ac:dyDescent="0.25">
      <c r="A55" s="73"/>
      <c r="B55" s="74"/>
      <c r="C55" s="10"/>
      <c r="D55" s="71"/>
      <c r="E55" s="10"/>
      <c r="F55" s="71"/>
      <c r="G55" s="10"/>
      <c r="H55" s="69"/>
      <c r="I55" s="69"/>
      <c r="J55" s="70"/>
      <c r="K55" s="100"/>
      <c r="L55" s="26" t="s">
        <v>290</v>
      </c>
      <c r="M55" s="9"/>
      <c r="N55" s="9"/>
      <c r="O55" s="9"/>
      <c r="P55" s="57"/>
      <c r="Q55" s="57"/>
      <c r="R55" s="9"/>
      <c r="S55" s="27"/>
      <c r="T55" s="25"/>
      <c r="U55" s="24"/>
      <c r="V55" s="25" t="s">
        <v>70</v>
      </c>
      <c r="W55" s="25"/>
      <c r="X55" s="25">
        <v>5</v>
      </c>
      <c r="Y55" s="25" t="s">
        <v>63</v>
      </c>
      <c r="Z55" s="23" t="s">
        <v>75</v>
      </c>
      <c r="AA55" s="137">
        <f t="shared" si="1"/>
        <v>0</v>
      </c>
      <c r="AB55" s="142">
        <f>U55*X55</f>
        <v>0</v>
      </c>
      <c r="AC55" s="168"/>
      <c r="AD55" s="78"/>
      <c r="AE55" s="78"/>
    </row>
    <row r="56" spans="1:31" s="53" customFormat="1" ht="20.100000000000001" hidden="1" customHeight="1" x14ac:dyDescent="0.25">
      <c r="A56" s="73"/>
      <c r="B56" s="74"/>
      <c r="C56" s="10"/>
      <c r="D56" s="71"/>
      <c r="E56" s="10"/>
      <c r="F56" s="71"/>
      <c r="G56" s="10"/>
      <c r="H56" s="69"/>
      <c r="I56" s="69"/>
      <c r="J56" s="70"/>
      <c r="K56" s="100"/>
      <c r="L56" s="26" t="s">
        <v>286</v>
      </c>
      <c r="M56" s="9"/>
      <c r="N56" s="9"/>
      <c r="O56" s="9"/>
      <c r="P56" s="57"/>
      <c r="Q56" s="57"/>
      <c r="R56" s="9"/>
      <c r="S56" s="27"/>
      <c r="T56" s="25"/>
      <c r="U56" s="24"/>
      <c r="V56" s="25" t="s">
        <v>70</v>
      </c>
      <c r="W56" s="25"/>
      <c r="X56" s="25">
        <v>2</v>
      </c>
      <c r="Y56" s="25" t="s">
        <v>18</v>
      </c>
      <c r="Z56" s="23" t="s">
        <v>75</v>
      </c>
      <c r="AA56" s="137">
        <f t="shared" si="1"/>
        <v>0</v>
      </c>
      <c r="AB56" s="142">
        <f>U56*X56</f>
        <v>0</v>
      </c>
      <c r="AC56" s="168"/>
      <c r="AD56" s="78"/>
      <c r="AE56" s="78"/>
    </row>
    <row r="57" spans="1:31" s="53" customFormat="1" ht="20.100000000000001" hidden="1" customHeight="1" x14ac:dyDescent="0.25">
      <c r="A57" s="73"/>
      <c r="B57" s="74"/>
      <c r="C57" s="10"/>
      <c r="D57" s="71"/>
      <c r="E57" s="10"/>
      <c r="F57" s="71"/>
      <c r="G57" s="10"/>
      <c r="H57" s="69"/>
      <c r="I57" s="69"/>
      <c r="J57" s="70"/>
      <c r="K57" s="100"/>
      <c r="L57" s="26" t="s">
        <v>212</v>
      </c>
      <c r="M57" s="9"/>
      <c r="N57" s="9"/>
      <c r="O57" s="9"/>
      <c r="P57" s="57"/>
      <c r="Q57" s="57"/>
      <c r="R57" s="9"/>
      <c r="S57" s="27"/>
      <c r="T57" s="25"/>
      <c r="U57" s="24"/>
      <c r="V57" s="25" t="s">
        <v>70</v>
      </c>
      <c r="W57" s="25"/>
      <c r="X57" s="25">
        <v>13</v>
      </c>
      <c r="Y57" s="25" t="s">
        <v>61</v>
      </c>
      <c r="Z57" s="23" t="s">
        <v>75</v>
      </c>
      <c r="AA57" s="137">
        <f t="shared" si="1"/>
        <v>0</v>
      </c>
      <c r="AB57" s="142">
        <f>U57*X57</f>
        <v>0</v>
      </c>
      <c r="AC57" s="168"/>
      <c r="AD57" s="78"/>
      <c r="AE57" s="78"/>
    </row>
    <row r="58" spans="1:31" s="53" customFormat="1" ht="20.100000000000001" hidden="1" customHeight="1" x14ac:dyDescent="0.25">
      <c r="A58" s="73"/>
      <c r="B58" s="74"/>
      <c r="C58" s="10"/>
      <c r="D58" s="71"/>
      <c r="E58" s="10"/>
      <c r="F58" s="71"/>
      <c r="G58" s="10"/>
      <c r="H58" s="69"/>
      <c r="I58" s="69"/>
      <c r="J58" s="70"/>
      <c r="K58" s="100"/>
      <c r="L58" s="130" t="s">
        <v>195</v>
      </c>
      <c r="M58" s="32"/>
      <c r="N58" s="32"/>
      <c r="O58" s="32"/>
      <c r="P58" s="65"/>
      <c r="Q58" s="65"/>
      <c r="R58" s="32"/>
      <c r="S58" s="50">
        <v>2</v>
      </c>
      <c r="T58" s="2" t="s">
        <v>5</v>
      </c>
      <c r="U58" s="3"/>
      <c r="V58" s="2" t="s">
        <v>70</v>
      </c>
      <c r="W58" s="2"/>
      <c r="X58" s="2">
        <v>5</v>
      </c>
      <c r="Y58" s="2" t="s">
        <v>63</v>
      </c>
      <c r="Z58" s="7" t="s">
        <v>75</v>
      </c>
      <c r="AA58" s="149">
        <f t="shared" si="1"/>
        <v>0</v>
      </c>
      <c r="AB58" s="142">
        <f>U58*X58*S58</f>
        <v>0</v>
      </c>
      <c r="AC58" s="168"/>
      <c r="AD58" s="78"/>
      <c r="AE58" s="78"/>
    </row>
    <row r="59" spans="1:31" s="53" customFormat="1" ht="20.100000000000001" hidden="1" customHeight="1" x14ac:dyDescent="0.25">
      <c r="A59" s="73"/>
      <c r="B59" s="74"/>
      <c r="C59" s="10"/>
      <c r="D59" s="71"/>
      <c r="E59" s="10"/>
      <c r="F59" s="170" t="s">
        <v>56</v>
      </c>
      <c r="G59" s="93"/>
      <c r="H59" s="91">
        <f>H60</f>
        <v>0</v>
      </c>
      <c r="I59" s="91"/>
      <c r="J59" s="86"/>
      <c r="K59" s="100"/>
      <c r="L59" s="66"/>
      <c r="M59" s="32"/>
      <c r="N59" s="32"/>
      <c r="O59" s="32"/>
      <c r="P59" s="65"/>
      <c r="Q59" s="65"/>
      <c r="R59" s="32"/>
      <c r="S59" s="72"/>
      <c r="T59" s="32"/>
      <c r="U59" s="32"/>
      <c r="V59" s="32"/>
      <c r="W59" s="32"/>
      <c r="X59" s="32"/>
      <c r="Y59" s="32"/>
      <c r="Z59" s="59"/>
      <c r="AA59" s="164"/>
      <c r="AB59" s="54"/>
      <c r="AC59" s="52"/>
      <c r="AD59" s="78"/>
      <c r="AE59" s="78"/>
    </row>
    <row r="60" spans="1:31" s="143" customFormat="1" ht="20.100000000000001" hidden="1" customHeight="1" x14ac:dyDescent="0.25">
      <c r="A60" s="141"/>
      <c r="B60" s="136"/>
      <c r="C60" s="20"/>
      <c r="D60" s="21"/>
      <c r="E60" s="21"/>
      <c r="F60" s="42"/>
      <c r="G60" s="42" t="s">
        <v>53</v>
      </c>
      <c r="H60" s="34">
        <f>AA60</f>
        <v>0</v>
      </c>
      <c r="I60" s="34"/>
      <c r="J60" s="35"/>
      <c r="K60" s="144"/>
      <c r="L60" s="26" t="s">
        <v>39</v>
      </c>
      <c r="M60" s="25"/>
      <c r="N60" s="25"/>
      <c r="O60" s="25"/>
      <c r="P60" s="24"/>
      <c r="Q60" s="24"/>
      <c r="R60" s="25"/>
      <c r="S60" s="27"/>
      <c r="T60" s="25"/>
      <c r="U60" s="24"/>
      <c r="V60" s="25"/>
      <c r="W60" s="25"/>
      <c r="X60" s="25"/>
      <c r="Y60" s="25"/>
      <c r="Z60" s="23"/>
      <c r="AA60" s="137">
        <f>AB60/1000</f>
        <v>0</v>
      </c>
      <c r="AB60" s="245">
        <f>SUM(AB61:AB63)</f>
        <v>0</v>
      </c>
      <c r="AC60" s="139"/>
      <c r="AD60" s="140"/>
      <c r="AE60" s="148"/>
    </row>
    <row r="61" spans="1:31" s="143" customFormat="1" ht="20.100000000000001" hidden="1" customHeight="1" x14ac:dyDescent="0.25">
      <c r="A61" s="141"/>
      <c r="B61" s="136"/>
      <c r="C61" s="20"/>
      <c r="D61" s="21"/>
      <c r="E61" s="21"/>
      <c r="F61" s="20"/>
      <c r="G61" s="20"/>
      <c r="H61" s="34"/>
      <c r="I61" s="34"/>
      <c r="J61" s="35"/>
      <c r="K61" s="144"/>
      <c r="L61" s="26" t="s">
        <v>209</v>
      </c>
      <c r="M61" s="25"/>
      <c r="N61" s="25"/>
      <c r="O61" s="25"/>
      <c r="P61" s="24"/>
      <c r="Q61" s="24"/>
      <c r="R61" s="25"/>
      <c r="S61" s="27">
        <v>5</v>
      </c>
      <c r="T61" s="25" t="s">
        <v>65</v>
      </c>
      <c r="U61" s="24"/>
      <c r="V61" s="25" t="s">
        <v>70</v>
      </c>
      <c r="W61" s="25"/>
      <c r="X61" s="25">
        <v>4</v>
      </c>
      <c r="Y61" s="25" t="s">
        <v>63</v>
      </c>
      <c r="Z61" s="23" t="s">
        <v>75</v>
      </c>
      <c r="AA61" s="137">
        <f t="shared" ref="AA61:AA63" si="2">AB61/1000</f>
        <v>0</v>
      </c>
      <c r="AB61" s="142">
        <f>U61*X61*S61</f>
        <v>0</v>
      </c>
      <c r="AC61" s="139"/>
      <c r="AD61" s="140"/>
      <c r="AE61" s="148"/>
    </row>
    <row r="62" spans="1:31" s="143" customFormat="1" ht="20.100000000000001" hidden="1" customHeight="1" x14ac:dyDescent="0.25">
      <c r="A62" s="141"/>
      <c r="B62" s="136"/>
      <c r="C62" s="20"/>
      <c r="D62" s="21"/>
      <c r="E62" s="21"/>
      <c r="F62" s="20"/>
      <c r="G62" s="20"/>
      <c r="H62" s="34"/>
      <c r="I62" s="34"/>
      <c r="J62" s="35"/>
      <c r="K62" s="144"/>
      <c r="L62" s="26" t="s">
        <v>196</v>
      </c>
      <c r="M62" s="25"/>
      <c r="N62" s="25"/>
      <c r="O62" s="25"/>
      <c r="P62" s="24"/>
      <c r="Q62" s="24"/>
      <c r="R62" s="25"/>
      <c r="S62" s="27">
        <v>3</v>
      </c>
      <c r="T62" s="25" t="s">
        <v>65</v>
      </c>
      <c r="U62" s="24"/>
      <c r="V62" s="25" t="s">
        <v>70</v>
      </c>
      <c r="W62" s="25"/>
      <c r="X62" s="25">
        <v>6</v>
      </c>
      <c r="Y62" s="25" t="s">
        <v>78</v>
      </c>
      <c r="Z62" s="23" t="s">
        <v>75</v>
      </c>
      <c r="AA62" s="137">
        <f t="shared" si="2"/>
        <v>0</v>
      </c>
      <c r="AB62" s="142">
        <f>U62*X62*S62</f>
        <v>0</v>
      </c>
      <c r="AC62" s="139"/>
      <c r="AD62" s="140"/>
      <c r="AE62" s="148"/>
    </row>
    <row r="63" spans="1:31" s="143" customFormat="1" ht="20.100000000000001" hidden="1" customHeight="1" x14ac:dyDescent="0.25">
      <c r="A63" s="141"/>
      <c r="B63" s="136"/>
      <c r="C63" s="20"/>
      <c r="D63" s="21"/>
      <c r="E63" s="21"/>
      <c r="F63" s="22"/>
      <c r="G63" s="22"/>
      <c r="H63" s="34"/>
      <c r="I63" s="34"/>
      <c r="J63" s="35"/>
      <c r="K63" s="144"/>
      <c r="L63" s="130" t="s">
        <v>111</v>
      </c>
      <c r="M63" s="2"/>
      <c r="N63" s="2"/>
      <c r="O63" s="2"/>
      <c r="P63" s="3"/>
      <c r="Q63" s="3"/>
      <c r="R63" s="2"/>
      <c r="S63" s="50">
        <v>5</v>
      </c>
      <c r="T63" s="2" t="s">
        <v>65</v>
      </c>
      <c r="U63" s="3"/>
      <c r="V63" s="2" t="s">
        <v>70</v>
      </c>
      <c r="W63" s="2"/>
      <c r="X63" s="2">
        <v>2</v>
      </c>
      <c r="Y63" s="2" t="s">
        <v>63</v>
      </c>
      <c r="Z63" s="7" t="s">
        <v>75</v>
      </c>
      <c r="AA63" s="149">
        <f t="shared" si="2"/>
        <v>0</v>
      </c>
      <c r="AB63" s="142">
        <f>U63*X63*S63</f>
        <v>0</v>
      </c>
      <c r="AC63" s="139"/>
      <c r="AD63" s="140"/>
      <c r="AE63" s="148"/>
    </row>
    <row r="64" spans="1:31" s="53" customFormat="1" ht="20.100000000000001" hidden="1" customHeight="1" x14ac:dyDescent="0.25">
      <c r="A64" s="73"/>
      <c r="B64" s="74"/>
      <c r="C64" s="10"/>
      <c r="D64" s="71"/>
      <c r="E64" s="10"/>
      <c r="F64" s="170" t="s">
        <v>160</v>
      </c>
      <c r="G64" s="93"/>
      <c r="H64" s="91">
        <f>H65+H66</f>
        <v>0</v>
      </c>
      <c r="I64" s="91"/>
      <c r="J64" s="86"/>
      <c r="K64" s="100"/>
      <c r="L64" s="66"/>
      <c r="M64" s="32"/>
      <c r="N64" s="32"/>
      <c r="O64" s="32"/>
      <c r="P64" s="65"/>
      <c r="Q64" s="65"/>
      <c r="R64" s="32"/>
      <c r="S64" s="72"/>
      <c r="T64" s="32"/>
      <c r="U64" s="32"/>
      <c r="V64" s="32"/>
      <c r="W64" s="32"/>
      <c r="X64" s="32"/>
      <c r="Y64" s="32"/>
      <c r="Z64" s="59"/>
      <c r="AA64" s="164"/>
      <c r="AB64" s="54"/>
      <c r="AC64" s="52"/>
      <c r="AD64" s="78"/>
      <c r="AE64" s="78"/>
    </row>
    <row r="65" spans="1:31" s="143" customFormat="1" ht="20.100000000000001" hidden="1" customHeight="1" x14ac:dyDescent="0.25">
      <c r="A65" s="141"/>
      <c r="B65" s="136"/>
      <c r="C65" s="20"/>
      <c r="D65" s="21"/>
      <c r="E65" s="21"/>
      <c r="F65" s="42"/>
      <c r="G65" s="42" t="s">
        <v>152</v>
      </c>
      <c r="H65" s="134">
        <f>AA65</f>
        <v>0</v>
      </c>
      <c r="I65" s="134"/>
      <c r="J65" s="1"/>
      <c r="K65" s="144"/>
      <c r="L65" s="45" t="s">
        <v>98</v>
      </c>
      <c r="M65" s="5"/>
      <c r="N65" s="5"/>
      <c r="O65" s="5"/>
      <c r="P65" s="6"/>
      <c r="Q65" s="6"/>
      <c r="R65" s="5"/>
      <c r="S65" s="46">
        <v>13</v>
      </c>
      <c r="T65" s="5" t="s">
        <v>65</v>
      </c>
      <c r="U65" s="6"/>
      <c r="V65" s="5" t="s">
        <v>70</v>
      </c>
      <c r="W65" s="5"/>
      <c r="X65" s="248">
        <v>0.1</v>
      </c>
      <c r="Y65" s="5"/>
      <c r="Z65" s="16" t="s">
        <v>75</v>
      </c>
      <c r="AA65" s="145">
        <f t="shared" ref="AA65:AA70" si="3">AB65/1000</f>
        <v>0</v>
      </c>
      <c r="AB65" s="142">
        <f>U65*X65*S65</f>
        <v>0</v>
      </c>
      <c r="AC65" s="139"/>
      <c r="AD65" s="140"/>
      <c r="AE65" s="148"/>
    </row>
    <row r="66" spans="1:31" s="143" customFormat="1" ht="20.100000000000001" hidden="1" customHeight="1" x14ac:dyDescent="0.25">
      <c r="A66" s="141"/>
      <c r="B66" s="136"/>
      <c r="C66" s="20"/>
      <c r="D66" s="21"/>
      <c r="E66" s="21"/>
      <c r="F66" s="20"/>
      <c r="G66" s="42" t="s">
        <v>142</v>
      </c>
      <c r="H66" s="34">
        <f>AA66</f>
        <v>0</v>
      </c>
      <c r="I66" s="34"/>
      <c r="J66" s="35"/>
      <c r="K66" s="144"/>
      <c r="L66" s="26" t="s">
        <v>39</v>
      </c>
      <c r="M66" s="25"/>
      <c r="N66" s="25"/>
      <c r="O66" s="25"/>
      <c r="P66" s="24"/>
      <c r="Q66" s="24"/>
      <c r="R66" s="25"/>
      <c r="S66" s="27"/>
      <c r="T66" s="25"/>
      <c r="U66" s="24"/>
      <c r="V66" s="25"/>
      <c r="W66" s="25"/>
      <c r="X66" s="25"/>
      <c r="Y66" s="25"/>
      <c r="Z66" s="23"/>
      <c r="AA66" s="137">
        <f t="shared" si="3"/>
        <v>0</v>
      </c>
      <c r="AB66" s="245">
        <f>SUM(AB67:AB70)</f>
        <v>0</v>
      </c>
      <c r="AC66" s="139"/>
      <c r="AD66" s="140"/>
      <c r="AE66" s="148"/>
    </row>
    <row r="67" spans="1:31" s="143" customFormat="1" ht="20.100000000000001" hidden="1" customHeight="1" x14ac:dyDescent="0.25">
      <c r="A67" s="141"/>
      <c r="B67" s="136"/>
      <c r="C67" s="20"/>
      <c r="D67" s="21"/>
      <c r="E67" s="21"/>
      <c r="F67" s="20"/>
      <c r="G67" s="20"/>
      <c r="H67" s="34"/>
      <c r="I67" s="34"/>
      <c r="J67" s="35"/>
      <c r="K67" s="144"/>
      <c r="L67" s="26" t="s">
        <v>164</v>
      </c>
      <c r="M67" s="25"/>
      <c r="N67" s="25"/>
      <c r="O67" s="25"/>
      <c r="P67" s="24"/>
      <c r="Q67" s="24"/>
      <c r="R67" s="25"/>
      <c r="S67" s="27">
        <v>14</v>
      </c>
      <c r="T67" s="25" t="s">
        <v>65</v>
      </c>
      <c r="U67" s="24"/>
      <c r="V67" s="25" t="s">
        <v>70</v>
      </c>
      <c r="W67" s="25"/>
      <c r="X67" s="25">
        <v>11.285714285714285</v>
      </c>
      <c r="Y67" s="25" t="s">
        <v>78</v>
      </c>
      <c r="Z67" s="23" t="s">
        <v>75</v>
      </c>
      <c r="AA67" s="137">
        <f t="shared" si="3"/>
        <v>0</v>
      </c>
      <c r="AB67" s="142">
        <f>U67*X67*S67</f>
        <v>0</v>
      </c>
      <c r="AC67" s="139"/>
      <c r="AD67" s="140"/>
      <c r="AE67" s="148"/>
    </row>
    <row r="68" spans="1:31" s="143" customFormat="1" ht="20.100000000000001" hidden="1" customHeight="1" x14ac:dyDescent="0.25">
      <c r="A68" s="141"/>
      <c r="B68" s="136"/>
      <c r="C68" s="20"/>
      <c r="D68" s="21"/>
      <c r="E68" s="21"/>
      <c r="F68" s="20"/>
      <c r="G68" s="20"/>
      <c r="H68" s="34"/>
      <c r="I68" s="34"/>
      <c r="J68" s="35"/>
      <c r="K68" s="144"/>
      <c r="L68" s="26" t="s">
        <v>224</v>
      </c>
      <c r="M68" s="25"/>
      <c r="N68" s="25"/>
      <c r="O68" s="25"/>
      <c r="P68" s="24"/>
      <c r="Q68" s="24"/>
      <c r="R68" s="25"/>
      <c r="S68" s="27"/>
      <c r="T68" s="25"/>
      <c r="U68" s="24"/>
      <c r="V68" s="25" t="s">
        <v>70</v>
      </c>
      <c r="W68" s="25"/>
      <c r="X68" s="25">
        <v>13</v>
      </c>
      <c r="Y68" s="25" t="s">
        <v>61</v>
      </c>
      <c r="Z68" s="23" t="s">
        <v>75</v>
      </c>
      <c r="AA68" s="137">
        <f t="shared" si="3"/>
        <v>0</v>
      </c>
      <c r="AB68" s="142">
        <f>U68*X68</f>
        <v>0</v>
      </c>
      <c r="AC68" s="139"/>
      <c r="AD68" s="140"/>
      <c r="AE68" s="148"/>
    </row>
    <row r="69" spans="1:31" s="143" customFormat="1" ht="20.100000000000001" hidden="1" customHeight="1" x14ac:dyDescent="0.25">
      <c r="A69" s="141"/>
      <c r="B69" s="136"/>
      <c r="C69" s="20"/>
      <c r="D69" s="21"/>
      <c r="E69" s="21"/>
      <c r="F69" s="20"/>
      <c r="G69" s="20"/>
      <c r="H69" s="34"/>
      <c r="I69" s="34"/>
      <c r="J69" s="35"/>
      <c r="K69" s="144"/>
      <c r="L69" s="26" t="s">
        <v>218</v>
      </c>
      <c r="M69" s="25"/>
      <c r="N69" s="25"/>
      <c r="O69" s="25"/>
      <c r="P69" s="24"/>
      <c r="Q69" s="24"/>
      <c r="R69" s="25"/>
      <c r="S69" s="27"/>
      <c r="T69" s="25"/>
      <c r="U69" s="24"/>
      <c r="V69" s="25" t="s">
        <v>70</v>
      </c>
      <c r="W69" s="25"/>
      <c r="X69" s="25">
        <v>14</v>
      </c>
      <c r="Y69" s="25" t="s">
        <v>61</v>
      </c>
      <c r="Z69" s="23" t="s">
        <v>75</v>
      </c>
      <c r="AA69" s="137">
        <f t="shared" si="3"/>
        <v>0</v>
      </c>
      <c r="AB69" s="142">
        <f>U69*X69</f>
        <v>0</v>
      </c>
      <c r="AC69" s="139"/>
      <c r="AD69" s="140"/>
      <c r="AE69" s="148"/>
    </row>
    <row r="70" spans="1:31" s="143" customFormat="1" ht="20.100000000000001" hidden="1" customHeight="1" x14ac:dyDescent="0.25">
      <c r="A70" s="141"/>
      <c r="B70" s="136"/>
      <c r="C70" s="20"/>
      <c r="D70" s="21"/>
      <c r="E70" s="21"/>
      <c r="F70" s="22"/>
      <c r="G70" s="22"/>
      <c r="H70" s="34"/>
      <c r="I70" s="34"/>
      <c r="J70" s="35"/>
      <c r="K70" s="144"/>
      <c r="L70" s="130" t="s">
        <v>219</v>
      </c>
      <c r="M70" s="2"/>
      <c r="N70" s="2"/>
      <c r="O70" s="2"/>
      <c r="P70" s="3"/>
      <c r="Q70" s="3"/>
      <c r="R70" s="2"/>
      <c r="S70" s="50"/>
      <c r="T70" s="2"/>
      <c r="U70" s="3"/>
      <c r="V70" s="2" t="s">
        <v>70</v>
      </c>
      <c r="W70" s="2"/>
      <c r="X70" s="2">
        <v>13</v>
      </c>
      <c r="Y70" s="2" t="s">
        <v>61</v>
      </c>
      <c r="Z70" s="7" t="s">
        <v>75</v>
      </c>
      <c r="AA70" s="149">
        <f t="shared" si="3"/>
        <v>0</v>
      </c>
      <c r="AB70" s="142">
        <f>U70*X70</f>
        <v>0</v>
      </c>
      <c r="AC70" s="139"/>
      <c r="AD70" s="140"/>
      <c r="AE70" s="148"/>
    </row>
    <row r="71" spans="1:31" s="53" customFormat="1" ht="20.100000000000001" hidden="1" customHeight="1" x14ac:dyDescent="0.25">
      <c r="A71" s="73"/>
      <c r="B71" s="74"/>
      <c r="C71" s="10"/>
      <c r="D71" s="71"/>
      <c r="E71" s="10"/>
      <c r="F71" s="170" t="s">
        <v>150</v>
      </c>
      <c r="G71" s="93"/>
      <c r="H71" s="91">
        <f>H72</f>
        <v>0</v>
      </c>
      <c r="I71" s="91"/>
      <c r="J71" s="86"/>
      <c r="K71" s="100"/>
      <c r="L71" s="66"/>
      <c r="M71" s="32"/>
      <c r="N71" s="32"/>
      <c r="O71" s="32"/>
      <c r="P71" s="65"/>
      <c r="Q71" s="65"/>
      <c r="R71" s="32"/>
      <c r="S71" s="72"/>
      <c r="T71" s="32"/>
      <c r="U71" s="32"/>
      <c r="V71" s="32"/>
      <c r="W71" s="32"/>
      <c r="X71" s="32"/>
      <c r="Y71" s="32"/>
      <c r="Z71" s="59"/>
      <c r="AA71" s="164"/>
      <c r="AB71" s="54"/>
      <c r="AC71" s="52"/>
      <c r="AD71" s="78"/>
      <c r="AE71" s="78"/>
    </row>
    <row r="72" spans="1:31" s="143" customFormat="1" ht="20.100000000000001" hidden="1" customHeight="1" x14ac:dyDescent="0.25">
      <c r="A72" s="141"/>
      <c r="B72" s="136"/>
      <c r="C72" s="20"/>
      <c r="D72" s="21"/>
      <c r="E72" s="21"/>
      <c r="F72" s="42"/>
      <c r="G72" s="42" t="s">
        <v>143</v>
      </c>
      <c r="H72" s="34">
        <f>AA72</f>
        <v>0</v>
      </c>
      <c r="I72" s="34"/>
      <c r="J72" s="35"/>
      <c r="K72" s="144"/>
      <c r="L72" s="45" t="s">
        <v>223</v>
      </c>
      <c r="M72" s="5"/>
      <c r="N72" s="5"/>
      <c r="O72" s="5"/>
      <c r="P72" s="6"/>
      <c r="Q72" s="6"/>
      <c r="R72" s="5"/>
      <c r="S72" s="46"/>
      <c r="T72" s="5"/>
      <c r="U72" s="6"/>
      <c r="V72" s="5" t="s">
        <v>70</v>
      </c>
      <c r="W72" s="5"/>
      <c r="X72" s="5">
        <v>13</v>
      </c>
      <c r="Y72" s="5" t="s">
        <v>61</v>
      </c>
      <c r="Z72" s="16" t="s">
        <v>75</v>
      </c>
      <c r="AA72" s="145">
        <f>AB72/1000</f>
        <v>0</v>
      </c>
      <c r="AB72" s="245">
        <f>U72*X72</f>
        <v>0</v>
      </c>
      <c r="AC72" s="139"/>
      <c r="AD72" s="140"/>
      <c r="AE72" s="148"/>
    </row>
    <row r="73" spans="1:31" s="53" customFormat="1" ht="20.100000000000001" hidden="1" customHeight="1" x14ac:dyDescent="0.25">
      <c r="A73" s="73"/>
      <c r="B73" s="74"/>
      <c r="C73" s="10"/>
      <c r="D73" s="71"/>
      <c r="E73" s="10"/>
      <c r="F73" s="170" t="s">
        <v>149</v>
      </c>
      <c r="G73" s="93"/>
      <c r="H73" s="91">
        <f>H74</f>
        <v>0</v>
      </c>
      <c r="I73" s="91"/>
      <c r="J73" s="86"/>
      <c r="K73" s="100"/>
      <c r="L73" s="66"/>
      <c r="M73" s="32"/>
      <c r="N73" s="32"/>
      <c r="O73" s="32"/>
      <c r="P73" s="65"/>
      <c r="Q73" s="65"/>
      <c r="R73" s="32"/>
      <c r="S73" s="72"/>
      <c r="T73" s="32"/>
      <c r="U73" s="32"/>
      <c r="V73" s="32"/>
      <c r="W73" s="32"/>
      <c r="X73" s="32"/>
      <c r="Y73" s="32"/>
      <c r="Z73" s="59"/>
      <c r="AA73" s="164"/>
      <c r="AB73" s="54"/>
      <c r="AC73" s="52"/>
      <c r="AD73" s="78"/>
      <c r="AE73" s="78"/>
    </row>
    <row r="74" spans="1:31" s="143" customFormat="1" ht="20.100000000000001" hidden="1" customHeight="1" x14ac:dyDescent="0.25">
      <c r="A74" s="141"/>
      <c r="B74" s="136"/>
      <c r="C74" s="20"/>
      <c r="D74" s="21"/>
      <c r="E74" s="21"/>
      <c r="F74" s="42"/>
      <c r="G74" s="42" t="s">
        <v>161</v>
      </c>
      <c r="H74" s="34">
        <f>AA74</f>
        <v>0</v>
      </c>
      <c r="I74" s="34"/>
      <c r="J74" s="35"/>
      <c r="K74" s="144"/>
      <c r="L74" s="45" t="s">
        <v>225</v>
      </c>
      <c r="M74" s="5"/>
      <c r="N74" s="5"/>
      <c r="O74" s="5"/>
      <c r="P74" s="6"/>
      <c r="Q74" s="6"/>
      <c r="R74" s="5"/>
      <c r="S74" s="46"/>
      <c r="T74" s="5"/>
      <c r="U74" s="6"/>
      <c r="V74" s="5" t="s">
        <v>70</v>
      </c>
      <c r="W74" s="5"/>
      <c r="X74" s="5">
        <v>1</v>
      </c>
      <c r="Y74" s="5" t="s">
        <v>78</v>
      </c>
      <c r="Z74" s="16" t="s">
        <v>75</v>
      </c>
      <c r="AA74" s="145">
        <f>AB74/1000</f>
        <v>0</v>
      </c>
      <c r="AB74" s="245">
        <f>U74*X74</f>
        <v>0</v>
      </c>
      <c r="AC74" s="139"/>
      <c r="AD74" s="140"/>
      <c r="AE74" s="148"/>
    </row>
    <row r="75" spans="1:31" s="53" customFormat="1" ht="20.100000000000001" hidden="1" customHeight="1" x14ac:dyDescent="0.25">
      <c r="A75" s="73"/>
      <c r="B75" s="74"/>
      <c r="C75" s="10"/>
      <c r="D75" s="71"/>
      <c r="E75" s="10"/>
      <c r="F75" s="170" t="s">
        <v>141</v>
      </c>
      <c r="G75" s="93"/>
      <c r="H75" s="91">
        <f>H76+H77</f>
        <v>0</v>
      </c>
      <c r="I75" s="91"/>
      <c r="J75" s="86"/>
      <c r="K75" s="100"/>
      <c r="L75" s="66"/>
      <c r="M75" s="32"/>
      <c r="N75" s="32"/>
      <c r="O75" s="32"/>
      <c r="P75" s="65"/>
      <c r="Q75" s="65"/>
      <c r="R75" s="32"/>
      <c r="S75" s="72"/>
      <c r="T75" s="32"/>
      <c r="U75" s="32"/>
      <c r="V75" s="32"/>
      <c r="W75" s="32"/>
      <c r="X75" s="32"/>
      <c r="Y75" s="32"/>
      <c r="Z75" s="59"/>
      <c r="AA75" s="164"/>
      <c r="AB75" s="54"/>
      <c r="AC75" s="52"/>
      <c r="AD75" s="78"/>
      <c r="AE75" s="78"/>
    </row>
    <row r="76" spans="1:31" s="143" customFormat="1" ht="20.100000000000001" hidden="1" customHeight="1" x14ac:dyDescent="0.25">
      <c r="A76" s="141"/>
      <c r="B76" s="136"/>
      <c r="C76" s="20"/>
      <c r="D76" s="21"/>
      <c r="E76" s="21"/>
      <c r="F76" s="42"/>
      <c r="G76" s="42" t="s">
        <v>140</v>
      </c>
      <c r="H76" s="134">
        <f>AA76</f>
        <v>0</v>
      </c>
      <c r="I76" s="134"/>
      <c r="J76" s="1"/>
      <c r="K76" s="144"/>
      <c r="L76" s="45" t="s">
        <v>112</v>
      </c>
      <c r="M76" s="5"/>
      <c r="N76" s="5"/>
      <c r="O76" s="5"/>
      <c r="P76" s="6"/>
      <c r="Q76" s="6"/>
      <c r="R76" s="5"/>
      <c r="S76" s="46"/>
      <c r="T76" s="5"/>
      <c r="U76" s="6"/>
      <c r="V76" s="5" t="s">
        <v>70</v>
      </c>
      <c r="W76" s="5"/>
      <c r="X76" s="5">
        <v>13</v>
      </c>
      <c r="Y76" s="5" t="s">
        <v>61</v>
      </c>
      <c r="Z76" s="16" t="s">
        <v>75</v>
      </c>
      <c r="AA76" s="145">
        <f t="shared" ref="AA76:AA77" si="4">AB76/1000</f>
        <v>0</v>
      </c>
      <c r="AB76" s="142">
        <f>U76*X76</f>
        <v>0</v>
      </c>
      <c r="AC76" s="139"/>
      <c r="AD76" s="140"/>
      <c r="AE76" s="148"/>
    </row>
    <row r="77" spans="1:31" s="143" customFormat="1" ht="20.100000000000001" hidden="1" customHeight="1" x14ac:dyDescent="0.25">
      <c r="A77" s="141"/>
      <c r="B77" s="136"/>
      <c r="C77" s="20"/>
      <c r="D77" s="21"/>
      <c r="E77" s="21"/>
      <c r="F77" s="20"/>
      <c r="G77" s="42" t="s">
        <v>144</v>
      </c>
      <c r="H77" s="34">
        <f>AA77</f>
        <v>0</v>
      </c>
      <c r="I77" s="34"/>
      <c r="J77" s="35"/>
      <c r="K77" s="144"/>
      <c r="L77" s="26" t="s">
        <v>221</v>
      </c>
      <c r="M77" s="25"/>
      <c r="N77" s="25"/>
      <c r="O77" s="25"/>
      <c r="P77" s="24"/>
      <c r="Q77" s="24"/>
      <c r="R77" s="25"/>
      <c r="S77" s="27">
        <v>2</v>
      </c>
      <c r="T77" s="25" t="s">
        <v>5</v>
      </c>
      <c r="U77" s="24"/>
      <c r="V77" s="25" t="s">
        <v>70</v>
      </c>
      <c r="W77" s="25"/>
      <c r="X77" s="25">
        <v>5</v>
      </c>
      <c r="Y77" s="25" t="s">
        <v>63</v>
      </c>
      <c r="Z77" s="23" t="s">
        <v>75</v>
      </c>
      <c r="AA77" s="145">
        <f t="shared" si="4"/>
        <v>0</v>
      </c>
      <c r="AB77" s="142">
        <f>U77*X77*S77</f>
        <v>0</v>
      </c>
      <c r="AC77" s="139"/>
      <c r="AD77" s="140"/>
      <c r="AE77" s="148"/>
    </row>
    <row r="78" spans="1:31" s="53" customFormat="1" ht="20.100000000000001" hidden="1" customHeight="1" x14ac:dyDescent="0.25">
      <c r="A78" s="73"/>
      <c r="B78" s="74"/>
      <c r="C78" s="10"/>
      <c r="D78" s="71"/>
      <c r="E78" s="10"/>
      <c r="F78" s="170" t="s">
        <v>156</v>
      </c>
      <c r="G78" s="161"/>
      <c r="H78" s="91">
        <f>SUM(H79:H79)</f>
        <v>0</v>
      </c>
      <c r="I78" s="91"/>
      <c r="J78" s="86"/>
      <c r="K78" s="100"/>
      <c r="L78" s="83"/>
      <c r="M78" s="38"/>
      <c r="N78" s="38"/>
      <c r="O78" s="38"/>
      <c r="P78" s="81"/>
      <c r="Q78" s="81"/>
      <c r="R78" s="38"/>
      <c r="S78" s="84"/>
      <c r="T78" s="38"/>
      <c r="U78" s="38"/>
      <c r="V78" s="38"/>
      <c r="W78" s="38"/>
      <c r="X78" s="38"/>
      <c r="Y78" s="38"/>
      <c r="Z78" s="133"/>
      <c r="AA78" s="164"/>
      <c r="AB78" s="54"/>
      <c r="AC78" s="52"/>
      <c r="AD78" s="78"/>
      <c r="AE78" s="78"/>
    </row>
    <row r="79" spans="1:31" s="143" customFormat="1" ht="20.100000000000001" hidden="1" customHeight="1" x14ac:dyDescent="0.25">
      <c r="A79" s="141"/>
      <c r="B79" s="136"/>
      <c r="C79" s="20"/>
      <c r="D79" s="20"/>
      <c r="E79" s="20"/>
      <c r="F79" s="21"/>
      <c r="G79" s="174" t="s">
        <v>154</v>
      </c>
      <c r="H79" s="134">
        <f>AA79</f>
        <v>0</v>
      </c>
      <c r="I79" s="134"/>
      <c r="J79" s="1"/>
      <c r="K79" s="144"/>
      <c r="L79" s="45" t="s">
        <v>226</v>
      </c>
      <c r="M79" s="5"/>
      <c r="N79" s="5"/>
      <c r="O79" s="5"/>
      <c r="P79" s="6"/>
      <c r="Q79" s="6"/>
      <c r="R79" s="5"/>
      <c r="S79" s="46">
        <v>10</v>
      </c>
      <c r="T79" s="5" t="s">
        <v>65</v>
      </c>
      <c r="U79" s="6"/>
      <c r="V79" s="5" t="s">
        <v>70</v>
      </c>
      <c r="W79" s="5"/>
      <c r="X79" s="5">
        <v>100</v>
      </c>
      <c r="Y79" s="5" t="s">
        <v>82</v>
      </c>
      <c r="Z79" s="16" t="s">
        <v>75</v>
      </c>
      <c r="AA79" s="145">
        <f>AB79/1000</f>
        <v>0</v>
      </c>
      <c r="AB79" s="142">
        <f>U79*X79*S79</f>
        <v>0</v>
      </c>
      <c r="AC79" s="139"/>
      <c r="AD79" s="140"/>
      <c r="AE79" s="148"/>
    </row>
    <row r="80" spans="1:31" s="120" customFormat="1" ht="20.100000000000001" customHeight="1" x14ac:dyDescent="0.25">
      <c r="A80" s="112"/>
      <c r="B80" s="113"/>
      <c r="C80" s="226"/>
      <c r="D80" s="227"/>
      <c r="E80" s="227"/>
      <c r="F80" s="227"/>
      <c r="G80" s="228"/>
      <c r="H80" s="229">
        <f>H81+H197+H154</f>
        <v>0</v>
      </c>
      <c r="I80" s="229">
        <f>I81+I197+I154</f>
        <v>170000</v>
      </c>
      <c r="J80" s="230">
        <f>H80-I80</f>
        <v>-170000</v>
      </c>
      <c r="K80" s="100"/>
      <c r="L80" s="114"/>
      <c r="M80" s="115"/>
      <c r="N80" s="115"/>
      <c r="O80" s="115"/>
      <c r="P80" s="116"/>
      <c r="Q80" s="115"/>
      <c r="R80" s="115"/>
      <c r="S80" s="117"/>
      <c r="T80" s="115"/>
      <c r="U80" s="115"/>
      <c r="V80" s="115"/>
      <c r="W80" s="115"/>
      <c r="X80" s="115"/>
      <c r="Y80" s="115"/>
      <c r="Z80" s="118"/>
      <c r="AA80" s="61"/>
      <c r="AB80" s="244"/>
      <c r="AC80" s="52"/>
      <c r="AD80" s="119"/>
      <c r="AE80" s="119"/>
    </row>
    <row r="81" spans="1:31" s="53" customFormat="1" ht="20.100000000000001" customHeight="1" x14ac:dyDescent="0.25">
      <c r="A81" s="73"/>
      <c r="B81" s="74"/>
      <c r="C81" s="10"/>
      <c r="D81" s="231"/>
      <c r="E81" s="232"/>
      <c r="F81" s="232"/>
      <c r="G81" s="233"/>
      <c r="H81" s="234">
        <f>H82+H101+H110</f>
        <v>0</v>
      </c>
      <c r="I81" s="234">
        <f>I82+I101+I110</f>
        <v>170000</v>
      </c>
      <c r="J81" s="235">
        <f>H81-I81</f>
        <v>-170000</v>
      </c>
      <c r="K81" s="100"/>
      <c r="L81" s="83"/>
      <c r="M81" s="38"/>
      <c r="N81" s="38"/>
      <c r="O81" s="38"/>
      <c r="P81" s="81"/>
      <c r="Q81" s="81"/>
      <c r="R81" s="38"/>
      <c r="S81" s="84"/>
      <c r="T81" s="38"/>
      <c r="U81" s="38"/>
      <c r="V81" s="38"/>
      <c r="W81" s="38"/>
      <c r="X81" s="38"/>
      <c r="Y81" s="38"/>
      <c r="Z81" s="133"/>
      <c r="AA81" s="94" t="s">
        <v>66</v>
      </c>
      <c r="AB81" s="90" t="s">
        <v>66</v>
      </c>
      <c r="AC81" s="52"/>
      <c r="AD81" s="78"/>
      <c r="AE81" s="78"/>
    </row>
    <row r="82" spans="1:31" s="53" customFormat="1" ht="20.100000000000001" hidden="1" customHeight="1" x14ac:dyDescent="0.25">
      <c r="A82" s="73"/>
      <c r="B82" s="74"/>
      <c r="C82" s="10"/>
      <c r="D82" s="71"/>
      <c r="E82" s="236"/>
      <c r="F82" s="237"/>
      <c r="G82" s="238"/>
      <c r="H82" s="239">
        <f>H83+H93+H95</f>
        <v>0</v>
      </c>
      <c r="I82" s="239">
        <v>50000</v>
      </c>
      <c r="J82" s="240">
        <f>H82-I82</f>
        <v>-50000</v>
      </c>
      <c r="K82" s="100"/>
      <c r="L82" s="359"/>
      <c r="M82" s="360"/>
      <c r="N82" s="360"/>
      <c r="O82" s="360"/>
      <c r="P82" s="360"/>
      <c r="Q82" s="360"/>
      <c r="R82" s="360"/>
      <c r="S82" s="360"/>
      <c r="T82" s="360"/>
      <c r="U82" s="360"/>
      <c r="V82" s="360"/>
      <c r="W82" s="360"/>
      <c r="X82" s="360"/>
      <c r="Y82" s="360"/>
      <c r="Z82" s="360"/>
      <c r="AA82" s="361"/>
      <c r="AB82" s="54"/>
      <c r="AC82" s="52"/>
      <c r="AD82" s="78"/>
      <c r="AE82" s="78"/>
    </row>
    <row r="83" spans="1:31" s="53" customFormat="1" ht="20.100000000000001" hidden="1" customHeight="1" x14ac:dyDescent="0.25">
      <c r="A83" s="73"/>
      <c r="B83" s="74"/>
      <c r="C83" s="10"/>
      <c r="D83" s="71"/>
      <c r="E83" s="10"/>
      <c r="F83" s="92" t="s">
        <v>131</v>
      </c>
      <c r="G83" s="93"/>
      <c r="H83" s="75">
        <f>H84+H92</f>
        <v>0</v>
      </c>
      <c r="I83" s="75"/>
      <c r="J83" s="87"/>
      <c r="K83" s="100"/>
      <c r="L83" s="68"/>
      <c r="M83" s="62"/>
      <c r="N83" s="62"/>
      <c r="O83" s="62"/>
      <c r="P83" s="63"/>
      <c r="Q83" s="63"/>
      <c r="R83" s="62"/>
      <c r="S83" s="77"/>
      <c r="T83" s="62"/>
      <c r="U83" s="62"/>
      <c r="V83" s="62"/>
      <c r="W83" s="62"/>
      <c r="X83" s="62"/>
      <c r="Y83" s="62"/>
      <c r="Z83" s="64"/>
      <c r="AA83" s="164"/>
      <c r="AB83" s="54"/>
      <c r="AC83" s="52"/>
      <c r="AD83" s="78"/>
      <c r="AE83" s="78"/>
    </row>
    <row r="84" spans="1:31" s="53" customFormat="1" ht="20.100000000000001" hidden="1" customHeight="1" x14ac:dyDescent="0.25">
      <c r="A84" s="73"/>
      <c r="B84" s="74"/>
      <c r="C84" s="10"/>
      <c r="D84" s="71"/>
      <c r="E84" s="71"/>
      <c r="F84" s="71"/>
      <c r="G84" s="39" t="s">
        <v>128</v>
      </c>
      <c r="H84" s="75">
        <f>AA84</f>
        <v>0</v>
      </c>
      <c r="I84" s="75"/>
      <c r="J84" s="87"/>
      <c r="K84" s="100"/>
      <c r="L84" s="129" t="s">
        <v>39</v>
      </c>
      <c r="M84" s="62"/>
      <c r="N84" s="62"/>
      <c r="O84" s="62"/>
      <c r="P84" s="63"/>
      <c r="Q84" s="63"/>
      <c r="R84" s="62"/>
      <c r="S84" s="77"/>
      <c r="T84" s="62"/>
      <c r="U84" s="62"/>
      <c r="V84" s="62"/>
      <c r="W84" s="62"/>
      <c r="X84" s="62"/>
      <c r="Y84" s="62"/>
      <c r="Z84" s="64"/>
      <c r="AA84" s="163">
        <f>AB84/1000</f>
        <v>0</v>
      </c>
      <c r="AB84" s="54">
        <f>AB85+AB88+AB89+AB90+AB91</f>
        <v>0</v>
      </c>
      <c r="AC84" s="52"/>
      <c r="AD84" s="78"/>
      <c r="AE84" s="78"/>
    </row>
    <row r="85" spans="1:31" s="53" customFormat="1" ht="20.100000000000001" hidden="1" customHeight="1" x14ac:dyDescent="0.25">
      <c r="A85" s="73"/>
      <c r="B85" s="74"/>
      <c r="C85" s="10"/>
      <c r="D85" s="71"/>
      <c r="E85" s="71"/>
      <c r="F85" s="71"/>
      <c r="G85" s="10"/>
      <c r="H85" s="69"/>
      <c r="I85" s="69"/>
      <c r="J85" s="70"/>
      <c r="K85" s="100"/>
      <c r="L85" s="26" t="s">
        <v>104</v>
      </c>
      <c r="M85" s="9"/>
      <c r="N85" s="9"/>
      <c r="O85" s="9"/>
      <c r="P85" s="57"/>
      <c r="Q85" s="57"/>
      <c r="R85" s="9"/>
      <c r="S85" s="58"/>
      <c r="T85" s="9"/>
      <c r="U85" s="9"/>
      <c r="V85" s="9"/>
      <c r="W85" s="9"/>
      <c r="X85" s="9"/>
      <c r="Y85" s="9"/>
      <c r="Z85" s="14"/>
      <c r="AA85" s="137">
        <f t="shared" ref="AA85:AA92" si="5">AB85/1000</f>
        <v>0</v>
      </c>
      <c r="AB85" s="8">
        <f>SUM(AB86:AB87)</f>
        <v>0</v>
      </c>
      <c r="AC85" s="52"/>
      <c r="AD85" s="78"/>
      <c r="AE85" s="78"/>
    </row>
    <row r="86" spans="1:31" s="53" customFormat="1" ht="20.100000000000001" hidden="1" customHeight="1" x14ac:dyDescent="0.25">
      <c r="A86" s="73"/>
      <c r="B86" s="74"/>
      <c r="C86" s="10"/>
      <c r="D86" s="71"/>
      <c r="E86" s="71"/>
      <c r="F86" s="71"/>
      <c r="G86" s="10"/>
      <c r="H86" s="69"/>
      <c r="I86" s="69"/>
      <c r="J86" s="70"/>
      <c r="K86" s="100"/>
      <c r="L86" s="26" t="s">
        <v>193</v>
      </c>
      <c r="M86" s="9"/>
      <c r="N86" s="9"/>
      <c r="O86" s="9"/>
      <c r="P86" s="57"/>
      <c r="Q86" s="57"/>
      <c r="R86" s="9"/>
      <c r="S86" s="58"/>
      <c r="T86" s="9"/>
      <c r="U86" s="9"/>
      <c r="V86" s="9" t="s">
        <v>70</v>
      </c>
      <c r="W86" s="9"/>
      <c r="X86" s="9">
        <v>250</v>
      </c>
      <c r="Y86" s="9" t="s">
        <v>95</v>
      </c>
      <c r="Z86" s="14" t="s">
        <v>75</v>
      </c>
      <c r="AA86" s="137">
        <f t="shared" si="5"/>
        <v>0</v>
      </c>
      <c r="AB86" s="142">
        <f>U86*X86</f>
        <v>0</v>
      </c>
      <c r="AC86" s="52"/>
      <c r="AD86" s="78"/>
      <c r="AE86" s="78"/>
    </row>
    <row r="87" spans="1:31" s="53" customFormat="1" ht="20.100000000000001" hidden="1" customHeight="1" x14ac:dyDescent="0.25">
      <c r="A87" s="73"/>
      <c r="B87" s="74"/>
      <c r="C87" s="10"/>
      <c r="D87" s="71"/>
      <c r="E87" s="71"/>
      <c r="F87" s="71"/>
      <c r="G87" s="10"/>
      <c r="H87" s="69"/>
      <c r="I87" s="69"/>
      <c r="J87" s="70"/>
      <c r="K87" s="100"/>
      <c r="L87" s="26" t="s">
        <v>194</v>
      </c>
      <c r="M87" s="9"/>
      <c r="N87" s="9"/>
      <c r="O87" s="9"/>
      <c r="P87" s="57"/>
      <c r="Q87" s="57"/>
      <c r="R87" s="9"/>
      <c r="S87" s="58"/>
      <c r="T87" s="9"/>
      <c r="U87" s="9"/>
      <c r="V87" s="9" t="s">
        <v>70</v>
      </c>
      <c r="W87" s="9"/>
      <c r="X87" s="9">
        <v>1</v>
      </c>
      <c r="Y87" s="9" t="s">
        <v>76</v>
      </c>
      <c r="Z87" s="14" t="s">
        <v>75</v>
      </c>
      <c r="AA87" s="137">
        <f t="shared" si="5"/>
        <v>0</v>
      </c>
      <c r="AB87" s="142">
        <f>U87*X87</f>
        <v>0</v>
      </c>
      <c r="AC87" s="52"/>
      <c r="AD87" s="78"/>
      <c r="AE87" s="78"/>
    </row>
    <row r="88" spans="1:31" s="53" customFormat="1" ht="20.100000000000001" hidden="1" customHeight="1" x14ac:dyDescent="0.25">
      <c r="A88" s="73"/>
      <c r="B88" s="74"/>
      <c r="C88" s="10"/>
      <c r="D88" s="71"/>
      <c r="E88" s="71"/>
      <c r="F88" s="71"/>
      <c r="G88" s="10"/>
      <c r="H88" s="69"/>
      <c r="I88" s="69"/>
      <c r="J88" s="70"/>
      <c r="K88" s="100"/>
      <c r="L88" s="151" t="s">
        <v>125</v>
      </c>
      <c r="M88" s="9"/>
      <c r="N88" s="9"/>
      <c r="O88" s="9"/>
      <c r="P88" s="57"/>
      <c r="Q88" s="57"/>
      <c r="R88" s="9"/>
      <c r="S88" s="27"/>
      <c r="T88" s="25"/>
      <c r="U88" s="9"/>
      <c r="V88" s="9" t="s">
        <v>70</v>
      </c>
      <c r="W88" s="9"/>
      <c r="X88" s="9">
        <v>1</v>
      </c>
      <c r="Y88" s="9" t="s">
        <v>76</v>
      </c>
      <c r="Z88" s="14" t="s">
        <v>75</v>
      </c>
      <c r="AA88" s="137">
        <f t="shared" si="5"/>
        <v>0</v>
      </c>
      <c r="AB88" s="142">
        <f>U88*X88</f>
        <v>0</v>
      </c>
      <c r="AC88" s="52"/>
      <c r="AD88" s="78"/>
      <c r="AE88" s="78"/>
    </row>
    <row r="89" spans="1:31" s="53" customFormat="1" ht="20.100000000000001" hidden="1" customHeight="1" x14ac:dyDescent="0.25">
      <c r="A89" s="73"/>
      <c r="B89" s="74"/>
      <c r="C89" s="10"/>
      <c r="D89" s="71"/>
      <c r="E89" s="71"/>
      <c r="F89" s="71"/>
      <c r="G89" s="10"/>
      <c r="H89" s="69"/>
      <c r="I89" s="69"/>
      <c r="J89" s="70"/>
      <c r="K89" s="100"/>
      <c r="L89" s="151" t="s">
        <v>106</v>
      </c>
      <c r="M89" s="9"/>
      <c r="N89" s="9"/>
      <c r="O89" s="9"/>
      <c r="P89" s="57"/>
      <c r="Q89" s="57"/>
      <c r="R89" s="9"/>
      <c r="S89" s="27">
        <v>6</v>
      </c>
      <c r="T89" s="25" t="s">
        <v>65</v>
      </c>
      <c r="U89" s="9"/>
      <c r="V89" s="9" t="s">
        <v>70</v>
      </c>
      <c r="W89" s="9"/>
      <c r="X89" s="9">
        <v>1</v>
      </c>
      <c r="Y89" s="9" t="s">
        <v>78</v>
      </c>
      <c r="Z89" s="14" t="s">
        <v>75</v>
      </c>
      <c r="AA89" s="137">
        <f t="shared" si="5"/>
        <v>0</v>
      </c>
      <c r="AB89" s="142">
        <f>U89*X89*S89</f>
        <v>0</v>
      </c>
      <c r="AC89" s="52"/>
      <c r="AD89" s="78"/>
      <c r="AE89" s="78"/>
    </row>
    <row r="90" spans="1:31" s="53" customFormat="1" ht="20.100000000000001" hidden="1" customHeight="1" x14ac:dyDescent="0.25">
      <c r="A90" s="73"/>
      <c r="B90" s="74"/>
      <c r="C90" s="10"/>
      <c r="D90" s="71"/>
      <c r="E90" s="71"/>
      <c r="F90" s="71"/>
      <c r="G90" s="10"/>
      <c r="H90" s="69"/>
      <c r="I90" s="69"/>
      <c r="J90" s="70"/>
      <c r="K90" s="100"/>
      <c r="L90" s="26" t="s">
        <v>99</v>
      </c>
      <c r="M90" s="9"/>
      <c r="N90" s="9"/>
      <c r="O90" s="9"/>
      <c r="P90" s="57"/>
      <c r="Q90" s="57"/>
      <c r="R90" s="9"/>
      <c r="S90" s="27">
        <v>7</v>
      </c>
      <c r="T90" s="25" t="s">
        <v>65</v>
      </c>
      <c r="U90" s="24"/>
      <c r="V90" s="25" t="s">
        <v>70</v>
      </c>
      <c r="W90" s="25"/>
      <c r="X90" s="25">
        <v>1</v>
      </c>
      <c r="Y90" s="25" t="s">
        <v>78</v>
      </c>
      <c r="Z90" s="23" t="s">
        <v>75</v>
      </c>
      <c r="AA90" s="137">
        <f t="shared" si="5"/>
        <v>0</v>
      </c>
      <c r="AB90" s="142">
        <f>U90*X90*S90</f>
        <v>0</v>
      </c>
      <c r="AC90" s="52"/>
      <c r="AD90" s="78"/>
      <c r="AE90" s="78"/>
    </row>
    <row r="91" spans="1:31" s="53" customFormat="1" ht="20.100000000000001" hidden="1" customHeight="1" x14ac:dyDescent="0.25">
      <c r="A91" s="73"/>
      <c r="B91" s="74"/>
      <c r="C91" s="10"/>
      <c r="D91" s="71"/>
      <c r="E91" s="71"/>
      <c r="F91" s="71"/>
      <c r="G91" s="31"/>
      <c r="H91" s="79"/>
      <c r="I91" s="79"/>
      <c r="J91" s="80"/>
      <c r="K91" s="100"/>
      <c r="L91" s="26" t="s">
        <v>158</v>
      </c>
      <c r="M91" s="9"/>
      <c r="N91" s="9"/>
      <c r="O91" s="9"/>
      <c r="P91" s="57"/>
      <c r="Q91" s="57"/>
      <c r="R91" s="9"/>
      <c r="S91" s="27">
        <v>5</v>
      </c>
      <c r="T91" s="25" t="s">
        <v>65</v>
      </c>
      <c r="U91" s="9"/>
      <c r="V91" s="9" t="s">
        <v>70</v>
      </c>
      <c r="W91" s="9"/>
      <c r="X91" s="9">
        <v>5</v>
      </c>
      <c r="Y91" s="9" t="s">
        <v>78</v>
      </c>
      <c r="Z91" s="14" t="s">
        <v>75</v>
      </c>
      <c r="AA91" s="149">
        <f t="shared" si="5"/>
        <v>0</v>
      </c>
      <c r="AB91" s="142">
        <f>U91*X91*S91</f>
        <v>0</v>
      </c>
      <c r="AC91" s="52"/>
      <c r="AD91" s="78"/>
      <c r="AE91" s="78"/>
    </row>
    <row r="92" spans="1:31" s="17" customFormat="1" ht="20.100000000000001" hidden="1" customHeight="1" x14ac:dyDescent="0.25">
      <c r="A92" s="141"/>
      <c r="B92" s="136"/>
      <c r="C92" s="20"/>
      <c r="D92" s="20"/>
      <c r="E92" s="20"/>
      <c r="F92" s="20"/>
      <c r="G92" s="20" t="s">
        <v>132</v>
      </c>
      <c r="H92" s="34">
        <f>AA92</f>
        <v>0</v>
      </c>
      <c r="I92" s="34"/>
      <c r="J92" s="35"/>
      <c r="K92" s="144"/>
      <c r="L92" s="129" t="s">
        <v>102</v>
      </c>
      <c r="M92" s="47"/>
      <c r="N92" s="47"/>
      <c r="O92" s="47"/>
      <c r="P92" s="30"/>
      <c r="Q92" s="47"/>
      <c r="R92" s="47"/>
      <c r="S92" s="48"/>
      <c r="T92" s="47"/>
      <c r="U92" s="30"/>
      <c r="V92" s="47" t="s">
        <v>70</v>
      </c>
      <c r="W92" s="47"/>
      <c r="X92" s="47">
        <v>1</v>
      </c>
      <c r="Y92" s="47" t="s">
        <v>76</v>
      </c>
      <c r="Z92" s="40" t="s">
        <v>75</v>
      </c>
      <c r="AA92" s="145">
        <f t="shared" si="5"/>
        <v>0</v>
      </c>
      <c r="AB92" s="138">
        <f>U92*X92</f>
        <v>0</v>
      </c>
      <c r="AC92" s="139"/>
      <c r="AD92" s="140"/>
      <c r="AE92" s="140"/>
    </row>
    <row r="93" spans="1:31" s="53" customFormat="1" ht="20.100000000000001" hidden="1" customHeight="1" x14ac:dyDescent="0.25">
      <c r="A93" s="73"/>
      <c r="B93" s="74"/>
      <c r="C93" s="10"/>
      <c r="D93" s="71"/>
      <c r="E93" s="10"/>
      <c r="F93" s="92" t="s">
        <v>56</v>
      </c>
      <c r="G93" s="93"/>
      <c r="H93" s="91">
        <f>SUM(H94:H94)</f>
        <v>0</v>
      </c>
      <c r="I93" s="91"/>
      <c r="J93" s="86"/>
      <c r="K93" s="76"/>
      <c r="L93" s="83"/>
      <c r="M93" s="38"/>
      <c r="N93" s="38"/>
      <c r="O93" s="38"/>
      <c r="P93" s="81"/>
      <c r="Q93" s="81"/>
      <c r="R93" s="38"/>
      <c r="S93" s="84"/>
      <c r="T93" s="38"/>
      <c r="U93" s="38"/>
      <c r="V93" s="38"/>
      <c r="W93" s="38"/>
      <c r="X93" s="38"/>
      <c r="Y93" s="38"/>
      <c r="Z93" s="133"/>
      <c r="AA93" s="94"/>
      <c r="AB93" s="8"/>
      <c r="AC93" s="52"/>
      <c r="AD93" s="78"/>
      <c r="AE93" s="78"/>
    </row>
    <row r="94" spans="1:31" s="53" customFormat="1" ht="20.100000000000001" hidden="1" customHeight="1" x14ac:dyDescent="0.25">
      <c r="A94" s="73"/>
      <c r="B94" s="74"/>
      <c r="C94" s="10"/>
      <c r="D94" s="71"/>
      <c r="E94" s="10"/>
      <c r="F94" s="71"/>
      <c r="G94" s="39" t="s">
        <v>53</v>
      </c>
      <c r="H94" s="75">
        <f>AA94</f>
        <v>0</v>
      </c>
      <c r="I94" s="75"/>
      <c r="J94" s="87"/>
      <c r="K94" s="76"/>
      <c r="L94" s="129" t="s">
        <v>126</v>
      </c>
      <c r="M94" s="62"/>
      <c r="N94" s="62"/>
      <c r="O94" s="62"/>
      <c r="P94" s="63"/>
      <c r="Q94" s="63"/>
      <c r="R94" s="62"/>
      <c r="S94" s="50">
        <v>2</v>
      </c>
      <c r="T94" s="2" t="s">
        <v>65</v>
      </c>
      <c r="U94" s="3"/>
      <c r="V94" s="2" t="s">
        <v>70</v>
      </c>
      <c r="W94" s="2"/>
      <c r="X94" s="2">
        <v>5</v>
      </c>
      <c r="Y94" s="2" t="s">
        <v>78</v>
      </c>
      <c r="Z94" s="7" t="s">
        <v>75</v>
      </c>
      <c r="AA94" s="149">
        <f>AB94/1000</f>
        <v>0</v>
      </c>
      <c r="AB94" s="142">
        <f>S94*U94*X94</f>
        <v>0</v>
      </c>
      <c r="AC94" s="168"/>
      <c r="AD94" s="78"/>
      <c r="AE94" s="78"/>
    </row>
    <row r="95" spans="1:31" s="53" customFormat="1" ht="20.100000000000001" hidden="1" customHeight="1" x14ac:dyDescent="0.25">
      <c r="A95" s="73"/>
      <c r="B95" s="74"/>
      <c r="C95" s="10"/>
      <c r="D95" s="71"/>
      <c r="E95" s="10"/>
      <c r="F95" s="92" t="s">
        <v>149</v>
      </c>
      <c r="G95" s="93"/>
      <c r="H95" s="91">
        <f>SUM(H96:H100)</f>
        <v>0</v>
      </c>
      <c r="I95" s="91"/>
      <c r="J95" s="86"/>
      <c r="K95" s="100"/>
      <c r="L95" s="83"/>
      <c r="M95" s="38"/>
      <c r="N95" s="38"/>
      <c r="O95" s="38"/>
      <c r="P95" s="81"/>
      <c r="Q95" s="81"/>
      <c r="R95" s="38"/>
      <c r="S95" s="84"/>
      <c r="T95" s="38"/>
      <c r="U95" s="38"/>
      <c r="V95" s="38"/>
      <c r="W95" s="38"/>
      <c r="X95" s="38"/>
      <c r="Y95" s="38"/>
      <c r="Z95" s="133"/>
      <c r="AA95" s="164"/>
      <c r="AB95" s="54"/>
      <c r="AC95" s="52"/>
      <c r="AD95" s="78"/>
      <c r="AE95" s="78"/>
    </row>
    <row r="96" spans="1:31" s="17" customFormat="1" ht="20.100000000000001" hidden="1" customHeight="1" x14ac:dyDescent="0.25">
      <c r="A96" s="141"/>
      <c r="B96" s="136"/>
      <c r="C96" s="20"/>
      <c r="D96" s="20"/>
      <c r="E96" s="20"/>
      <c r="F96" s="20"/>
      <c r="G96" s="20" t="s">
        <v>161</v>
      </c>
      <c r="H96" s="41">
        <f>AA96</f>
        <v>0</v>
      </c>
      <c r="I96" s="34"/>
      <c r="J96" s="35"/>
      <c r="K96" s="144"/>
      <c r="L96" s="129" t="s">
        <v>39</v>
      </c>
      <c r="M96" s="47"/>
      <c r="N96" s="47"/>
      <c r="O96" s="47"/>
      <c r="P96" s="30"/>
      <c r="Q96" s="47"/>
      <c r="R96" s="47"/>
      <c r="S96" s="48"/>
      <c r="T96" s="47"/>
      <c r="U96" s="30"/>
      <c r="V96" s="47"/>
      <c r="W96" s="47"/>
      <c r="X96" s="47"/>
      <c r="Y96" s="47"/>
      <c r="Z96" s="40"/>
      <c r="AA96" s="147">
        <f t="shared" ref="AA96:AA100" si="6">AB96/1000</f>
        <v>0</v>
      </c>
      <c r="AB96" s="138">
        <f>SUM(AB97:AB100)</f>
        <v>0</v>
      </c>
      <c r="AC96" s="139"/>
      <c r="AD96" s="140"/>
      <c r="AE96" s="140"/>
    </row>
    <row r="97" spans="1:31" s="17" customFormat="1" ht="20.100000000000001" hidden="1" customHeight="1" x14ac:dyDescent="0.25">
      <c r="A97" s="141"/>
      <c r="B97" s="136"/>
      <c r="C97" s="20"/>
      <c r="D97" s="20"/>
      <c r="E97" s="20"/>
      <c r="F97" s="20"/>
      <c r="G97" s="20"/>
      <c r="H97" s="34"/>
      <c r="I97" s="34"/>
      <c r="J97" s="35"/>
      <c r="K97" s="144"/>
      <c r="L97" s="26" t="s">
        <v>107</v>
      </c>
      <c r="M97" s="9"/>
      <c r="N97" s="9"/>
      <c r="O97" s="9"/>
      <c r="P97" s="57"/>
      <c r="Q97" s="57"/>
      <c r="R97" s="9"/>
      <c r="S97" s="27"/>
      <c r="T97" s="25"/>
      <c r="U97" s="9"/>
      <c r="V97" s="9" t="s">
        <v>70</v>
      </c>
      <c r="W97" s="9"/>
      <c r="X97" s="9">
        <v>1</v>
      </c>
      <c r="Y97" s="9" t="s">
        <v>76</v>
      </c>
      <c r="Z97" s="14" t="s">
        <v>75</v>
      </c>
      <c r="AA97" s="137">
        <f t="shared" si="6"/>
        <v>0</v>
      </c>
      <c r="AB97" s="142">
        <f>U97*X97</f>
        <v>0</v>
      </c>
      <c r="AC97" s="139"/>
      <c r="AD97" s="140"/>
      <c r="AE97" s="140"/>
    </row>
    <row r="98" spans="1:31" s="17" customFormat="1" ht="20.100000000000001" hidden="1" customHeight="1" x14ac:dyDescent="0.25">
      <c r="A98" s="141"/>
      <c r="B98" s="136"/>
      <c r="C98" s="20"/>
      <c r="D98" s="20"/>
      <c r="E98" s="20"/>
      <c r="F98" s="20"/>
      <c r="G98" s="20"/>
      <c r="H98" s="34"/>
      <c r="I98" s="34"/>
      <c r="J98" s="35"/>
      <c r="K98" s="144"/>
      <c r="L98" s="26" t="s">
        <v>213</v>
      </c>
      <c r="M98" s="9"/>
      <c r="N98" s="9"/>
      <c r="O98" s="9"/>
      <c r="P98" s="57"/>
      <c r="Q98" s="57"/>
      <c r="R98" s="9"/>
      <c r="S98" s="27"/>
      <c r="T98" s="25"/>
      <c r="U98" s="9"/>
      <c r="V98" s="9" t="s">
        <v>70</v>
      </c>
      <c r="W98" s="9"/>
      <c r="X98" s="9">
        <v>200</v>
      </c>
      <c r="Y98" s="9" t="s">
        <v>93</v>
      </c>
      <c r="Z98" s="14" t="s">
        <v>75</v>
      </c>
      <c r="AA98" s="137">
        <f t="shared" si="6"/>
        <v>0</v>
      </c>
      <c r="AB98" s="142">
        <f>U98*X98</f>
        <v>0</v>
      </c>
      <c r="AC98" s="139"/>
      <c r="AD98" s="140"/>
      <c r="AE98" s="140"/>
    </row>
    <row r="99" spans="1:31" s="17" customFormat="1" ht="20.100000000000001" hidden="1" customHeight="1" x14ac:dyDescent="0.25">
      <c r="A99" s="141"/>
      <c r="B99" s="136"/>
      <c r="C99" s="20"/>
      <c r="D99" s="20"/>
      <c r="E99" s="20"/>
      <c r="F99" s="20"/>
      <c r="G99" s="20"/>
      <c r="H99" s="34"/>
      <c r="I99" s="34"/>
      <c r="J99" s="35"/>
      <c r="K99" s="144"/>
      <c r="L99" s="26" t="s">
        <v>100</v>
      </c>
      <c r="M99" s="9"/>
      <c r="N99" s="9"/>
      <c r="O99" s="9"/>
      <c r="P99" s="57"/>
      <c r="Q99" s="57"/>
      <c r="R99" s="9"/>
      <c r="S99" s="27">
        <v>6</v>
      </c>
      <c r="T99" s="25" t="s">
        <v>65</v>
      </c>
      <c r="U99" s="9"/>
      <c r="V99" s="9" t="s">
        <v>70</v>
      </c>
      <c r="W99" s="9"/>
      <c r="X99" s="9">
        <v>2</v>
      </c>
      <c r="Y99" s="9" t="s">
        <v>78</v>
      </c>
      <c r="Z99" s="14" t="s">
        <v>75</v>
      </c>
      <c r="AA99" s="137">
        <f t="shared" si="6"/>
        <v>0</v>
      </c>
      <c r="AB99" s="142">
        <f>U99*X99*S99</f>
        <v>0</v>
      </c>
      <c r="AC99" s="139"/>
      <c r="AD99" s="140"/>
      <c r="AE99" s="140"/>
    </row>
    <row r="100" spans="1:31" s="17" customFormat="1" ht="20.100000000000001" hidden="1" customHeight="1" x14ac:dyDescent="0.25">
      <c r="A100" s="141"/>
      <c r="B100" s="136"/>
      <c r="C100" s="20"/>
      <c r="D100" s="20"/>
      <c r="E100" s="20"/>
      <c r="F100" s="20"/>
      <c r="G100" s="20"/>
      <c r="H100" s="34"/>
      <c r="I100" s="34"/>
      <c r="J100" s="35"/>
      <c r="K100" s="144"/>
      <c r="L100" s="26" t="s">
        <v>202</v>
      </c>
      <c r="M100" s="9"/>
      <c r="N100" s="9"/>
      <c r="O100" s="9"/>
      <c r="P100" s="57"/>
      <c r="Q100" s="57"/>
      <c r="R100" s="9"/>
      <c r="S100" s="27"/>
      <c r="T100" s="25"/>
      <c r="U100" s="9"/>
      <c r="V100" s="9" t="s">
        <v>70</v>
      </c>
      <c r="W100" s="9"/>
      <c r="X100" s="9">
        <v>10</v>
      </c>
      <c r="Y100" s="9" t="s">
        <v>78</v>
      </c>
      <c r="Z100" s="14" t="s">
        <v>75</v>
      </c>
      <c r="AA100" s="149">
        <f t="shared" si="6"/>
        <v>0</v>
      </c>
      <c r="AB100" s="142">
        <f>U100*X100</f>
        <v>0</v>
      </c>
      <c r="AC100" s="139"/>
      <c r="AD100" s="140"/>
      <c r="AE100" s="140"/>
    </row>
    <row r="101" spans="1:31" s="53" customFormat="1" ht="20.100000000000001" hidden="1" customHeight="1" x14ac:dyDescent="0.25">
      <c r="A101" s="73"/>
      <c r="B101" s="74"/>
      <c r="C101" s="10"/>
      <c r="D101" s="71"/>
      <c r="E101" s="236" t="s">
        <v>227</v>
      </c>
      <c r="F101" s="237"/>
      <c r="G101" s="238"/>
      <c r="H101" s="239">
        <f>H102+H108</f>
        <v>0</v>
      </c>
      <c r="I101" s="239">
        <v>40000</v>
      </c>
      <c r="J101" s="240">
        <f>H101-I101</f>
        <v>-40000</v>
      </c>
      <c r="K101" s="76"/>
      <c r="L101" s="68"/>
      <c r="M101" s="62"/>
      <c r="N101" s="62"/>
      <c r="O101" s="62"/>
      <c r="P101" s="63"/>
      <c r="Q101" s="63"/>
      <c r="R101" s="62"/>
      <c r="S101" s="77"/>
      <c r="T101" s="62"/>
      <c r="U101" s="62"/>
      <c r="V101" s="62"/>
      <c r="W101" s="62"/>
      <c r="X101" s="62"/>
      <c r="Y101" s="62"/>
      <c r="Z101" s="64"/>
      <c r="AA101" s="164"/>
      <c r="AB101" s="54"/>
      <c r="AC101" s="52"/>
      <c r="AD101" s="78"/>
      <c r="AE101" s="78"/>
    </row>
    <row r="102" spans="1:31" s="53" customFormat="1" ht="20.100000000000001" hidden="1" customHeight="1" x14ac:dyDescent="0.25">
      <c r="A102" s="73"/>
      <c r="B102" s="74"/>
      <c r="C102" s="10"/>
      <c r="D102" s="71"/>
      <c r="E102" s="10"/>
      <c r="F102" s="92" t="s">
        <v>131</v>
      </c>
      <c r="G102" s="93"/>
      <c r="H102" s="75">
        <f>SUM(H103:H107)</f>
        <v>0</v>
      </c>
      <c r="I102" s="75"/>
      <c r="J102" s="87"/>
      <c r="K102" s="76"/>
      <c r="L102" s="83"/>
      <c r="M102" s="38"/>
      <c r="N102" s="38"/>
      <c r="O102" s="38"/>
      <c r="P102" s="81"/>
      <c r="Q102" s="81"/>
      <c r="R102" s="38"/>
      <c r="S102" s="84"/>
      <c r="T102" s="38"/>
      <c r="U102" s="38"/>
      <c r="V102" s="38"/>
      <c r="W102" s="38"/>
      <c r="X102" s="38"/>
      <c r="Y102" s="38"/>
      <c r="Z102" s="133"/>
      <c r="AA102" s="94"/>
      <c r="AB102" s="54"/>
      <c r="AC102" s="52"/>
      <c r="AD102" s="78"/>
      <c r="AE102" s="78"/>
    </row>
    <row r="103" spans="1:31" s="53" customFormat="1" ht="20.100000000000001" hidden="1" customHeight="1" x14ac:dyDescent="0.25">
      <c r="A103" s="73"/>
      <c r="B103" s="74"/>
      <c r="C103" s="10"/>
      <c r="D103" s="71"/>
      <c r="E103" s="10"/>
      <c r="F103" s="67"/>
      <c r="G103" s="39" t="s">
        <v>128</v>
      </c>
      <c r="H103" s="75">
        <f>AA103</f>
        <v>0</v>
      </c>
      <c r="I103" s="75"/>
      <c r="J103" s="87"/>
      <c r="K103" s="76"/>
      <c r="L103" s="26" t="s">
        <v>39</v>
      </c>
      <c r="M103" s="9"/>
      <c r="N103" s="9"/>
      <c r="O103" s="9"/>
      <c r="P103" s="57"/>
      <c r="Q103" s="57"/>
      <c r="R103" s="9"/>
      <c r="S103" s="58"/>
      <c r="T103" s="9"/>
      <c r="U103" s="9"/>
      <c r="V103" s="9"/>
      <c r="W103" s="9"/>
      <c r="X103" s="9"/>
      <c r="Y103" s="9"/>
      <c r="Z103" s="14"/>
      <c r="AA103" s="163">
        <f>AB103/1000</f>
        <v>0</v>
      </c>
      <c r="AB103" s="8">
        <f>SUM(AB104:AB107)</f>
        <v>0</v>
      </c>
      <c r="AC103" s="52"/>
      <c r="AD103" s="78"/>
      <c r="AE103" s="78"/>
    </row>
    <row r="104" spans="1:31" s="53" customFormat="1" ht="20.100000000000001" hidden="1" customHeight="1" x14ac:dyDescent="0.25">
      <c r="A104" s="73"/>
      <c r="B104" s="74"/>
      <c r="C104" s="10"/>
      <c r="D104" s="71"/>
      <c r="E104" s="10"/>
      <c r="F104" s="71"/>
      <c r="G104" s="10"/>
      <c r="H104" s="69"/>
      <c r="I104" s="69"/>
      <c r="J104" s="70"/>
      <c r="K104" s="76"/>
      <c r="L104" s="151" t="s">
        <v>159</v>
      </c>
      <c r="M104" s="9"/>
      <c r="N104" s="9"/>
      <c r="O104" s="9"/>
      <c r="P104" s="57"/>
      <c r="Q104" s="57"/>
      <c r="R104" s="9"/>
      <c r="S104" s="27"/>
      <c r="T104" s="25"/>
      <c r="U104" s="24"/>
      <c r="V104" s="25" t="s">
        <v>70</v>
      </c>
      <c r="W104" s="25"/>
      <c r="X104" s="25">
        <v>1</v>
      </c>
      <c r="Y104" s="25" t="s">
        <v>78</v>
      </c>
      <c r="Z104" s="23" t="s">
        <v>75</v>
      </c>
      <c r="AA104" s="137">
        <f t="shared" ref="AA104:AA107" si="7">AB104/1000</f>
        <v>0</v>
      </c>
      <c r="AB104" s="142">
        <f>U104*X104</f>
        <v>0</v>
      </c>
      <c r="AC104" s="52"/>
      <c r="AD104" s="78"/>
      <c r="AE104" s="78"/>
    </row>
    <row r="105" spans="1:31" s="53" customFormat="1" ht="20.100000000000001" hidden="1" customHeight="1" x14ac:dyDescent="0.25">
      <c r="A105" s="73"/>
      <c r="B105" s="74"/>
      <c r="C105" s="10"/>
      <c r="D105" s="71"/>
      <c r="E105" s="10"/>
      <c r="F105" s="71"/>
      <c r="G105" s="10"/>
      <c r="H105" s="69"/>
      <c r="I105" s="69"/>
      <c r="J105" s="70"/>
      <c r="K105" s="76"/>
      <c r="L105" s="151" t="s">
        <v>208</v>
      </c>
      <c r="M105" s="9"/>
      <c r="N105" s="9"/>
      <c r="O105" s="9"/>
      <c r="P105" s="57"/>
      <c r="Q105" s="57"/>
      <c r="R105" s="9"/>
      <c r="S105" s="27">
        <v>7</v>
      </c>
      <c r="T105" s="25" t="s">
        <v>65</v>
      </c>
      <c r="U105" s="24"/>
      <c r="V105" s="25" t="s">
        <v>70</v>
      </c>
      <c r="W105" s="25"/>
      <c r="X105" s="25">
        <v>1</v>
      </c>
      <c r="Y105" s="25" t="s">
        <v>78</v>
      </c>
      <c r="Z105" s="23" t="s">
        <v>75</v>
      </c>
      <c r="AA105" s="137">
        <f t="shared" si="7"/>
        <v>0</v>
      </c>
      <c r="AB105" s="142">
        <f>U105*X105*S105</f>
        <v>0</v>
      </c>
      <c r="AC105" s="52"/>
      <c r="AD105" s="78"/>
      <c r="AE105" s="78"/>
    </row>
    <row r="106" spans="1:31" s="53" customFormat="1" ht="20.100000000000001" hidden="1" customHeight="1" x14ac:dyDescent="0.25">
      <c r="A106" s="73"/>
      <c r="B106" s="74"/>
      <c r="C106" s="10"/>
      <c r="D106" s="71"/>
      <c r="E106" s="10"/>
      <c r="F106" s="71"/>
      <c r="G106" s="10"/>
      <c r="H106" s="69"/>
      <c r="I106" s="69"/>
      <c r="J106" s="70"/>
      <c r="K106" s="76"/>
      <c r="L106" s="151" t="s">
        <v>205</v>
      </c>
      <c r="M106" s="9"/>
      <c r="N106" s="9"/>
      <c r="O106" s="9"/>
      <c r="P106" s="57"/>
      <c r="Q106" s="57"/>
      <c r="R106" s="9"/>
      <c r="S106" s="27"/>
      <c r="T106" s="25"/>
      <c r="U106" s="24"/>
      <c r="V106" s="25" t="s">
        <v>70</v>
      </c>
      <c r="W106" s="25"/>
      <c r="X106" s="25">
        <v>1</v>
      </c>
      <c r="Y106" s="25" t="s">
        <v>78</v>
      </c>
      <c r="Z106" s="23" t="s">
        <v>75</v>
      </c>
      <c r="AA106" s="137">
        <f t="shared" si="7"/>
        <v>0</v>
      </c>
      <c r="AB106" s="142">
        <f>U106*X106</f>
        <v>0</v>
      </c>
      <c r="AC106" s="52"/>
      <c r="AD106" s="78"/>
      <c r="AE106" s="78"/>
    </row>
    <row r="107" spans="1:31" s="53" customFormat="1" ht="20.100000000000001" hidden="1" customHeight="1" x14ac:dyDescent="0.25">
      <c r="A107" s="73"/>
      <c r="B107" s="74"/>
      <c r="C107" s="10"/>
      <c r="D107" s="71"/>
      <c r="E107" s="10"/>
      <c r="F107" s="71"/>
      <c r="G107" s="31"/>
      <c r="H107" s="79"/>
      <c r="I107" s="79"/>
      <c r="J107" s="80"/>
      <c r="K107" s="76"/>
      <c r="L107" s="132" t="s">
        <v>157</v>
      </c>
      <c r="M107" s="32"/>
      <c r="N107" s="32"/>
      <c r="O107" s="32"/>
      <c r="P107" s="65"/>
      <c r="Q107" s="65"/>
      <c r="R107" s="32"/>
      <c r="S107" s="50">
        <v>5</v>
      </c>
      <c r="T107" s="2" t="s">
        <v>65</v>
      </c>
      <c r="U107" s="3"/>
      <c r="V107" s="2" t="s">
        <v>70</v>
      </c>
      <c r="W107" s="2"/>
      <c r="X107" s="2">
        <v>5</v>
      </c>
      <c r="Y107" s="2" t="s">
        <v>78</v>
      </c>
      <c r="Z107" s="7" t="s">
        <v>75</v>
      </c>
      <c r="AA107" s="149">
        <f t="shared" si="7"/>
        <v>0</v>
      </c>
      <c r="AB107" s="142">
        <f>S107*U107*X107</f>
        <v>0</v>
      </c>
      <c r="AC107" s="52"/>
      <c r="AD107" s="78"/>
      <c r="AE107" s="78"/>
    </row>
    <row r="108" spans="1:31" s="53" customFormat="1" ht="20.100000000000001" hidden="1" customHeight="1" x14ac:dyDescent="0.25">
      <c r="A108" s="73"/>
      <c r="B108" s="74"/>
      <c r="C108" s="10"/>
      <c r="D108" s="71"/>
      <c r="E108" s="10"/>
      <c r="F108" s="92" t="s">
        <v>56</v>
      </c>
      <c r="G108" s="93"/>
      <c r="H108" s="91">
        <f>SUM(H109:H109)</f>
        <v>0</v>
      </c>
      <c r="I108" s="91"/>
      <c r="J108" s="86"/>
      <c r="K108" s="76"/>
      <c r="L108" s="83"/>
      <c r="M108" s="38"/>
      <c r="N108" s="38"/>
      <c r="O108" s="38"/>
      <c r="P108" s="81"/>
      <c r="Q108" s="81"/>
      <c r="R108" s="38"/>
      <c r="S108" s="84"/>
      <c r="T108" s="38"/>
      <c r="U108" s="38"/>
      <c r="V108" s="38"/>
      <c r="W108" s="38"/>
      <c r="X108" s="38"/>
      <c r="Y108" s="38"/>
      <c r="Z108" s="133"/>
      <c r="AA108" s="94"/>
      <c r="AB108" s="8"/>
      <c r="AC108" s="52"/>
      <c r="AD108" s="78"/>
      <c r="AE108" s="78"/>
    </row>
    <row r="109" spans="1:31" s="53" customFormat="1" ht="20.100000000000001" hidden="1" customHeight="1" x14ac:dyDescent="0.25">
      <c r="A109" s="73"/>
      <c r="B109" s="74"/>
      <c r="C109" s="10"/>
      <c r="D109" s="71"/>
      <c r="E109" s="10"/>
      <c r="F109" s="71"/>
      <c r="G109" s="39" t="s">
        <v>53</v>
      </c>
      <c r="H109" s="75">
        <f>AA109</f>
        <v>0</v>
      </c>
      <c r="I109" s="75"/>
      <c r="J109" s="87"/>
      <c r="K109" s="76"/>
      <c r="L109" s="129" t="s">
        <v>126</v>
      </c>
      <c r="M109" s="62"/>
      <c r="N109" s="62"/>
      <c r="O109" s="62"/>
      <c r="P109" s="63"/>
      <c r="Q109" s="63"/>
      <c r="R109" s="62"/>
      <c r="S109" s="50">
        <v>1</v>
      </c>
      <c r="T109" s="2" t="s">
        <v>65</v>
      </c>
      <c r="U109" s="3"/>
      <c r="V109" s="2" t="s">
        <v>70</v>
      </c>
      <c r="W109" s="2"/>
      <c r="X109" s="2">
        <v>5</v>
      </c>
      <c r="Y109" s="2" t="s">
        <v>78</v>
      </c>
      <c r="Z109" s="7" t="s">
        <v>75</v>
      </c>
      <c r="AA109" s="149">
        <f>AB109/1000</f>
        <v>0</v>
      </c>
      <c r="AB109" s="142">
        <f>S109*U109*X109</f>
        <v>0</v>
      </c>
      <c r="AC109" s="168"/>
      <c r="AD109" s="78"/>
      <c r="AE109" s="78"/>
    </row>
    <row r="110" spans="1:31" s="53" customFormat="1" ht="20.100000000000001" hidden="1" customHeight="1" x14ac:dyDescent="0.25">
      <c r="A110" s="73"/>
      <c r="B110" s="74"/>
      <c r="C110" s="10"/>
      <c r="D110" s="71"/>
      <c r="E110" s="236" t="s">
        <v>228</v>
      </c>
      <c r="F110" s="237"/>
      <c r="G110" s="238"/>
      <c r="H110" s="239">
        <f>H111+H122</f>
        <v>0</v>
      </c>
      <c r="I110" s="239">
        <v>80000</v>
      </c>
      <c r="J110" s="240">
        <f>H110-I110</f>
        <v>-80000</v>
      </c>
      <c r="K110" s="76"/>
      <c r="L110" s="68"/>
      <c r="M110" s="62"/>
      <c r="N110" s="62"/>
      <c r="O110" s="62"/>
      <c r="P110" s="63"/>
      <c r="Q110" s="63"/>
      <c r="R110" s="62"/>
      <c r="S110" s="77"/>
      <c r="T110" s="62"/>
      <c r="U110" s="62"/>
      <c r="V110" s="62"/>
      <c r="W110" s="62"/>
      <c r="X110" s="62"/>
      <c r="Y110" s="62"/>
      <c r="Z110" s="64"/>
      <c r="AA110" s="164"/>
      <c r="AB110" s="54"/>
      <c r="AC110" s="52"/>
      <c r="AD110" s="78"/>
      <c r="AE110" s="78"/>
    </row>
    <row r="111" spans="1:31" s="53" customFormat="1" ht="20.100000000000001" hidden="1" customHeight="1" x14ac:dyDescent="0.25">
      <c r="A111" s="73"/>
      <c r="B111" s="74"/>
      <c r="C111" s="10"/>
      <c r="D111" s="71"/>
      <c r="E111" s="10"/>
      <c r="F111" s="92" t="s">
        <v>131</v>
      </c>
      <c r="G111" s="93"/>
      <c r="H111" s="91">
        <f>H112</f>
        <v>0</v>
      </c>
      <c r="I111" s="91"/>
      <c r="J111" s="86"/>
      <c r="K111" s="76"/>
      <c r="L111" s="83"/>
      <c r="M111" s="38"/>
      <c r="N111" s="38"/>
      <c r="O111" s="38"/>
      <c r="P111" s="81"/>
      <c r="Q111" s="81"/>
      <c r="R111" s="38"/>
      <c r="S111" s="84"/>
      <c r="T111" s="38"/>
      <c r="U111" s="38"/>
      <c r="V111" s="38"/>
      <c r="W111" s="38"/>
      <c r="X111" s="38"/>
      <c r="Y111" s="38"/>
      <c r="Z111" s="133"/>
      <c r="AA111" s="94"/>
      <c r="AB111" s="8"/>
      <c r="AC111" s="52"/>
      <c r="AD111" s="78"/>
      <c r="AE111" s="78"/>
    </row>
    <row r="112" spans="1:31" s="53" customFormat="1" ht="20.100000000000001" hidden="1" customHeight="1" x14ac:dyDescent="0.25">
      <c r="A112" s="73"/>
      <c r="B112" s="74"/>
      <c r="C112" s="10"/>
      <c r="D112" s="71"/>
      <c r="E112" s="10"/>
      <c r="F112" s="71"/>
      <c r="G112" s="39" t="s">
        <v>128</v>
      </c>
      <c r="H112" s="75">
        <f>AA112</f>
        <v>0</v>
      </c>
      <c r="I112" s="75"/>
      <c r="J112" s="87"/>
      <c r="K112" s="76"/>
      <c r="L112" s="129" t="s">
        <v>39</v>
      </c>
      <c r="M112" s="62"/>
      <c r="N112" s="62"/>
      <c r="O112" s="62"/>
      <c r="P112" s="63"/>
      <c r="Q112" s="63"/>
      <c r="R112" s="62"/>
      <c r="S112" s="77"/>
      <c r="T112" s="62"/>
      <c r="U112" s="62"/>
      <c r="V112" s="62"/>
      <c r="W112" s="62"/>
      <c r="X112" s="62"/>
      <c r="Y112" s="172"/>
      <c r="Z112" s="64"/>
      <c r="AA112" s="173">
        <f>AB112/1000</f>
        <v>0</v>
      </c>
      <c r="AB112" s="8">
        <f>AB113+AB114+AB115+AB118+AB121</f>
        <v>0</v>
      </c>
      <c r="AC112" s="168"/>
      <c r="AD112" s="78"/>
      <c r="AE112" s="78"/>
    </row>
    <row r="113" spans="1:31" s="53" customFormat="1" ht="20.100000000000001" hidden="1" customHeight="1" x14ac:dyDescent="0.25">
      <c r="A113" s="73"/>
      <c r="B113" s="74"/>
      <c r="C113" s="10"/>
      <c r="D113" s="71"/>
      <c r="E113" s="10"/>
      <c r="F113" s="71"/>
      <c r="G113" s="10"/>
      <c r="H113" s="69"/>
      <c r="I113" s="69"/>
      <c r="J113" s="70"/>
      <c r="K113" s="76"/>
      <c r="L113" s="26" t="s">
        <v>197</v>
      </c>
      <c r="M113" s="9"/>
      <c r="N113" s="9"/>
      <c r="O113" s="9"/>
      <c r="P113" s="57"/>
      <c r="Q113" s="57"/>
      <c r="R113" s="9"/>
      <c r="S113" s="58"/>
      <c r="T113" s="9"/>
      <c r="U113" s="9"/>
      <c r="V113" s="25" t="s">
        <v>70</v>
      </c>
      <c r="W113" s="9"/>
      <c r="X113" s="9">
        <v>360</v>
      </c>
      <c r="Y113" s="97" t="s">
        <v>95</v>
      </c>
      <c r="Z113" s="14" t="s">
        <v>75</v>
      </c>
      <c r="AA113" s="137">
        <f t="shared" ref="AA113:AA121" si="8">AB113/1000</f>
        <v>0</v>
      </c>
      <c r="AB113" s="142">
        <f>U113*X113</f>
        <v>0</v>
      </c>
      <c r="AC113" s="168"/>
      <c r="AD113" s="78"/>
      <c r="AE113" s="78"/>
    </row>
    <row r="114" spans="1:31" s="53" customFormat="1" ht="20.100000000000001" hidden="1" customHeight="1" x14ac:dyDescent="0.25">
      <c r="A114" s="73"/>
      <c r="B114" s="74"/>
      <c r="C114" s="10"/>
      <c r="D114" s="71"/>
      <c r="E114" s="10"/>
      <c r="F114" s="71"/>
      <c r="G114" s="10"/>
      <c r="H114" s="69"/>
      <c r="I114" s="69"/>
      <c r="J114" s="70"/>
      <c r="K114" s="76"/>
      <c r="L114" s="151" t="s">
        <v>125</v>
      </c>
      <c r="M114" s="9"/>
      <c r="N114" s="9"/>
      <c r="O114" s="9"/>
      <c r="P114" s="57"/>
      <c r="Q114" s="57"/>
      <c r="R114" s="9"/>
      <c r="S114" s="58"/>
      <c r="T114" s="9"/>
      <c r="U114" s="24"/>
      <c r="V114" s="25" t="s">
        <v>70</v>
      </c>
      <c r="W114" s="25"/>
      <c r="X114" s="25">
        <v>2</v>
      </c>
      <c r="Y114" s="25" t="s">
        <v>78</v>
      </c>
      <c r="Z114" s="23" t="s">
        <v>75</v>
      </c>
      <c r="AA114" s="137">
        <f t="shared" si="8"/>
        <v>0</v>
      </c>
      <c r="AB114" s="142">
        <f>U114*X114</f>
        <v>0</v>
      </c>
      <c r="AC114" s="168"/>
      <c r="AD114" s="78"/>
      <c r="AE114" s="78"/>
    </row>
    <row r="115" spans="1:31" s="53" customFormat="1" ht="20.100000000000001" hidden="1" customHeight="1" x14ac:dyDescent="0.25">
      <c r="A115" s="73"/>
      <c r="B115" s="74"/>
      <c r="C115" s="10"/>
      <c r="D115" s="71"/>
      <c r="E115" s="10"/>
      <c r="F115" s="71"/>
      <c r="G115" s="10"/>
      <c r="H115" s="69"/>
      <c r="I115" s="69"/>
      <c r="J115" s="70"/>
      <c r="K115" s="76"/>
      <c r="L115" s="26" t="s">
        <v>105</v>
      </c>
      <c r="M115" s="9"/>
      <c r="N115" s="9"/>
      <c r="O115" s="9"/>
      <c r="P115" s="57"/>
      <c r="Q115" s="57"/>
      <c r="R115" s="9"/>
      <c r="S115" s="58"/>
      <c r="T115" s="9"/>
      <c r="U115" s="24"/>
      <c r="V115" s="25"/>
      <c r="W115" s="25"/>
      <c r="X115" s="25"/>
      <c r="Y115" s="25"/>
      <c r="Z115" s="23"/>
      <c r="AA115" s="137">
        <f t="shared" si="8"/>
        <v>0</v>
      </c>
      <c r="AB115" s="142">
        <f>SUM(AB116:AB117)</f>
        <v>0</v>
      </c>
      <c r="AC115" s="168"/>
      <c r="AD115" s="78"/>
      <c r="AE115" s="78"/>
    </row>
    <row r="116" spans="1:31" s="53" customFormat="1" ht="20.100000000000001" hidden="1" customHeight="1" x14ac:dyDescent="0.25">
      <c r="A116" s="73"/>
      <c r="B116" s="74"/>
      <c r="C116" s="10"/>
      <c r="D116" s="71"/>
      <c r="E116" s="10"/>
      <c r="F116" s="71"/>
      <c r="G116" s="10"/>
      <c r="H116" s="69"/>
      <c r="I116" s="69"/>
      <c r="J116" s="70"/>
      <c r="K116" s="76"/>
      <c r="L116" s="26" t="s">
        <v>207</v>
      </c>
      <c r="M116" s="9"/>
      <c r="N116" s="9"/>
      <c r="O116" s="9"/>
      <c r="P116" s="57"/>
      <c r="Q116" s="57"/>
      <c r="R116" s="9"/>
      <c r="S116" s="58"/>
      <c r="T116" s="9"/>
      <c r="U116" s="24"/>
      <c r="V116" s="25" t="s">
        <v>70</v>
      </c>
      <c r="W116" s="25"/>
      <c r="X116" s="25">
        <v>1</v>
      </c>
      <c r="Y116" s="25" t="s">
        <v>76</v>
      </c>
      <c r="Z116" s="23" t="s">
        <v>75</v>
      </c>
      <c r="AA116" s="137">
        <f t="shared" si="8"/>
        <v>0</v>
      </c>
      <c r="AB116" s="142">
        <f>U116*X116</f>
        <v>0</v>
      </c>
      <c r="AC116" s="168"/>
      <c r="AD116" s="78"/>
      <c r="AE116" s="78"/>
    </row>
    <row r="117" spans="1:31" s="53" customFormat="1" ht="20.100000000000001" hidden="1" customHeight="1" x14ac:dyDescent="0.25">
      <c r="A117" s="73"/>
      <c r="B117" s="74"/>
      <c r="C117" s="10"/>
      <c r="D117" s="71"/>
      <c r="E117" s="10"/>
      <c r="F117" s="71"/>
      <c r="G117" s="10"/>
      <c r="H117" s="69"/>
      <c r="I117" s="69"/>
      <c r="J117" s="70"/>
      <c r="K117" s="76"/>
      <c r="L117" s="26" t="s">
        <v>249</v>
      </c>
      <c r="M117" s="9"/>
      <c r="N117" s="9"/>
      <c r="O117" s="9"/>
      <c r="P117" s="57"/>
      <c r="Q117" s="57"/>
      <c r="R117" s="9"/>
      <c r="S117" s="58"/>
      <c r="T117" s="9"/>
      <c r="U117" s="24"/>
      <c r="V117" s="25" t="s">
        <v>70</v>
      </c>
      <c r="W117" s="25"/>
      <c r="X117" s="25">
        <v>1</v>
      </c>
      <c r="Y117" s="25" t="s">
        <v>76</v>
      </c>
      <c r="Z117" s="23" t="s">
        <v>75</v>
      </c>
      <c r="AA117" s="137">
        <f t="shared" si="8"/>
        <v>0</v>
      </c>
      <c r="AB117" s="142">
        <f>U117*X117</f>
        <v>0</v>
      </c>
      <c r="AC117" s="168"/>
      <c r="AD117" s="78"/>
      <c r="AE117" s="78"/>
    </row>
    <row r="118" spans="1:31" s="53" customFormat="1" ht="20.100000000000001" hidden="1" customHeight="1" x14ac:dyDescent="0.25">
      <c r="A118" s="73"/>
      <c r="B118" s="74"/>
      <c r="C118" s="10"/>
      <c r="D118" s="71"/>
      <c r="E118" s="10"/>
      <c r="F118" s="71"/>
      <c r="G118" s="10"/>
      <c r="H118" s="69"/>
      <c r="I118" s="69"/>
      <c r="J118" s="70"/>
      <c r="K118" s="76"/>
      <c r="L118" s="151" t="s">
        <v>103</v>
      </c>
      <c r="M118" s="9"/>
      <c r="N118" s="9"/>
      <c r="O118" s="9"/>
      <c r="P118" s="57"/>
      <c r="Q118" s="57"/>
      <c r="R118" s="9"/>
      <c r="S118" s="27"/>
      <c r="T118" s="25"/>
      <c r="U118" s="24"/>
      <c r="V118" s="25"/>
      <c r="W118" s="25"/>
      <c r="X118" s="25"/>
      <c r="Y118" s="25"/>
      <c r="Z118" s="23"/>
      <c r="AA118" s="137">
        <f t="shared" si="8"/>
        <v>0</v>
      </c>
      <c r="AB118" s="142">
        <f>SUM(AB119:AB120)</f>
        <v>0</v>
      </c>
      <c r="AC118" s="168"/>
      <c r="AD118" s="78"/>
      <c r="AE118" s="78"/>
    </row>
    <row r="119" spans="1:31" s="53" customFormat="1" ht="20.100000000000001" hidden="1" customHeight="1" x14ac:dyDescent="0.25">
      <c r="A119" s="73"/>
      <c r="B119" s="74"/>
      <c r="C119" s="10"/>
      <c r="D119" s="71"/>
      <c r="E119" s="10"/>
      <c r="F119" s="71"/>
      <c r="G119" s="10"/>
      <c r="H119" s="69"/>
      <c r="I119" s="69"/>
      <c r="J119" s="70"/>
      <c r="K119" s="76"/>
      <c r="L119" s="26" t="s">
        <v>255</v>
      </c>
      <c r="M119" s="9"/>
      <c r="N119" s="9"/>
      <c r="O119" s="9"/>
      <c r="P119" s="57"/>
      <c r="Q119" s="57"/>
      <c r="R119" s="9"/>
      <c r="S119" s="27">
        <v>5</v>
      </c>
      <c r="T119" s="25" t="s">
        <v>65</v>
      </c>
      <c r="U119" s="24"/>
      <c r="V119" s="25" t="s">
        <v>70</v>
      </c>
      <c r="W119" s="25"/>
      <c r="X119" s="25">
        <v>5</v>
      </c>
      <c r="Y119" s="25" t="s">
        <v>78</v>
      </c>
      <c r="Z119" s="23" t="s">
        <v>75</v>
      </c>
      <c r="AA119" s="137">
        <f t="shared" si="8"/>
        <v>0</v>
      </c>
      <c r="AB119" s="142">
        <f>U119*X119*S119</f>
        <v>0</v>
      </c>
      <c r="AC119" s="168"/>
      <c r="AD119" s="78"/>
      <c r="AE119" s="78"/>
    </row>
    <row r="120" spans="1:31" s="53" customFormat="1" ht="20.100000000000001" hidden="1" customHeight="1" x14ac:dyDescent="0.25">
      <c r="A120" s="73"/>
      <c r="B120" s="74"/>
      <c r="C120" s="10"/>
      <c r="D120" s="71"/>
      <c r="E120" s="10"/>
      <c r="F120" s="71"/>
      <c r="G120" s="10"/>
      <c r="H120" s="69"/>
      <c r="I120" s="69"/>
      <c r="J120" s="70"/>
      <c r="K120" s="76"/>
      <c r="L120" s="26" t="s">
        <v>214</v>
      </c>
      <c r="M120" s="9"/>
      <c r="N120" s="9"/>
      <c r="O120" s="9"/>
      <c r="P120" s="57"/>
      <c r="Q120" s="57"/>
      <c r="R120" s="9"/>
      <c r="S120" s="27"/>
      <c r="T120" s="25"/>
      <c r="U120" s="24"/>
      <c r="V120" s="25" t="s">
        <v>70</v>
      </c>
      <c r="W120" s="25"/>
      <c r="X120" s="25">
        <v>2000</v>
      </c>
      <c r="Y120" s="25" t="s">
        <v>86</v>
      </c>
      <c r="Z120" s="23" t="s">
        <v>75</v>
      </c>
      <c r="AA120" s="137">
        <f t="shared" si="8"/>
        <v>0</v>
      </c>
      <c r="AB120" s="142">
        <f>U120*X120</f>
        <v>0</v>
      </c>
      <c r="AC120" s="168"/>
      <c r="AD120" s="78"/>
      <c r="AE120" s="78"/>
    </row>
    <row r="121" spans="1:31" s="53" customFormat="1" ht="20.100000000000001" hidden="1" customHeight="1" x14ac:dyDescent="0.25">
      <c r="A121" s="73"/>
      <c r="B121" s="74"/>
      <c r="C121" s="10"/>
      <c r="D121" s="71"/>
      <c r="E121" s="10"/>
      <c r="F121" s="71"/>
      <c r="G121" s="10"/>
      <c r="H121" s="69"/>
      <c r="I121" s="69"/>
      <c r="J121" s="70"/>
      <c r="K121" s="76"/>
      <c r="L121" s="151" t="s">
        <v>158</v>
      </c>
      <c r="M121" s="9"/>
      <c r="N121" s="9"/>
      <c r="O121" s="9"/>
      <c r="P121" s="57"/>
      <c r="Q121" s="57"/>
      <c r="R121" s="9"/>
      <c r="S121" s="50">
        <v>10</v>
      </c>
      <c r="T121" s="2" t="s">
        <v>65</v>
      </c>
      <c r="U121" s="3"/>
      <c r="V121" s="2" t="s">
        <v>70</v>
      </c>
      <c r="W121" s="2"/>
      <c r="X121" s="2">
        <v>8</v>
      </c>
      <c r="Y121" s="2" t="s">
        <v>78</v>
      </c>
      <c r="Z121" s="7" t="s">
        <v>75</v>
      </c>
      <c r="AA121" s="149">
        <f t="shared" si="8"/>
        <v>0</v>
      </c>
      <c r="AB121" s="142">
        <f>S121*U121*X121</f>
        <v>0</v>
      </c>
      <c r="AC121" s="168"/>
      <c r="AD121" s="78"/>
      <c r="AE121" s="78"/>
    </row>
    <row r="122" spans="1:31" s="53" customFormat="1" ht="20.100000000000001" hidden="1" customHeight="1" x14ac:dyDescent="0.25">
      <c r="A122" s="73"/>
      <c r="B122" s="74"/>
      <c r="C122" s="10"/>
      <c r="D122" s="71"/>
      <c r="E122" s="10"/>
      <c r="F122" s="92" t="s">
        <v>124</v>
      </c>
      <c r="G122" s="93"/>
      <c r="H122" s="91">
        <f>H123</f>
        <v>0</v>
      </c>
      <c r="I122" s="91"/>
      <c r="J122" s="86"/>
      <c r="K122" s="76"/>
      <c r="L122" s="83"/>
      <c r="M122" s="38"/>
      <c r="N122" s="38"/>
      <c r="O122" s="38"/>
      <c r="P122" s="81"/>
      <c r="Q122" s="81"/>
      <c r="R122" s="38"/>
      <c r="S122" s="84"/>
      <c r="T122" s="38"/>
      <c r="U122" s="38"/>
      <c r="V122" s="38"/>
      <c r="W122" s="38"/>
      <c r="X122" s="38"/>
      <c r="Y122" s="38"/>
      <c r="Z122" s="133"/>
      <c r="AA122" s="164"/>
      <c r="AB122" s="54"/>
      <c r="AC122" s="52"/>
      <c r="AD122" s="78"/>
      <c r="AE122" s="78"/>
    </row>
    <row r="123" spans="1:31" s="143" customFormat="1" ht="20.100000000000001" hidden="1" customHeight="1" x14ac:dyDescent="0.25">
      <c r="A123" s="141"/>
      <c r="B123" s="136"/>
      <c r="C123" s="20"/>
      <c r="D123" s="20"/>
      <c r="E123" s="20"/>
      <c r="F123" s="42"/>
      <c r="G123" s="246" t="s">
        <v>162</v>
      </c>
      <c r="H123" s="34">
        <f>AA123</f>
        <v>0</v>
      </c>
      <c r="I123" s="34"/>
      <c r="J123" s="35"/>
      <c r="K123" s="49"/>
      <c r="L123" s="26" t="s">
        <v>101</v>
      </c>
      <c r="M123" s="25"/>
      <c r="N123" s="25"/>
      <c r="O123" s="25"/>
      <c r="P123" s="24"/>
      <c r="Q123" s="24"/>
      <c r="R123" s="25"/>
      <c r="S123" s="27"/>
      <c r="T123" s="25"/>
      <c r="U123" s="24"/>
      <c r="V123" s="25" t="s">
        <v>70</v>
      </c>
      <c r="W123" s="25"/>
      <c r="X123" s="25">
        <v>1</v>
      </c>
      <c r="Y123" s="25" t="s">
        <v>78</v>
      </c>
      <c r="Z123" s="23" t="s">
        <v>75</v>
      </c>
      <c r="AA123" s="145">
        <f>AB123/1000</f>
        <v>0</v>
      </c>
      <c r="AB123" s="142">
        <f>U123*X123</f>
        <v>0</v>
      </c>
      <c r="AC123" s="139"/>
      <c r="AD123" s="140"/>
      <c r="AE123" s="148"/>
    </row>
    <row r="124" spans="1:31" s="53" customFormat="1" ht="20.100000000000001" hidden="1" customHeight="1" x14ac:dyDescent="0.25">
      <c r="A124" s="73"/>
      <c r="B124" s="74"/>
      <c r="C124" s="10"/>
      <c r="D124" s="231" t="s">
        <v>54</v>
      </c>
      <c r="E124" s="232"/>
      <c r="F124" s="232"/>
      <c r="G124" s="233"/>
      <c r="H124" s="234">
        <f>H125+H139</f>
        <v>0</v>
      </c>
      <c r="I124" s="234">
        <f>I125+I139</f>
        <v>1631100</v>
      </c>
      <c r="J124" s="235">
        <f>H124-I124</f>
        <v>-1631100</v>
      </c>
      <c r="K124" s="76"/>
      <c r="L124" s="83"/>
      <c r="M124" s="38"/>
      <c r="N124" s="38"/>
      <c r="O124" s="38"/>
      <c r="P124" s="81"/>
      <c r="Q124" s="81"/>
      <c r="R124" s="38"/>
      <c r="S124" s="84"/>
      <c r="T124" s="38"/>
      <c r="U124" s="38"/>
      <c r="V124" s="38"/>
      <c r="W124" s="38"/>
      <c r="X124" s="38"/>
      <c r="Y124" s="38"/>
      <c r="Z124" s="133"/>
      <c r="AA124" s="94" t="s">
        <v>66</v>
      </c>
      <c r="AB124" s="90" t="s">
        <v>66</v>
      </c>
      <c r="AC124" s="52"/>
      <c r="AD124" s="78"/>
      <c r="AE124" s="78"/>
    </row>
    <row r="125" spans="1:31" s="53" customFormat="1" ht="20.100000000000001" hidden="1" customHeight="1" x14ac:dyDescent="0.25">
      <c r="A125" s="73"/>
      <c r="B125" s="74"/>
      <c r="C125" s="10"/>
      <c r="D125" s="71"/>
      <c r="E125" s="236" t="s">
        <v>50</v>
      </c>
      <c r="F125" s="237"/>
      <c r="G125" s="238"/>
      <c r="H125" s="239">
        <f>H126+H130+H132+H137</f>
        <v>0</v>
      </c>
      <c r="I125" s="239">
        <v>1279100</v>
      </c>
      <c r="J125" s="240">
        <f>H125-I125</f>
        <v>-1279100</v>
      </c>
      <c r="K125" s="76"/>
      <c r="L125" s="68"/>
      <c r="M125" s="62"/>
      <c r="N125" s="62"/>
      <c r="O125" s="62"/>
      <c r="P125" s="63"/>
      <c r="Q125" s="63"/>
      <c r="R125" s="62"/>
      <c r="S125" s="77"/>
      <c r="T125" s="62"/>
      <c r="U125" s="62"/>
      <c r="V125" s="62"/>
      <c r="W125" s="62"/>
      <c r="X125" s="62"/>
      <c r="Y125" s="62"/>
      <c r="Z125" s="64"/>
      <c r="AA125" s="164"/>
      <c r="AB125" s="54"/>
      <c r="AC125" s="52"/>
      <c r="AD125" s="78"/>
      <c r="AE125" s="78"/>
    </row>
    <row r="126" spans="1:31" s="53" customFormat="1" ht="20.100000000000001" hidden="1" customHeight="1" x14ac:dyDescent="0.25">
      <c r="A126" s="73"/>
      <c r="B126" s="74"/>
      <c r="C126" s="10"/>
      <c r="D126" s="71"/>
      <c r="E126" s="39"/>
      <c r="F126" s="92" t="s">
        <v>58</v>
      </c>
      <c r="G126" s="93"/>
      <c r="H126" s="75">
        <f>H127</f>
        <v>0</v>
      </c>
      <c r="I126" s="75"/>
      <c r="J126" s="87" t="s">
        <v>90</v>
      </c>
      <c r="K126" s="76"/>
      <c r="L126" s="83"/>
      <c r="M126" s="38"/>
      <c r="N126" s="38"/>
      <c r="O126" s="38"/>
      <c r="P126" s="81"/>
      <c r="Q126" s="81"/>
      <c r="R126" s="38"/>
      <c r="S126" s="84"/>
      <c r="T126" s="38"/>
      <c r="U126" s="38"/>
      <c r="V126" s="38"/>
      <c r="W126" s="38"/>
      <c r="X126" s="38"/>
      <c r="Y126" s="38"/>
      <c r="Z126" s="133"/>
      <c r="AA126" s="94"/>
      <c r="AB126" s="54"/>
      <c r="AC126" s="52"/>
      <c r="AD126" s="78"/>
      <c r="AE126" s="78"/>
    </row>
    <row r="127" spans="1:31" s="53" customFormat="1" ht="20.100000000000001" hidden="1" customHeight="1" x14ac:dyDescent="0.25">
      <c r="A127" s="73"/>
      <c r="B127" s="74"/>
      <c r="C127" s="10"/>
      <c r="D127" s="71"/>
      <c r="E127" s="10"/>
      <c r="F127" s="67"/>
      <c r="G127" s="39" t="s">
        <v>42</v>
      </c>
      <c r="H127" s="75">
        <f>AA127</f>
        <v>0</v>
      </c>
      <c r="I127" s="75"/>
      <c r="J127" s="87"/>
      <c r="K127" s="76"/>
      <c r="L127" s="26" t="s">
        <v>39</v>
      </c>
      <c r="M127" s="9"/>
      <c r="N127" s="9"/>
      <c r="O127" s="9"/>
      <c r="P127" s="57"/>
      <c r="Q127" s="57"/>
      <c r="R127" s="9"/>
      <c r="S127" s="58"/>
      <c r="T127" s="9"/>
      <c r="U127" s="9"/>
      <c r="V127" s="9"/>
      <c r="W127" s="9"/>
      <c r="X127" s="9"/>
      <c r="Y127" s="9"/>
      <c r="Z127" s="14"/>
      <c r="AA127" s="163">
        <f>AB127/1000</f>
        <v>0</v>
      </c>
      <c r="AB127" s="88">
        <f>SUM(AB128:AB129)</f>
        <v>0</v>
      </c>
      <c r="AC127" s="52"/>
      <c r="AD127" s="78"/>
      <c r="AE127" s="78"/>
    </row>
    <row r="128" spans="1:31" s="53" customFormat="1" ht="20.100000000000001" hidden="1" customHeight="1" x14ac:dyDescent="0.25">
      <c r="A128" s="73"/>
      <c r="B128" s="74"/>
      <c r="C128" s="10"/>
      <c r="D128" s="71"/>
      <c r="E128" s="10"/>
      <c r="F128" s="71"/>
      <c r="G128" s="10"/>
      <c r="H128" s="69"/>
      <c r="I128" s="69"/>
      <c r="J128" s="70"/>
      <c r="K128" s="76"/>
      <c r="L128" s="151" t="s">
        <v>151</v>
      </c>
      <c r="M128" s="9"/>
      <c r="N128" s="9"/>
      <c r="O128" s="9"/>
      <c r="P128" s="57"/>
      <c r="Q128" s="57"/>
      <c r="R128" s="9"/>
      <c r="S128" s="27">
        <v>15</v>
      </c>
      <c r="T128" s="25" t="s">
        <v>65</v>
      </c>
      <c r="U128" s="24"/>
      <c r="V128" s="25" t="s">
        <v>70</v>
      </c>
      <c r="W128" s="25"/>
      <c r="X128" s="25">
        <v>12</v>
      </c>
      <c r="Y128" s="25" t="s">
        <v>63</v>
      </c>
      <c r="Z128" s="23" t="s">
        <v>75</v>
      </c>
      <c r="AA128" s="137">
        <f t="shared" ref="AA128:AA129" si="9">AB128/1000</f>
        <v>0</v>
      </c>
      <c r="AB128" s="142">
        <f>S128*U128*X128</f>
        <v>0</v>
      </c>
      <c r="AC128" s="52"/>
      <c r="AD128" s="78"/>
      <c r="AE128" s="78"/>
    </row>
    <row r="129" spans="1:31" s="53" customFormat="1" ht="20.100000000000001" hidden="1" customHeight="1" x14ac:dyDescent="0.25">
      <c r="A129" s="73"/>
      <c r="B129" s="74"/>
      <c r="C129" s="10"/>
      <c r="D129" s="71"/>
      <c r="E129" s="10"/>
      <c r="F129" s="71"/>
      <c r="G129" s="31"/>
      <c r="H129" s="79"/>
      <c r="I129" s="79"/>
      <c r="J129" s="80"/>
      <c r="K129" s="76"/>
      <c r="L129" s="132" t="s">
        <v>177</v>
      </c>
      <c r="M129" s="32"/>
      <c r="N129" s="32"/>
      <c r="O129" s="32"/>
      <c r="P129" s="65"/>
      <c r="Q129" s="65"/>
      <c r="R129" s="32"/>
      <c r="S129" s="50">
        <v>15</v>
      </c>
      <c r="T129" s="2" t="s">
        <v>65</v>
      </c>
      <c r="U129" s="3"/>
      <c r="V129" s="2" t="s">
        <v>70</v>
      </c>
      <c r="W129" s="2"/>
      <c r="X129" s="2">
        <v>12</v>
      </c>
      <c r="Y129" s="2" t="s">
        <v>63</v>
      </c>
      <c r="Z129" s="7" t="s">
        <v>75</v>
      </c>
      <c r="AA129" s="149">
        <f t="shared" si="9"/>
        <v>0</v>
      </c>
      <c r="AB129" s="142">
        <f>S129*U129*X129</f>
        <v>0</v>
      </c>
      <c r="AC129" s="52"/>
      <c r="AD129" s="78"/>
      <c r="AE129" s="78"/>
    </row>
    <row r="130" spans="1:31" s="53" customFormat="1" ht="20.100000000000001" hidden="1" customHeight="1" x14ac:dyDescent="0.25">
      <c r="A130" s="73"/>
      <c r="B130" s="74"/>
      <c r="C130" s="10"/>
      <c r="D130" s="71"/>
      <c r="E130" s="10"/>
      <c r="F130" s="92" t="s">
        <v>153</v>
      </c>
      <c r="G130" s="93"/>
      <c r="H130" s="91">
        <f>H131</f>
        <v>0</v>
      </c>
      <c r="I130" s="91"/>
      <c r="J130" s="86"/>
      <c r="K130" s="76"/>
      <c r="L130" s="83"/>
      <c r="M130" s="38"/>
      <c r="N130" s="38"/>
      <c r="O130" s="38"/>
      <c r="P130" s="81"/>
      <c r="Q130" s="81"/>
      <c r="R130" s="38"/>
      <c r="S130" s="84"/>
      <c r="T130" s="38"/>
      <c r="U130" s="38"/>
      <c r="V130" s="38"/>
      <c r="W130" s="38"/>
      <c r="X130" s="38"/>
      <c r="Y130" s="38"/>
      <c r="Z130" s="133"/>
      <c r="AA130" s="94"/>
      <c r="AB130" s="8"/>
      <c r="AC130" s="52"/>
      <c r="AD130" s="78"/>
      <c r="AE130" s="78"/>
    </row>
    <row r="131" spans="1:31" s="53" customFormat="1" ht="20.100000000000001" hidden="1" customHeight="1" x14ac:dyDescent="0.25">
      <c r="A131" s="73"/>
      <c r="B131" s="74"/>
      <c r="C131" s="10"/>
      <c r="D131" s="71"/>
      <c r="E131" s="10"/>
      <c r="F131" s="71"/>
      <c r="G131" s="39" t="s">
        <v>45</v>
      </c>
      <c r="H131" s="75">
        <f>AA131</f>
        <v>0</v>
      </c>
      <c r="I131" s="75"/>
      <c r="J131" s="87"/>
      <c r="K131" s="76"/>
      <c r="L131" s="129" t="s">
        <v>236</v>
      </c>
      <c r="M131" s="62"/>
      <c r="N131" s="62"/>
      <c r="O131" s="62"/>
      <c r="P131" s="63"/>
      <c r="Q131" s="63"/>
      <c r="R131" s="62"/>
      <c r="S131" s="77"/>
      <c r="T131" s="62"/>
      <c r="U131" s="9"/>
      <c r="V131" s="9" t="s">
        <v>74</v>
      </c>
      <c r="W131" s="9">
        <v>12</v>
      </c>
      <c r="X131" s="9" t="s">
        <v>89</v>
      </c>
      <c r="Y131" s="97">
        <v>1.3006280390050846</v>
      </c>
      <c r="Z131" s="14" t="s">
        <v>75</v>
      </c>
      <c r="AA131" s="94">
        <f>AB131/1000</f>
        <v>0</v>
      </c>
      <c r="AB131" s="8">
        <f>U131/W131*Y131</f>
        <v>0</v>
      </c>
      <c r="AC131" s="168"/>
      <c r="AD131" s="78"/>
      <c r="AE131" s="78"/>
    </row>
    <row r="132" spans="1:31" s="53" customFormat="1" ht="20.100000000000001" hidden="1" customHeight="1" x14ac:dyDescent="0.25">
      <c r="A132" s="73"/>
      <c r="B132" s="74"/>
      <c r="C132" s="10"/>
      <c r="D132" s="71"/>
      <c r="E132" s="10"/>
      <c r="F132" s="92" t="s">
        <v>174</v>
      </c>
      <c r="G132" s="93"/>
      <c r="H132" s="91">
        <f>H133+H134</f>
        <v>0</v>
      </c>
      <c r="I132" s="91"/>
      <c r="J132" s="86"/>
      <c r="K132" s="76"/>
      <c r="L132" s="83"/>
      <c r="M132" s="38"/>
      <c r="N132" s="38"/>
      <c r="O132" s="38"/>
      <c r="P132" s="81"/>
      <c r="Q132" s="81"/>
      <c r="R132" s="38"/>
      <c r="S132" s="84"/>
      <c r="T132" s="38"/>
      <c r="U132" s="38"/>
      <c r="V132" s="38"/>
      <c r="W132" s="38"/>
      <c r="X132" s="38"/>
      <c r="Y132" s="38"/>
      <c r="Z132" s="133"/>
      <c r="AA132" s="164"/>
      <c r="AB132" s="54"/>
      <c r="AC132" s="52"/>
      <c r="AD132" s="78"/>
      <c r="AE132" s="78"/>
    </row>
    <row r="133" spans="1:31" s="143" customFormat="1" ht="20.100000000000001" hidden="1" customHeight="1" x14ac:dyDescent="0.25">
      <c r="A133" s="141"/>
      <c r="B133" s="136"/>
      <c r="C133" s="20"/>
      <c r="D133" s="20"/>
      <c r="E133" s="20"/>
      <c r="F133" s="20"/>
      <c r="G133" s="171" t="s">
        <v>152</v>
      </c>
      <c r="H133" s="34">
        <f>AA133</f>
        <v>0</v>
      </c>
      <c r="I133" s="34"/>
      <c r="J133" s="35"/>
      <c r="K133" s="49"/>
      <c r="L133" s="26" t="s">
        <v>122</v>
      </c>
      <c r="M133" s="25"/>
      <c r="N133" s="25"/>
      <c r="O133" s="25"/>
      <c r="P133" s="24"/>
      <c r="Q133" s="24"/>
      <c r="R133" s="25"/>
      <c r="S133" s="27"/>
      <c r="T133" s="25"/>
      <c r="U133" s="24"/>
      <c r="V133" s="25" t="s">
        <v>70</v>
      </c>
      <c r="W133" s="25"/>
      <c r="X133" s="169">
        <v>0.10014492753623189</v>
      </c>
      <c r="Y133" s="25"/>
      <c r="Z133" s="23" t="s">
        <v>75</v>
      </c>
      <c r="AA133" s="145">
        <f>AB133/1000</f>
        <v>0</v>
      </c>
      <c r="AB133" s="44">
        <f>U133*X133</f>
        <v>0</v>
      </c>
      <c r="AC133" s="139"/>
      <c r="AD133" s="140"/>
      <c r="AE133" s="148"/>
    </row>
    <row r="134" spans="1:31" s="17" customFormat="1" ht="20.100000000000001" hidden="1" customHeight="1" x14ac:dyDescent="0.25">
      <c r="A134" s="29"/>
      <c r="B134" s="18"/>
      <c r="C134" s="28"/>
      <c r="D134" s="28"/>
      <c r="E134" s="28"/>
      <c r="F134" s="28"/>
      <c r="G134" s="43" t="s">
        <v>142</v>
      </c>
      <c r="H134" s="135">
        <f>AA134</f>
        <v>0</v>
      </c>
      <c r="I134" s="135"/>
      <c r="J134" s="36"/>
      <c r="K134" s="49"/>
      <c r="L134" s="129" t="s">
        <v>39</v>
      </c>
      <c r="M134" s="47"/>
      <c r="N134" s="47"/>
      <c r="O134" s="47"/>
      <c r="P134" s="30"/>
      <c r="Q134" s="30"/>
      <c r="R134" s="47"/>
      <c r="S134" s="48"/>
      <c r="T134" s="47"/>
      <c r="U134" s="47"/>
      <c r="V134" s="47"/>
      <c r="W134" s="47"/>
      <c r="X134" s="47"/>
      <c r="Y134" s="47"/>
      <c r="Z134" s="40"/>
      <c r="AA134" s="137">
        <f>AB134/1000</f>
        <v>0</v>
      </c>
      <c r="AB134" s="138">
        <f>AB135+AB136</f>
        <v>0</v>
      </c>
      <c r="AC134" s="139"/>
      <c r="AD134" s="140"/>
      <c r="AE134" s="140"/>
    </row>
    <row r="135" spans="1:31" s="17" customFormat="1" ht="20.100000000000001" hidden="1" customHeight="1" x14ac:dyDescent="0.25">
      <c r="A135" s="29"/>
      <c r="B135" s="18"/>
      <c r="C135" s="28"/>
      <c r="D135" s="28"/>
      <c r="E135" s="28"/>
      <c r="F135" s="28"/>
      <c r="G135" s="28"/>
      <c r="H135" s="166"/>
      <c r="I135" s="166"/>
      <c r="J135" s="35"/>
      <c r="K135" s="49"/>
      <c r="L135" s="60" t="s">
        <v>165</v>
      </c>
      <c r="M135" s="25"/>
      <c r="N135" s="25"/>
      <c r="O135" s="25"/>
      <c r="P135" s="24"/>
      <c r="Q135" s="24"/>
      <c r="R135" s="25"/>
      <c r="S135" s="27">
        <v>15</v>
      </c>
      <c r="T135" s="25" t="s">
        <v>65</v>
      </c>
      <c r="U135" s="25"/>
      <c r="V135" s="25" t="s">
        <v>70</v>
      </c>
      <c r="W135" s="25"/>
      <c r="X135" s="146">
        <v>12</v>
      </c>
      <c r="Y135" s="25" t="s">
        <v>63</v>
      </c>
      <c r="Z135" s="23" t="s">
        <v>75</v>
      </c>
      <c r="AA135" s="137">
        <f>AB135/1000</f>
        <v>0</v>
      </c>
      <c r="AB135" s="142">
        <f>U135*X135*S135</f>
        <v>0</v>
      </c>
      <c r="AC135" s="139"/>
      <c r="AD135" s="140"/>
      <c r="AE135" s="140"/>
    </row>
    <row r="136" spans="1:31" s="17" customFormat="1" ht="20.100000000000001" hidden="1" customHeight="1" x14ac:dyDescent="0.25">
      <c r="A136" s="29"/>
      <c r="B136" s="18"/>
      <c r="C136" s="28"/>
      <c r="D136" s="28"/>
      <c r="E136" s="28"/>
      <c r="F136" s="28"/>
      <c r="G136" s="28"/>
      <c r="H136" s="166"/>
      <c r="I136" s="166"/>
      <c r="J136" s="35"/>
      <c r="K136" s="49"/>
      <c r="L136" s="60" t="s">
        <v>283</v>
      </c>
      <c r="M136" s="25"/>
      <c r="N136" s="25"/>
      <c r="O136" s="25"/>
      <c r="P136" s="24"/>
      <c r="Q136" s="24"/>
      <c r="R136" s="25"/>
      <c r="S136" s="27">
        <v>15</v>
      </c>
      <c r="T136" s="25" t="s">
        <v>65</v>
      </c>
      <c r="U136" s="25"/>
      <c r="V136" s="25" t="s">
        <v>70</v>
      </c>
      <c r="W136" s="25"/>
      <c r="X136" s="146">
        <v>1</v>
      </c>
      <c r="Y136" s="25" t="s">
        <v>78</v>
      </c>
      <c r="Z136" s="23" t="s">
        <v>75</v>
      </c>
      <c r="AA136" s="149">
        <f>AB136/1000</f>
        <v>0</v>
      </c>
      <c r="AB136" s="142">
        <f>U136*X136*S136</f>
        <v>0</v>
      </c>
      <c r="AC136" s="139"/>
      <c r="AD136" s="140"/>
      <c r="AE136" s="140"/>
    </row>
    <row r="137" spans="1:31" s="53" customFormat="1" ht="20.100000000000001" hidden="1" customHeight="1" x14ac:dyDescent="0.25">
      <c r="A137" s="73"/>
      <c r="B137" s="74"/>
      <c r="C137" s="10"/>
      <c r="D137" s="71"/>
      <c r="E137" s="10"/>
      <c r="F137" s="92" t="s">
        <v>41</v>
      </c>
      <c r="G137" s="93"/>
      <c r="H137" s="91">
        <f>H138</f>
        <v>0</v>
      </c>
      <c r="I137" s="91"/>
      <c r="J137" s="86"/>
      <c r="K137" s="76"/>
      <c r="L137" s="83"/>
      <c r="M137" s="38"/>
      <c r="N137" s="38"/>
      <c r="O137" s="38"/>
      <c r="P137" s="81"/>
      <c r="Q137" s="81"/>
      <c r="R137" s="38"/>
      <c r="S137" s="84"/>
      <c r="T137" s="38"/>
      <c r="U137" s="38"/>
      <c r="V137" s="38"/>
      <c r="W137" s="38"/>
      <c r="X137" s="38"/>
      <c r="Y137" s="38"/>
      <c r="Z137" s="133"/>
      <c r="AA137" s="164"/>
      <c r="AB137" s="54"/>
      <c r="AC137" s="52"/>
      <c r="AD137" s="78"/>
      <c r="AE137" s="78"/>
    </row>
    <row r="138" spans="1:31" s="17" customFormat="1" ht="20.100000000000001" hidden="1" customHeight="1" x14ac:dyDescent="0.25">
      <c r="A138" s="141"/>
      <c r="B138" s="136"/>
      <c r="C138" s="20"/>
      <c r="D138" s="20"/>
      <c r="E138" s="25"/>
      <c r="F138" s="42"/>
      <c r="G138" s="42" t="s">
        <v>60</v>
      </c>
      <c r="H138" s="41">
        <f>AA138</f>
        <v>0</v>
      </c>
      <c r="I138" s="41"/>
      <c r="J138" s="36"/>
      <c r="K138" s="49"/>
      <c r="L138" s="129" t="s">
        <v>148</v>
      </c>
      <c r="M138" s="47"/>
      <c r="N138" s="47"/>
      <c r="O138" s="47"/>
      <c r="P138" s="160"/>
      <c r="Q138" s="47"/>
      <c r="R138" s="47"/>
      <c r="S138" s="27">
        <v>15</v>
      </c>
      <c r="T138" s="25" t="s">
        <v>65</v>
      </c>
      <c r="U138" s="25"/>
      <c r="V138" s="25" t="s">
        <v>70</v>
      </c>
      <c r="W138" s="25"/>
      <c r="X138" s="167">
        <v>1.0510088311925245</v>
      </c>
      <c r="Y138" s="25"/>
      <c r="Z138" s="23" t="s">
        <v>75</v>
      </c>
      <c r="AA138" s="145">
        <f>+AB138/1000</f>
        <v>0</v>
      </c>
      <c r="AB138" s="142">
        <f>U138*X138*S138</f>
        <v>0</v>
      </c>
      <c r="AC138" s="139"/>
      <c r="AD138" s="140"/>
      <c r="AE138" s="140"/>
    </row>
    <row r="139" spans="1:31" s="53" customFormat="1" ht="20.100000000000001" hidden="1" customHeight="1" x14ac:dyDescent="0.25">
      <c r="A139" s="73"/>
      <c r="B139" s="74"/>
      <c r="C139" s="10"/>
      <c r="D139" s="71"/>
      <c r="E139" s="236" t="s">
        <v>52</v>
      </c>
      <c r="F139" s="237"/>
      <c r="G139" s="238"/>
      <c r="H139" s="239">
        <f>H140+H178+H180+H183+H187+H196+H191+H201+H204+H208+H206</f>
        <v>0</v>
      </c>
      <c r="I139" s="239">
        <v>352000</v>
      </c>
      <c r="J139" s="240">
        <f>H139-I139</f>
        <v>-352000</v>
      </c>
      <c r="K139" s="76"/>
      <c r="L139" s="68"/>
      <c r="M139" s="62"/>
      <c r="N139" s="62"/>
      <c r="O139" s="62"/>
      <c r="P139" s="63"/>
      <c r="Q139" s="63"/>
      <c r="R139" s="62"/>
      <c r="S139" s="77"/>
      <c r="T139" s="62"/>
      <c r="U139" s="62"/>
      <c r="V139" s="62"/>
      <c r="W139" s="62"/>
      <c r="X139" s="62"/>
      <c r="Y139" s="62"/>
      <c r="Z139" s="64"/>
      <c r="AA139" s="164"/>
      <c r="AB139" s="54"/>
      <c r="AC139" s="52"/>
      <c r="AD139" s="78"/>
      <c r="AE139" s="78"/>
    </row>
    <row r="140" spans="1:31" s="53" customFormat="1" ht="20.100000000000001" hidden="1" customHeight="1" x14ac:dyDescent="0.25">
      <c r="A140" s="73"/>
      <c r="B140" s="74"/>
      <c r="C140" s="10"/>
      <c r="D140" s="71"/>
      <c r="E140" s="67"/>
      <c r="F140" s="92" t="s">
        <v>131</v>
      </c>
      <c r="G140" s="93"/>
      <c r="H140" s="75">
        <f>H141+H164</f>
        <v>0</v>
      </c>
      <c r="I140" s="75"/>
      <c r="J140" s="87"/>
      <c r="K140" s="76"/>
      <c r="L140" s="68"/>
      <c r="M140" s="62"/>
      <c r="N140" s="62"/>
      <c r="O140" s="62"/>
      <c r="P140" s="63"/>
      <c r="Q140" s="63"/>
      <c r="R140" s="62"/>
      <c r="S140" s="77"/>
      <c r="T140" s="62"/>
      <c r="U140" s="62"/>
      <c r="V140" s="62"/>
      <c r="W140" s="62"/>
      <c r="X140" s="62"/>
      <c r="Y140" s="62"/>
      <c r="Z140" s="64"/>
      <c r="AA140" s="164"/>
      <c r="AB140" s="54"/>
      <c r="AC140" s="52"/>
      <c r="AD140" s="78"/>
      <c r="AE140" s="78"/>
    </row>
    <row r="141" spans="1:31" s="53" customFormat="1" ht="20.100000000000001" hidden="1" customHeight="1" x14ac:dyDescent="0.25">
      <c r="A141" s="73"/>
      <c r="B141" s="74"/>
      <c r="C141" s="10"/>
      <c r="D141" s="71"/>
      <c r="E141" s="71"/>
      <c r="F141" s="71"/>
      <c r="G141" s="39" t="s">
        <v>128</v>
      </c>
      <c r="H141" s="75">
        <f>AA141</f>
        <v>0</v>
      </c>
      <c r="I141" s="75"/>
      <c r="J141" s="87"/>
      <c r="K141" s="76"/>
      <c r="L141" s="129" t="s">
        <v>39</v>
      </c>
      <c r="M141" s="62"/>
      <c r="N141" s="62"/>
      <c r="O141" s="62"/>
      <c r="P141" s="63"/>
      <c r="Q141" s="63"/>
      <c r="R141" s="62"/>
      <c r="S141" s="77"/>
      <c r="T141" s="62"/>
      <c r="U141" s="62"/>
      <c r="V141" s="62"/>
      <c r="W141" s="62"/>
      <c r="X141" s="62"/>
      <c r="Y141" s="62"/>
      <c r="Z141" s="64"/>
      <c r="AA141" s="163">
        <f>AB141/1000</f>
        <v>0</v>
      </c>
      <c r="AB141" s="54">
        <f>AB142+AB158+AB163+AB162</f>
        <v>0</v>
      </c>
      <c r="AC141" s="52"/>
      <c r="AD141" s="78"/>
      <c r="AE141" s="78"/>
    </row>
    <row r="142" spans="1:31" s="53" customFormat="1" ht="20.100000000000001" hidden="1" customHeight="1" x14ac:dyDescent="0.25">
      <c r="A142" s="73"/>
      <c r="B142" s="74"/>
      <c r="C142" s="10"/>
      <c r="D142" s="71"/>
      <c r="E142" s="71"/>
      <c r="F142" s="71"/>
      <c r="G142" s="10"/>
      <c r="H142" s="69"/>
      <c r="I142" s="69"/>
      <c r="J142" s="70"/>
      <c r="K142" s="76"/>
      <c r="L142" s="151" t="s">
        <v>130</v>
      </c>
      <c r="M142" s="9"/>
      <c r="N142" s="9"/>
      <c r="O142" s="9"/>
      <c r="P142" s="57"/>
      <c r="Q142" s="57"/>
      <c r="R142" s="9"/>
      <c r="S142" s="58"/>
      <c r="T142" s="9"/>
      <c r="U142" s="9"/>
      <c r="V142" s="9"/>
      <c r="W142" s="9"/>
      <c r="X142" s="9"/>
      <c r="Y142" s="9"/>
      <c r="Z142" s="14"/>
      <c r="AA142" s="163">
        <f>AB142/1000</f>
        <v>0</v>
      </c>
      <c r="AB142" s="8">
        <f>AB143+AB144+AB149+AB150+AB151+AB155</f>
        <v>0</v>
      </c>
      <c r="AC142" s="52"/>
      <c r="AD142" s="78"/>
      <c r="AE142" s="78"/>
    </row>
    <row r="143" spans="1:31" s="53" customFormat="1" ht="20.100000000000001" hidden="1" customHeight="1" x14ac:dyDescent="0.25">
      <c r="A143" s="73"/>
      <c r="B143" s="74"/>
      <c r="C143" s="10"/>
      <c r="D143" s="71"/>
      <c r="E143" s="71"/>
      <c r="F143" s="71"/>
      <c r="G143" s="10"/>
      <c r="H143" s="69"/>
      <c r="I143" s="69"/>
      <c r="J143" s="70"/>
      <c r="K143" s="76"/>
      <c r="L143" s="60" t="s">
        <v>166</v>
      </c>
      <c r="M143" s="9"/>
      <c r="N143" s="9"/>
      <c r="O143" s="9"/>
      <c r="P143" s="57"/>
      <c r="Q143" s="57"/>
      <c r="R143" s="9"/>
      <c r="S143" s="58"/>
      <c r="T143" s="9"/>
      <c r="U143" s="25"/>
      <c r="V143" s="25" t="s">
        <v>70</v>
      </c>
      <c r="W143" s="25"/>
      <c r="X143" s="25">
        <v>4</v>
      </c>
      <c r="Y143" s="25" t="s">
        <v>78</v>
      </c>
      <c r="Z143" s="23" t="s">
        <v>75</v>
      </c>
      <c r="AA143" s="137">
        <f t="shared" ref="AA143:AA163" si="10">AB143/1000</f>
        <v>0</v>
      </c>
      <c r="AB143" s="142">
        <f>U143*X143</f>
        <v>0</v>
      </c>
      <c r="AC143" s="52"/>
      <c r="AD143" s="78"/>
      <c r="AE143" s="78"/>
    </row>
    <row r="144" spans="1:31" s="53" customFormat="1" ht="20.100000000000001" hidden="1" customHeight="1" x14ac:dyDescent="0.25">
      <c r="A144" s="73"/>
      <c r="B144" s="74"/>
      <c r="C144" s="10"/>
      <c r="D144" s="71"/>
      <c r="E144" s="71"/>
      <c r="F144" s="71"/>
      <c r="G144" s="10"/>
      <c r="H144" s="69"/>
      <c r="I144" s="69"/>
      <c r="J144" s="70"/>
      <c r="K144" s="76"/>
      <c r="L144" s="60" t="s">
        <v>281</v>
      </c>
      <c r="M144" s="9"/>
      <c r="N144" s="9"/>
      <c r="O144" s="9"/>
      <c r="P144" s="57"/>
      <c r="Q144" s="57"/>
      <c r="R144" s="9"/>
      <c r="S144" s="58"/>
      <c r="T144" s="9"/>
      <c r="U144" s="9"/>
      <c r="V144" s="9"/>
      <c r="W144" s="9"/>
      <c r="X144" s="9"/>
      <c r="Y144" s="9"/>
      <c r="Z144" s="14"/>
      <c r="AA144" s="137">
        <f t="shared" si="10"/>
        <v>0</v>
      </c>
      <c r="AB144" s="8">
        <f>SUM(AB145:AB148)</f>
        <v>0</v>
      </c>
      <c r="AC144" s="52"/>
      <c r="AD144" s="78"/>
      <c r="AE144" s="78"/>
    </row>
    <row r="145" spans="1:31" s="17" customFormat="1" ht="20.100000000000001" hidden="1" customHeight="1" x14ac:dyDescent="0.25">
      <c r="A145" s="141"/>
      <c r="B145" s="136"/>
      <c r="C145" s="20"/>
      <c r="D145" s="20"/>
      <c r="E145" s="20"/>
      <c r="F145" s="20"/>
      <c r="G145" s="20"/>
      <c r="H145" s="34"/>
      <c r="I145" s="34"/>
      <c r="J145" s="35"/>
      <c r="K145" s="49"/>
      <c r="L145" s="26" t="s">
        <v>237</v>
      </c>
      <c r="M145" s="25"/>
      <c r="N145" s="25"/>
      <c r="O145" s="25"/>
      <c r="P145" s="24"/>
      <c r="Q145" s="25"/>
      <c r="R145" s="25"/>
      <c r="S145" s="27">
        <v>2</v>
      </c>
      <c r="T145" s="25" t="s">
        <v>69</v>
      </c>
      <c r="U145" s="24"/>
      <c r="V145" s="25" t="s">
        <v>70</v>
      </c>
      <c r="W145" s="25"/>
      <c r="X145" s="25">
        <v>10</v>
      </c>
      <c r="Y145" s="25" t="s">
        <v>78</v>
      </c>
      <c r="Z145" s="23" t="s">
        <v>75</v>
      </c>
      <c r="AA145" s="137">
        <f t="shared" si="10"/>
        <v>0</v>
      </c>
      <c r="AB145" s="142">
        <f>U145*X145*S145</f>
        <v>0</v>
      </c>
      <c r="AC145" s="139"/>
      <c r="AD145" s="140"/>
      <c r="AE145" s="140"/>
    </row>
    <row r="146" spans="1:31" s="17" customFormat="1" ht="20.100000000000001" hidden="1" customHeight="1" x14ac:dyDescent="0.25">
      <c r="A146" s="141"/>
      <c r="B146" s="136"/>
      <c r="C146" s="20"/>
      <c r="D146" s="20"/>
      <c r="E146" s="20"/>
      <c r="F146" s="20"/>
      <c r="G146" s="20"/>
      <c r="H146" s="34"/>
      <c r="I146" s="34"/>
      <c r="J146" s="35"/>
      <c r="K146" s="49"/>
      <c r="L146" s="26" t="s">
        <v>175</v>
      </c>
      <c r="M146" s="25"/>
      <c r="N146" s="25"/>
      <c r="O146" s="25"/>
      <c r="P146" s="131"/>
      <c r="Q146" s="25"/>
      <c r="R146" s="25"/>
      <c r="S146" s="25">
        <v>30</v>
      </c>
      <c r="T146" s="25" t="s">
        <v>62</v>
      </c>
      <c r="U146" s="24"/>
      <c r="V146" s="25" t="s">
        <v>70</v>
      </c>
      <c r="W146" s="25"/>
      <c r="X146" s="25">
        <v>12</v>
      </c>
      <c r="Y146" s="25" t="s">
        <v>63</v>
      </c>
      <c r="Z146" s="23" t="s">
        <v>75</v>
      </c>
      <c r="AA146" s="137">
        <f t="shared" si="10"/>
        <v>0</v>
      </c>
      <c r="AB146" s="142">
        <f>U146*X146*S146</f>
        <v>0</v>
      </c>
      <c r="AC146" s="139"/>
      <c r="AD146" s="140"/>
      <c r="AE146" s="140"/>
    </row>
    <row r="147" spans="1:31" s="17" customFormat="1" ht="20.100000000000001" hidden="1" customHeight="1" x14ac:dyDescent="0.25">
      <c r="A147" s="141"/>
      <c r="B147" s="136"/>
      <c r="C147" s="20"/>
      <c r="D147" s="20"/>
      <c r="E147" s="20"/>
      <c r="F147" s="20"/>
      <c r="G147" s="20"/>
      <c r="H147" s="34"/>
      <c r="I147" s="34"/>
      <c r="J147" s="35"/>
      <c r="K147" s="49"/>
      <c r="L147" s="26" t="s">
        <v>272</v>
      </c>
      <c r="M147" s="25"/>
      <c r="N147" s="25"/>
      <c r="O147" s="25"/>
      <c r="P147" s="131"/>
      <c r="Q147" s="25"/>
      <c r="R147" s="25"/>
      <c r="S147" s="25">
        <v>2</v>
      </c>
      <c r="T147" s="25" t="s">
        <v>79</v>
      </c>
      <c r="U147" s="24"/>
      <c r="V147" s="25" t="s">
        <v>70</v>
      </c>
      <c r="W147" s="25"/>
      <c r="X147" s="25">
        <v>7</v>
      </c>
      <c r="Y147" s="25" t="s">
        <v>78</v>
      </c>
      <c r="Z147" s="23" t="s">
        <v>75</v>
      </c>
      <c r="AA147" s="137">
        <f t="shared" si="10"/>
        <v>0</v>
      </c>
      <c r="AB147" s="142">
        <f>U147*X147*S147</f>
        <v>0</v>
      </c>
      <c r="AC147" s="139"/>
      <c r="AD147" s="140"/>
      <c r="AE147" s="140"/>
    </row>
    <row r="148" spans="1:31" s="17" customFormat="1" ht="20.100000000000001" hidden="1" customHeight="1" x14ac:dyDescent="0.25">
      <c r="A148" s="141"/>
      <c r="B148" s="136"/>
      <c r="C148" s="20"/>
      <c r="D148" s="20"/>
      <c r="E148" s="20"/>
      <c r="F148" s="20"/>
      <c r="G148" s="20"/>
      <c r="H148" s="34"/>
      <c r="I148" s="34"/>
      <c r="J148" s="35"/>
      <c r="K148" s="49"/>
      <c r="L148" s="26" t="s">
        <v>270</v>
      </c>
      <c r="M148" s="25"/>
      <c r="N148" s="25"/>
      <c r="O148" s="25"/>
      <c r="P148" s="24"/>
      <c r="Q148" s="24"/>
      <c r="R148" s="25"/>
      <c r="S148" s="27"/>
      <c r="T148" s="25"/>
      <c r="U148" s="25"/>
      <c r="V148" s="25" t="s">
        <v>70</v>
      </c>
      <c r="W148" s="25"/>
      <c r="X148" s="25">
        <v>10</v>
      </c>
      <c r="Y148" s="25" t="s">
        <v>78</v>
      </c>
      <c r="Z148" s="23" t="s">
        <v>75</v>
      </c>
      <c r="AA148" s="137">
        <f t="shared" si="10"/>
        <v>0</v>
      </c>
      <c r="AB148" s="142">
        <f>U148*X148</f>
        <v>0</v>
      </c>
      <c r="AC148" s="139"/>
      <c r="AD148" s="140"/>
      <c r="AE148" s="140"/>
    </row>
    <row r="149" spans="1:31" s="17" customFormat="1" ht="20.100000000000001" hidden="1" customHeight="1" x14ac:dyDescent="0.25">
      <c r="A149" s="141"/>
      <c r="B149" s="136"/>
      <c r="C149" s="20"/>
      <c r="D149" s="21"/>
      <c r="E149" s="21"/>
      <c r="F149" s="21"/>
      <c r="G149" s="20"/>
      <c r="H149" s="34"/>
      <c r="I149" s="34"/>
      <c r="J149" s="35"/>
      <c r="K149" s="49"/>
      <c r="L149" s="60" t="s">
        <v>244</v>
      </c>
      <c r="M149" s="25"/>
      <c r="N149" s="25"/>
      <c r="O149" s="25"/>
      <c r="P149" s="24"/>
      <c r="Q149" s="24"/>
      <c r="R149" s="25"/>
      <c r="S149" s="27"/>
      <c r="T149" s="25"/>
      <c r="U149" s="25"/>
      <c r="V149" s="25" t="s">
        <v>70</v>
      </c>
      <c r="W149" s="25"/>
      <c r="X149" s="25">
        <v>1</v>
      </c>
      <c r="Y149" s="25" t="s">
        <v>76</v>
      </c>
      <c r="Z149" s="23" t="s">
        <v>75</v>
      </c>
      <c r="AA149" s="137">
        <f t="shared" si="10"/>
        <v>0</v>
      </c>
      <c r="AB149" s="142">
        <f>U149*X149</f>
        <v>0</v>
      </c>
      <c r="AC149" s="139"/>
      <c r="AD149" s="140"/>
      <c r="AE149" s="140"/>
    </row>
    <row r="150" spans="1:31" s="53" customFormat="1" ht="20.100000000000001" hidden="1" customHeight="1" x14ac:dyDescent="0.25">
      <c r="A150" s="73"/>
      <c r="B150" s="74"/>
      <c r="C150" s="10"/>
      <c r="D150" s="71"/>
      <c r="E150" s="71"/>
      <c r="F150" s="71"/>
      <c r="G150" s="10"/>
      <c r="H150" s="69"/>
      <c r="I150" s="69"/>
      <c r="J150" s="70"/>
      <c r="K150" s="76"/>
      <c r="L150" s="60" t="s">
        <v>245</v>
      </c>
      <c r="M150" s="9"/>
      <c r="N150" s="9"/>
      <c r="O150" s="9"/>
      <c r="P150" s="57"/>
      <c r="Q150" s="57"/>
      <c r="R150" s="9"/>
      <c r="S150" s="58"/>
      <c r="T150" s="9"/>
      <c r="U150" s="25"/>
      <c r="V150" s="25" t="s">
        <v>70</v>
      </c>
      <c r="W150" s="25"/>
      <c r="X150" s="25">
        <v>10</v>
      </c>
      <c r="Y150" s="25" t="s">
        <v>78</v>
      </c>
      <c r="Z150" s="23" t="s">
        <v>75</v>
      </c>
      <c r="AA150" s="137">
        <f t="shared" si="10"/>
        <v>0</v>
      </c>
      <c r="AB150" s="44">
        <f>U150*X150</f>
        <v>0</v>
      </c>
      <c r="AC150" s="52"/>
      <c r="AD150" s="78"/>
      <c r="AE150" s="78"/>
    </row>
    <row r="151" spans="1:31" s="17" customFormat="1" ht="20.100000000000001" hidden="1" customHeight="1" x14ac:dyDescent="0.25">
      <c r="A151" s="141"/>
      <c r="B151" s="136"/>
      <c r="C151" s="20"/>
      <c r="D151" s="21"/>
      <c r="E151" s="21"/>
      <c r="F151" s="21"/>
      <c r="G151" s="20"/>
      <c r="H151" s="34"/>
      <c r="I151" s="34"/>
      <c r="J151" s="35"/>
      <c r="K151" s="49"/>
      <c r="L151" s="26" t="s">
        <v>184</v>
      </c>
      <c r="M151" s="25"/>
      <c r="N151" s="25"/>
      <c r="O151" s="25"/>
      <c r="P151" s="24"/>
      <c r="Q151" s="24"/>
      <c r="R151" s="25"/>
      <c r="S151" s="27"/>
      <c r="T151" s="25"/>
      <c r="U151" s="24"/>
      <c r="V151" s="25"/>
      <c r="W151" s="25"/>
      <c r="X151" s="25"/>
      <c r="Y151" s="25"/>
      <c r="Z151" s="23"/>
      <c r="AA151" s="137">
        <f t="shared" si="10"/>
        <v>0</v>
      </c>
      <c r="AB151" s="142">
        <f>SUM(AB152:AB154)</f>
        <v>0</v>
      </c>
      <c r="AC151" s="139"/>
      <c r="AD151" s="140"/>
      <c r="AE151" s="140"/>
    </row>
    <row r="152" spans="1:31" s="17" customFormat="1" ht="20.100000000000001" hidden="1" customHeight="1" x14ac:dyDescent="0.25">
      <c r="A152" s="141"/>
      <c r="B152" s="136"/>
      <c r="C152" s="20"/>
      <c r="D152" s="20"/>
      <c r="E152" s="20"/>
      <c r="F152" s="20"/>
      <c r="G152" s="20"/>
      <c r="H152" s="34"/>
      <c r="I152" s="34"/>
      <c r="J152" s="35"/>
      <c r="K152" s="49"/>
      <c r="L152" s="151" t="s">
        <v>181</v>
      </c>
      <c r="M152" s="25"/>
      <c r="N152" s="25"/>
      <c r="O152" s="25"/>
      <c r="P152" s="24"/>
      <c r="Q152" s="24"/>
      <c r="R152" s="25"/>
      <c r="S152" s="27"/>
      <c r="T152" s="25"/>
      <c r="U152" s="25"/>
      <c r="V152" s="25" t="s">
        <v>70</v>
      </c>
      <c r="W152" s="25"/>
      <c r="X152" s="25">
        <v>12</v>
      </c>
      <c r="Y152" s="25" t="s">
        <v>63</v>
      </c>
      <c r="Z152" s="23" t="s">
        <v>75</v>
      </c>
      <c r="AA152" s="137">
        <f t="shared" si="10"/>
        <v>0</v>
      </c>
      <c r="AB152" s="44">
        <f>U152*X152</f>
        <v>0</v>
      </c>
      <c r="AC152" s="139"/>
      <c r="AD152" s="140"/>
      <c r="AE152" s="140"/>
    </row>
    <row r="153" spans="1:31" s="17" customFormat="1" ht="20.100000000000001" hidden="1" customHeight="1" x14ac:dyDescent="0.25">
      <c r="A153" s="141"/>
      <c r="B153" s="136"/>
      <c r="C153" s="20"/>
      <c r="D153" s="20"/>
      <c r="E153" s="20"/>
      <c r="F153" s="20"/>
      <c r="G153" s="20"/>
      <c r="H153" s="34"/>
      <c r="I153" s="34"/>
      <c r="J153" s="35"/>
      <c r="K153" s="49"/>
      <c r="L153" s="26" t="s">
        <v>186</v>
      </c>
      <c r="M153" s="25"/>
      <c r="N153" s="25"/>
      <c r="O153" s="25"/>
      <c r="P153" s="24"/>
      <c r="Q153" s="24"/>
      <c r="R153" s="25"/>
      <c r="S153" s="27"/>
      <c r="T153" s="25"/>
      <c r="U153" s="24"/>
      <c r="V153" s="25" t="s">
        <v>70</v>
      </c>
      <c r="W153" s="25"/>
      <c r="X153" s="25">
        <v>12</v>
      </c>
      <c r="Y153" s="25" t="s">
        <v>63</v>
      </c>
      <c r="Z153" s="23" t="s">
        <v>75</v>
      </c>
      <c r="AA153" s="137">
        <f t="shared" si="10"/>
        <v>0</v>
      </c>
      <c r="AB153" s="142">
        <f>U153*X153</f>
        <v>0</v>
      </c>
      <c r="AC153" s="139"/>
      <c r="AD153" s="140"/>
      <c r="AE153" s="140"/>
    </row>
    <row r="154" spans="1:31" s="17" customFormat="1" ht="20.100000000000001" hidden="1" customHeight="1" x14ac:dyDescent="0.25">
      <c r="A154" s="141"/>
      <c r="B154" s="136"/>
      <c r="C154" s="20"/>
      <c r="D154" s="21"/>
      <c r="E154" s="21"/>
      <c r="F154" s="21"/>
      <c r="G154" s="20"/>
      <c r="H154" s="34"/>
      <c r="I154" s="34"/>
      <c r="J154" s="35"/>
      <c r="K154" s="49"/>
      <c r="L154" s="151" t="s">
        <v>246</v>
      </c>
      <c r="M154" s="25"/>
      <c r="N154" s="25"/>
      <c r="O154" s="25"/>
      <c r="P154" s="24"/>
      <c r="Q154" s="25"/>
      <c r="R154" s="25"/>
      <c r="S154" s="27">
        <v>4</v>
      </c>
      <c r="T154" s="25" t="s">
        <v>79</v>
      </c>
      <c r="U154" s="24"/>
      <c r="V154" s="25" t="s">
        <v>70</v>
      </c>
      <c r="W154" s="25"/>
      <c r="X154" s="25">
        <v>12</v>
      </c>
      <c r="Y154" s="25" t="s">
        <v>63</v>
      </c>
      <c r="Z154" s="23" t="s">
        <v>75</v>
      </c>
      <c r="AA154" s="137">
        <f t="shared" si="10"/>
        <v>0</v>
      </c>
      <c r="AB154" s="142">
        <f>U154*X154*S154</f>
        <v>0</v>
      </c>
      <c r="AC154" s="139"/>
      <c r="AD154" s="158"/>
      <c r="AE154" s="140"/>
    </row>
    <row r="155" spans="1:31" s="17" customFormat="1" ht="20.100000000000001" hidden="1" customHeight="1" x14ac:dyDescent="0.25">
      <c r="A155" s="141"/>
      <c r="B155" s="136"/>
      <c r="C155" s="20"/>
      <c r="D155" s="21"/>
      <c r="E155" s="21"/>
      <c r="F155" s="21"/>
      <c r="G155" s="20"/>
      <c r="H155" s="34"/>
      <c r="I155" s="34"/>
      <c r="J155" s="35"/>
      <c r="K155" s="49"/>
      <c r="L155" s="26" t="s">
        <v>178</v>
      </c>
      <c r="M155" s="25"/>
      <c r="N155" s="25"/>
      <c r="O155" s="25"/>
      <c r="P155" s="24"/>
      <c r="Q155" s="25"/>
      <c r="R155" s="25"/>
      <c r="S155" s="27"/>
      <c r="T155" s="25"/>
      <c r="U155" s="24"/>
      <c r="V155" s="25"/>
      <c r="W155" s="25"/>
      <c r="X155" s="25"/>
      <c r="Y155" s="25"/>
      <c r="Z155" s="23"/>
      <c r="AA155" s="137">
        <f t="shared" si="10"/>
        <v>0</v>
      </c>
      <c r="AB155" s="44">
        <f>SUM(AB156:AB157)</f>
        <v>0</v>
      </c>
      <c r="AC155" s="139"/>
      <c r="AD155" s="158"/>
      <c r="AE155" s="140"/>
    </row>
    <row r="156" spans="1:31" s="17" customFormat="1" ht="20.100000000000001" hidden="1" customHeight="1" x14ac:dyDescent="0.25">
      <c r="A156" s="141"/>
      <c r="B156" s="136"/>
      <c r="C156" s="20"/>
      <c r="D156" s="21"/>
      <c r="E156" s="21"/>
      <c r="F156" s="21"/>
      <c r="G156" s="20"/>
      <c r="H156" s="34"/>
      <c r="I156" s="34"/>
      <c r="J156" s="35"/>
      <c r="K156" s="49"/>
      <c r="L156" s="151" t="s">
        <v>190</v>
      </c>
      <c r="M156" s="25"/>
      <c r="N156" s="25"/>
      <c r="O156" s="25"/>
      <c r="P156" s="24"/>
      <c r="Q156" s="25"/>
      <c r="R156" s="25"/>
      <c r="S156" s="27"/>
      <c r="T156" s="25"/>
      <c r="U156" s="24"/>
      <c r="V156" s="25" t="s">
        <v>70</v>
      </c>
      <c r="W156" s="25"/>
      <c r="X156" s="25">
        <v>1</v>
      </c>
      <c r="Y156" s="25" t="s">
        <v>78</v>
      </c>
      <c r="Z156" s="23" t="s">
        <v>75</v>
      </c>
      <c r="AA156" s="137">
        <f t="shared" si="10"/>
        <v>0</v>
      </c>
      <c r="AB156" s="44">
        <f t="shared" ref="AB156:AB157" si="11">U156*X156</f>
        <v>0</v>
      </c>
      <c r="AC156" s="139"/>
      <c r="AD156" s="158"/>
      <c r="AE156" s="140"/>
    </row>
    <row r="157" spans="1:31" s="17" customFormat="1" ht="20.100000000000001" hidden="1" customHeight="1" x14ac:dyDescent="0.25">
      <c r="A157" s="141"/>
      <c r="B157" s="136"/>
      <c r="C157" s="20"/>
      <c r="D157" s="21"/>
      <c r="E157" s="21"/>
      <c r="F157" s="21"/>
      <c r="G157" s="20"/>
      <c r="H157" s="34"/>
      <c r="I157" s="34"/>
      <c r="J157" s="35"/>
      <c r="K157" s="49"/>
      <c r="L157" s="151" t="s">
        <v>189</v>
      </c>
      <c r="M157" s="25"/>
      <c r="N157" s="25"/>
      <c r="O157" s="25"/>
      <c r="P157" s="24"/>
      <c r="Q157" s="25"/>
      <c r="R157" s="25"/>
      <c r="S157" s="27"/>
      <c r="T157" s="25"/>
      <c r="U157" s="24"/>
      <c r="V157" s="25" t="s">
        <v>70</v>
      </c>
      <c r="W157" s="25"/>
      <c r="X157" s="25">
        <v>1</v>
      </c>
      <c r="Y157" s="25" t="s">
        <v>78</v>
      </c>
      <c r="Z157" s="23" t="s">
        <v>75</v>
      </c>
      <c r="AA157" s="137">
        <f t="shared" si="10"/>
        <v>0</v>
      </c>
      <c r="AB157" s="142">
        <f t="shared" si="11"/>
        <v>0</v>
      </c>
      <c r="AC157" s="139"/>
      <c r="AD157" s="158"/>
      <c r="AE157" s="140"/>
    </row>
    <row r="158" spans="1:31" s="17" customFormat="1" ht="20.100000000000001" hidden="1" customHeight="1" x14ac:dyDescent="0.25">
      <c r="A158" s="141"/>
      <c r="B158" s="136"/>
      <c r="C158" s="20"/>
      <c r="D158" s="21"/>
      <c r="E158" s="21"/>
      <c r="F158" s="21"/>
      <c r="G158" s="20"/>
      <c r="H158" s="34"/>
      <c r="I158" s="34"/>
      <c r="J158" s="35"/>
      <c r="K158" s="49"/>
      <c r="L158" s="151" t="s">
        <v>155</v>
      </c>
      <c r="M158" s="25"/>
      <c r="N158" s="25"/>
      <c r="O158" s="25"/>
      <c r="P158" s="24"/>
      <c r="Q158" s="24"/>
      <c r="R158" s="25"/>
      <c r="S158" s="27"/>
      <c r="T158" s="25"/>
      <c r="U158" s="24"/>
      <c r="V158" s="25"/>
      <c r="W158" s="25"/>
      <c r="X158" s="25"/>
      <c r="Y158" s="25"/>
      <c r="Z158" s="23"/>
      <c r="AA158" s="137">
        <f t="shared" si="10"/>
        <v>0</v>
      </c>
      <c r="AB158" s="142">
        <f>SUM(AB159:AB161)</f>
        <v>0</v>
      </c>
      <c r="AC158" s="139"/>
      <c r="AD158" s="140"/>
      <c r="AE158" s="140"/>
    </row>
    <row r="159" spans="1:31" s="17" customFormat="1" ht="20.100000000000001" hidden="1" customHeight="1" x14ac:dyDescent="0.25">
      <c r="A159" s="141"/>
      <c r="B159" s="136"/>
      <c r="C159" s="20"/>
      <c r="D159" s="21"/>
      <c r="E159" s="21"/>
      <c r="F159" s="21"/>
      <c r="G159" s="20"/>
      <c r="H159" s="34"/>
      <c r="I159" s="34"/>
      <c r="J159" s="35"/>
      <c r="K159" s="49"/>
      <c r="L159" s="26" t="s">
        <v>273</v>
      </c>
      <c r="M159" s="25"/>
      <c r="N159" s="25"/>
      <c r="O159" s="25"/>
      <c r="P159" s="24"/>
      <c r="Q159" s="24"/>
      <c r="R159" s="25"/>
      <c r="S159" s="27">
        <v>1</v>
      </c>
      <c r="T159" s="25" t="s">
        <v>79</v>
      </c>
      <c r="U159" s="24"/>
      <c r="V159" s="25" t="s">
        <v>70</v>
      </c>
      <c r="W159" s="25"/>
      <c r="X159" s="25">
        <v>12</v>
      </c>
      <c r="Y159" s="25" t="s">
        <v>63</v>
      </c>
      <c r="Z159" s="23" t="s">
        <v>75</v>
      </c>
      <c r="AA159" s="137">
        <f t="shared" si="10"/>
        <v>0</v>
      </c>
      <c r="AB159" s="44">
        <f>U159*S159*X159</f>
        <v>0</v>
      </c>
      <c r="AC159" s="139"/>
      <c r="AD159" s="140"/>
      <c r="AE159" s="140"/>
    </row>
    <row r="160" spans="1:31" s="17" customFormat="1" ht="20.100000000000001" hidden="1" customHeight="1" x14ac:dyDescent="0.25">
      <c r="A160" s="141"/>
      <c r="B160" s="136"/>
      <c r="C160" s="20"/>
      <c r="D160" s="21"/>
      <c r="E160" s="21"/>
      <c r="F160" s="21"/>
      <c r="G160" s="20"/>
      <c r="H160" s="34"/>
      <c r="I160" s="34"/>
      <c r="J160" s="35"/>
      <c r="K160" s="49"/>
      <c r="L160" s="26" t="s">
        <v>274</v>
      </c>
      <c r="M160" s="25"/>
      <c r="N160" s="25"/>
      <c r="O160" s="25"/>
      <c r="P160" s="24"/>
      <c r="Q160" s="24"/>
      <c r="R160" s="25"/>
      <c r="S160" s="27">
        <v>4</v>
      </c>
      <c r="T160" s="25" t="s">
        <v>79</v>
      </c>
      <c r="U160" s="24"/>
      <c r="V160" s="25" t="s">
        <v>70</v>
      </c>
      <c r="W160" s="25"/>
      <c r="X160" s="25">
        <v>12</v>
      </c>
      <c r="Y160" s="25" t="s">
        <v>63</v>
      </c>
      <c r="Z160" s="23" t="s">
        <v>75</v>
      </c>
      <c r="AA160" s="137">
        <f t="shared" si="10"/>
        <v>0</v>
      </c>
      <c r="AB160" s="44">
        <f>U160*S160*X160</f>
        <v>0</v>
      </c>
      <c r="AC160" s="139"/>
      <c r="AD160" s="140"/>
      <c r="AE160" s="140"/>
    </row>
    <row r="161" spans="1:31" s="143" customFormat="1" ht="20.100000000000001" hidden="1" customHeight="1" x14ac:dyDescent="0.25">
      <c r="A161" s="141"/>
      <c r="B161" s="136"/>
      <c r="C161" s="20"/>
      <c r="D161" s="20"/>
      <c r="E161" s="20"/>
      <c r="F161" s="20"/>
      <c r="G161" s="20"/>
      <c r="H161" s="34"/>
      <c r="I161" s="34"/>
      <c r="J161" s="35"/>
      <c r="K161" s="49"/>
      <c r="L161" s="26" t="s">
        <v>188</v>
      </c>
      <c r="M161" s="25"/>
      <c r="N161" s="25"/>
      <c r="O161" s="25"/>
      <c r="P161" s="24"/>
      <c r="Q161" s="24"/>
      <c r="R161" s="25"/>
      <c r="S161" s="27"/>
      <c r="T161" s="25"/>
      <c r="U161" s="24"/>
      <c r="V161" s="25" t="s">
        <v>70</v>
      </c>
      <c r="W161" s="25"/>
      <c r="X161" s="25">
        <v>12</v>
      </c>
      <c r="Y161" s="25" t="s">
        <v>63</v>
      </c>
      <c r="Z161" s="23" t="s">
        <v>75</v>
      </c>
      <c r="AA161" s="137">
        <f t="shared" si="10"/>
        <v>0</v>
      </c>
      <c r="AB161" s="44">
        <f>U161*X161</f>
        <v>0</v>
      </c>
      <c r="AC161" s="139"/>
      <c r="AD161" s="140"/>
      <c r="AE161" s="148"/>
    </row>
    <row r="162" spans="1:31" s="143" customFormat="1" ht="20.100000000000001" hidden="1" customHeight="1" x14ac:dyDescent="0.25">
      <c r="A162" s="141"/>
      <c r="B162" s="136"/>
      <c r="C162" s="20"/>
      <c r="D162" s="21"/>
      <c r="E162" s="21"/>
      <c r="F162" s="21"/>
      <c r="G162" s="20"/>
      <c r="H162" s="34"/>
      <c r="I162" s="34"/>
      <c r="J162" s="35"/>
      <c r="K162" s="49"/>
      <c r="L162" s="151" t="s">
        <v>179</v>
      </c>
      <c r="M162" s="25"/>
      <c r="N162" s="25"/>
      <c r="O162" s="25"/>
      <c r="P162" s="24"/>
      <c r="Q162" s="24"/>
      <c r="R162" s="25"/>
      <c r="S162" s="27">
        <v>2</v>
      </c>
      <c r="T162" s="25" t="s">
        <v>79</v>
      </c>
      <c r="U162" s="24"/>
      <c r="V162" s="25" t="s">
        <v>70</v>
      </c>
      <c r="W162" s="25"/>
      <c r="X162" s="25">
        <v>12</v>
      </c>
      <c r="Y162" s="25" t="s">
        <v>63</v>
      </c>
      <c r="Z162" s="23" t="s">
        <v>75</v>
      </c>
      <c r="AA162" s="137">
        <f t="shared" si="10"/>
        <v>0</v>
      </c>
      <c r="AB162" s="44">
        <f>U162*S162*X162</f>
        <v>0</v>
      </c>
      <c r="AC162" s="139"/>
      <c r="AD162" s="140"/>
      <c r="AE162" s="148"/>
    </row>
    <row r="163" spans="1:31" s="17" customFormat="1" ht="20.100000000000001" hidden="1" customHeight="1" x14ac:dyDescent="0.25">
      <c r="A163" s="141"/>
      <c r="B163" s="136"/>
      <c r="C163" s="20"/>
      <c r="D163" s="21"/>
      <c r="E163" s="21"/>
      <c r="F163" s="21"/>
      <c r="G163" s="20"/>
      <c r="H163" s="34"/>
      <c r="I163" s="34"/>
      <c r="J163" s="35"/>
      <c r="K163" s="49"/>
      <c r="L163" s="151" t="s">
        <v>157</v>
      </c>
      <c r="M163" s="25"/>
      <c r="N163" s="25"/>
      <c r="O163" s="25"/>
      <c r="P163" s="24"/>
      <c r="Q163" s="24"/>
      <c r="R163" s="25"/>
      <c r="S163" s="27">
        <v>10</v>
      </c>
      <c r="T163" s="25" t="s">
        <v>65</v>
      </c>
      <c r="U163" s="24"/>
      <c r="V163" s="25" t="s">
        <v>70</v>
      </c>
      <c r="W163" s="25"/>
      <c r="X163" s="25">
        <v>6</v>
      </c>
      <c r="Y163" s="25" t="s">
        <v>78</v>
      </c>
      <c r="Z163" s="23" t="s">
        <v>75</v>
      </c>
      <c r="AA163" s="149">
        <f t="shared" si="10"/>
        <v>0</v>
      </c>
      <c r="AB163" s="44">
        <f>U163*S163*X163</f>
        <v>0</v>
      </c>
      <c r="AC163" s="139"/>
      <c r="AD163" s="140"/>
      <c r="AE163" s="140"/>
    </row>
    <row r="164" spans="1:31" s="17" customFormat="1" ht="20.100000000000001" hidden="1" customHeight="1" x14ac:dyDescent="0.25">
      <c r="A164" s="29"/>
      <c r="B164" s="18"/>
      <c r="C164" s="28"/>
      <c r="D164" s="28"/>
      <c r="E164" s="28"/>
      <c r="F164" s="28"/>
      <c r="G164" s="43" t="s">
        <v>132</v>
      </c>
      <c r="H164" s="135">
        <f>AA164</f>
        <v>0</v>
      </c>
      <c r="I164" s="135"/>
      <c r="J164" s="36"/>
      <c r="K164" s="49"/>
      <c r="L164" s="129" t="s">
        <v>39</v>
      </c>
      <c r="M164" s="47"/>
      <c r="N164" s="47"/>
      <c r="O164" s="47"/>
      <c r="P164" s="30"/>
      <c r="Q164" s="30"/>
      <c r="R164" s="47"/>
      <c r="S164" s="48"/>
      <c r="T164" s="47"/>
      <c r="U164" s="47"/>
      <c r="V164" s="47"/>
      <c r="W164" s="47"/>
      <c r="X164" s="47"/>
      <c r="Y164" s="47"/>
      <c r="Z164" s="40"/>
      <c r="AA164" s="137">
        <f>AB164/1000</f>
        <v>0</v>
      </c>
      <c r="AB164" s="138">
        <f>AB165+AB177</f>
        <v>0</v>
      </c>
      <c r="AC164" s="139"/>
      <c r="AD164" s="140"/>
      <c r="AE164" s="140"/>
    </row>
    <row r="165" spans="1:31" s="17" customFormat="1" ht="20.100000000000001" hidden="1" customHeight="1" x14ac:dyDescent="0.25">
      <c r="A165" s="141"/>
      <c r="B165" s="136"/>
      <c r="C165" s="20"/>
      <c r="D165" s="20"/>
      <c r="E165" s="20"/>
      <c r="F165" s="20"/>
      <c r="G165" s="20"/>
      <c r="H165" s="34"/>
      <c r="I165" s="34"/>
      <c r="J165" s="35"/>
      <c r="K165" s="49"/>
      <c r="L165" s="151" t="s">
        <v>169</v>
      </c>
      <c r="M165" s="25"/>
      <c r="N165" s="25"/>
      <c r="O165" s="25"/>
      <c r="P165" s="24"/>
      <c r="Q165" s="24"/>
      <c r="R165" s="25"/>
      <c r="S165" s="27"/>
      <c r="T165" s="25"/>
      <c r="U165" s="25"/>
      <c r="V165" s="25"/>
      <c r="W165" s="25"/>
      <c r="X165" s="146"/>
      <c r="Y165" s="25"/>
      <c r="Z165" s="23"/>
      <c r="AA165" s="137">
        <f>AB165/1000</f>
        <v>0</v>
      </c>
      <c r="AB165" s="142">
        <f>AB166+AB167+AB168+AB169+AB173</f>
        <v>0</v>
      </c>
      <c r="AC165" s="139"/>
      <c r="AD165" s="140"/>
      <c r="AE165" s="140"/>
    </row>
    <row r="166" spans="1:31" s="17" customFormat="1" ht="20.100000000000001" hidden="1" customHeight="1" x14ac:dyDescent="0.25">
      <c r="A166" s="141"/>
      <c r="B166" s="136"/>
      <c r="C166" s="20"/>
      <c r="D166" s="20"/>
      <c r="E166" s="20"/>
      <c r="F166" s="20"/>
      <c r="G166" s="20"/>
      <c r="H166" s="34"/>
      <c r="I166" s="34"/>
      <c r="J166" s="35"/>
      <c r="K166" s="49"/>
      <c r="L166" s="26" t="s">
        <v>276</v>
      </c>
      <c r="M166" s="25"/>
      <c r="N166" s="25"/>
      <c r="O166" s="25"/>
      <c r="P166" s="24"/>
      <c r="Q166" s="24"/>
      <c r="R166" s="25"/>
      <c r="S166" s="27"/>
      <c r="T166" s="25"/>
      <c r="U166" s="24"/>
      <c r="V166" s="25" t="s">
        <v>70</v>
      </c>
      <c r="W166" s="25"/>
      <c r="X166" s="25">
        <v>12</v>
      </c>
      <c r="Y166" s="25" t="s">
        <v>63</v>
      </c>
      <c r="Z166" s="23" t="s">
        <v>75</v>
      </c>
      <c r="AA166" s="137">
        <f t="shared" ref="AA166:AA177" si="12">AB166/1000</f>
        <v>0</v>
      </c>
      <c r="AB166" s="44">
        <f>U166*X166</f>
        <v>0</v>
      </c>
      <c r="AC166" s="139"/>
      <c r="AD166" s="140"/>
      <c r="AE166" s="140"/>
    </row>
    <row r="167" spans="1:31" s="17" customFormat="1" ht="20.100000000000001" hidden="1" customHeight="1" x14ac:dyDescent="0.25">
      <c r="A167" s="141"/>
      <c r="B167" s="136"/>
      <c r="C167" s="20"/>
      <c r="D167" s="20"/>
      <c r="E167" s="20"/>
      <c r="F167" s="20"/>
      <c r="G167" s="20"/>
      <c r="H167" s="34"/>
      <c r="I167" s="34"/>
      <c r="J167" s="35"/>
      <c r="K167" s="49"/>
      <c r="L167" s="26" t="s">
        <v>277</v>
      </c>
      <c r="M167" s="25"/>
      <c r="N167" s="25"/>
      <c r="O167" s="25"/>
      <c r="P167" s="24"/>
      <c r="Q167" s="24"/>
      <c r="R167" s="25"/>
      <c r="S167" s="27"/>
      <c r="T167" s="25"/>
      <c r="U167" s="24"/>
      <c r="V167" s="25" t="s">
        <v>70</v>
      </c>
      <c r="W167" s="25"/>
      <c r="X167" s="25">
        <v>12</v>
      </c>
      <c r="Y167" s="25" t="s">
        <v>63</v>
      </c>
      <c r="Z167" s="23" t="s">
        <v>75</v>
      </c>
      <c r="AA167" s="137">
        <f t="shared" si="12"/>
        <v>0</v>
      </c>
      <c r="AB167" s="44">
        <f>U167*X167</f>
        <v>0</v>
      </c>
      <c r="AC167" s="139"/>
      <c r="AD167" s="140"/>
      <c r="AE167" s="140"/>
    </row>
    <row r="168" spans="1:31" s="17" customFormat="1" ht="20.100000000000001" hidden="1" customHeight="1" x14ac:dyDescent="0.25">
      <c r="A168" s="141"/>
      <c r="B168" s="136"/>
      <c r="C168" s="20"/>
      <c r="D168" s="20"/>
      <c r="E168" s="20"/>
      <c r="F168" s="20"/>
      <c r="G168" s="20"/>
      <c r="H168" s="34"/>
      <c r="I168" s="34"/>
      <c r="J168" s="35"/>
      <c r="K168" s="49"/>
      <c r="L168" s="26" t="s">
        <v>278</v>
      </c>
      <c r="M168" s="25"/>
      <c r="N168" s="25"/>
      <c r="O168" s="25"/>
      <c r="P168" s="24"/>
      <c r="Q168" s="24"/>
      <c r="R168" s="25"/>
      <c r="S168" s="27"/>
      <c r="T168" s="25"/>
      <c r="U168" s="24"/>
      <c r="V168" s="25" t="s">
        <v>70</v>
      </c>
      <c r="W168" s="25"/>
      <c r="X168" s="25">
        <v>6</v>
      </c>
      <c r="Y168" s="25" t="s">
        <v>63</v>
      </c>
      <c r="Z168" s="23" t="s">
        <v>75</v>
      </c>
      <c r="AA168" s="137">
        <f t="shared" si="12"/>
        <v>0</v>
      </c>
      <c r="AB168" s="44">
        <f>U168*X168</f>
        <v>0</v>
      </c>
      <c r="AC168" s="139"/>
      <c r="AD168" s="140"/>
      <c r="AE168" s="140"/>
    </row>
    <row r="169" spans="1:31" s="17" customFormat="1" ht="20.100000000000001" hidden="1" customHeight="1" x14ac:dyDescent="0.25">
      <c r="A169" s="141"/>
      <c r="B169" s="136"/>
      <c r="C169" s="20"/>
      <c r="D169" s="20"/>
      <c r="E169" s="20"/>
      <c r="F169" s="20"/>
      <c r="G169" s="20"/>
      <c r="H169" s="34"/>
      <c r="I169" s="34"/>
      <c r="J169" s="35"/>
      <c r="K169" s="49"/>
      <c r="L169" s="26" t="s">
        <v>135</v>
      </c>
      <c r="M169" s="25"/>
      <c r="N169" s="25"/>
      <c r="O169" s="25"/>
      <c r="P169" s="24"/>
      <c r="Q169" s="24"/>
      <c r="R169" s="25"/>
      <c r="S169" s="27"/>
      <c r="T169" s="25"/>
      <c r="U169" s="150"/>
      <c r="V169" s="25"/>
      <c r="W169" s="25"/>
      <c r="X169" s="25"/>
      <c r="Y169" s="25"/>
      <c r="Z169" s="23"/>
      <c r="AA169" s="137">
        <f t="shared" si="12"/>
        <v>0</v>
      </c>
      <c r="AB169" s="142">
        <f>SUM(AB170:AB172)</f>
        <v>0</v>
      </c>
      <c r="AC169" s="139"/>
      <c r="AD169" s="140"/>
      <c r="AE169" s="140"/>
    </row>
    <row r="170" spans="1:31" s="17" customFormat="1" ht="20.100000000000001" hidden="1" customHeight="1" x14ac:dyDescent="0.25">
      <c r="A170" s="141"/>
      <c r="B170" s="136"/>
      <c r="C170" s="20"/>
      <c r="D170" s="20"/>
      <c r="E170" s="20"/>
      <c r="F170" s="20"/>
      <c r="G170" s="20"/>
      <c r="H170" s="34"/>
      <c r="I170" s="34"/>
      <c r="J170" s="35"/>
      <c r="K170" s="49"/>
      <c r="L170" s="26" t="s">
        <v>171</v>
      </c>
      <c r="M170" s="25"/>
      <c r="N170" s="25"/>
      <c r="O170" s="25"/>
      <c r="P170" s="24"/>
      <c r="Q170" s="24"/>
      <c r="R170" s="25"/>
      <c r="S170" s="27"/>
      <c r="T170" s="25"/>
      <c r="U170" s="150"/>
      <c r="V170" s="25" t="s">
        <v>70</v>
      </c>
      <c r="W170" s="25"/>
      <c r="X170" s="25">
        <v>1</v>
      </c>
      <c r="Y170" s="25" t="s">
        <v>78</v>
      </c>
      <c r="Z170" s="23" t="s">
        <v>75</v>
      </c>
      <c r="AA170" s="137">
        <f t="shared" si="12"/>
        <v>0</v>
      </c>
      <c r="AB170" s="142">
        <f t="shared" ref="AB170:AB172" si="13">U170*X170</f>
        <v>0</v>
      </c>
      <c r="AC170" s="139"/>
      <c r="AD170" s="140"/>
      <c r="AE170" s="140"/>
    </row>
    <row r="171" spans="1:31" s="17" customFormat="1" ht="20.100000000000001" hidden="1" customHeight="1" x14ac:dyDescent="0.25">
      <c r="A171" s="141"/>
      <c r="B171" s="136"/>
      <c r="C171" s="20"/>
      <c r="D171" s="20"/>
      <c r="E171" s="20"/>
      <c r="F171" s="20"/>
      <c r="G171" s="20"/>
      <c r="H171" s="34"/>
      <c r="I171" s="34"/>
      <c r="J171" s="35"/>
      <c r="K171" s="49"/>
      <c r="L171" s="26" t="s">
        <v>235</v>
      </c>
      <c r="M171" s="25"/>
      <c r="N171" s="25"/>
      <c r="O171" s="25"/>
      <c r="P171" s="24"/>
      <c r="Q171" s="24"/>
      <c r="R171" s="25"/>
      <c r="S171" s="27"/>
      <c r="T171" s="25"/>
      <c r="U171" s="150"/>
      <c r="V171" s="25" t="s">
        <v>70</v>
      </c>
      <c r="W171" s="25"/>
      <c r="X171" s="25">
        <v>11</v>
      </c>
      <c r="Y171" s="25" t="s">
        <v>78</v>
      </c>
      <c r="Z171" s="23" t="s">
        <v>75</v>
      </c>
      <c r="AA171" s="137">
        <f t="shared" si="12"/>
        <v>0</v>
      </c>
      <c r="AB171" s="142">
        <f t="shared" si="13"/>
        <v>0</v>
      </c>
      <c r="AC171" s="139"/>
      <c r="AD171" s="140"/>
      <c r="AE171" s="140"/>
    </row>
    <row r="172" spans="1:31" s="17" customFormat="1" ht="20.100000000000001" hidden="1" customHeight="1" x14ac:dyDescent="0.25">
      <c r="A172" s="141"/>
      <c r="B172" s="136"/>
      <c r="C172" s="20"/>
      <c r="D172" s="20"/>
      <c r="E172" s="20"/>
      <c r="F172" s="20"/>
      <c r="G172" s="20"/>
      <c r="H172" s="34"/>
      <c r="I172" s="34"/>
      <c r="J172" s="35"/>
      <c r="K172" s="49"/>
      <c r="L172" s="26" t="s">
        <v>275</v>
      </c>
      <c r="M172" s="25"/>
      <c r="N172" s="25"/>
      <c r="O172" s="25"/>
      <c r="P172" s="24"/>
      <c r="Q172" s="24"/>
      <c r="R172" s="25"/>
      <c r="S172" s="27"/>
      <c r="T172" s="25"/>
      <c r="U172" s="150"/>
      <c r="V172" s="25" t="s">
        <v>70</v>
      </c>
      <c r="W172" s="25"/>
      <c r="X172" s="25">
        <v>20</v>
      </c>
      <c r="Y172" s="25" t="s">
        <v>72</v>
      </c>
      <c r="Z172" s="23" t="s">
        <v>75</v>
      </c>
      <c r="AA172" s="137">
        <f t="shared" si="12"/>
        <v>0</v>
      </c>
      <c r="AB172" s="142">
        <f t="shared" si="13"/>
        <v>0</v>
      </c>
      <c r="AC172" s="139"/>
      <c r="AD172" s="140"/>
      <c r="AE172" s="140"/>
    </row>
    <row r="173" spans="1:31" s="17" customFormat="1" ht="20.100000000000001" hidden="1" customHeight="1" x14ac:dyDescent="0.25">
      <c r="A173" s="141"/>
      <c r="B173" s="136"/>
      <c r="C173" s="20"/>
      <c r="D173" s="20"/>
      <c r="E173" s="20"/>
      <c r="F173" s="20"/>
      <c r="G173" s="20"/>
      <c r="H173" s="34"/>
      <c r="I173" s="34"/>
      <c r="J173" s="35"/>
      <c r="K173" s="49"/>
      <c r="L173" s="26" t="s">
        <v>133</v>
      </c>
      <c r="M173" s="25"/>
      <c r="N173" s="25"/>
      <c r="O173" s="25"/>
      <c r="P173" s="24"/>
      <c r="Q173" s="24"/>
      <c r="R173" s="25"/>
      <c r="S173" s="27"/>
      <c r="T173" s="25"/>
      <c r="U173" s="25"/>
      <c r="V173" s="25"/>
      <c r="W173" s="25"/>
      <c r="X173" s="146"/>
      <c r="Y173" s="25"/>
      <c r="Z173" s="23"/>
      <c r="AA173" s="137">
        <f t="shared" si="12"/>
        <v>0</v>
      </c>
      <c r="AB173" s="44">
        <f>SUM(AB174:AB176)</f>
        <v>0</v>
      </c>
      <c r="AC173" s="139"/>
      <c r="AD173" s="140"/>
      <c r="AE173" s="140"/>
    </row>
    <row r="174" spans="1:31" s="17" customFormat="1" ht="20.100000000000001" hidden="1" customHeight="1" x14ac:dyDescent="0.25">
      <c r="A174" s="141"/>
      <c r="B174" s="136"/>
      <c r="C174" s="20"/>
      <c r="D174" s="20"/>
      <c r="E174" s="20"/>
      <c r="F174" s="20"/>
      <c r="G174" s="20"/>
      <c r="H174" s="34"/>
      <c r="I174" s="34"/>
      <c r="J174" s="35"/>
      <c r="K174" s="49"/>
      <c r="L174" s="26" t="s">
        <v>168</v>
      </c>
      <c r="M174" s="25"/>
      <c r="N174" s="25"/>
      <c r="O174" s="25"/>
      <c r="P174" s="24"/>
      <c r="Q174" s="25"/>
      <c r="R174" s="25"/>
      <c r="S174" s="27"/>
      <c r="T174" s="25"/>
      <c r="U174" s="24"/>
      <c r="V174" s="25" t="s">
        <v>70</v>
      </c>
      <c r="W174" s="25"/>
      <c r="X174" s="25">
        <v>15</v>
      </c>
      <c r="Y174" s="25" t="s">
        <v>61</v>
      </c>
      <c r="Z174" s="23" t="s">
        <v>75</v>
      </c>
      <c r="AA174" s="137">
        <f t="shared" si="12"/>
        <v>0</v>
      </c>
      <c r="AB174" s="142">
        <f>U174*X174</f>
        <v>0</v>
      </c>
      <c r="AC174" s="139"/>
      <c r="AD174" s="140"/>
      <c r="AE174" s="140"/>
    </row>
    <row r="175" spans="1:31" s="17" customFormat="1" ht="20.100000000000001" hidden="1" customHeight="1" x14ac:dyDescent="0.25">
      <c r="A175" s="141"/>
      <c r="B175" s="136"/>
      <c r="C175" s="20"/>
      <c r="D175" s="20"/>
      <c r="E175" s="20"/>
      <c r="F175" s="20"/>
      <c r="G175" s="20"/>
      <c r="H175" s="34"/>
      <c r="I175" s="34"/>
      <c r="J175" s="35"/>
      <c r="K175" s="49"/>
      <c r="L175" s="26" t="s">
        <v>280</v>
      </c>
      <c r="M175" s="25"/>
      <c r="N175" s="25"/>
      <c r="O175" s="25"/>
      <c r="P175" s="24"/>
      <c r="Q175" s="25"/>
      <c r="R175" s="25"/>
      <c r="S175" s="27"/>
      <c r="T175" s="25"/>
      <c r="U175" s="24"/>
      <c r="V175" s="25" t="s">
        <v>70</v>
      </c>
      <c r="W175" s="25"/>
      <c r="X175" s="25">
        <v>1</v>
      </c>
      <c r="Y175" s="25" t="s">
        <v>61</v>
      </c>
      <c r="Z175" s="23" t="s">
        <v>75</v>
      </c>
      <c r="AA175" s="137">
        <f t="shared" si="12"/>
        <v>0</v>
      </c>
      <c r="AB175" s="142">
        <f>U175*X175</f>
        <v>0</v>
      </c>
      <c r="AC175" s="139"/>
      <c r="AD175" s="140"/>
      <c r="AE175" s="140"/>
    </row>
    <row r="176" spans="1:31" s="17" customFormat="1" ht="20.100000000000001" hidden="1" customHeight="1" x14ac:dyDescent="0.25">
      <c r="A176" s="141"/>
      <c r="B176" s="136"/>
      <c r="C176" s="20"/>
      <c r="D176" s="20"/>
      <c r="E176" s="20"/>
      <c r="F176" s="20"/>
      <c r="G176" s="20"/>
      <c r="H176" s="34"/>
      <c r="I176" s="34"/>
      <c r="J176" s="35"/>
      <c r="K176" s="49"/>
      <c r="L176" s="26" t="s">
        <v>232</v>
      </c>
      <c r="M176" s="25"/>
      <c r="N176" s="25"/>
      <c r="O176" s="25"/>
      <c r="P176" s="24"/>
      <c r="Q176" s="25"/>
      <c r="R176" s="25"/>
      <c r="S176" s="27"/>
      <c r="T176" s="25"/>
      <c r="U176" s="24"/>
      <c r="V176" s="25" t="s">
        <v>70</v>
      </c>
      <c r="W176" s="25"/>
      <c r="X176" s="25">
        <v>8</v>
      </c>
      <c r="Y176" s="25" t="s">
        <v>72</v>
      </c>
      <c r="Z176" s="23" t="s">
        <v>75</v>
      </c>
      <c r="AA176" s="137">
        <f t="shared" si="12"/>
        <v>0</v>
      </c>
      <c r="AB176" s="142">
        <f>U176*X176</f>
        <v>0</v>
      </c>
      <c r="AC176" s="139"/>
      <c r="AD176" s="140"/>
      <c r="AE176" s="140"/>
    </row>
    <row r="177" spans="1:31" s="17" customFormat="1" ht="20.100000000000001" hidden="1" customHeight="1" x14ac:dyDescent="0.25">
      <c r="A177" s="141"/>
      <c r="B177" s="136"/>
      <c r="C177" s="20"/>
      <c r="D177" s="20"/>
      <c r="E177" s="20"/>
      <c r="F177" s="20"/>
      <c r="G177" s="20"/>
      <c r="H177" s="34"/>
      <c r="I177" s="34"/>
      <c r="J177" s="35"/>
      <c r="K177" s="49"/>
      <c r="L177" s="26" t="s">
        <v>233</v>
      </c>
      <c r="M177" s="25"/>
      <c r="N177" s="25"/>
      <c r="O177" s="25"/>
      <c r="P177" s="24"/>
      <c r="Q177" s="24"/>
      <c r="R177" s="25"/>
      <c r="S177" s="50">
        <v>1</v>
      </c>
      <c r="T177" s="2" t="s">
        <v>79</v>
      </c>
      <c r="U177" s="3"/>
      <c r="V177" s="2" t="s">
        <v>70</v>
      </c>
      <c r="W177" s="2"/>
      <c r="X177" s="2">
        <v>12</v>
      </c>
      <c r="Y177" s="2" t="s">
        <v>63</v>
      </c>
      <c r="Z177" s="7" t="s">
        <v>75</v>
      </c>
      <c r="AA177" s="149">
        <f t="shared" si="12"/>
        <v>0</v>
      </c>
      <c r="AB177" s="142">
        <f>+S177*U177*X177</f>
        <v>0</v>
      </c>
      <c r="AC177" s="139"/>
      <c r="AD177" s="140"/>
      <c r="AE177" s="140"/>
    </row>
    <row r="178" spans="1:31" s="53" customFormat="1" ht="20.100000000000001" hidden="1" customHeight="1" x14ac:dyDescent="0.25">
      <c r="A178" s="73"/>
      <c r="B178" s="74"/>
      <c r="C178" s="10"/>
      <c r="D178" s="71"/>
      <c r="E178" s="10"/>
      <c r="F178" s="92" t="s">
        <v>56</v>
      </c>
      <c r="G178" s="93"/>
      <c r="H178" s="75">
        <f>H179</f>
        <v>0</v>
      </c>
      <c r="I178" s="75"/>
      <c r="J178" s="87"/>
      <c r="K178" s="76"/>
      <c r="L178" s="68"/>
      <c r="M178" s="62"/>
      <c r="N178" s="62"/>
      <c r="O178" s="62"/>
      <c r="P178" s="63"/>
      <c r="Q178" s="63"/>
      <c r="R178" s="62"/>
      <c r="S178" s="84"/>
      <c r="T178" s="38"/>
      <c r="U178" s="38"/>
      <c r="V178" s="38"/>
      <c r="W178" s="38"/>
      <c r="X178" s="38"/>
      <c r="Y178" s="38"/>
      <c r="Z178" s="133"/>
      <c r="AA178" s="164"/>
      <c r="AB178" s="54"/>
      <c r="AC178" s="52"/>
      <c r="AD178" s="78"/>
      <c r="AE178" s="78"/>
    </row>
    <row r="179" spans="1:31" s="143" customFormat="1" ht="20.100000000000001" hidden="1" customHeight="1" x14ac:dyDescent="0.25">
      <c r="A179" s="141"/>
      <c r="B179" s="136"/>
      <c r="C179" s="20"/>
      <c r="D179" s="20"/>
      <c r="E179" s="20"/>
      <c r="F179" s="20"/>
      <c r="G179" s="42" t="s">
        <v>53</v>
      </c>
      <c r="H179" s="41">
        <f>AA179</f>
        <v>0</v>
      </c>
      <c r="I179" s="41"/>
      <c r="J179" s="36"/>
      <c r="K179" s="49"/>
      <c r="L179" s="129" t="s">
        <v>37</v>
      </c>
      <c r="M179" s="47"/>
      <c r="N179" s="47"/>
      <c r="O179" s="47"/>
      <c r="P179" s="30"/>
      <c r="Q179" s="30"/>
      <c r="R179" s="47"/>
      <c r="S179" s="27">
        <v>15</v>
      </c>
      <c r="T179" s="25" t="s">
        <v>65</v>
      </c>
      <c r="U179" s="24"/>
      <c r="V179" s="25" t="s">
        <v>70</v>
      </c>
      <c r="W179" s="25"/>
      <c r="X179" s="25">
        <v>12</v>
      </c>
      <c r="Y179" s="25" t="s">
        <v>63</v>
      </c>
      <c r="Z179" s="23" t="s">
        <v>75</v>
      </c>
      <c r="AA179" s="145">
        <f>+AB179/1000</f>
        <v>0</v>
      </c>
      <c r="AB179" s="142">
        <f>S179*U179*X179</f>
        <v>0</v>
      </c>
      <c r="AC179" s="139"/>
      <c r="AD179" s="140"/>
      <c r="AE179" s="148"/>
    </row>
    <row r="180" spans="1:31" s="53" customFormat="1" ht="20.100000000000001" hidden="1" customHeight="1" x14ac:dyDescent="0.25">
      <c r="A180" s="73"/>
      <c r="B180" s="74"/>
      <c r="C180" s="10"/>
      <c r="D180" s="71"/>
      <c r="E180" s="10"/>
      <c r="F180" s="92" t="s">
        <v>134</v>
      </c>
      <c r="G180" s="93"/>
      <c r="H180" s="91">
        <f>H181+H182</f>
        <v>0</v>
      </c>
      <c r="I180" s="91"/>
      <c r="J180" s="86"/>
      <c r="K180" s="76"/>
      <c r="L180" s="83"/>
      <c r="M180" s="38"/>
      <c r="N180" s="38"/>
      <c r="O180" s="38"/>
      <c r="P180" s="81"/>
      <c r="Q180" s="81"/>
      <c r="R180" s="38"/>
      <c r="S180" s="84"/>
      <c r="T180" s="38"/>
      <c r="U180" s="38"/>
      <c r="V180" s="38"/>
      <c r="W180" s="38"/>
      <c r="X180" s="38"/>
      <c r="Y180" s="38"/>
      <c r="Z180" s="133"/>
      <c r="AA180" s="164"/>
      <c r="AB180" s="54"/>
      <c r="AC180" s="52"/>
      <c r="AD180" s="78"/>
      <c r="AE180" s="78"/>
    </row>
    <row r="181" spans="1:31" s="53" customFormat="1" ht="20.100000000000001" hidden="1" customHeight="1" x14ac:dyDescent="0.25">
      <c r="A181" s="73"/>
      <c r="B181" s="74"/>
      <c r="C181" s="10"/>
      <c r="D181" s="71"/>
      <c r="E181" s="10"/>
      <c r="F181" s="71"/>
      <c r="G181" s="39" t="s">
        <v>170</v>
      </c>
      <c r="H181" s="69">
        <f>AA181</f>
        <v>0</v>
      </c>
      <c r="I181" s="69"/>
      <c r="J181" s="70"/>
      <c r="K181" s="76"/>
      <c r="L181" s="26" t="s">
        <v>231</v>
      </c>
      <c r="M181" s="9"/>
      <c r="N181" s="9"/>
      <c r="O181" s="9"/>
      <c r="P181" s="57"/>
      <c r="Q181" s="57"/>
      <c r="R181" s="9"/>
      <c r="S181" s="58"/>
      <c r="T181" s="9"/>
      <c r="U181" s="25"/>
      <c r="V181" s="25" t="s">
        <v>70</v>
      </c>
      <c r="W181" s="25"/>
      <c r="X181" s="25">
        <v>12</v>
      </c>
      <c r="Y181" s="25" t="s">
        <v>63</v>
      </c>
      <c r="Z181" s="23" t="s">
        <v>75</v>
      </c>
      <c r="AA181" s="137">
        <f t="shared" ref="AA181:AA182" si="14">AB181/1000</f>
        <v>0</v>
      </c>
      <c r="AB181" s="142">
        <f>U181*X181</f>
        <v>0</v>
      </c>
      <c r="AC181" s="52"/>
      <c r="AD181" s="78"/>
      <c r="AE181" s="78"/>
    </row>
    <row r="182" spans="1:31" s="143" customFormat="1" ht="20.100000000000001" hidden="1" customHeight="1" x14ac:dyDescent="0.25">
      <c r="A182" s="141"/>
      <c r="B182" s="136"/>
      <c r="C182" s="20"/>
      <c r="D182" s="20"/>
      <c r="E182" s="20"/>
      <c r="F182" s="20"/>
      <c r="G182" s="22" t="s">
        <v>136</v>
      </c>
      <c r="H182" s="34">
        <f>AA182</f>
        <v>0</v>
      </c>
      <c r="I182" s="34"/>
      <c r="J182" s="35"/>
      <c r="K182" s="49"/>
      <c r="L182" s="26" t="s">
        <v>137</v>
      </c>
      <c r="M182" s="25"/>
      <c r="N182" s="25"/>
      <c r="O182" s="25"/>
      <c r="P182" s="24"/>
      <c r="Q182" s="24"/>
      <c r="R182" s="25"/>
      <c r="S182" s="27"/>
      <c r="T182" s="25" t="s">
        <v>66</v>
      </c>
      <c r="U182" s="25"/>
      <c r="V182" s="25" t="s">
        <v>70</v>
      </c>
      <c r="W182" s="25"/>
      <c r="X182" s="25">
        <v>1</v>
      </c>
      <c r="Y182" s="25" t="s">
        <v>76</v>
      </c>
      <c r="Z182" s="23" t="s">
        <v>75</v>
      </c>
      <c r="AA182" s="149">
        <f t="shared" si="14"/>
        <v>0</v>
      </c>
      <c r="AB182" s="142">
        <f>U182*X182</f>
        <v>0</v>
      </c>
      <c r="AC182" s="139" t="s">
        <v>271</v>
      </c>
      <c r="AD182" s="140"/>
      <c r="AE182" s="148"/>
    </row>
    <row r="183" spans="1:31" s="53" customFormat="1" ht="20.100000000000001" hidden="1" customHeight="1" x14ac:dyDescent="0.25">
      <c r="A183" s="73"/>
      <c r="B183" s="74"/>
      <c r="C183" s="10"/>
      <c r="D183" s="71"/>
      <c r="E183" s="10"/>
      <c r="F183" s="92" t="s">
        <v>138</v>
      </c>
      <c r="G183" s="93"/>
      <c r="H183" s="91">
        <f>H184</f>
        <v>0</v>
      </c>
      <c r="I183" s="91"/>
      <c r="J183" s="86"/>
      <c r="K183" s="76"/>
      <c r="L183" s="83"/>
      <c r="M183" s="38"/>
      <c r="N183" s="38"/>
      <c r="O183" s="38"/>
      <c r="P183" s="81"/>
      <c r="Q183" s="81"/>
      <c r="R183" s="38"/>
      <c r="S183" s="84"/>
      <c r="T183" s="38"/>
      <c r="U183" s="38"/>
      <c r="V183" s="38"/>
      <c r="W183" s="38"/>
      <c r="X183" s="38"/>
      <c r="Y183" s="38"/>
      <c r="Z183" s="133"/>
      <c r="AA183" s="164"/>
      <c r="AB183" s="54"/>
      <c r="AC183" s="52"/>
      <c r="AD183" s="78"/>
      <c r="AE183" s="78"/>
    </row>
    <row r="184" spans="1:31" s="143" customFormat="1" ht="20.100000000000001" hidden="1" customHeight="1" x14ac:dyDescent="0.25">
      <c r="A184" s="141"/>
      <c r="B184" s="136"/>
      <c r="C184" s="20"/>
      <c r="D184" s="20"/>
      <c r="E184" s="20"/>
      <c r="F184" s="20"/>
      <c r="G184" s="165" t="s">
        <v>172</v>
      </c>
      <c r="H184" s="34">
        <f>AA184</f>
        <v>0</v>
      </c>
      <c r="I184" s="34"/>
      <c r="J184" s="35"/>
      <c r="K184" s="49"/>
      <c r="L184" s="26" t="s">
        <v>39</v>
      </c>
      <c r="M184" s="25"/>
      <c r="N184" s="25"/>
      <c r="O184" s="25"/>
      <c r="P184" s="24"/>
      <c r="Q184" s="24"/>
      <c r="R184" s="25"/>
      <c r="S184" s="27"/>
      <c r="T184" s="25"/>
      <c r="U184" s="24"/>
      <c r="V184" s="25"/>
      <c r="W184" s="25"/>
      <c r="X184" s="25"/>
      <c r="Y184" s="25"/>
      <c r="Z184" s="40"/>
      <c r="AA184" s="147">
        <f>AB184/1000</f>
        <v>0</v>
      </c>
      <c r="AB184" s="44">
        <f>AB185+AB186</f>
        <v>0</v>
      </c>
      <c r="AC184" s="139"/>
      <c r="AD184" s="140"/>
      <c r="AE184" s="148"/>
    </row>
    <row r="185" spans="1:31" s="143" customFormat="1" ht="20.100000000000001" hidden="1" customHeight="1" x14ac:dyDescent="0.25">
      <c r="A185" s="141"/>
      <c r="B185" s="136"/>
      <c r="C185" s="20"/>
      <c r="D185" s="21"/>
      <c r="E185" s="20"/>
      <c r="F185" s="21"/>
      <c r="G185" s="165"/>
      <c r="H185" s="34"/>
      <c r="I185" s="34"/>
      <c r="J185" s="35"/>
      <c r="K185" s="49"/>
      <c r="L185" s="26" t="s">
        <v>240</v>
      </c>
      <c r="M185" s="25"/>
      <c r="N185" s="25"/>
      <c r="O185" s="25"/>
      <c r="P185" s="24"/>
      <c r="Q185" s="24"/>
      <c r="R185" s="25"/>
      <c r="S185" s="27">
        <v>1</v>
      </c>
      <c r="T185" s="25" t="s">
        <v>65</v>
      </c>
      <c r="U185" s="24"/>
      <c r="V185" s="25" t="s">
        <v>70</v>
      </c>
      <c r="W185" s="25"/>
      <c r="X185" s="25">
        <v>12</v>
      </c>
      <c r="Y185" s="25" t="s">
        <v>63</v>
      </c>
      <c r="Z185" s="23" t="s">
        <v>75</v>
      </c>
      <c r="AA185" s="137">
        <f>AB185/1000</f>
        <v>0</v>
      </c>
      <c r="AB185" s="44">
        <f>U185*S185*X185</f>
        <v>0</v>
      </c>
      <c r="AC185" s="139"/>
      <c r="AD185" s="140"/>
      <c r="AE185" s="148"/>
    </row>
    <row r="186" spans="1:31" s="143" customFormat="1" ht="20.100000000000001" hidden="1" customHeight="1" x14ac:dyDescent="0.25">
      <c r="A186" s="141"/>
      <c r="B186" s="136"/>
      <c r="C186" s="20"/>
      <c r="D186" s="21"/>
      <c r="E186" s="20"/>
      <c r="F186" s="21"/>
      <c r="G186" s="175"/>
      <c r="H186" s="34"/>
      <c r="I186" s="34"/>
      <c r="J186" s="35"/>
      <c r="K186" s="49"/>
      <c r="L186" s="26" t="s">
        <v>238</v>
      </c>
      <c r="M186" s="25"/>
      <c r="N186" s="25"/>
      <c r="O186" s="25"/>
      <c r="P186" s="24"/>
      <c r="Q186" s="24"/>
      <c r="R186" s="25"/>
      <c r="S186" s="27">
        <v>2</v>
      </c>
      <c r="T186" s="25" t="s">
        <v>65</v>
      </c>
      <c r="U186" s="24"/>
      <c r="V186" s="25" t="s">
        <v>70</v>
      </c>
      <c r="W186" s="25"/>
      <c r="X186" s="25">
        <v>12</v>
      </c>
      <c r="Y186" s="25" t="s">
        <v>63</v>
      </c>
      <c r="Z186" s="7" t="s">
        <v>75</v>
      </c>
      <c r="AA186" s="149">
        <f>AB186/1000</f>
        <v>0</v>
      </c>
      <c r="AB186" s="44">
        <f>U186*S186*X186</f>
        <v>0</v>
      </c>
      <c r="AC186" s="139"/>
      <c r="AD186" s="140"/>
      <c r="AE186" s="148"/>
    </row>
    <row r="187" spans="1:31" s="53" customFormat="1" ht="20.100000000000001" hidden="1" customHeight="1" x14ac:dyDescent="0.25">
      <c r="A187" s="73"/>
      <c r="B187" s="74"/>
      <c r="C187" s="10"/>
      <c r="D187" s="71"/>
      <c r="E187" s="10"/>
      <c r="F187" s="92" t="s">
        <v>176</v>
      </c>
      <c r="G187" s="93"/>
      <c r="H187" s="91">
        <f>H188</f>
        <v>0</v>
      </c>
      <c r="I187" s="91"/>
      <c r="J187" s="86"/>
      <c r="K187" s="76"/>
      <c r="L187" s="83"/>
      <c r="M187" s="38"/>
      <c r="N187" s="38"/>
      <c r="O187" s="38"/>
      <c r="P187" s="81"/>
      <c r="Q187" s="81"/>
      <c r="R187" s="38"/>
      <c r="S187" s="84"/>
      <c r="T187" s="38"/>
      <c r="U187" s="38"/>
      <c r="V187" s="38"/>
      <c r="W187" s="38"/>
      <c r="X187" s="38"/>
      <c r="Y187" s="38"/>
      <c r="Z187" s="59"/>
      <c r="AA187" s="164"/>
      <c r="AB187" s="54"/>
      <c r="AC187" s="52"/>
      <c r="AD187" s="78"/>
      <c r="AE187" s="78"/>
    </row>
    <row r="188" spans="1:31" s="17" customFormat="1" ht="20.100000000000001" hidden="1" customHeight="1" x14ac:dyDescent="0.25">
      <c r="A188" s="29"/>
      <c r="B188" s="18"/>
      <c r="C188" s="28"/>
      <c r="D188" s="28"/>
      <c r="E188" s="28"/>
      <c r="F188" s="28"/>
      <c r="G188" s="43" t="s">
        <v>142</v>
      </c>
      <c r="H188" s="135">
        <f>AA188</f>
        <v>0</v>
      </c>
      <c r="I188" s="135"/>
      <c r="J188" s="36"/>
      <c r="K188" s="49"/>
      <c r="L188" s="129" t="s">
        <v>39</v>
      </c>
      <c r="M188" s="47"/>
      <c r="N188" s="47"/>
      <c r="O188" s="47"/>
      <c r="P188" s="30"/>
      <c r="Q188" s="30"/>
      <c r="R188" s="47"/>
      <c r="S188" s="48"/>
      <c r="T188" s="47"/>
      <c r="U188" s="47"/>
      <c r="V188" s="47"/>
      <c r="W188" s="47"/>
      <c r="X188" s="47"/>
      <c r="Y188" s="47"/>
      <c r="Z188" s="40"/>
      <c r="AA188" s="137">
        <f t="shared" ref="AA188:AA190" si="15">+AB188/1000</f>
        <v>0</v>
      </c>
      <c r="AB188" s="138">
        <f>SUM(AB189:AB190)</f>
        <v>0</v>
      </c>
      <c r="AC188" s="139"/>
      <c r="AD188" s="140"/>
      <c r="AE188" s="140"/>
    </row>
    <row r="189" spans="1:31" s="17" customFormat="1" ht="20.100000000000001" hidden="1" customHeight="1" x14ac:dyDescent="0.25">
      <c r="A189" s="29"/>
      <c r="B189" s="18"/>
      <c r="C189" s="28"/>
      <c r="D189" s="28"/>
      <c r="E189" s="28"/>
      <c r="F189" s="28"/>
      <c r="G189" s="28"/>
      <c r="H189" s="166"/>
      <c r="I189" s="166"/>
      <c r="J189" s="35"/>
      <c r="K189" s="49"/>
      <c r="L189" s="26" t="s">
        <v>173</v>
      </c>
      <c r="M189" s="25"/>
      <c r="N189" s="25"/>
      <c r="O189" s="25"/>
      <c r="P189" s="24"/>
      <c r="Q189" s="25"/>
      <c r="R189" s="25"/>
      <c r="S189" s="27"/>
      <c r="T189" s="25"/>
      <c r="U189" s="24"/>
      <c r="V189" s="25" t="s">
        <v>70</v>
      </c>
      <c r="W189" s="25"/>
      <c r="X189" s="146">
        <v>15</v>
      </c>
      <c r="Y189" s="25" t="s">
        <v>61</v>
      </c>
      <c r="Z189" s="23" t="s">
        <v>75</v>
      </c>
      <c r="AA189" s="137">
        <f t="shared" si="15"/>
        <v>0</v>
      </c>
      <c r="AB189" s="142">
        <f>U189*X189</f>
        <v>0</v>
      </c>
      <c r="AC189" s="139"/>
      <c r="AD189" s="140"/>
      <c r="AE189" s="140"/>
    </row>
    <row r="190" spans="1:31" s="17" customFormat="1" ht="20.100000000000001" hidden="1" customHeight="1" x14ac:dyDescent="0.25">
      <c r="A190" s="141"/>
      <c r="B190" s="136"/>
      <c r="C190" s="20"/>
      <c r="D190" s="20"/>
      <c r="E190" s="20"/>
      <c r="F190" s="20"/>
      <c r="G190" s="20"/>
      <c r="H190" s="34"/>
      <c r="I190" s="34"/>
      <c r="J190" s="35"/>
      <c r="K190" s="49"/>
      <c r="L190" s="26" t="s">
        <v>182</v>
      </c>
      <c r="M190" s="25"/>
      <c r="N190" s="25"/>
      <c r="O190" s="25"/>
      <c r="P190" s="24"/>
      <c r="Q190" s="25"/>
      <c r="R190" s="25"/>
      <c r="S190" s="27"/>
      <c r="T190" s="25"/>
      <c r="U190" s="24"/>
      <c r="V190" s="25" t="s">
        <v>70</v>
      </c>
      <c r="W190" s="25"/>
      <c r="X190" s="146">
        <v>15</v>
      </c>
      <c r="Y190" s="25" t="s">
        <v>61</v>
      </c>
      <c r="Z190" s="7" t="s">
        <v>75</v>
      </c>
      <c r="AA190" s="149">
        <f t="shared" si="15"/>
        <v>0</v>
      </c>
      <c r="AB190" s="142">
        <f>U190*X190</f>
        <v>0</v>
      </c>
      <c r="AC190" s="139"/>
      <c r="AD190" s="140"/>
      <c r="AE190" s="140"/>
    </row>
    <row r="191" spans="1:31" s="53" customFormat="1" ht="20.100000000000001" hidden="1" customHeight="1" x14ac:dyDescent="0.25">
      <c r="A191" s="73"/>
      <c r="B191" s="74"/>
      <c r="C191" s="10"/>
      <c r="D191" s="71"/>
      <c r="E191" s="10"/>
      <c r="F191" s="92" t="s">
        <v>150</v>
      </c>
      <c r="G191" s="93"/>
      <c r="H191" s="91">
        <f>H192</f>
        <v>0</v>
      </c>
      <c r="I191" s="91"/>
      <c r="J191" s="86"/>
      <c r="K191" s="76"/>
      <c r="L191" s="83"/>
      <c r="M191" s="38"/>
      <c r="N191" s="38"/>
      <c r="O191" s="38"/>
      <c r="P191" s="81"/>
      <c r="Q191" s="81"/>
      <c r="R191" s="38"/>
      <c r="S191" s="84"/>
      <c r="T191" s="38"/>
      <c r="U191" s="38"/>
      <c r="V191" s="38"/>
      <c r="W191" s="38"/>
      <c r="X191" s="38"/>
      <c r="Y191" s="38"/>
      <c r="Z191" s="59"/>
      <c r="AA191" s="164"/>
      <c r="AB191" s="54"/>
      <c r="AC191" s="52"/>
      <c r="AD191" s="78"/>
      <c r="AE191" s="78"/>
    </row>
    <row r="192" spans="1:31" s="17" customFormat="1" ht="20.100000000000001" hidden="1" customHeight="1" x14ac:dyDescent="0.25">
      <c r="A192" s="29"/>
      <c r="B192" s="18"/>
      <c r="C192" s="28"/>
      <c r="D192" s="28"/>
      <c r="E192" s="28"/>
      <c r="F192" s="28"/>
      <c r="G192" s="43" t="s">
        <v>143</v>
      </c>
      <c r="H192" s="135">
        <f>AA192</f>
        <v>0</v>
      </c>
      <c r="I192" s="135"/>
      <c r="J192" s="36"/>
      <c r="K192" s="49"/>
      <c r="L192" s="129" t="s">
        <v>39</v>
      </c>
      <c r="M192" s="47"/>
      <c r="N192" s="47"/>
      <c r="O192" s="47"/>
      <c r="P192" s="30"/>
      <c r="Q192" s="30"/>
      <c r="R192" s="47"/>
      <c r="S192" s="48"/>
      <c r="T192" s="47"/>
      <c r="U192" s="47"/>
      <c r="V192" s="47"/>
      <c r="W192" s="47"/>
      <c r="X192" s="47"/>
      <c r="Y192" s="47"/>
      <c r="Z192" s="40"/>
      <c r="AA192" s="137">
        <f t="shared" ref="AA192:AA195" si="16">+AB192/1000</f>
        <v>0</v>
      </c>
      <c r="AB192" s="138">
        <f>SUM(AB193:AB195)</f>
        <v>0</v>
      </c>
      <c r="AC192" s="139"/>
      <c r="AD192" s="140"/>
      <c r="AE192" s="140"/>
    </row>
    <row r="193" spans="1:31" s="17" customFormat="1" ht="20.100000000000001" hidden="1" customHeight="1" x14ac:dyDescent="0.25">
      <c r="A193" s="29"/>
      <c r="B193" s="18"/>
      <c r="C193" s="28"/>
      <c r="D193" s="28"/>
      <c r="E193" s="28"/>
      <c r="F193" s="28"/>
      <c r="G193" s="28"/>
      <c r="H193" s="166"/>
      <c r="I193" s="166"/>
      <c r="J193" s="35"/>
      <c r="K193" s="49"/>
      <c r="L193" s="26" t="s">
        <v>239</v>
      </c>
      <c r="M193" s="25"/>
      <c r="N193" s="25"/>
      <c r="O193" s="25"/>
      <c r="P193" s="24"/>
      <c r="Q193" s="25"/>
      <c r="R193" s="25"/>
      <c r="S193" s="27">
        <v>50</v>
      </c>
      <c r="T193" s="25" t="s">
        <v>65</v>
      </c>
      <c r="U193" s="24"/>
      <c r="V193" s="25" t="s">
        <v>70</v>
      </c>
      <c r="W193" s="25"/>
      <c r="X193" s="146">
        <v>4</v>
      </c>
      <c r="Y193" s="25" t="s">
        <v>78</v>
      </c>
      <c r="Z193" s="23" t="s">
        <v>75</v>
      </c>
      <c r="AA193" s="137">
        <f t="shared" si="16"/>
        <v>0</v>
      </c>
      <c r="AB193" s="142">
        <f>U193*X193*S193</f>
        <v>0</v>
      </c>
      <c r="AC193" s="139"/>
      <c r="AD193" s="140"/>
      <c r="AE193" s="140"/>
    </row>
    <row r="194" spans="1:31" s="17" customFormat="1" ht="20.100000000000001" hidden="1" customHeight="1" x14ac:dyDescent="0.25">
      <c r="A194" s="29"/>
      <c r="B194" s="18"/>
      <c r="C194" s="28"/>
      <c r="D194" s="28"/>
      <c r="E194" s="28"/>
      <c r="F194" s="28"/>
      <c r="G194" s="28"/>
      <c r="H194" s="166"/>
      <c r="I194" s="166"/>
      <c r="J194" s="35"/>
      <c r="K194" s="49"/>
      <c r="L194" s="26" t="s">
        <v>180</v>
      </c>
      <c r="M194" s="25"/>
      <c r="N194" s="25"/>
      <c r="O194" s="25"/>
      <c r="P194" s="24"/>
      <c r="Q194" s="25"/>
      <c r="R194" s="25"/>
      <c r="S194" s="27">
        <v>2</v>
      </c>
      <c r="T194" s="25" t="s">
        <v>65</v>
      </c>
      <c r="U194" s="24"/>
      <c r="V194" s="25" t="s">
        <v>70</v>
      </c>
      <c r="W194" s="25"/>
      <c r="X194" s="146">
        <v>1</v>
      </c>
      <c r="Y194" s="25" t="s">
        <v>78</v>
      </c>
      <c r="Z194" s="23" t="s">
        <v>75</v>
      </c>
      <c r="AA194" s="137">
        <f t="shared" si="16"/>
        <v>0</v>
      </c>
      <c r="AB194" s="142">
        <f>U194*X194*S194</f>
        <v>0</v>
      </c>
      <c r="AC194" s="139"/>
      <c r="AD194" s="140"/>
      <c r="AE194" s="140"/>
    </row>
    <row r="195" spans="1:31" s="17" customFormat="1" ht="20.100000000000001" hidden="1" customHeight="1" x14ac:dyDescent="0.25">
      <c r="A195" s="141"/>
      <c r="B195" s="136"/>
      <c r="C195" s="20"/>
      <c r="D195" s="20"/>
      <c r="E195" s="20"/>
      <c r="F195" s="20"/>
      <c r="G195" s="20"/>
      <c r="H195" s="34"/>
      <c r="I195" s="34"/>
      <c r="J195" s="35"/>
      <c r="K195" s="49"/>
      <c r="L195" s="26" t="s">
        <v>247</v>
      </c>
      <c r="M195" s="25"/>
      <c r="N195" s="25"/>
      <c r="O195" s="25"/>
      <c r="P195" s="24"/>
      <c r="Q195" s="25"/>
      <c r="R195" s="25"/>
      <c r="S195" s="27">
        <v>2</v>
      </c>
      <c r="T195" s="25" t="s">
        <v>94</v>
      </c>
      <c r="U195" s="24"/>
      <c r="V195" s="25" t="s">
        <v>70</v>
      </c>
      <c r="W195" s="25"/>
      <c r="X195" s="146">
        <v>12</v>
      </c>
      <c r="Y195" s="25" t="s">
        <v>63</v>
      </c>
      <c r="Z195" s="23" t="s">
        <v>75</v>
      </c>
      <c r="AA195" s="149">
        <f t="shared" si="16"/>
        <v>0</v>
      </c>
      <c r="AB195" s="142">
        <f>U195*X195*S195</f>
        <v>0</v>
      </c>
      <c r="AC195" s="139"/>
      <c r="AD195" s="140"/>
      <c r="AE195" s="140"/>
    </row>
    <row r="196" spans="1:31" s="53" customFormat="1" ht="20.100000000000001" hidden="1" customHeight="1" x14ac:dyDescent="0.25">
      <c r="A196" s="73"/>
      <c r="B196" s="74"/>
      <c r="C196" s="10"/>
      <c r="D196" s="71"/>
      <c r="E196" s="10"/>
      <c r="F196" s="92" t="s">
        <v>145</v>
      </c>
      <c r="G196" s="93"/>
      <c r="H196" s="91">
        <f>H197</f>
        <v>0</v>
      </c>
      <c r="I196" s="91"/>
      <c r="J196" s="86"/>
      <c r="K196" s="76"/>
      <c r="L196" s="83"/>
      <c r="M196" s="38"/>
      <c r="N196" s="38"/>
      <c r="O196" s="38"/>
      <c r="P196" s="81"/>
      <c r="Q196" s="81"/>
      <c r="R196" s="38"/>
      <c r="S196" s="84"/>
      <c r="T196" s="38"/>
      <c r="U196" s="38"/>
      <c r="V196" s="38"/>
      <c r="W196" s="38"/>
      <c r="X196" s="38"/>
      <c r="Y196" s="38"/>
      <c r="Z196" s="133"/>
      <c r="AA196" s="164"/>
      <c r="AB196" s="54"/>
      <c r="AC196" s="52"/>
      <c r="AD196" s="78"/>
      <c r="AE196" s="78"/>
    </row>
    <row r="197" spans="1:31" s="17" customFormat="1" ht="20.100000000000001" hidden="1" customHeight="1" x14ac:dyDescent="0.25">
      <c r="A197" s="141"/>
      <c r="B197" s="136"/>
      <c r="C197" s="20"/>
      <c r="D197" s="20"/>
      <c r="E197" s="20"/>
      <c r="F197" s="20"/>
      <c r="G197" s="42" t="s">
        <v>139</v>
      </c>
      <c r="H197" s="41">
        <f>AA197</f>
        <v>0</v>
      </c>
      <c r="I197" s="41"/>
      <c r="J197" s="36"/>
      <c r="K197" s="49"/>
      <c r="L197" s="129" t="s">
        <v>39</v>
      </c>
      <c r="M197" s="47"/>
      <c r="N197" s="47"/>
      <c r="O197" s="47"/>
      <c r="P197" s="30"/>
      <c r="Q197" s="47"/>
      <c r="R197" s="47"/>
      <c r="S197" s="48"/>
      <c r="T197" s="47"/>
      <c r="U197" s="30"/>
      <c r="V197" s="47"/>
      <c r="W197" s="47"/>
      <c r="X197" s="47"/>
      <c r="Y197" s="47"/>
      <c r="Z197" s="40"/>
      <c r="AA197" s="147">
        <f>AB197/1000</f>
        <v>0</v>
      </c>
      <c r="AB197" s="138">
        <f>SUM(AB198:AB200)</f>
        <v>0</v>
      </c>
      <c r="AC197" s="139"/>
      <c r="AD197" s="140"/>
      <c r="AE197" s="140"/>
    </row>
    <row r="198" spans="1:31" s="17" customFormat="1" ht="20.100000000000001" hidden="1" customHeight="1" x14ac:dyDescent="0.25">
      <c r="A198" s="141"/>
      <c r="B198" s="136"/>
      <c r="C198" s="20"/>
      <c r="D198" s="20"/>
      <c r="E198" s="20"/>
      <c r="F198" s="20"/>
      <c r="G198" s="20"/>
      <c r="H198" s="34"/>
      <c r="I198" s="34"/>
      <c r="J198" s="35"/>
      <c r="K198" s="49"/>
      <c r="L198" s="26" t="s">
        <v>187</v>
      </c>
      <c r="M198" s="25"/>
      <c r="N198" s="25"/>
      <c r="O198" s="25"/>
      <c r="P198" s="24"/>
      <c r="Q198" s="24"/>
      <c r="R198" s="25"/>
      <c r="S198" s="27"/>
      <c r="T198" s="25"/>
      <c r="U198" s="24"/>
      <c r="V198" s="25" t="s">
        <v>70</v>
      </c>
      <c r="W198" s="25"/>
      <c r="X198" s="25">
        <v>12</v>
      </c>
      <c r="Y198" s="25" t="s">
        <v>63</v>
      </c>
      <c r="Z198" s="23" t="s">
        <v>75</v>
      </c>
      <c r="AA198" s="137">
        <f>AB198/1000</f>
        <v>0</v>
      </c>
      <c r="AB198" s="142">
        <f>U198*X198</f>
        <v>0</v>
      </c>
      <c r="AC198" s="139"/>
      <c r="AD198" s="140"/>
      <c r="AE198" s="140"/>
    </row>
    <row r="199" spans="1:31" s="17" customFormat="1" ht="20.100000000000001" hidden="1" customHeight="1" x14ac:dyDescent="0.25">
      <c r="A199" s="141"/>
      <c r="B199" s="136"/>
      <c r="C199" s="20"/>
      <c r="D199" s="20"/>
      <c r="E199" s="20"/>
      <c r="F199" s="20"/>
      <c r="G199" s="20"/>
      <c r="H199" s="34"/>
      <c r="I199" s="34"/>
      <c r="J199" s="35"/>
      <c r="K199" s="49"/>
      <c r="L199" s="26" t="s">
        <v>241</v>
      </c>
      <c r="M199" s="25"/>
      <c r="N199" s="25"/>
      <c r="O199" s="25"/>
      <c r="P199" s="24"/>
      <c r="Q199" s="24"/>
      <c r="R199" s="25"/>
      <c r="S199" s="27"/>
      <c r="T199" s="25"/>
      <c r="U199" s="24"/>
      <c r="V199" s="25" t="s">
        <v>70</v>
      </c>
      <c r="W199" s="25"/>
      <c r="X199" s="25">
        <v>2</v>
      </c>
      <c r="Y199" s="25" t="s">
        <v>78</v>
      </c>
      <c r="Z199" s="23" t="s">
        <v>75</v>
      </c>
      <c r="AA199" s="137">
        <f>AB199/1000</f>
        <v>0</v>
      </c>
      <c r="AB199" s="142">
        <f>U199*X199</f>
        <v>0</v>
      </c>
      <c r="AC199" s="139"/>
      <c r="AD199" s="140"/>
      <c r="AE199" s="140"/>
    </row>
    <row r="200" spans="1:31" s="17" customFormat="1" ht="20.100000000000001" hidden="1" customHeight="1" x14ac:dyDescent="0.25">
      <c r="A200" s="141"/>
      <c r="B200" s="136"/>
      <c r="C200" s="20"/>
      <c r="D200" s="20"/>
      <c r="E200" s="20"/>
      <c r="F200" s="20"/>
      <c r="G200" s="20"/>
      <c r="H200" s="34"/>
      <c r="I200" s="34"/>
      <c r="J200" s="35"/>
      <c r="K200" s="49"/>
      <c r="L200" s="26" t="s">
        <v>285</v>
      </c>
      <c r="M200" s="25"/>
      <c r="N200" s="25"/>
      <c r="O200" s="25"/>
      <c r="P200" s="24"/>
      <c r="Q200" s="24"/>
      <c r="R200" s="25"/>
      <c r="S200" s="27"/>
      <c r="T200" s="25"/>
      <c r="U200" s="24"/>
      <c r="V200" s="25" t="s">
        <v>70</v>
      </c>
      <c r="W200" s="25"/>
      <c r="X200" s="25">
        <v>6</v>
      </c>
      <c r="Y200" s="25" t="s">
        <v>78</v>
      </c>
      <c r="Z200" s="23" t="s">
        <v>75</v>
      </c>
      <c r="AA200" s="149">
        <f>AB200/1000</f>
        <v>0</v>
      </c>
      <c r="AB200" s="142">
        <f>U200*X200</f>
        <v>0</v>
      </c>
      <c r="AC200" s="139"/>
      <c r="AD200" s="140"/>
      <c r="AE200" s="140"/>
    </row>
    <row r="201" spans="1:31" s="53" customFormat="1" ht="20.100000000000001" hidden="1" customHeight="1" x14ac:dyDescent="0.25">
      <c r="A201" s="73"/>
      <c r="B201" s="74"/>
      <c r="C201" s="10"/>
      <c r="D201" s="71"/>
      <c r="E201" s="10"/>
      <c r="F201" s="92" t="s">
        <v>141</v>
      </c>
      <c r="G201" s="93"/>
      <c r="H201" s="91">
        <f>H202+H203</f>
        <v>0</v>
      </c>
      <c r="I201" s="91"/>
      <c r="J201" s="86"/>
      <c r="K201" s="76"/>
      <c r="L201" s="83"/>
      <c r="M201" s="38"/>
      <c r="N201" s="38"/>
      <c r="O201" s="38"/>
      <c r="P201" s="81"/>
      <c r="Q201" s="81"/>
      <c r="R201" s="38"/>
      <c r="S201" s="84"/>
      <c r="T201" s="38"/>
      <c r="U201" s="38"/>
      <c r="V201" s="38"/>
      <c r="W201" s="38"/>
      <c r="X201" s="38"/>
      <c r="Y201" s="38"/>
      <c r="Z201" s="133"/>
      <c r="AA201" s="164"/>
      <c r="AB201" s="54"/>
      <c r="AC201" s="52"/>
      <c r="AD201" s="78"/>
      <c r="AE201" s="78"/>
    </row>
    <row r="202" spans="1:31" s="17" customFormat="1" ht="20.100000000000001" hidden="1" customHeight="1" x14ac:dyDescent="0.25">
      <c r="A202" s="141"/>
      <c r="B202" s="136"/>
      <c r="C202" s="20"/>
      <c r="D202" s="20"/>
      <c r="E202" s="20"/>
      <c r="F202" s="20"/>
      <c r="G202" s="42" t="s">
        <v>140</v>
      </c>
      <c r="H202" s="41">
        <f>AA202</f>
        <v>0</v>
      </c>
      <c r="I202" s="41"/>
      <c r="J202" s="36"/>
      <c r="K202" s="49"/>
      <c r="L202" s="129" t="s">
        <v>282</v>
      </c>
      <c r="M202" s="47"/>
      <c r="N202" s="47"/>
      <c r="O202" s="47"/>
      <c r="P202" s="30"/>
      <c r="Q202" s="47"/>
      <c r="R202" s="47"/>
      <c r="S202" s="48"/>
      <c r="T202" s="47"/>
      <c r="U202" s="30"/>
      <c r="V202" s="47" t="s">
        <v>70</v>
      </c>
      <c r="W202" s="47"/>
      <c r="X202" s="47">
        <v>15</v>
      </c>
      <c r="Y202" s="47" t="s">
        <v>61</v>
      </c>
      <c r="Z202" s="40" t="s">
        <v>75</v>
      </c>
      <c r="AA202" s="147">
        <f>+AB202/1000</f>
        <v>0</v>
      </c>
      <c r="AB202" s="44">
        <f>U202*X202</f>
        <v>0</v>
      </c>
      <c r="AC202" s="139"/>
      <c r="AD202" s="140"/>
      <c r="AE202" s="140"/>
    </row>
    <row r="203" spans="1:31" s="143" customFormat="1" ht="20.100000000000001" hidden="1" customHeight="1" x14ac:dyDescent="0.25">
      <c r="A203" s="141"/>
      <c r="B203" s="136"/>
      <c r="C203" s="20"/>
      <c r="D203" s="20"/>
      <c r="E203" s="20"/>
      <c r="F203" s="20"/>
      <c r="G203" s="22" t="s">
        <v>144</v>
      </c>
      <c r="H203" s="33">
        <f>AA203</f>
        <v>0</v>
      </c>
      <c r="I203" s="33"/>
      <c r="J203" s="4"/>
      <c r="K203" s="49"/>
      <c r="L203" s="130" t="s">
        <v>167</v>
      </c>
      <c r="M203" s="2"/>
      <c r="N203" s="2"/>
      <c r="O203" s="2"/>
      <c r="P203" s="3"/>
      <c r="Q203" s="2"/>
      <c r="R203" s="2"/>
      <c r="S203" s="50">
        <v>2</v>
      </c>
      <c r="T203" s="2" t="s">
        <v>73</v>
      </c>
      <c r="U203" s="3"/>
      <c r="V203" s="2" t="s">
        <v>70</v>
      </c>
      <c r="W203" s="2"/>
      <c r="X203" s="2">
        <v>12</v>
      </c>
      <c r="Y203" s="2" t="s">
        <v>63</v>
      </c>
      <c r="Z203" s="7" t="s">
        <v>75</v>
      </c>
      <c r="AA203" s="149">
        <f>+AB203/1000</f>
        <v>0</v>
      </c>
      <c r="AB203" s="142">
        <f>U203*S203*X203</f>
        <v>0</v>
      </c>
      <c r="AC203" s="139"/>
      <c r="AD203" s="140"/>
      <c r="AE203" s="148"/>
    </row>
    <row r="204" spans="1:31" s="53" customFormat="1" ht="20.100000000000001" hidden="1" customHeight="1" x14ac:dyDescent="0.25">
      <c r="A204" s="73"/>
      <c r="B204" s="74"/>
      <c r="C204" s="10"/>
      <c r="D204" s="71"/>
      <c r="E204" s="10"/>
      <c r="F204" s="92" t="s">
        <v>156</v>
      </c>
      <c r="G204" s="93"/>
      <c r="H204" s="91">
        <f>H205</f>
        <v>0</v>
      </c>
      <c r="I204" s="91"/>
      <c r="J204" s="86"/>
      <c r="K204" s="76"/>
      <c r="L204" s="83"/>
      <c r="M204" s="38"/>
      <c r="N204" s="38"/>
      <c r="O204" s="38"/>
      <c r="P204" s="81"/>
      <c r="Q204" s="81"/>
      <c r="R204" s="38"/>
      <c r="S204" s="84"/>
      <c r="T204" s="38"/>
      <c r="U204" s="38"/>
      <c r="V204" s="38"/>
      <c r="W204" s="38"/>
      <c r="X204" s="38"/>
      <c r="Y204" s="38"/>
      <c r="Z204" s="133"/>
      <c r="AA204" s="164"/>
      <c r="AB204" s="54"/>
      <c r="AC204" s="52"/>
      <c r="AD204" s="78"/>
      <c r="AE204" s="78"/>
    </row>
    <row r="205" spans="1:31" s="17" customFormat="1" ht="20.100000000000001" hidden="1" customHeight="1" x14ac:dyDescent="0.25">
      <c r="A205" s="141"/>
      <c r="B205" s="136"/>
      <c r="C205" s="20"/>
      <c r="D205" s="20"/>
      <c r="E205" s="20"/>
      <c r="F205" s="20"/>
      <c r="G205" s="42" t="s">
        <v>154</v>
      </c>
      <c r="H205" s="41">
        <f>AA205</f>
        <v>0</v>
      </c>
      <c r="I205" s="41"/>
      <c r="J205" s="36"/>
      <c r="K205" s="49"/>
      <c r="L205" s="129" t="s">
        <v>242</v>
      </c>
      <c r="M205" s="47"/>
      <c r="N205" s="47"/>
      <c r="O205" s="47"/>
      <c r="P205" s="30"/>
      <c r="Q205" s="47"/>
      <c r="R205" s="47"/>
      <c r="S205" s="48"/>
      <c r="T205" s="47"/>
      <c r="U205" s="30"/>
      <c r="V205" s="47" t="s">
        <v>70</v>
      </c>
      <c r="W205" s="47"/>
      <c r="X205" s="47">
        <v>12</v>
      </c>
      <c r="Y205" s="47" t="s">
        <v>63</v>
      </c>
      <c r="Z205" s="40" t="s">
        <v>75</v>
      </c>
      <c r="AA205" s="145">
        <f>+AB205/1000</f>
        <v>0</v>
      </c>
      <c r="AB205" s="44">
        <f>U205*X205</f>
        <v>0</v>
      </c>
      <c r="AC205" s="139"/>
      <c r="AD205" s="140"/>
      <c r="AE205" s="140"/>
    </row>
    <row r="206" spans="1:31" s="53" customFormat="1" ht="20.100000000000001" hidden="1" customHeight="1" x14ac:dyDescent="0.25">
      <c r="A206" s="73"/>
      <c r="B206" s="74"/>
      <c r="C206" s="10"/>
      <c r="D206" s="71"/>
      <c r="E206" s="10"/>
      <c r="F206" s="92" t="s">
        <v>185</v>
      </c>
      <c r="G206" s="93"/>
      <c r="H206" s="91">
        <f>H207</f>
        <v>0</v>
      </c>
      <c r="I206" s="91"/>
      <c r="J206" s="86"/>
      <c r="K206" s="76"/>
      <c r="L206" s="83"/>
      <c r="M206" s="38"/>
      <c r="N206" s="38"/>
      <c r="O206" s="38"/>
      <c r="P206" s="81"/>
      <c r="Q206" s="81"/>
      <c r="R206" s="38"/>
      <c r="S206" s="84"/>
      <c r="T206" s="38"/>
      <c r="U206" s="38"/>
      <c r="V206" s="38"/>
      <c r="W206" s="38"/>
      <c r="X206" s="38"/>
      <c r="Y206" s="38"/>
      <c r="Z206" s="133"/>
      <c r="AA206" s="164"/>
      <c r="AB206" s="54"/>
      <c r="AC206" s="52"/>
      <c r="AD206" s="78"/>
      <c r="AE206" s="78"/>
    </row>
    <row r="207" spans="1:31" s="17" customFormat="1" ht="20.100000000000001" hidden="1" customHeight="1" x14ac:dyDescent="0.25">
      <c r="A207" s="141"/>
      <c r="B207" s="136"/>
      <c r="C207" s="20"/>
      <c r="D207" s="20"/>
      <c r="E207" s="20"/>
      <c r="F207" s="20"/>
      <c r="G207" s="42" t="s">
        <v>183</v>
      </c>
      <c r="H207" s="41">
        <f>AA207</f>
        <v>0</v>
      </c>
      <c r="I207" s="41"/>
      <c r="J207" s="36"/>
      <c r="K207" s="49"/>
      <c r="L207" s="129" t="s">
        <v>279</v>
      </c>
      <c r="M207" s="47"/>
      <c r="N207" s="47"/>
      <c r="O207" s="47"/>
      <c r="P207" s="30"/>
      <c r="Q207" s="47"/>
      <c r="R207" s="47"/>
      <c r="S207" s="48"/>
      <c r="T207" s="47"/>
      <c r="U207" s="30"/>
      <c r="V207" s="47" t="s">
        <v>70</v>
      </c>
      <c r="W207" s="47"/>
      <c r="X207" s="47">
        <v>1</v>
      </c>
      <c r="Y207" s="47" t="s">
        <v>78</v>
      </c>
      <c r="Z207" s="40" t="s">
        <v>75</v>
      </c>
      <c r="AA207" s="145">
        <f>+AB207/1000</f>
        <v>0</v>
      </c>
      <c r="AB207" s="44">
        <f>U207*X207</f>
        <v>0</v>
      </c>
      <c r="AC207" s="139"/>
      <c r="AD207" s="140"/>
      <c r="AE207" s="140"/>
    </row>
    <row r="208" spans="1:31" s="53" customFormat="1" ht="20.100000000000001" hidden="1" customHeight="1" x14ac:dyDescent="0.25">
      <c r="A208" s="73"/>
      <c r="B208" s="74"/>
      <c r="C208" s="10"/>
      <c r="D208" s="71"/>
      <c r="E208" s="10"/>
      <c r="F208" s="92" t="s">
        <v>146</v>
      </c>
      <c r="G208" s="93"/>
      <c r="H208" s="91">
        <f>H209</f>
        <v>0</v>
      </c>
      <c r="I208" s="91"/>
      <c r="J208" s="86"/>
      <c r="K208" s="76"/>
      <c r="L208" s="129"/>
      <c r="M208" s="38"/>
      <c r="N208" s="38"/>
      <c r="O208" s="38"/>
      <c r="P208" s="81"/>
      <c r="Q208" s="81"/>
      <c r="R208" s="38"/>
      <c r="S208" s="84"/>
      <c r="T208" s="38"/>
      <c r="U208" s="38"/>
      <c r="V208" s="38"/>
      <c r="W208" s="38"/>
      <c r="X208" s="38"/>
      <c r="Y208" s="38"/>
      <c r="Z208" s="133"/>
      <c r="AA208" s="164"/>
      <c r="AB208" s="54"/>
      <c r="AC208" s="52"/>
      <c r="AD208" s="78"/>
      <c r="AE208" s="78"/>
    </row>
    <row r="209" spans="1:31" s="53" customFormat="1" ht="20.100000000000001" hidden="1" customHeight="1" x14ac:dyDescent="0.25">
      <c r="A209" s="73"/>
      <c r="B209" s="74"/>
      <c r="C209" s="10"/>
      <c r="D209" s="71"/>
      <c r="E209" s="10"/>
      <c r="F209" s="9"/>
      <c r="G209" s="39" t="s">
        <v>147</v>
      </c>
      <c r="H209" s="69">
        <f>AA209</f>
        <v>0</v>
      </c>
      <c r="I209" s="69"/>
      <c r="J209" s="70"/>
      <c r="K209" s="76"/>
      <c r="L209" s="129" t="s">
        <v>39</v>
      </c>
      <c r="M209" s="9"/>
      <c r="N209" s="9"/>
      <c r="O209" s="9"/>
      <c r="P209" s="57"/>
      <c r="Q209" s="57"/>
      <c r="R209" s="9"/>
      <c r="S209" s="58"/>
      <c r="T209" s="9"/>
      <c r="U209" s="9"/>
      <c r="V209" s="9"/>
      <c r="W209" s="9"/>
      <c r="X209" s="9"/>
      <c r="Y209" s="9"/>
      <c r="Z209" s="14"/>
      <c r="AA209" s="163">
        <f>AB209/1000</f>
        <v>0</v>
      </c>
      <c r="AB209" s="8">
        <f>AB210+AB211</f>
        <v>0</v>
      </c>
      <c r="AC209" s="52"/>
      <c r="AD209" s="78"/>
      <c r="AE209" s="78"/>
    </row>
    <row r="210" spans="1:31" s="53" customFormat="1" ht="20.100000000000001" hidden="1" customHeight="1" x14ac:dyDescent="0.25">
      <c r="A210" s="73"/>
      <c r="B210" s="74"/>
      <c r="C210" s="10"/>
      <c r="D210" s="71"/>
      <c r="E210" s="10"/>
      <c r="F210" s="9"/>
      <c r="G210" s="10"/>
      <c r="H210" s="69"/>
      <c r="I210" s="69"/>
      <c r="J210" s="70"/>
      <c r="K210" s="76"/>
      <c r="L210" s="60" t="s">
        <v>284</v>
      </c>
      <c r="M210" s="9"/>
      <c r="N210" s="9"/>
      <c r="O210" s="9"/>
      <c r="P210" s="57"/>
      <c r="Q210" s="57"/>
      <c r="R210" s="9"/>
      <c r="S210" s="58"/>
      <c r="T210" s="9"/>
      <c r="U210" s="9"/>
      <c r="V210" s="9" t="s">
        <v>70</v>
      </c>
      <c r="W210" s="9"/>
      <c r="X210" s="9">
        <v>7</v>
      </c>
      <c r="Y210" s="9" t="s">
        <v>64</v>
      </c>
      <c r="Z210" s="14" t="s">
        <v>75</v>
      </c>
      <c r="AA210" s="163">
        <f>AB210/1000</f>
        <v>0</v>
      </c>
      <c r="AB210" s="8">
        <f>U210*X210</f>
        <v>0</v>
      </c>
      <c r="AC210" s="52"/>
      <c r="AD210" s="78"/>
      <c r="AE210" s="78"/>
    </row>
    <row r="211" spans="1:31" s="17" customFormat="1" ht="20.100000000000001" hidden="1" customHeight="1" x14ac:dyDescent="0.25">
      <c r="A211" s="141"/>
      <c r="B211" s="136"/>
      <c r="C211" s="20"/>
      <c r="D211" s="20"/>
      <c r="E211" s="19"/>
      <c r="F211" s="19"/>
      <c r="G211" s="19"/>
      <c r="H211" s="34"/>
      <c r="I211" s="34"/>
      <c r="J211" s="35"/>
      <c r="K211" s="49"/>
      <c r="L211" s="26" t="s">
        <v>243</v>
      </c>
      <c r="M211" s="25"/>
      <c r="N211" s="25"/>
      <c r="O211" s="25"/>
      <c r="P211" s="159"/>
      <c r="Q211" s="25"/>
      <c r="R211" s="25"/>
      <c r="S211" s="27"/>
      <c r="T211" s="25"/>
      <c r="U211" s="25"/>
      <c r="V211" s="25" t="s">
        <v>70</v>
      </c>
      <c r="W211" s="25"/>
      <c r="X211" s="25">
        <v>8</v>
      </c>
      <c r="Y211" s="25" t="s">
        <v>93</v>
      </c>
      <c r="Z211" s="23" t="s">
        <v>75</v>
      </c>
      <c r="AA211" s="137">
        <f>AB211/1000</f>
        <v>0</v>
      </c>
      <c r="AB211" s="44">
        <f>U211*X211</f>
        <v>0</v>
      </c>
      <c r="AC211" s="139"/>
      <c r="AD211" s="140"/>
      <c r="AE211" s="140"/>
    </row>
  </sheetData>
  <mergeCells count="7">
    <mergeCell ref="L82:AA82"/>
    <mergeCell ref="A1:AA1"/>
    <mergeCell ref="A3:G3"/>
    <mergeCell ref="H3:H4"/>
    <mergeCell ref="I3:I4"/>
    <mergeCell ref="J3:J4"/>
    <mergeCell ref="L3:AA4"/>
  </mergeCells>
  <phoneticPr fontId="13" type="noConversion"/>
  <printOptions horizontalCentered="1"/>
  <pageMargins left="0.7086111307144165" right="0.7086111307144165" top="0.74791663885116577" bottom="0.74791663885116577" header="0.31486111879348755" footer="0.31486111879348755"/>
  <pageSetup paperSize="9" scale="49" fitToHeight="10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79646"/>
  </sheetPr>
  <dimension ref="A1:AE211"/>
  <sheetViews>
    <sheetView showGridLines="0" view="pageBreakPreview" topLeftCell="B1" zoomScale="70" zoomScaleNormal="70" zoomScaleSheetLayoutView="70" workbookViewId="0">
      <pane ySplit="4" topLeftCell="A5" activePane="bottomLeft" state="frozen"/>
      <selection pane="bottomLeft" activeCell="D81" sqref="D81"/>
    </sheetView>
  </sheetViews>
  <sheetFormatPr defaultColWidth="8.88671875" defaultRowHeight="18.75" x14ac:dyDescent="0.15"/>
  <cols>
    <col min="1" max="1" width="6.77734375" style="121" hidden="1" customWidth="1"/>
    <col min="2" max="6" width="6.77734375" style="121" customWidth="1"/>
    <col min="7" max="7" width="21.5546875" style="121" bestFit="1" customWidth="1"/>
    <col min="8" max="9" width="13.77734375" style="15" customWidth="1"/>
    <col min="10" max="10" width="13.77734375" style="122" customWidth="1"/>
    <col min="11" max="11" width="1.6640625" style="123" customWidth="1"/>
    <col min="12" max="12" width="2.88671875" style="124" customWidth="1"/>
    <col min="13" max="13" width="1.88671875" style="121" customWidth="1"/>
    <col min="14" max="14" width="8.77734375" style="121" customWidth="1"/>
    <col min="15" max="15" width="10.88671875" style="121" customWidth="1"/>
    <col min="16" max="16" width="5" style="121" customWidth="1"/>
    <col min="17" max="18" width="6.77734375" style="125" customWidth="1"/>
    <col min="19" max="19" width="7.77734375" style="121" customWidth="1"/>
    <col min="20" max="20" width="8.77734375" style="121" customWidth="1"/>
    <col min="21" max="21" width="19.21875" style="121" customWidth="1"/>
    <col min="22" max="23" width="6.88671875" style="121" customWidth="1"/>
    <col min="24" max="24" width="8" style="121" customWidth="1"/>
    <col min="25" max="25" width="7.44140625" style="121" customWidth="1"/>
    <col min="26" max="26" width="3" style="126" customWidth="1"/>
    <col min="27" max="27" width="13.33203125" style="127" customWidth="1"/>
    <col min="28" max="28" width="17.44140625" style="89" customWidth="1"/>
    <col min="29" max="29" width="24.109375" style="89" bestFit="1" customWidth="1"/>
    <col min="30" max="30" width="23" style="12" bestFit="1" customWidth="1"/>
    <col min="31" max="31" width="13.77734375" style="12" bestFit="1" customWidth="1"/>
    <col min="32" max="32" width="17.109375" style="128" bestFit="1" customWidth="1"/>
    <col min="33" max="33" width="16" style="128" bestFit="1" customWidth="1"/>
    <col min="34" max="16384" width="8.88671875" style="128"/>
  </cols>
  <sheetData>
    <row r="1" spans="1:31" s="53" customFormat="1" ht="26.25" customHeight="1" x14ac:dyDescent="0.25">
      <c r="A1" s="362" t="s">
        <v>257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98"/>
      <c r="AC1" s="52"/>
      <c r="AD1" s="78"/>
      <c r="AE1" s="78"/>
    </row>
    <row r="2" spans="1:31" s="53" customFormat="1" x14ac:dyDescent="0.25">
      <c r="A2" s="99"/>
      <c r="B2" s="99"/>
      <c r="C2" s="11"/>
      <c r="D2" s="11"/>
      <c r="E2" s="11"/>
      <c r="F2" s="11"/>
      <c r="G2" s="13"/>
      <c r="H2" s="95"/>
      <c r="I2" s="95"/>
      <c r="J2" s="96" t="s">
        <v>38</v>
      </c>
      <c r="K2" s="100"/>
      <c r="L2" s="11" t="s">
        <v>66</v>
      </c>
      <c r="M2" s="11"/>
      <c r="N2" s="55"/>
      <c r="O2" s="11"/>
      <c r="P2" s="11"/>
      <c r="Q2" s="101"/>
      <c r="R2" s="13"/>
      <c r="S2" s="102"/>
      <c r="T2" s="99"/>
      <c r="U2" s="99"/>
      <c r="V2" s="99"/>
      <c r="W2" s="99"/>
      <c r="X2" s="99"/>
      <c r="Y2" s="99"/>
      <c r="Z2" s="103"/>
      <c r="AA2" s="58" t="s">
        <v>38</v>
      </c>
      <c r="AB2" s="58"/>
      <c r="AC2" s="52"/>
      <c r="AD2" s="78"/>
      <c r="AE2" s="78"/>
    </row>
    <row r="3" spans="1:31" s="53" customFormat="1" ht="20.100000000000001" customHeight="1" x14ac:dyDescent="0.25">
      <c r="A3" s="363" t="s">
        <v>127</v>
      </c>
      <c r="B3" s="364"/>
      <c r="C3" s="364"/>
      <c r="D3" s="364"/>
      <c r="E3" s="364"/>
      <c r="F3" s="364"/>
      <c r="G3" s="365"/>
      <c r="H3" s="366" t="s">
        <v>129</v>
      </c>
      <c r="I3" s="368" t="s">
        <v>114</v>
      </c>
      <c r="J3" s="370" t="s">
        <v>68</v>
      </c>
      <c r="K3" s="100"/>
      <c r="L3" s="372" t="s">
        <v>234</v>
      </c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4"/>
      <c r="AB3" s="241"/>
      <c r="AC3" s="52"/>
      <c r="AD3" s="78"/>
      <c r="AE3" s="78"/>
    </row>
    <row r="4" spans="1:31" s="53" customFormat="1" ht="33.950000000000003" customHeight="1" x14ac:dyDescent="0.25">
      <c r="A4" s="104" t="s">
        <v>77</v>
      </c>
      <c r="B4" s="105" t="s">
        <v>67</v>
      </c>
      <c r="C4" s="162" t="s">
        <v>44</v>
      </c>
      <c r="D4" s="162" t="s">
        <v>46</v>
      </c>
      <c r="E4" s="162" t="s">
        <v>49</v>
      </c>
      <c r="F4" s="106" t="s">
        <v>71</v>
      </c>
      <c r="G4" s="106" t="s">
        <v>80</v>
      </c>
      <c r="H4" s="367"/>
      <c r="I4" s="369"/>
      <c r="J4" s="371"/>
      <c r="K4" s="100"/>
      <c r="L4" s="375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7"/>
      <c r="AB4" s="242"/>
      <c r="AC4" s="52"/>
      <c r="AD4" s="78"/>
      <c r="AE4" s="78"/>
    </row>
    <row r="5" spans="1:31" s="53" customFormat="1" ht="20.100000000000001" hidden="1" customHeight="1" x14ac:dyDescent="0.25">
      <c r="A5" s="152" t="s">
        <v>51</v>
      </c>
      <c r="B5" s="153"/>
      <c r="C5" s="153"/>
      <c r="D5" s="153"/>
      <c r="E5" s="153"/>
      <c r="F5" s="153"/>
      <c r="G5" s="154"/>
      <c r="H5" s="107"/>
      <c r="I5" s="107"/>
      <c r="J5" s="85">
        <f>H5-I5</f>
        <v>0</v>
      </c>
      <c r="K5" s="100"/>
      <c r="L5" s="108"/>
      <c r="M5" s="109"/>
      <c r="N5" s="109"/>
      <c r="O5" s="37"/>
      <c r="P5" s="156"/>
      <c r="Q5" s="109"/>
      <c r="R5" s="109"/>
      <c r="S5" s="82"/>
      <c r="T5" s="109"/>
      <c r="U5" s="109"/>
      <c r="V5" s="109"/>
      <c r="W5" s="109"/>
      <c r="X5" s="109"/>
      <c r="Y5" s="109"/>
      <c r="Z5" s="37"/>
      <c r="AA5" s="110"/>
      <c r="AB5" s="243"/>
      <c r="AC5" s="52"/>
      <c r="AD5" s="78"/>
      <c r="AE5" s="78"/>
    </row>
    <row r="6" spans="1:31" s="53" customFormat="1" ht="20.100000000000001" customHeight="1" x14ac:dyDescent="0.25">
      <c r="A6" s="111"/>
      <c r="B6" s="220" t="s">
        <v>85</v>
      </c>
      <c r="C6" s="221"/>
      <c r="D6" s="222"/>
      <c r="E6" s="222"/>
      <c r="F6" s="222"/>
      <c r="G6" s="223"/>
      <c r="H6" s="224">
        <f>H7</f>
        <v>0</v>
      </c>
      <c r="I6" s="224">
        <f>I7</f>
        <v>2558100</v>
      </c>
      <c r="J6" s="225">
        <f>H6-I6</f>
        <v>-2558100</v>
      </c>
      <c r="K6" s="100"/>
      <c r="L6" s="66"/>
      <c r="M6" s="32"/>
      <c r="N6" s="32"/>
      <c r="O6" s="59"/>
      <c r="P6" s="157"/>
      <c r="Q6" s="32"/>
      <c r="R6" s="32"/>
      <c r="S6" s="155"/>
      <c r="T6" s="32"/>
      <c r="U6" s="32"/>
      <c r="V6" s="32"/>
      <c r="W6" s="32"/>
      <c r="X6" s="32"/>
      <c r="Y6" s="32"/>
      <c r="Z6" s="59"/>
      <c r="AA6" s="56"/>
      <c r="AB6" s="51"/>
      <c r="AC6" s="52"/>
      <c r="AD6" s="78"/>
      <c r="AE6" s="78"/>
    </row>
    <row r="7" spans="1:31" s="120" customFormat="1" ht="20.100000000000001" customHeight="1" x14ac:dyDescent="0.25">
      <c r="A7" s="112"/>
      <c r="B7" s="113"/>
      <c r="C7" s="226" t="s">
        <v>116</v>
      </c>
      <c r="D7" s="227"/>
      <c r="E7" s="227"/>
      <c r="F7" s="227"/>
      <c r="G7" s="228"/>
      <c r="H7" s="229">
        <f>H8+H124+H81</f>
        <v>0</v>
      </c>
      <c r="I7" s="229">
        <f>I8+I124+I81</f>
        <v>2558100</v>
      </c>
      <c r="J7" s="230">
        <f>H7-I7</f>
        <v>-2558100</v>
      </c>
      <c r="K7" s="100"/>
      <c r="L7" s="114"/>
      <c r="M7" s="115"/>
      <c r="N7" s="115"/>
      <c r="O7" s="115"/>
      <c r="P7" s="116"/>
      <c r="Q7" s="115"/>
      <c r="R7" s="115"/>
      <c r="S7" s="117"/>
      <c r="T7" s="115"/>
      <c r="U7" s="115"/>
      <c r="V7" s="115"/>
      <c r="W7" s="115"/>
      <c r="X7" s="115"/>
      <c r="Y7" s="115"/>
      <c r="Z7" s="118"/>
      <c r="AA7" s="61"/>
      <c r="AB7" s="244"/>
      <c r="AC7" s="52"/>
      <c r="AD7" s="119"/>
      <c r="AE7" s="119"/>
    </row>
    <row r="8" spans="1:31" s="53" customFormat="1" ht="20.100000000000001" customHeight="1" x14ac:dyDescent="0.25">
      <c r="A8" s="73"/>
      <c r="B8" s="74"/>
      <c r="C8" s="10"/>
      <c r="D8" s="231" t="s">
        <v>10</v>
      </c>
      <c r="E8" s="232"/>
      <c r="F8" s="232"/>
      <c r="G8" s="233"/>
      <c r="H8" s="234">
        <f>H9</f>
        <v>0</v>
      </c>
      <c r="I8" s="234">
        <f>I9</f>
        <v>757000</v>
      </c>
      <c r="J8" s="235">
        <f>H8-I8</f>
        <v>-757000</v>
      </c>
      <c r="K8" s="100"/>
      <c r="L8" s="83"/>
      <c r="M8" s="38"/>
      <c r="N8" s="38"/>
      <c r="O8" s="38"/>
      <c r="P8" s="81"/>
      <c r="Q8" s="81"/>
      <c r="R8" s="38"/>
      <c r="S8" s="84"/>
      <c r="T8" s="38"/>
      <c r="U8" s="38"/>
      <c r="V8" s="38"/>
      <c r="W8" s="38"/>
      <c r="X8" s="38"/>
      <c r="Y8" s="38"/>
      <c r="Z8" s="133"/>
      <c r="AA8" s="94" t="s">
        <v>66</v>
      </c>
      <c r="AB8" s="90" t="s">
        <v>66</v>
      </c>
      <c r="AC8" s="52"/>
      <c r="AD8" s="78"/>
      <c r="AE8" s="78"/>
    </row>
    <row r="9" spans="1:31" s="53" customFormat="1" ht="20.100000000000001" customHeight="1" x14ac:dyDescent="0.25">
      <c r="A9" s="73"/>
      <c r="B9" s="74"/>
      <c r="C9" s="10"/>
      <c r="D9" s="71"/>
      <c r="E9" s="236" t="s">
        <v>117</v>
      </c>
      <c r="F9" s="237"/>
      <c r="G9" s="238"/>
      <c r="H9" s="239">
        <f>H10+H16+H18+H59+H64+H71+H73+H75+H78</f>
        <v>0</v>
      </c>
      <c r="I9" s="239">
        <v>757000</v>
      </c>
      <c r="J9" s="240">
        <f>H9-I9</f>
        <v>-757000</v>
      </c>
      <c r="K9" s="100"/>
      <c r="L9" s="68"/>
      <c r="M9" s="62"/>
      <c r="N9" s="62"/>
      <c r="O9" s="62"/>
      <c r="P9" s="63"/>
      <c r="Q9" s="63"/>
      <c r="R9" s="62"/>
      <c r="S9" s="77"/>
      <c r="T9" s="62"/>
      <c r="U9" s="62"/>
      <c r="V9" s="62"/>
      <c r="W9" s="62"/>
      <c r="X9" s="62"/>
      <c r="Y9" s="62"/>
      <c r="Z9" s="64"/>
      <c r="AA9" s="164"/>
      <c r="AB9" s="54"/>
      <c r="AC9" s="52"/>
      <c r="AD9" s="78"/>
      <c r="AE9" s="78"/>
    </row>
    <row r="10" spans="1:31" s="53" customFormat="1" ht="20.100000000000001" hidden="1" customHeight="1" x14ac:dyDescent="0.25">
      <c r="A10" s="73"/>
      <c r="B10" s="74"/>
      <c r="C10" s="10"/>
      <c r="D10" s="71"/>
      <c r="E10" s="39"/>
      <c r="F10" s="92" t="s">
        <v>58</v>
      </c>
      <c r="G10" s="93"/>
      <c r="H10" s="75">
        <f>SUM(H11:H15)</f>
        <v>0</v>
      </c>
      <c r="I10" s="75"/>
      <c r="J10" s="87"/>
      <c r="K10" s="100"/>
      <c r="L10" s="83"/>
      <c r="M10" s="38"/>
      <c r="N10" s="38"/>
      <c r="O10" s="38"/>
      <c r="P10" s="81"/>
      <c r="Q10" s="81"/>
      <c r="R10" s="38"/>
      <c r="S10" s="84"/>
      <c r="T10" s="38"/>
      <c r="U10" s="38"/>
      <c r="V10" s="38"/>
      <c r="W10" s="38"/>
      <c r="X10" s="38"/>
      <c r="Y10" s="38"/>
      <c r="Z10" s="133"/>
      <c r="AA10" s="94"/>
      <c r="AB10" s="54"/>
      <c r="AC10" s="52"/>
      <c r="AD10" s="78">
        <v>831000000</v>
      </c>
      <c r="AE10" s="78"/>
    </row>
    <row r="11" spans="1:31" s="53" customFormat="1" ht="20.100000000000001" hidden="1" customHeight="1" x14ac:dyDescent="0.25">
      <c r="A11" s="73"/>
      <c r="B11" s="74"/>
      <c r="C11" s="10"/>
      <c r="D11" s="71"/>
      <c r="E11" s="10"/>
      <c r="F11" s="67"/>
      <c r="G11" s="39" t="s">
        <v>191</v>
      </c>
      <c r="H11" s="75">
        <f>AA11</f>
        <v>0</v>
      </c>
      <c r="I11" s="75"/>
      <c r="J11" s="87"/>
      <c r="K11" s="100"/>
      <c r="L11" s="129" t="s">
        <v>39</v>
      </c>
      <c r="M11" s="62"/>
      <c r="N11" s="62"/>
      <c r="O11" s="62"/>
      <c r="P11" s="63"/>
      <c r="Q11" s="63"/>
      <c r="R11" s="62"/>
      <c r="S11" s="27"/>
      <c r="T11" s="25"/>
      <c r="U11" s="24"/>
      <c r="V11" s="25"/>
      <c r="W11" s="25"/>
      <c r="X11" s="25"/>
      <c r="Y11" s="25"/>
      <c r="Z11" s="23"/>
      <c r="AA11" s="137">
        <f t="shared" ref="AA11:AA14" si="0">AB11/1000</f>
        <v>0</v>
      </c>
      <c r="AB11" s="142">
        <f>SUM(AB12:AB15)</f>
        <v>0</v>
      </c>
      <c r="AC11" s="52"/>
      <c r="AD11" s="78"/>
      <c r="AE11" s="78"/>
    </row>
    <row r="12" spans="1:31" s="53" customFormat="1" ht="20.100000000000001" hidden="1" customHeight="1" x14ac:dyDescent="0.25">
      <c r="A12" s="73"/>
      <c r="B12" s="74"/>
      <c r="C12" s="10"/>
      <c r="D12" s="71"/>
      <c r="E12" s="10"/>
      <c r="F12" s="71"/>
      <c r="G12" s="10"/>
      <c r="H12" s="69"/>
      <c r="I12" s="69"/>
      <c r="J12" s="70"/>
      <c r="K12" s="100"/>
      <c r="L12" s="151" t="s">
        <v>256</v>
      </c>
      <c r="M12" s="9"/>
      <c r="N12" s="9"/>
      <c r="O12" s="9"/>
      <c r="P12" s="57"/>
      <c r="Q12" s="57"/>
      <c r="R12" s="9"/>
      <c r="S12" s="27">
        <v>13</v>
      </c>
      <c r="T12" s="25" t="s">
        <v>65</v>
      </c>
      <c r="U12" s="24"/>
      <c r="V12" s="25" t="s">
        <v>70</v>
      </c>
      <c r="W12" s="25"/>
      <c r="X12" s="25">
        <v>12</v>
      </c>
      <c r="Y12" s="25" t="s">
        <v>63</v>
      </c>
      <c r="Z12" s="23" t="s">
        <v>75</v>
      </c>
      <c r="AA12" s="137">
        <f t="shared" si="0"/>
        <v>0</v>
      </c>
      <c r="AB12" s="142">
        <f>U12*X12*S12</f>
        <v>0</v>
      </c>
      <c r="AC12" s="52"/>
      <c r="AD12" s="78"/>
      <c r="AE12" s="78"/>
    </row>
    <row r="13" spans="1:31" s="53" customFormat="1" ht="20.100000000000001" hidden="1" customHeight="1" x14ac:dyDescent="0.25">
      <c r="A13" s="73"/>
      <c r="B13" s="74"/>
      <c r="C13" s="10"/>
      <c r="D13" s="71"/>
      <c r="E13" s="10"/>
      <c r="F13" s="71"/>
      <c r="G13" s="10"/>
      <c r="H13" s="69"/>
      <c r="I13" s="69"/>
      <c r="J13" s="70"/>
      <c r="K13" s="100"/>
      <c r="L13" s="151" t="s">
        <v>250</v>
      </c>
      <c r="M13" s="9"/>
      <c r="N13" s="9"/>
      <c r="O13" s="9"/>
      <c r="P13" s="57"/>
      <c r="Q13" s="57"/>
      <c r="R13" s="9"/>
      <c r="S13" s="27">
        <v>1</v>
      </c>
      <c r="T13" s="25" t="s">
        <v>65</v>
      </c>
      <c r="U13" s="24"/>
      <c r="V13" s="25" t="s">
        <v>70</v>
      </c>
      <c r="W13" s="25"/>
      <c r="X13" s="25">
        <v>2</v>
      </c>
      <c r="Y13" s="25" t="s">
        <v>63</v>
      </c>
      <c r="Z13" s="23" t="s">
        <v>75</v>
      </c>
      <c r="AA13" s="137">
        <f t="shared" si="0"/>
        <v>0</v>
      </c>
      <c r="AB13" s="142">
        <f>U13*X13*S13</f>
        <v>0</v>
      </c>
      <c r="AC13" s="52"/>
      <c r="AD13" s="78"/>
      <c r="AE13" s="78"/>
    </row>
    <row r="14" spans="1:31" s="53" customFormat="1" ht="20.100000000000001" hidden="1" customHeight="1" x14ac:dyDescent="0.25">
      <c r="A14" s="73"/>
      <c r="B14" s="74"/>
      <c r="C14" s="10"/>
      <c r="D14" s="71"/>
      <c r="E14" s="10"/>
      <c r="F14" s="71"/>
      <c r="G14" s="10"/>
      <c r="H14" s="69"/>
      <c r="I14" s="69"/>
      <c r="J14" s="70"/>
      <c r="K14" s="100"/>
      <c r="L14" s="151" t="s">
        <v>108</v>
      </c>
      <c r="M14" s="9"/>
      <c r="N14" s="9"/>
      <c r="O14" s="9"/>
      <c r="P14" s="57"/>
      <c r="Q14" s="57"/>
      <c r="R14" s="9"/>
      <c r="S14" s="27"/>
      <c r="T14" s="25"/>
      <c r="U14" s="24"/>
      <c r="V14" s="25" t="s">
        <v>70</v>
      </c>
      <c r="W14" s="25"/>
      <c r="X14" s="25">
        <v>13</v>
      </c>
      <c r="Y14" s="25" t="s">
        <v>61</v>
      </c>
      <c r="Z14" s="23" t="s">
        <v>75</v>
      </c>
      <c r="AA14" s="137">
        <f t="shared" si="0"/>
        <v>0</v>
      </c>
      <c r="AB14" s="142">
        <f>U14*X14</f>
        <v>0</v>
      </c>
      <c r="AC14" s="52"/>
      <c r="AD14" s="78"/>
      <c r="AE14" s="78"/>
    </row>
    <row r="15" spans="1:31" s="53" customFormat="1" ht="20.100000000000001" hidden="1" customHeight="1" x14ac:dyDescent="0.25">
      <c r="A15" s="73"/>
      <c r="B15" s="74"/>
      <c r="C15" s="10"/>
      <c r="D15" s="71"/>
      <c r="E15" s="10"/>
      <c r="F15" s="71"/>
      <c r="G15" s="31"/>
      <c r="H15" s="79"/>
      <c r="I15" s="79"/>
      <c r="J15" s="80"/>
      <c r="K15" s="100"/>
      <c r="L15" s="130" t="s">
        <v>210</v>
      </c>
      <c r="M15" s="32"/>
      <c r="N15" s="32"/>
      <c r="O15" s="32"/>
      <c r="P15" s="65"/>
      <c r="Q15" s="65"/>
      <c r="R15" s="32"/>
      <c r="S15" s="50">
        <v>13</v>
      </c>
      <c r="T15" s="2" t="s">
        <v>65</v>
      </c>
      <c r="U15" s="2"/>
      <c r="V15" s="2" t="s">
        <v>70</v>
      </c>
      <c r="W15" s="2"/>
      <c r="X15" s="2">
        <v>1</v>
      </c>
      <c r="Y15" s="2" t="s">
        <v>78</v>
      </c>
      <c r="Z15" s="7" t="s">
        <v>75</v>
      </c>
      <c r="AA15" s="149">
        <f>AB15/1000</f>
        <v>0</v>
      </c>
      <c r="AB15" s="142">
        <f>U15*X15*S15</f>
        <v>0</v>
      </c>
      <c r="AC15" s="168"/>
      <c r="AD15" s="78"/>
      <c r="AE15" s="78"/>
    </row>
    <row r="16" spans="1:31" s="53" customFormat="1" ht="20.100000000000001" hidden="1" customHeight="1" x14ac:dyDescent="0.25">
      <c r="A16" s="73"/>
      <c r="B16" s="74"/>
      <c r="C16" s="10"/>
      <c r="D16" s="71"/>
      <c r="E16" s="10"/>
      <c r="F16" s="92" t="s">
        <v>153</v>
      </c>
      <c r="G16" s="93"/>
      <c r="H16" s="91">
        <f>SUM(H17:H17)</f>
        <v>0</v>
      </c>
      <c r="I16" s="91"/>
      <c r="J16" s="86"/>
      <c r="K16" s="76"/>
      <c r="L16" s="83"/>
      <c r="M16" s="38"/>
      <c r="N16" s="38"/>
      <c r="O16" s="38"/>
      <c r="P16" s="81"/>
      <c r="Q16" s="81"/>
      <c r="R16" s="38"/>
      <c r="S16" s="84"/>
      <c r="T16" s="38"/>
      <c r="U16" s="38"/>
      <c r="V16" s="38"/>
      <c r="W16" s="38"/>
      <c r="X16" s="38"/>
      <c r="Y16" s="38"/>
      <c r="Z16" s="133"/>
      <c r="AA16" s="94"/>
      <c r="AB16" s="8"/>
      <c r="AC16" s="52"/>
      <c r="AD16" s="78"/>
      <c r="AE16" s="78"/>
    </row>
    <row r="17" spans="1:31" s="53" customFormat="1" ht="20.100000000000001" hidden="1" customHeight="1" x14ac:dyDescent="0.25">
      <c r="A17" s="73"/>
      <c r="B17" s="74"/>
      <c r="C17" s="10"/>
      <c r="D17" s="71"/>
      <c r="E17" s="10"/>
      <c r="F17" s="71"/>
      <c r="G17" s="39" t="s">
        <v>45</v>
      </c>
      <c r="H17" s="75">
        <f>AA17</f>
        <v>0</v>
      </c>
      <c r="I17" s="75"/>
      <c r="J17" s="87"/>
      <c r="K17" s="76"/>
      <c r="L17" s="129" t="s">
        <v>11</v>
      </c>
      <c r="M17" s="62"/>
      <c r="N17" s="62"/>
      <c r="O17" s="62"/>
      <c r="P17" s="63"/>
      <c r="Q17" s="63"/>
      <c r="R17" s="62"/>
      <c r="S17" s="50">
        <v>13</v>
      </c>
      <c r="T17" s="2" t="s">
        <v>65</v>
      </c>
      <c r="U17" s="3"/>
      <c r="V17" s="2" t="s">
        <v>70</v>
      </c>
      <c r="W17" s="2"/>
      <c r="X17" s="247">
        <v>1.2</v>
      </c>
      <c r="Y17" s="2"/>
      <c r="Z17" s="7" t="s">
        <v>75</v>
      </c>
      <c r="AA17" s="149">
        <f>AB17/1000</f>
        <v>0</v>
      </c>
      <c r="AB17" s="142">
        <f>S17*U17*X17</f>
        <v>0</v>
      </c>
      <c r="AC17" s="168"/>
      <c r="AD17" s="78"/>
      <c r="AE17" s="78"/>
    </row>
    <row r="18" spans="1:31" s="53" customFormat="1" ht="20.100000000000001" hidden="1" customHeight="1" x14ac:dyDescent="0.25">
      <c r="A18" s="73"/>
      <c r="B18" s="74"/>
      <c r="C18" s="10"/>
      <c r="D18" s="71"/>
      <c r="E18" s="10"/>
      <c r="F18" s="170" t="s">
        <v>131</v>
      </c>
      <c r="G18" s="93"/>
      <c r="H18" s="91">
        <f>H19+H51</f>
        <v>0</v>
      </c>
      <c r="I18" s="91"/>
      <c r="J18" s="86"/>
      <c r="K18" s="100"/>
      <c r="L18" s="83"/>
      <c r="M18" s="38"/>
      <c r="N18" s="38"/>
      <c r="O18" s="38"/>
      <c r="P18" s="81"/>
      <c r="Q18" s="81"/>
      <c r="R18" s="38"/>
      <c r="S18" s="84"/>
      <c r="T18" s="38"/>
      <c r="U18" s="38"/>
      <c r="V18" s="38"/>
      <c r="W18" s="38"/>
      <c r="X18" s="38"/>
      <c r="Y18" s="38"/>
      <c r="Z18" s="133"/>
      <c r="AA18" s="164"/>
      <c r="AB18" s="54"/>
      <c r="AC18" s="52"/>
      <c r="AD18" s="78"/>
      <c r="AE18" s="78"/>
    </row>
    <row r="19" spans="1:31" s="143" customFormat="1" ht="20.100000000000001" hidden="1" customHeight="1" x14ac:dyDescent="0.25">
      <c r="A19" s="141"/>
      <c r="B19" s="136"/>
      <c r="C19" s="20"/>
      <c r="D19" s="21"/>
      <c r="E19" s="21"/>
      <c r="F19" s="42"/>
      <c r="G19" s="42" t="s">
        <v>128</v>
      </c>
      <c r="H19" s="34">
        <f>AA19</f>
        <v>0</v>
      </c>
      <c r="I19" s="34"/>
      <c r="J19" s="35"/>
      <c r="K19" s="144"/>
      <c r="L19" s="26" t="s">
        <v>39</v>
      </c>
      <c r="M19" s="25"/>
      <c r="N19" s="25"/>
      <c r="O19" s="25"/>
      <c r="P19" s="24"/>
      <c r="Q19" s="24"/>
      <c r="R19" s="25"/>
      <c r="S19" s="27"/>
      <c r="T19" s="25"/>
      <c r="U19" s="24"/>
      <c r="V19" s="25"/>
      <c r="W19" s="25"/>
      <c r="X19" s="25"/>
      <c r="Y19" s="25"/>
      <c r="Z19" s="23"/>
      <c r="AA19" s="137">
        <f>AB19/1000</f>
        <v>0</v>
      </c>
      <c r="AB19" s="245">
        <f>AB20+AB23+AB30+AB34+AB37+AB38+AB47</f>
        <v>0</v>
      </c>
      <c r="AC19" s="139"/>
      <c r="AD19" s="140"/>
      <c r="AE19" s="148"/>
    </row>
    <row r="20" spans="1:31" s="143" customFormat="1" ht="20.100000000000001" hidden="1" customHeight="1" x14ac:dyDescent="0.25">
      <c r="A20" s="141"/>
      <c r="B20" s="136"/>
      <c r="C20" s="20"/>
      <c r="D20" s="21"/>
      <c r="E20" s="21"/>
      <c r="F20" s="20"/>
      <c r="G20" s="20"/>
      <c r="H20" s="34"/>
      <c r="I20" s="34"/>
      <c r="J20" s="35"/>
      <c r="K20" s="144"/>
      <c r="L20" s="26" t="s">
        <v>104</v>
      </c>
      <c r="M20" s="25"/>
      <c r="N20" s="25"/>
      <c r="O20" s="25"/>
      <c r="P20" s="24"/>
      <c r="Q20" s="24"/>
      <c r="R20" s="25"/>
      <c r="S20" s="27"/>
      <c r="T20" s="25"/>
      <c r="U20" s="24"/>
      <c r="V20" s="25"/>
      <c r="W20" s="25"/>
      <c r="X20" s="25"/>
      <c r="Y20" s="25"/>
      <c r="Z20" s="23"/>
      <c r="AA20" s="137">
        <f t="shared" ref="AA20:AA58" si="1">AB20/1000</f>
        <v>0</v>
      </c>
      <c r="AB20" s="142">
        <f>SUM(AB21:AB22)</f>
        <v>0</v>
      </c>
      <c r="AC20" s="139"/>
      <c r="AD20" s="140"/>
      <c r="AE20" s="148"/>
    </row>
    <row r="21" spans="1:31" s="143" customFormat="1" ht="20.100000000000001" hidden="1" customHeight="1" x14ac:dyDescent="0.25">
      <c r="A21" s="141"/>
      <c r="B21" s="136"/>
      <c r="C21" s="20"/>
      <c r="D21" s="21"/>
      <c r="E21" s="21"/>
      <c r="F21" s="20"/>
      <c r="G21" s="20"/>
      <c r="H21" s="34"/>
      <c r="I21" s="34"/>
      <c r="J21" s="35"/>
      <c r="K21" s="144"/>
      <c r="L21" s="26" t="s">
        <v>251</v>
      </c>
      <c r="M21" s="25"/>
      <c r="N21" s="25"/>
      <c r="O21" s="25"/>
      <c r="P21" s="24"/>
      <c r="Q21" s="24"/>
      <c r="R21" s="25"/>
      <c r="S21" s="27">
        <v>20</v>
      </c>
      <c r="T21" s="25" t="s">
        <v>81</v>
      </c>
      <c r="U21" s="24"/>
      <c r="V21" s="25" t="s">
        <v>70</v>
      </c>
      <c r="W21" s="25"/>
      <c r="X21" s="25">
        <v>2</v>
      </c>
      <c r="Y21" s="25" t="s">
        <v>78</v>
      </c>
      <c r="Z21" s="23" t="s">
        <v>75</v>
      </c>
      <c r="AA21" s="137">
        <f t="shared" si="1"/>
        <v>0</v>
      </c>
      <c r="AB21" s="142">
        <f>U21*X21*S21</f>
        <v>0</v>
      </c>
      <c r="AC21" s="139"/>
      <c r="AD21" s="140"/>
      <c r="AE21" s="148"/>
    </row>
    <row r="22" spans="1:31" s="143" customFormat="1" ht="20.100000000000001" hidden="1" customHeight="1" x14ac:dyDescent="0.25">
      <c r="A22" s="141"/>
      <c r="B22" s="136"/>
      <c r="C22" s="20"/>
      <c r="D22" s="21"/>
      <c r="E22" s="21"/>
      <c r="F22" s="20"/>
      <c r="G22" s="20"/>
      <c r="H22" s="34"/>
      <c r="I22" s="34"/>
      <c r="J22" s="35"/>
      <c r="K22" s="144"/>
      <c r="L22" s="26" t="s">
        <v>252</v>
      </c>
      <c r="M22" s="25"/>
      <c r="N22" s="25"/>
      <c r="O22" s="25"/>
      <c r="P22" s="24"/>
      <c r="Q22" s="24"/>
      <c r="R22" s="25"/>
      <c r="S22" s="27">
        <v>20</v>
      </c>
      <c r="T22" s="25" t="s">
        <v>81</v>
      </c>
      <c r="U22" s="24"/>
      <c r="V22" s="25" t="s">
        <v>70</v>
      </c>
      <c r="W22" s="25"/>
      <c r="X22" s="25">
        <v>2</v>
      </c>
      <c r="Y22" s="25" t="s">
        <v>78</v>
      </c>
      <c r="Z22" s="23" t="s">
        <v>75</v>
      </c>
      <c r="AA22" s="137">
        <f t="shared" si="1"/>
        <v>0</v>
      </c>
      <c r="AB22" s="142">
        <f>U22*X22*S22</f>
        <v>0</v>
      </c>
      <c r="AC22" s="139"/>
      <c r="AD22" s="140"/>
      <c r="AE22" s="148"/>
    </row>
    <row r="23" spans="1:31" s="143" customFormat="1" ht="20.100000000000001" hidden="1" customHeight="1" x14ac:dyDescent="0.25">
      <c r="A23" s="141"/>
      <c r="B23" s="136"/>
      <c r="C23" s="20"/>
      <c r="D23" s="21"/>
      <c r="E23" s="21"/>
      <c r="F23" s="20"/>
      <c r="G23" s="20"/>
      <c r="H23" s="34"/>
      <c r="I23" s="34"/>
      <c r="J23" s="35"/>
      <c r="K23" s="144"/>
      <c r="L23" s="26" t="s">
        <v>125</v>
      </c>
      <c r="M23" s="25"/>
      <c r="N23" s="25"/>
      <c r="O23" s="25"/>
      <c r="P23" s="24"/>
      <c r="Q23" s="24"/>
      <c r="R23" s="25"/>
      <c r="S23" s="27"/>
      <c r="T23" s="25"/>
      <c r="U23" s="24"/>
      <c r="V23" s="25"/>
      <c r="W23" s="25"/>
      <c r="X23" s="25"/>
      <c r="Y23" s="25"/>
      <c r="Z23" s="23"/>
      <c r="AA23" s="137">
        <f t="shared" si="1"/>
        <v>0</v>
      </c>
      <c r="AB23" s="142">
        <f>SUM(AB24:AB29)</f>
        <v>0</v>
      </c>
      <c r="AC23" s="139"/>
      <c r="AD23" s="140"/>
      <c r="AE23" s="148"/>
    </row>
    <row r="24" spans="1:31" s="143" customFormat="1" ht="20.100000000000001" hidden="1" customHeight="1" x14ac:dyDescent="0.25">
      <c r="A24" s="141"/>
      <c r="B24" s="136"/>
      <c r="C24" s="20"/>
      <c r="D24" s="21"/>
      <c r="E24" s="21"/>
      <c r="F24" s="20"/>
      <c r="G24" s="20"/>
      <c r="H24" s="34"/>
      <c r="I24" s="34"/>
      <c r="J24" s="35"/>
      <c r="K24" s="144"/>
      <c r="L24" s="26" t="s">
        <v>253</v>
      </c>
      <c r="M24" s="25"/>
      <c r="N24" s="25"/>
      <c r="O24" s="25"/>
      <c r="P24" s="24"/>
      <c r="Q24" s="24"/>
      <c r="R24" s="25"/>
      <c r="S24" s="27"/>
      <c r="T24" s="25"/>
      <c r="U24" s="24"/>
      <c r="V24" s="25" t="s">
        <v>70</v>
      </c>
      <c r="W24" s="25"/>
      <c r="X24" s="25">
        <v>2</v>
      </c>
      <c r="Y24" s="25" t="s">
        <v>78</v>
      </c>
      <c r="Z24" s="23" t="s">
        <v>75</v>
      </c>
      <c r="AA24" s="137">
        <f t="shared" si="1"/>
        <v>0</v>
      </c>
      <c r="AB24" s="142">
        <f>U24*X24</f>
        <v>0</v>
      </c>
      <c r="AC24" s="139"/>
      <c r="AD24" s="140"/>
      <c r="AE24" s="148"/>
    </row>
    <row r="25" spans="1:31" s="143" customFormat="1" ht="20.100000000000001" hidden="1" customHeight="1" x14ac:dyDescent="0.25">
      <c r="A25" s="141"/>
      <c r="B25" s="136"/>
      <c r="C25" s="20"/>
      <c r="D25" s="21"/>
      <c r="E25" s="21"/>
      <c r="F25" s="20"/>
      <c r="G25" s="20"/>
      <c r="H25" s="34"/>
      <c r="I25" s="34"/>
      <c r="J25" s="35"/>
      <c r="K25" s="144"/>
      <c r="L25" s="26" t="s">
        <v>264</v>
      </c>
      <c r="M25" s="25"/>
      <c r="N25" s="25"/>
      <c r="O25" s="25"/>
      <c r="P25" s="24"/>
      <c r="Q25" s="24"/>
      <c r="R25" s="25"/>
      <c r="S25" s="27"/>
      <c r="T25" s="25"/>
      <c r="U25" s="24"/>
      <c r="V25" s="25" t="s">
        <v>70</v>
      </c>
      <c r="W25" s="25"/>
      <c r="X25" s="25">
        <v>1</v>
      </c>
      <c r="Y25" s="25" t="s">
        <v>78</v>
      </c>
      <c r="Z25" s="23" t="s">
        <v>75</v>
      </c>
      <c r="AA25" s="137">
        <f t="shared" si="1"/>
        <v>0</v>
      </c>
      <c r="AB25" s="142">
        <f>U25*X25</f>
        <v>0</v>
      </c>
      <c r="AC25" s="139"/>
      <c r="AD25" s="140"/>
      <c r="AE25" s="148"/>
    </row>
    <row r="26" spans="1:31" s="143" customFormat="1" ht="20.100000000000001" hidden="1" customHeight="1" x14ac:dyDescent="0.25">
      <c r="A26" s="141"/>
      <c r="B26" s="136"/>
      <c r="C26" s="20"/>
      <c r="D26" s="21"/>
      <c r="E26" s="21"/>
      <c r="F26" s="20"/>
      <c r="G26" s="20"/>
      <c r="H26" s="34"/>
      <c r="I26" s="34"/>
      <c r="J26" s="35"/>
      <c r="K26" s="144"/>
      <c r="L26" s="26" t="s">
        <v>260</v>
      </c>
      <c r="M26" s="25"/>
      <c r="N26" s="25"/>
      <c r="O26" s="25"/>
      <c r="P26" s="24"/>
      <c r="Q26" s="24"/>
      <c r="R26" s="25"/>
      <c r="S26" s="27"/>
      <c r="T26" s="25"/>
      <c r="U26" s="24"/>
      <c r="V26" s="25" t="s">
        <v>70</v>
      </c>
      <c r="W26" s="25"/>
      <c r="X26" s="25">
        <v>1</v>
      </c>
      <c r="Y26" s="25" t="s">
        <v>78</v>
      </c>
      <c r="Z26" s="23" t="s">
        <v>75</v>
      </c>
      <c r="AA26" s="137">
        <f t="shared" si="1"/>
        <v>0</v>
      </c>
      <c r="AB26" s="142">
        <f>U26*X26</f>
        <v>0</v>
      </c>
      <c r="AC26" s="139"/>
      <c r="AD26" s="140"/>
      <c r="AE26" s="148"/>
    </row>
    <row r="27" spans="1:31" s="143" customFormat="1" ht="20.100000000000001" hidden="1" customHeight="1" x14ac:dyDescent="0.25">
      <c r="A27" s="141"/>
      <c r="B27" s="136"/>
      <c r="C27" s="20"/>
      <c r="D27" s="21"/>
      <c r="E27" s="21"/>
      <c r="F27" s="20"/>
      <c r="G27" s="20"/>
      <c r="H27" s="34"/>
      <c r="I27" s="34"/>
      <c r="J27" s="35"/>
      <c r="K27" s="144"/>
      <c r="L27" s="26" t="s">
        <v>262</v>
      </c>
      <c r="M27" s="25"/>
      <c r="N27" s="25"/>
      <c r="O27" s="25"/>
      <c r="P27" s="24"/>
      <c r="Q27" s="24"/>
      <c r="R27" s="25"/>
      <c r="S27" s="27"/>
      <c r="T27" s="25"/>
      <c r="U27" s="24"/>
      <c r="V27" s="25" t="s">
        <v>70</v>
      </c>
      <c r="W27" s="25"/>
      <c r="X27" s="25">
        <v>1</v>
      </c>
      <c r="Y27" s="25" t="s">
        <v>78</v>
      </c>
      <c r="Z27" s="23" t="s">
        <v>75</v>
      </c>
      <c r="AA27" s="137">
        <f t="shared" si="1"/>
        <v>0</v>
      </c>
      <c r="AB27" s="142">
        <f>U27*X27</f>
        <v>0</v>
      </c>
      <c r="AC27" s="139"/>
      <c r="AD27" s="140"/>
      <c r="AE27" s="148"/>
    </row>
    <row r="28" spans="1:31" s="143" customFormat="1" ht="20.100000000000001" hidden="1" customHeight="1" x14ac:dyDescent="0.25">
      <c r="A28" s="141"/>
      <c r="B28" s="136"/>
      <c r="C28" s="20"/>
      <c r="D28" s="21"/>
      <c r="E28" s="21"/>
      <c r="F28" s="20"/>
      <c r="G28" s="20"/>
      <c r="H28" s="34"/>
      <c r="I28" s="34"/>
      <c r="J28" s="35"/>
      <c r="K28" s="144"/>
      <c r="L28" s="26" t="s">
        <v>203</v>
      </c>
      <c r="M28" s="25"/>
      <c r="N28" s="25"/>
      <c r="O28" s="25"/>
      <c r="P28" s="24"/>
      <c r="Q28" s="24"/>
      <c r="R28" s="25"/>
      <c r="S28" s="27"/>
      <c r="T28" s="25"/>
      <c r="U28" s="24"/>
      <c r="V28" s="25" t="s">
        <v>70</v>
      </c>
      <c r="W28" s="25"/>
      <c r="X28" s="25">
        <v>1</v>
      </c>
      <c r="Y28" s="25" t="s">
        <v>78</v>
      </c>
      <c r="Z28" s="23" t="s">
        <v>75</v>
      </c>
      <c r="AA28" s="137">
        <f t="shared" si="1"/>
        <v>0</v>
      </c>
      <c r="AB28" s="142">
        <f>U28*X28</f>
        <v>0</v>
      </c>
      <c r="AC28" s="139"/>
      <c r="AD28" s="140"/>
      <c r="AE28" s="148"/>
    </row>
    <row r="29" spans="1:31" s="143" customFormat="1" ht="20.100000000000001" hidden="1" customHeight="1" x14ac:dyDescent="0.25">
      <c r="A29" s="141"/>
      <c r="B29" s="136"/>
      <c r="C29" s="20"/>
      <c r="D29" s="21"/>
      <c r="E29" s="21"/>
      <c r="F29" s="20"/>
      <c r="G29" s="20"/>
      <c r="H29" s="34"/>
      <c r="I29" s="34"/>
      <c r="J29" s="35"/>
      <c r="K29" s="144"/>
      <c r="L29" s="26" t="s">
        <v>215</v>
      </c>
      <c r="M29" s="25"/>
      <c r="N29" s="25"/>
      <c r="O29" s="25"/>
      <c r="P29" s="24"/>
      <c r="Q29" s="24"/>
      <c r="R29" s="25"/>
      <c r="S29" s="27">
        <v>2</v>
      </c>
      <c r="T29" s="25" t="s">
        <v>5</v>
      </c>
      <c r="U29" s="24"/>
      <c r="V29" s="25" t="s">
        <v>70</v>
      </c>
      <c r="W29" s="25"/>
      <c r="X29" s="25">
        <v>5</v>
      </c>
      <c r="Y29" s="25" t="s">
        <v>63</v>
      </c>
      <c r="Z29" s="23" t="s">
        <v>75</v>
      </c>
      <c r="AA29" s="137">
        <f t="shared" si="1"/>
        <v>0</v>
      </c>
      <c r="AB29" s="142">
        <f>U29*X29*S29</f>
        <v>0</v>
      </c>
      <c r="AC29" s="139"/>
      <c r="AD29" s="140"/>
      <c r="AE29" s="148"/>
    </row>
    <row r="30" spans="1:31" s="143" customFormat="1" ht="20.100000000000001" hidden="1" customHeight="1" x14ac:dyDescent="0.25">
      <c r="A30" s="141"/>
      <c r="B30" s="136"/>
      <c r="C30" s="20"/>
      <c r="D30" s="21"/>
      <c r="E30" s="21"/>
      <c r="F30" s="20"/>
      <c r="G30" s="20"/>
      <c r="H30" s="34"/>
      <c r="I30" s="34"/>
      <c r="J30" s="35"/>
      <c r="K30" s="144"/>
      <c r="L30" s="26" t="s">
        <v>109</v>
      </c>
      <c r="M30" s="25"/>
      <c r="N30" s="25"/>
      <c r="O30" s="25"/>
      <c r="P30" s="24"/>
      <c r="Q30" s="24"/>
      <c r="R30" s="25"/>
      <c r="S30" s="27"/>
      <c r="T30" s="25"/>
      <c r="U30" s="24"/>
      <c r="V30" s="25"/>
      <c r="W30" s="25"/>
      <c r="X30" s="25"/>
      <c r="Y30" s="25"/>
      <c r="Z30" s="23"/>
      <c r="AA30" s="137">
        <f t="shared" si="1"/>
        <v>0</v>
      </c>
      <c r="AB30" s="142">
        <f>SUM(AB31:AB33)</f>
        <v>0</v>
      </c>
      <c r="AC30" s="139"/>
      <c r="AD30" s="140"/>
      <c r="AE30" s="148"/>
    </row>
    <row r="31" spans="1:31" s="143" customFormat="1" ht="20.100000000000001" hidden="1" customHeight="1" x14ac:dyDescent="0.25">
      <c r="A31" s="141"/>
      <c r="B31" s="136"/>
      <c r="C31" s="20"/>
      <c r="D31" s="21"/>
      <c r="E31" s="21"/>
      <c r="F31" s="20"/>
      <c r="G31" s="20"/>
      <c r="H31" s="34"/>
      <c r="I31" s="34"/>
      <c r="J31" s="35"/>
      <c r="K31" s="144"/>
      <c r="L31" s="26" t="s">
        <v>216</v>
      </c>
      <c r="M31" s="25"/>
      <c r="N31" s="25"/>
      <c r="O31" s="25"/>
      <c r="P31" s="24"/>
      <c r="Q31" s="24"/>
      <c r="R31" s="25"/>
      <c r="S31" s="27"/>
      <c r="T31" s="25"/>
      <c r="U31" s="24"/>
      <c r="V31" s="25" t="s">
        <v>70</v>
      </c>
      <c r="W31" s="25"/>
      <c r="X31" s="25">
        <v>1</v>
      </c>
      <c r="Y31" s="25" t="s">
        <v>78</v>
      </c>
      <c r="Z31" s="23" t="s">
        <v>75</v>
      </c>
      <c r="AA31" s="137">
        <f t="shared" si="1"/>
        <v>0</v>
      </c>
      <c r="AB31" s="142">
        <f>U31*X31</f>
        <v>0</v>
      </c>
      <c r="AC31" s="139"/>
      <c r="AD31" s="140"/>
      <c r="AE31" s="148"/>
    </row>
    <row r="32" spans="1:31" s="143" customFormat="1" ht="20.100000000000001" hidden="1" customHeight="1" x14ac:dyDescent="0.25">
      <c r="A32" s="141"/>
      <c r="B32" s="136"/>
      <c r="C32" s="20"/>
      <c r="D32" s="21"/>
      <c r="E32" s="21"/>
      <c r="F32" s="20"/>
      <c r="G32" s="20"/>
      <c r="H32" s="34"/>
      <c r="I32" s="34"/>
      <c r="J32" s="35"/>
      <c r="K32" s="144"/>
      <c r="L32" s="26" t="s">
        <v>200</v>
      </c>
      <c r="M32" s="25"/>
      <c r="N32" s="25"/>
      <c r="O32" s="25"/>
      <c r="P32" s="24"/>
      <c r="Q32" s="24"/>
      <c r="R32" s="25"/>
      <c r="S32" s="27"/>
      <c r="T32" s="25"/>
      <c r="U32" s="24"/>
      <c r="V32" s="25" t="s">
        <v>70</v>
      </c>
      <c r="W32" s="25"/>
      <c r="X32" s="25">
        <v>4</v>
      </c>
      <c r="Y32" s="25" t="s">
        <v>18</v>
      </c>
      <c r="Z32" s="23" t="s">
        <v>75</v>
      </c>
      <c r="AA32" s="137">
        <f t="shared" si="1"/>
        <v>0</v>
      </c>
      <c r="AB32" s="142">
        <f>U32*X32</f>
        <v>0</v>
      </c>
      <c r="AC32" s="139"/>
      <c r="AD32" s="140"/>
      <c r="AE32" s="148"/>
    </row>
    <row r="33" spans="1:31" s="143" customFormat="1" ht="20.100000000000001" hidden="1" customHeight="1" x14ac:dyDescent="0.25">
      <c r="A33" s="141"/>
      <c r="B33" s="136"/>
      <c r="C33" s="20"/>
      <c r="D33" s="21"/>
      <c r="E33" s="21"/>
      <c r="F33" s="20"/>
      <c r="G33" s="20"/>
      <c r="H33" s="34"/>
      <c r="I33" s="34"/>
      <c r="J33" s="35"/>
      <c r="K33" s="144"/>
      <c r="L33" s="26" t="s">
        <v>266</v>
      </c>
      <c r="M33" s="25"/>
      <c r="N33" s="25"/>
      <c r="O33" s="25"/>
      <c r="P33" s="24"/>
      <c r="Q33" s="24"/>
      <c r="R33" s="25"/>
      <c r="S33" s="27"/>
      <c r="T33" s="25"/>
      <c r="U33" s="24"/>
      <c r="V33" s="25" t="s">
        <v>70</v>
      </c>
      <c r="W33" s="25"/>
      <c r="X33" s="25">
        <v>2</v>
      </c>
      <c r="Y33" s="25" t="s">
        <v>18</v>
      </c>
      <c r="Z33" s="23" t="s">
        <v>75</v>
      </c>
      <c r="AA33" s="137">
        <f t="shared" si="1"/>
        <v>0</v>
      </c>
      <c r="AB33" s="142">
        <f>U33*X33</f>
        <v>0</v>
      </c>
      <c r="AC33" s="139"/>
      <c r="AD33" s="140"/>
      <c r="AE33" s="148"/>
    </row>
    <row r="34" spans="1:31" s="143" customFormat="1" ht="20.100000000000001" hidden="1" customHeight="1" x14ac:dyDescent="0.25">
      <c r="A34" s="141"/>
      <c r="B34" s="136"/>
      <c r="C34" s="20"/>
      <c r="D34" s="21"/>
      <c r="E34" s="21"/>
      <c r="F34" s="20"/>
      <c r="G34" s="20"/>
      <c r="H34" s="34"/>
      <c r="I34" s="34"/>
      <c r="J34" s="35"/>
      <c r="K34" s="144"/>
      <c r="L34" s="26" t="s">
        <v>103</v>
      </c>
      <c r="M34" s="25"/>
      <c r="N34" s="25"/>
      <c r="O34" s="25"/>
      <c r="P34" s="24"/>
      <c r="Q34" s="24"/>
      <c r="R34" s="25"/>
      <c r="S34" s="27"/>
      <c r="T34" s="25"/>
      <c r="U34" s="24"/>
      <c r="V34" s="25"/>
      <c r="W34" s="25"/>
      <c r="X34" s="25"/>
      <c r="Y34" s="25"/>
      <c r="Z34" s="23"/>
      <c r="AA34" s="137">
        <f t="shared" si="1"/>
        <v>0</v>
      </c>
      <c r="AB34" s="142">
        <f>SUM(AB35:AB36)</f>
        <v>0</v>
      </c>
      <c r="AC34" s="139"/>
      <c r="AD34" s="140"/>
      <c r="AE34" s="148"/>
    </row>
    <row r="35" spans="1:31" s="143" customFormat="1" ht="20.100000000000001" hidden="1" customHeight="1" x14ac:dyDescent="0.25">
      <c r="A35" s="141"/>
      <c r="B35" s="136"/>
      <c r="C35" s="20"/>
      <c r="D35" s="21"/>
      <c r="E35" s="21"/>
      <c r="F35" s="20"/>
      <c r="G35" s="20"/>
      <c r="H35" s="34"/>
      <c r="I35" s="34"/>
      <c r="J35" s="35"/>
      <c r="K35" s="144"/>
      <c r="L35" s="26" t="s">
        <v>258</v>
      </c>
      <c r="M35" s="25"/>
      <c r="N35" s="25"/>
      <c r="O35" s="25"/>
      <c r="P35" s="24"/>
      <c r="Q35" s="24"/>
      <c r="R35" s="25"/>
      <c r="S35" s="27"/>
      <c r="T35" s="25"/>
      <c r="U35" s="24"/>
      <c r="V35" s="25" t="s">
        <v>70</v>
      </c>
      <c r="W35" s="25"/>
      <c r="X35" s="25">
        <v>1</v>
      </c>
      <c r="Y35" s="25" t="s">
        <v>78</v>
      </c>
      <c r="Z35" s="23" t="s">
        <v>75</v>
      </c>
      <c r="AA35" s="137">
        <f t="shared" si="1"/>
        <v>0</v>
      </c>
      <c r="AB35" s="142">
        <f>U35*X35</f>
        <v>0</v>
      </c>
      <c r="AC35" s="139"/>
      <c r="AD35" s="140"/>
      <c r="AE35" s="148"/>
    </row>
    <row r="36" spans="1:31" s="143" customFormat="1" ht="20.100000000000001" hidden="1" customHeight="1" x14ac:dyDescent="0.25">
      <c r="A36" s="141"/>
      <c r="B36" s="136"/>
      <c r="C36" s="20"/>
      <c r="D36" s="21"/>
      <c r="E36" s="21"/>
      <c r="F36" s="20"/>
      <c r="G36" s="20"/>
      <c r="H36" s="34"/>
      <c r="I36" s="34"/>
      <c r="J36" s="35"/>
      <c r="K36" s="144"/>
      <c r="L36" s="26" t="s">
        <v>265</v>
      </c>
      <c r="M36" s="25"/>
      <c r="N36" s="25"/>
      <c r="O36" s="25"/>
      <c r="P36" s="24"/>
      <c r="Q36" s="24"/>
      <c r="R36" s="25"/>
      <c r="S36" s="27"/>
      <c r="T36" s="25"/>
      <c r="U36" s="24"/>
      <c r="V36" s="25" t="s">
        <v>70</v>
      </c>
      <c r="W36" s="25"/>
      <c r="X36" s="25">
        <v>10</v>
      </c>
      <c r="Y36" s="25" t="s">
        <v>78</v>
      </c>
      <c r="Z36" s="23" t="s">
        <v>75</v>
      </c>
      <c r="AA36" s="137">
        <f t="shared" si="1"/>
        <v>0</v>
      </c>
      <c r="AB36" s="142">
        <f>U36*X36</f>
        <v>0</v>
      </c>
      <c r="AC36" s="139"/>
      <c r="AD36" s="140"/>
      <c r="AE36" s="148"/>
    </row>
    <row r="37" spans="1:31" s="143" customFormat="1" ht="20.100000000000001" hidden="1" customHeight="1" x14ac:dyDescent="0.25">
      <c r="A37" s="141"/>
      <c r="B37" s="136"/>
      <c r="C37" s="20"/>
      <c r="D37" s="21"/>
      <c r="E37" s="21"/>
      <c r="F37" s="20"/>
      <c r="G37" s="20"/>
      <c r="H37" s="34"/>
      <c r="I37" s="34"/>
      <c r="J37" s="35"/>
      <c r="K37" s="144"/>
      <c r="L37" s="26" t="s">
        <v>198</v>
      </c>
      <c r="M37" s="25"/>
      <c r="N37" s="25"/>
      <c r="O37" s="25"/>
      <c r="P37" s="24"/>
      <c r="Q37" s="24"/>
      <c r="R37" s="25"/>
      <c r="S37" s="27">
        <v>2</v>
      </c>
      <c r="T37" s="25" t="s">
        <v>65</v>
      </c>
      <c r="U37" s="24"/>
      <c r="V37" s="25" t="s">
        <v>70</v>
      </c>
      <c r="W37" s="25"/>
      <c r="X37" s="25">
        <v>6</v>
      </c>
      <c r="Y37" s="25" t="s">
        <v>78</v>
      </c>
      <c r="Z37" s="23" t="s">
        <v>75</v>
      </c>
      <c r="AA37" s="137">
        <f t="shared" si="1"/>
        <v>0</v>
      </c>
      <c r="AB37" s="142">
        <f>U37*X37*S37</f>
        <v>0</v>
      </c>
      <c r="AC37" s="139"/>
      <c r="AD37" s="140"/>
      <c r="AE37" s="148"/>
    </row>
    <row r="38" spans="1:31" s="143" customFormat="1" ht="20.100000000000001" hidden="1" customHeight="1" x14ac:dyDescent="0.25">
      <c r="A38" s="141"/>
      <c r="B38" s="136"/>
      <c r="C38" s="20"/>
      <c r="D38" s="21"/>
      <c r="E38" s="21"/>
      <c r="F38" s="20"/>
      <c r="G38" s="20"/>
      <c r="H38" s="34"/>
      <c r="I38" s="34"/>
      <c r="J38" s="35"/>
      <c r="K38" s="144"/>
      <c r="L38" s="26" t="s">
        <v>113</v>
      </c>
      <c r="M38" s="25"/>
      <c r="N38" s="25"/>
      <c r="O38" s="25"/>
      <c r="P38" s="24"/>
      <c r="Q38" s="24"/>
      <c r="R38" s="25"/>
      <c r="S38" s="27"/>
      <c r="T38" s="25"/>
      <c r="U38" s="24"/>
      <c r="V38" s="25"/>
      <c r="W38" s="25"/>
      <c r="X38" s="25"/>
      <c r="Y38" s="25"/>
      <c r="Z38" s="23"/>
      <c r="AA38" s="137">
        <f t="shared" si="1"/>
        <v>0</v>
      </c>
      <c r="AB38" s="142">
        <f>SUM(AB39:AB46)</f>
        <v>0</v>
      </c>
      <c r="AC38" s="139"/>
      <c r="AD38" s="140"/>
      <c r="AE38" s="148"/>
    </row>
    <row r="39" spans="1:31" s="143" customFormat="1" ht="20.100000000000001" hidden="1" customHeight="1" x14ac:dyDescent="0.25">
      <c r="A39" s="141"/>
      <c r="B39" s="136"/>
      <c r="C39" s="20"/>
      <c r="D39" s="21"/>
      <c r="E39" s="21"/>
      <c r="F39" s="20"/>
      <c r="G39" s="20"/>
      <c r="H39" s="34"/>
      <c r="I39" s="34"/>
      <c r="J39" s="35"/>
      <c r="K39" s="144"/>
      <c r="L39" s="26" t="s">
        <v>163</v>
      </c>
      <c r="M39" s="25"/>
      <c r="N39" s="25"/>
      <c r="O39" s="25"/>
      <c r="P39" s="24"/>
      <c r="Q39" s="24"/>
      <c r="R39" s="25"/>
      <c r="S39" s="27">
        <v>2</v>
      </c>
      <c r="T39" s="25" t="s">
        <v>5</v>
      </c>
      <c r="U39" s="24"/>
      <c r="V39" s="25" t="s">
        <v>70</v>
      </c>
      <c r="W39" s="25"/>
      <c r="X39" s="25">
        <v>30</v>
      </c>
      <c r="Y39" s="25" t="s">
        <v>82</v>
      </c>
      <c r="Z39" s="23" t="s">
        <v>75</v>
      </c>
      <c r="AA39" s="137">
        <f t="shared" si="1"/>
        <v>0</v>
      </c>
      <c r="AB39" s="142">
        <f>U39*X39*S39</f>
        <v>0</v>
      </c>
      <c r="AC39" s="139"/>
      <c r="AD39" s="140"/>
      <c r="AE39" s="148"/>
    </row>
    <row r="40" spans="1:31" s="143" customFormat="1" ht="20.100000000000001" hidden="1" customHeight="1" x14ac:dyDescent="0.25">
      <c r="A40" s="141"/>
      <c r="B40" s="136"/>
      <c r="C40" s="20"/>
      <c r="D40" s="21"/>
      <c r="E40" s="21"/>
      <c r="F40" s="20"/>
      <c r="G40" s="20"/>
      <c r="H40" s="34"/>
      <c r="I40" s="34"/>
      <c r="J40" s="35"/>
      <c r="K40" s="144"/>
      <c r="L40" s="26" t="s">
        <v>199</v>
      </c>
      <c r="M40" s="25"/>
      <c r="N40" s="25"/>
      <c r="O40" s="25"/>
      <c r="P40" s="24"/>
      <c r="Q40" s="24"/>
      <c r="R40" s="25"/>
      <c r="S40" s="27">
        <v>2</v>
      </c>
      <c r="T40" s="25" t="s">
        <v>79</v>
      </c>
      <c r="U40" s="24"/>
      <c r="V40" s="25" t="s">
        <v>70</v>
      </c>
      <c r="W40" s="25"/>
      <c r="X40" s="25">
        <v>2</v>
      </c>
      <c r="Y40" s="25" t="s">
        <v>18</v>
      </c>
      <c r="Z40" s="23" t="s">
        <v>75</v>
      </c>
      <c r="AA40" s="137">
        <f t="shared" si="1"/>
        <v>0</v>
      </c>
      <c r="AB40" s="142">
        <f>U40*X40*S40</f>
        <v>0</v>
      </c>
      <c r="AC40" s="139"/>
      <c r="AD40" s="140"/>
      <c r="AE40" s="148"/>
    </row>
    <row r="41" spans="1:31" s="143" customFormat="1" ht="20.100000000000001" hidden="1" customHeight="1" x14ac:dyDescent="0.25">
      <c r="A41" s="141"/>
      <c r="B41" s="136"/>
      <c r="C41" s="20"/>
      <c r="D41" s="21"/>
      <c r="E41" s="21"/>
      <c r="F41" s="20"/>
      <c r="G41" s="20"/>
      <c r="H41" s="34"/>
      <c r="I41" s="34"/>
      <c r="J41" s="35"/>
      <c r="K41" s="144"/>
      <c r="L41" s="26" t="s">
        <v>201</v>
      </c>
      <c r="M41" s="25"/>
      <c r="N41" s="25"/>
      <c r="O41" s="25"/>
      <c r="P41" s="24"/>
      <c r="Q41" s="24"/>
      <c r="R41" s="25"/>
      <c r="S41" s="27"/>
      <c r="T41" s="25"/>
      <c r="U41" s="24"/>
      <c r="V41" s="25" t="s">
        <v>70</v>
      </c>
      <c r="W41" s="25"/>
      <c r="X41" s="25">
        <v>2</v>
      </c>
      <c r="Y41" s="25" t="s">
        <v>18</v>
      </c>
      <c r="Z41" s="23" t="s">
        <v>75</v>
      </c>
      <c r="AA41" s="137">
        <f t="shared" si="1"/>
        <v>0</v>
      </c>
      <c r="AB41" s="142">
        <f>U41*X41</f>
        <v>0</v>
      </c>
      <c r="AC41" s="139"/>
      <c r="AD41" s="140"/>
      <c r="AE41" s="148"/>
    </row>
    <row r="42" spans="1:31" s="143" customFormat="1" ht="20.100000000000001" hidden="1" customHeight="1" x14ac:dyDescent="0.25">
      <c r="A42" s="141"/>
      <c r="B42" s="136"/>
      <c r="C42" s="20"/>
      <c r="D42" s="21"/>
      <c r="E42" s="21"/>
      <c r="F42" s="20"/>
      <c r="G42" s="20"/>
      <c r="H42" s="34"/>
      <c r="I42" s="34"/>
      <c r="J42" s="35"/>
      <c r="K42" s="144"/>
      <c r="L42" s="26" t="s">
        <v>288</v>
      </c>
      <c r="M42" s="25"/>
      <c r="N42" s="25"/>
      <c r="O42" s="25"/>
      <c r="P42" s="24"/>
      <c r="Q42" s="24"/>
      <c r="R42" s="25"/>
      <c r="S42" s="27"/>
      <c r="T42" s="25"/>
      <c r="U42" s="24"/>
      <c r="V42" s="25" t="s">
        <v>70</v>
      </c>
      <c r="W42" s="25"/>
      <c r="X42" s="25">
        <v>3</v>
      </c>
      <c r="Y42" s="25" t="s">
        <v>18</v>
      </c>
      <c r="Z42" s="23" t="s">
        <v>75</v>
      </c>
      <c r="AA42" s="137">
        <f t="shared" si="1"/>
        <v>0</v>
      </c>
      <c r="AB42" s="142">
        <f>U42*X42</f>
        <v>0</v>
      </c>
      <c r="AC42" s="139"/>
      <c r="AD42" s="140"/>
      <c r="AE42" s="148"/>
    </row>
    <row r="43" spans="1:31" s="143" customFormat="1" ht="20.100000000000001" hidden="1" customHeight="1" x14ac:dyDescent="0.25">
      <c r="A43" s="141"/>
      <c r="B43" s="136"/>
      <c r="C43" s="20"/>
      <c r="D43" s="21"/>
      <c r="E43" s="21"/>
      <c r="F43" s="20"/>
      <c r="G43" s="20"/>
      <c r="H43" s="34"/>
      <c r="I43" s="34"/>
      <c r="J43" s="35"/>
      <c r="K43" s="144"/>
      <c r="L43" s="26" t="s">
        <v>261</v>
      </c>
      <c r="M43" s="25"/>
      <c r="N43" s="25"/>
      <c r="O43" s="25"/>
      <c r="P43" s="24"/>
      <c r="Q43" s="24"/>
      <c r="R43" s="25"/>
      <c r="S43" s="27">
        <v>2</v>
      </c>
      <c r="T43" s="25" t="s">
        <v>5</v>
      </c>
      <c r="U43" s="24"/>
      <c r="V43" s="25" t="s">
        <v>70</v>
      </c>
      <c r="W43" s="25"/>
      <c r="X43" s="25">
        <v>5</v>
      </c>
      <c r="Y43" s="25" t="s">
        <v>63</v>
      </c>
      <c r="Z43" s="23" t="s">
        <v>75</v>
      </c>
      <c r="AA43" s="137">
        <f t="shared" si="1"/>
        <v>0</v>
      </c>
      <c r="AB43" s="142">
        <f>U43*X43*S43</f>
        <v>0</v>
      </c>
      <c r="AC43" s="139"/>
      <c r="AD43" s="140"/>
      <c r="AE43" s="148"/>
    </row>
    <row r="44" spans="1:31" s="143" customFormat="1" ht="20.100000000000001" hidden="1" customHeight="1" x14ac:dyDescent="0.25">
      <c r="A44" s="141"/>
      <c r="B44" s="136"/>
      <c r="C44" s="20"/>
      <c r="D44" s="21"/>
      <c r="E44" s="21"/>
      <c r="F44" s="20"/>
      <c r="G44" s="20"/>
      <c r="H44" s="34"/>
      <c r="I44" s="34"/>
      <c r="J44" s="35"/>
      <c r="K44" s="144"/>
      <c r="L44" s="26" t="s">
        <v>289</v>
      </c>
      <c r="M44" s="25"/>
      <c r="N44" s="25"/>
      <c r="O44" s="25"/>
      <c r="P44" s="24"/>
      <c r="Q44" s="24"/>
      <c r="R44" s="25"/>
      <c r="S44" s="27"/>
      <c r="T44" s="25"/>
      <c r="U44" s="24"/>
      <c r="V44" s="25" t="s">
        <v>70</v>
      </c>
      <c r="W44" s="25"/>
      <c r="X44" s="25">
        <v>4</v>
      </c>
      <c r="Y44" s="25" t="s">
        <v>78</v>
      </c>
      <c r="Z44" s="23" t="s">
        <v>75</v>
      </c>
      <c r="AA44" s="137">
        <f t="shared" si="1"/>
        <v>0</v>
      </c>
      <c r="AB44" s="142">
        <f>U44*X44</f>
        <v>0</v>
      </c>
      <c r="AC44" s="139"/>
      <c r="AD44" s="140"/>
      <c r="AE44" s="148"/>
    </row>
    <row r="45" spans="1:31" s="143" customFormat="1" ht="20.100000000000001" hidden="1" customHeight="1" x14ac:dyDescent="0.25">
      <c r="A45" s="141"/>
      <c r="B45" s="136"/>
      <c r="C45" s="20"/>
      <c r="D45" s="21"/>
      <c r="E45" s="21"/>
      <c r="F45" s="20"/>
      <c r="G45" s="20"/>
      <c r="H45" s="34"/>
      <c r="I45" s="34"/>
      <c r="J45" s="35"/>
      <c r="K45" s="144"/>
      <c r="L45" s="26" t="s">
        <v>204</v>
      </c>
      <c r="M45" s="25"/>
      <c r="N45" s="25"/>
      <c r="O45" s="25"/>
      <c r="P45" s="24"/>
      <c r="Q45" s="24"/>
      <c r="R45" s="25"/>
      <c r="S45" s="27">
        <v>2</v>
      </c>
      <c r="T45" s="25" t="s">
        <v>87</v>
      </c>
      <c r="U45" s="24"/>
      <c r="V45" s="25" t="s">
        <v>70</v>
      </c>
      <c r="W45" s="25"/>
      <c r="X45" s="25">
        <v>5</v>
      </c>
      <c r="Y45" s="25" t="s">
        <v>63</v>
      </c>
      <c r="Z45" s="23" t="s">
        <v>75</v>
      </c>
      <c r="AA45" s="137">
        <f t="shared" si="1"/>
        <v>0</v>
      </c>
      <c r="AB45" s="142">
        <f>U45*X45*S45</f>
        <v>0</v>
      </c>
      <c r="AC45" s="139"/>
      <c r="AD45" s="140"/>
      <c r="AE45" s="148"/>
    </row>
    <row r="46" spans="1:31" s="143" customFormat="1" ht="20.100000000000001" hidden="1" customHeight="1" x14ac:dyDescent="0.25">
      <c r="A46" s="141"/>
      <c r="B46" s="136"/>
      <c r="C46" s="20"/>
      <c r="D46" s="21"/>
      <c r="E46" s="21"/>
      <c r="F46" s="20"/>
      <c r="G46" s="20"/>
      <c r="H46" s="34"/>
      <c r="I46" s="34"/>
      <c r="J46" s="35"/>
      <c r="K46" s="144"/>
      <c r="L46" s="26" t="s">
        <v>267</v>
      </c>
      <c r="M46" s="25"/>
      <c r="N46" s="25"/>
      <c r="O46" s="25"/>
      <c r="P46" s="24"/>
      <c r="Q46" s="24"/>
      <c r="R46" s="25"/>
      <c r="S46" s="27">
        <v>2</v>
      </c>
      <c r="T46" s="25" t="s">
        <v>5</v>
      </c>
      <c r="U46" s="24"/>
      <c r="V46" s="25" t="s">
        <v>70</v>
      </c>
      <c r="W46" s="25"/>
      <c r="X46" s="25">
        <v>5</v>
      </c>
      <c r="Y46" s="25" t="s">
        <v>63</v>
      </c>
      <c r="Z46" s="23" t="s">
        <v>75</v>
      </c>
      <c r="AA46" s="137">
        <f t="shared" si="1"/>
        <v>0</v>
      </c>
      <c r="AB46" s="142">
        <f>U46*X46*S46</f>
        <v>0</v>
      </c>
      <c r="AC46" s="139"/>
      <c r="AD46" s="140"/>
      <c r="AE46" s="148"/>
    </row>
    <row r="47" spans="1:31" s="143" customFormat="1" ht="20.100000000000001" hidden="1" customHeight="1" x14ac:dyDescent="0.25">
      <c r="A47" s="141"/>
      <c r="B47" s="136"/>
      <c r="C47" s="20"/>
      <c r="D47" s="21"/>
      <c r="E47" s="21"/>
      <c r="F47" s="20"/>
      <c r="G47" s="20"/>
      <c r="H47" s="34"/>
      <c r="I47" s="34"/>
      <c r="J47" s="35"/>
      <c r="K47" s="144"/>
      <c r="L47" s="26" t="s">
        <v>110</v>
      </c>
      <c r="M47" s="25"/>
      <c r="N47" s="25"/>
      <c r="O47" s="25"/>
      <c r="P47" s="24"/>
      <c r="Q47" s="24"/>
      <c r="R47" s="25"/>
      <c r="S47" s="27"/>
      <c r="T47" s="25"/>
      <c r="U47" s="24"/>
      <c r="V47" s="25"/>
      <c r="W47" s="25"/>
      <c r="X47" s="25"/>
      <c r="Y47" s="25"/>
      <c r="Z47" s="23"/>
      <c r="AA47" s="137">
        <f t="shared" si="1"/>
        <v>0</v>
      </c>
      <c r="AB47" s="142">
        <f>SUM(AB48:AB50)</f>
        <v>0</v>
      </c>
      <c r="AC47" s="139"/>
      <c r="AD47" s="140"/>
      <c r="AE47" s="148"/>
    </row>
    <row r="48" spans="1:31" s="143" customFormat="1" ht="20.100000000000001" hidden="1" customHeight="1" x14ac:dyDescent="0.25">
      <c r="A48" s="141"/>
      <c r="B48" s="136"/>
      <c r="C48" s="20"/>
      <c r="D48" s="21"/>
      <c r="E48" s="21"/>
      <c r="F48" s="20"/>
      <c r="G48" s="20"/>
      <c r="H48" s="34"/>
      <c r="I48" s="34"/>
      <c r="J48" s="35"/>
      <c r="K48" s="144"/>
      <c r="L48" s="26" t="s">
        <v>206</v>
      </c>
      <c r="M48" s="25"/>
      <c r="N48" s="25"/>
      <c r="O48" s="25"/>
      <c r="P48" s="24"/>
      <c r="Q48" s="24"/>
      <c r="R48" s="25"/>
      <c r="S48" s="27">
        <v>10</v>
      </c>
      <c r="T48" s="25" t="s">
        <v>65</v>
      </c>
      <c r="U48" s="24"/>
      <c r="V48" s="25" t="s">
        <v>70</v>
      </c>
      <c r="W48" s="25"/>
      <c r="X48" s="25">
        <v>3</v>
      </c>
      <c r="Y48" s="25" t="s">
        <v>78</v>
      </c>
      <c r="Z48" s="23" t="s">
        <v>75</v>
      </c>
      <c r="AA48" s="137">
        <f t="shared" si="1"/>
        <v>0</v>
      </c>
      <c r="AB48" s="142">
        <f>U48*X48*S48</f>
        <v>0</v>
      </c>
      <c r="AC48" s="139"/>
      <c r="AD48" s="140"/>
      <c r="AE48" s="148"/>
    </row>
    <row r="49" spans="1:31" s="143" customFormat="1" ht="20.100000000000001" hidden="1" customHeight="1" x14ac:dyDescent="0.25">
      <c r="A49" s="141"/>
      <c r="B49" s="136"/>
      <c r="C49" s="20"/>
      <c r="D49" s="21"/>
      <c r="E49" s="21"/>
      <c r="F49" s="20"/>
      <c r="G49" s="20"/>
      <c r="H49" s="34"/>
      <c r="I49" s="34"/>
      <c r="J49" s="35"/>
      <c r="K49" s="144"/>
      <c r="L49" s="26" t="s">
        <v>268</v>
      </c>
      <c r="M49" s="25"/>
      <c r="N49" s="25"/>
      <c r="O49" s="25"/>
      <c r="P49" s="24"/>
      <c r="Q49" s="24"/>
      <c r="R49" s="25"/>
      <c r="S49" s="27">
        <v>10</v>
      </c>
      <c r="T49" s="25" t="s">
        <v>65</v>
      </c>
      <c r="U49" s="24"/>
      <c r="V49" s="25" t="s">
        <v>70</v>
      </c>
      <c r="W49" s="25"/>
      <c r="X49" s="25">
        <v>3</v>
      </c>
      <c r="Y49" s="25" t="s">
        <v>78</v>
      </c>
      <c r="Z49" s="23" t="s">
        <v>75</v>
      </c>
      <c r="AA49" s="137">
        <f t="shared" si="1"/>
        <v>0</v>
      </c>
      <c r="AB49" s="142">
        <f>U49*X49*S49</f>
        <v>0</v>
      </c>
      <c r="AC49" s="139"/>
      <c r="AD49" s="140"/>
      <c r="AE49" s="148"/>
    </row>
    <row r="50" spans="1:31" s="143" customFormat="1" ht="20.100000000000001" hidden="1" customHeight="1" x14ac:dyDescent="0.25">
      <c r="A50" s="141"/>
      <c r="B50" s="136"/>
      <c r="C50" s="20"/>
      <c r="D50" s="21"/>
      <c r="E50" s="21"/>
      <c r="F50" s="20"/>
      <c r="G50" s="22"/>
      <c r="H50" s="34"/>
      <c r="I50" s="34"/>
      <c r="J50" s="35"/>
      <c r="K50" s="144"/>
      <c r="L50" s="26" t="s">
        <v>211</v>
      </c>
      <c r="M50" s="25"/>
      <c r="N50" s="25"/>
      <c r="O50" s="25"/>
      <c r="P50" s="24"/>
      <c r="Q50" s="24"/>
      <c r="R50" s="2"/>
      <c r="S50" s="27">
        <v>10</v>
      </c>
      <c r="T50" s="25" t="s">
        <v>65</v>
      </c>
      <c r="U50" s="24"/>
      <c r="V50" s="25" t="s">
        <v>70</v>
      </c>
      <c r="W50" s="25"/>
      <c r="X50" s="25">
        <v>2</v>
      </c>
      <c r="Y50" s="25" t="s">
        <v>78</v>
      </c>
      <c r="Z50" s="23" t="s">
        <v>75</v>
      </c>
      <c r="AA50" s="149">
        <f t="shared" si="1"/>
        <v>0</v>
      </c>
      <c r="AB50" s="142">
        <f>U50*X50*S50</f>
        <v>0</v>
      </c>
      <c r="AC50" s="139"/>
      <c r="AD50" s="140"/>
      <c r="AE50" s="148"/>
    </row>
    <row r="51" spans="1:31" s="53" customFormat="1" ht="20.100000000000001" hidden="1" customHeight="1" x14ac:dyDescent="0.25">
      <c r="A51" s="73"/>
      <c r="B51" s="74"/>
      <c r="C51" s="10"/>
      <c r="D51" s="71"/>
      <c r="E51" s="10"/>
      <c r="F51" s="71"/>
      <c r="G51" s="39" t="s">
        <v>132</v>
      </c>
      <c r="H51" s="75">
        <f>AA51</f>
        <v>0</v>
      </c>
      <c r="I51" s="75"/>
      <c r="J51" s="87"/>
      <c r="K51" s="76"/>
      <c r="L51" s="129" t="s">
        <v>39</v>
      </c>
      <c r="M51" s="62"/>
      <c r="N51" s="62"/>
      <c r="O51" s="62"/>
      <c r="P51" s="63"/>
      <c r="Q51" s="63"/>
      <c r="R51" s="62"/>
      <c r="S51" s="48"/>
      <c r="T51" s="47"/>
      <c r="U51" s="30"/>
      <c r="V51" s="47"/>
      <c r="W51" s="47"/>
      <c r="X51" s="47"/>
      <c r="Y51" s="47"/>
      <c r="Z51" s="40"/>
      <c r="AA51" s="137">
        <f t="shared" si="1"/>
        <v>0</v>
      </c>
      <c r="AB51" s="142">
        <f>AB52+AB58</f>
        <v>0</v>
      </c>
      <c r="AC51" s="168"/>
      <c r="AD51" s="78"/>
      <c r="AE51" s="78"/>
    </row>
    <row r="52" spans="1:31" s="53" customFormat="1" ht="20.100000000000001" hidden="1" customHeight="1" x14ac:dyDescent="0.25">
      <c r="A52" s="73"/>
      <c r="B52" s="74"/>
      <c r="C52" s="10"/>
      <c r="D52" s="71"/>
      <c r="E52" s="10"/>
      <c r="F52" s="71"/>
      <c r="G52" s="10"/>
      <c r="H52" s="69"/>
      <c r="I52" s="69"/>
      <c r="J52" s="70"/>
      <c r="K52" s="100"/>
      <c r="L52" s="26" t="s">
        <v>169</v>
      </c>
      <c r="M52" s="9"/>
      <c r="N52" s="9"/>
      <c r="O52" s="9"/>
      <c r="P52" s="57"/>
      <c r="Q52" s="57"/>
      <c r="R52" s="9"/>
      <c r="S52" s="27"/>
      <c r="T52" s="25"/>
      <c r="U52" s="24"/>
      <c r="V52" s="25"/>
      <c r="W52" s="25"/>
      <c r="X52" s="25"/>
      <c r="Y52" s="25"/>
      <c r="Z52" s="23"/>
      <c r="AA52" s="137">
        <f t="shared" si="1"/>
        <v>0</v>
      </c>
      <c r="AB52" s="142">
        <f>SUM(AB53:AB57)</f>
        <v>0</v>
      </c>
      <c r="AC52" s="168"/>
      <c r="AD52" s="78"/>
      <c r="AE52" s="78"/>
    </row>
    <row r="53" spans="1:31" s="53" customFormat="1" ht="20.100000000000001" hidden="1" customHeight="1" x14ac:dyDescent="0.25">
      <c r="A53" s="73"/>
      <c r="B53" s="74"/>
      <c r="C53" s="10"/>
      <c r="D53" s="71"/>
      <c r="E53" s="10"/>
      <c r="F53" s="71"/>
      <c r="G53" s="10"/>
      <c r="H53" s="69"/>
      <c r="I53" s="69"/>
      <c r="J53" s="70"/>
      <c r="K53" s="100"/>
      <c r="L53" s="26" t="s">
        <v>269</v>
      </c>
      <c r="M53" s="9"/>
      <c r="N53" s="9"/>
      <c r="O53" s="9"/>
      <c r="P53" s="57"/>
      <c r="Q53" s="57"/>
      <c r="R53" s="9"/>
      <c r="S53" s="27"/>
      <c r="T53" s="25"/>
      <c r="U53" s="24"/>
      <c r="V53" s="25" t="s">
        <v>70</v>
      </c>
      <c r="W53" s="25"/>
      <c r="X53" s="25">
        <v>5</v>
      </c>
      <c r="Y53" s="25" t="s">
        <v>63</v>
      </c>
      <c r="Z53" s="23" t="s">
        <v>75</v>
      </c>
      <c r="AA53" s="137">
        <f t="shared" si="1"/>
        <v>0</v>
      </c>
      <c r="AB53" s="142">
        <f>U53*X53</f>
        <v>0</v>
      </c>
      <c r="AC53" s="168"/>
      <c r="AD53" s="78"/>
      <c r="AE53" s="78"/>
    </row>
    <row r="54" spans="1:31" s="53" customFormat="1" ht="20.100000000000001" hidden="1" customHeight="1" x14ac:dyDescent="0.25">
      <c r="A54" s="73"/>
      <c r="B54" s="74"/>
      <c r="C54" s="10"/>
      <c r="D54" s="71"/>
      <c r="E54" s="10"/>
      <c r="F54" s="71"/>
      <c r="G54" s="10"/>
      <c r="H54" s="69"/>
      <c r="I54" s="69"/>
      <c r="J54" s="70"/>
      <c r="K54" s="100"/>
      <c r="L54" s="26" t="s">
        <v>259</v>
      </c>
      <c r="M54" s="9"/>
      <c r="N54" s="9"/>
      <c r="O54" s="9"/>
      <c r="P54" s="57"/>
      <c r="Q54" s="57"/>
      <c r="R54" s="9"/>
      <c r="S54" s="27">
        <v>2</v>
      </c>
      <c r="T54" s="25" t="s">
        <v>5</v>
      </c>
      <c r="U54" s="24"/>
      <c r="V54" s="25" t="s">
        <v>70</v>
      </c>
      <c r="W54" s="25"/>
      <c r="X54" s="25">
        <v>5</v>
      </c>
      <c r="Y54" s="25" t="s">
        <v>63</v>
      </c>
      <c r="Z54" s="23" t="s">
        <v>75</v>
      </c>
      <c r="AA54" s="137">
        <f t="shared" si="1"/>
        <v>0</v>
      </c>
      <c r="AB54" s="142">
        <f>U54*X54*S54</f>
        <v>0</v>
      </c>
      <c r="AC54" s="168"/>
      <c r="AD54" s="78"/>
      <c r="AE54" s="78"/>
    </row>
    <row r="55" spans="1:31" s="53" customFormat="1" ht="20.100000000000001" hidden="1" customHeight="1" x14ac:dyDescent="0.25">
      <c r="A55" s="73"/>
      <c r="B55" s="74"/>
      <c r="C55" s="10"/>
      <c r="D55" s="71"/>
      <c r="E55" s="10"/>
      <c r="F55" s="71"/>
      <c r="G55" s="10"/>
      <c r="H55" s="69"/>
      <c r="I55" s="69"/>
      <c r="J55" s="70"/>
      <c r="K55" s="100"/>
      <c r="L55" s="26" t="s">
        <v>290</v>
      </c>
      <c r="M55" s="9"/>
      <c r="N55" s="9"/>
      <c r="O55" s="9"/>
      <c r="P55" s="57"/>
      <c r="Q55" s="57"/>
      <c r="R55" s="9"/>
      <c r="S55" s="27"/>
      <c r="T55" s="25"/>
      <c r="U55" s="24"/>
      <c r="V55" s="25" t="s">
        <v>70</v>
      </c>
      <c r="W55" s="25"/>
      <c r="X55" s="25">
        <v>5</v>
      </c>
      <c r="Y55" s="25" t="s">
        <v>63</v>
      </c>
      <c r="Z55" s="23" t="s">
        <v>75</v>
      </c>
      <c r="AA55" s="137">
        <f t="shared" si="1"/>
        <v>0</v>
      </c>
      <c r="AB55" s="142">
        <f>U55*X55</f>
        <v>0</v>
      </c>
      <c r="AC55" s="168"/>
      <c r="AD55" s="78"/>
      <c r="AE55" s="78"/>
    </row>
    <row r="56" spans="1:31" s="53" customFormat="1" ht="20.100000000000001" hidden="1" customHeight="1" x14ac:dyDescent="0.25">
      <c r="A56" s="73"/>
      <c r="B56" s="74"/>
      <c r="C56" s="10"/>
      <c r="D56" s="71"/>
      <c r="E56" s="10"/>
      <c r="F56" s="71"/>
      <c r="G56" s="10"/>
      <c r="H56" s="69"/>
      <c r="I56" s="69"/>
      <c r="J56" s="70"/>
      <c r="K56" s="100"/>
      <c r="L56" s="26" t="s">
        <v>286</v>
      </c>
      <c r="M56" s="9"/>
      <c r="N56" s="9"/>
      <c r="O56" s="9"/>
      <c r="P56" s="57"/>
      <c r="Q56" s="57"/>
      <c r="R56" s="9"/>
      <c r="S56" s="27"/>
      <c r="T56" s="25"/>
      <c r="U56" s="24"/>
      <c r="V56" s="25" t="s">
        <v>70</v>
      </c>
      <c r="W56" s="25"/>
      <c r="X56" s="25">
        <v>2</v>
      </c>
      <c r="Y56" s="25" t="s">
        <v>18</v>
      </c>
      <c r="Z56" s="23" t="s">
        <v>75</v>
      </c>
      <c r="AA56" s="137">
        <f t="shared" si="1"/>
        <v>0</v>
      </c>
      <c r="AB56" s="142">
        <f>U56*X56</f>
        <v>0</v>
      </c>
      <c r="AC56" s="168"/>
      <c r="AD56" s="78"/>
      <c r="AE56" s="78"/>
    </row>
    <row r="57" spans="1:31" s="53" customFormat="1" ht="20.100000000000001" hidden="1" customHeight="1" x14ac:dyDescent="0.25">
      <c r="A57" s="73"/>
      <c r="B57" s="74"/>
      <c r="C57" s="10"/>
      <c r="D57" s="71"/>
      <c r="E57" s="10"/>
      <c r="F57" s="71"/>
      <c r="G57" s="10"/>
      <c r="H57" s="69"/>
      <c r="I57" s="69"/>
      <c r="J57" s="70"/>
      <c r="K57" s="100"/>
      <c r="L57" s="26" t="s">
        <v>212</v>
      </c>
      <c r="M57" s="9"/>
      <c r="N57" s="9"/>
      <c r="O57" s="9"/>
      <c r="P57" s="57"/>
      <c r="Q57" s="57"/>
      <c r="R57" s="9"/>
      <c r="S57" s="27"/>
      <c r="T57" s="25"/>
      <c r="U57" s="24"/>
      <c r="V57" s="25" t="s">
        <v>70</v>
      </c>
      <c r="W57" s="25"/>
      <c r="X57" s="25">
        <v>13</v>
      </c>
      <c r="Y57" s="25" t="s">
        <v>61</v>
      </c>
      <c r="Z57" s="23" t="s">
        <v>75</v>
      </c>
      <c r="AA57" s="137">
        <f t="shared" si="1"/>
        <v>0</v>
      </c>
      <c r="AB57" s="142">
        <f>U57*X57</f>
        <v>0</v>
      </c>
      <c r="AC57" s="168"/>
      <c r="AD57" s="78"/>
      <c r="AE57" s="78"/>
    </row>
    <row r="58" spans="1:31" s="53" customFormat="1" ht="20.100000000000001" hidden="1" customHeight="1" x14ac:dyDescent="0.25">
      <c r="A58" s="73"/>
      <c r="B58" s="74"/>
      <c r="C58" s="10"/>
      <c r="D58" s="71"/>
      <c r="E58" s="10"/>
      <c r="F58" s="71"/>
      <c r="G58" s="10"/>
      <c r="H58" s="69"/>
      <c r="I58" s="69"/>
      <c r="J58" s="70"/>
      <c r="K58" s="100"/>
      <c r="L58" s="130" t="s">
        <v>195</v>
      </c>
      <c r="M58" s="32"/>
      <c r="N58" s="32"/>
      <c r="O58" s="32"/>
      <c r="P58" s="65"/>
      <c r="Q58" s="65"/>
      <c r="R58" s="32"/>
      <c r="S58" s="50">
        <v>2</v>
      </c>
      <c r="T58" s="2" t="s">
        <v>5</v>
      </c>
      <c r="U58" s="3"/>
      <c r="V58" s="2" t="s">
        <v>70</v>
      </c>
      <c r="W58" s="2"/>
      <c r="X58" s="2">
        <v>5</v>
      </c>
      <c r="Y58" s="2" t="s">
        <v>63</v>
      </c>
      <c r="Z58" s="7" t="s">
        <v>75</v>
      </c>
      <c r="AA58" s="149">
        <f t="shared" si="1"/>
        <v>0</v>
      </c>
      <c r="AB58" s="142">
        <f>U58*X58*S58</f>
        <v>0</v>
      </c>
      <c r="AC58" s="168"/>
      <c r="AD58" s="78"/>
      <c r="AE58" s="78"/>
    </row>
    <row r="59" spans="1:31" s="53" customFormat="1" ht="20.100000000000001" hidden="1" customHeight="1" x14ac:dyDescent="0.25">
      <c r="A59" s="73"/>
      <c r="B59" s="74"/>
      <c r="C59" s="10"/>
      <c r="D59" s="71"/>
      <c r="E59" s="10"/>
      <c r="F59" s="170" t="s">
        <v>56</v>
      </c>
      <c r="G59" s="93"/>
      <c r="H59" s="91">
        <f>H60</f>
        <v>0</v>
      </c>
      <c r="I59" s="91"/>
      <c r="J59" s="86"/>
      <c r="K59" s="100"/>
      <c r="L59" s="66"/>
      <c r="M59" s="32"/>
      <c r="N59" s="32"/>
      <c r="O59" s="32"/>
      <c r="P59" s="65"/>
      <c r="Q59" s="65"/>
      <c r="R59" s="32"/>
      <c r="S59" s="72"/>
      <c r="T59" s="32"/>
      <c r="U59" s="32"/>
      <c r="V59" s="32"/>
      <c r="W59" s="32"/>
      <c r="X59" s="32"/>
      <c r="Y59" s="32"/>
      <c r="Z59" s="59"/>
      <c r="AA59" s="164"/>
      <c r="AB59" s="54"/>
      <c r="AC59" s="52"/>
      <c r="AD59" s="78"/>
      <c r="AE59" s="78"/>
    </row>
    <row r="60" spans="1:31" s="143" customFormat="1" ht="20.100000000000001" hidden="1" customHeight="1" x14ac:dyDescent="0.25">
      <c r="A60" s="141"/>
      <c r="B60" s="136"/>
      <c r="C60" s="20"/>
      <c r="D60" s="21"/>
      <c r="E60" s="21"/>
      <c r="F60" s="42"/>
      <c r="G60" s="42" t="s">
        <v>53</v>
      </c>
      <c r="H60" s="34">
        <f>AA60</f>
        <v>0</v>
      </c>
      <c r="I60" s="34"/>
      <c r="J60" s="35"/>
      <c r="K60" s="144"/>
      <c r="L60" s="26" t="s">
        <v>39</v>
      </c>
      <c r="M60" s="25"/>
      <c r="N60" s="25"/>
      <c r="O60" s="25"/>
      <c r="P60" s="24"/>
      <c r="Q60" s="24"/>
      <c r="R60" s="25"/>
      <c r="S60" s="27"/>
      <c r="T60" s="25"/>
      <c r="U60" s="24"/>
      <c r="V60" s="25"/>
      <c r="W60" s="25"/>
      <c r="X60" s="25"/>
      <c r="Y60" s="25"/>
      <c r="Z60" s="23"/>
      <c r="AA60" s="137">
        <f>AB60/1000</f>
        <v>0</v>
      </c>
      <c r="AB60" s="245">
        <f>SUM(AB61:AB63)</f>
        <v>0</v>
      </c>
      <c r="AC60" s="139"/>
      <c r="AD60" s="140"/>
      <c r="AE60" s="148"/>
    </row>
    <row r="61" spans="1:31" s="143" customFormat="1" ht="20.100000000000001" hidden="1" customHeight="1" x14ac:dyDescent="0.25">
      <c r="A61" s="141"/>
      <c r="B61" s="136"/>
      <c r="C61" s="20"/>
      <c r="D61" s="21"/>
      <c r="E61" s="21"/>
      <c r="F61" s="20"/>
      <c r="G61" s="20"/>
      <c r="H61" s="34"/>
      <c r="I61" s="34"/>
      <c r="J61" s="35"/>
      <c r="K61" s="144"/>
      <c r="L61" s="26" t="s">
        <v>209</v>
      </c>
      <c r="M61" s="25"/>
      <c r="N61" s="25"/>
      <c r="O61" s="25"/>
      <c r="P61" s="24"/>
      <c r="Q61" s="24"/>
      <c r="R61" s="25"/>
      <c r="S61" s="27">
        <v>5</v>
      </c>
      <c r="T61" s="25" t="s">
        <v>65</v>
      </c>
      <c r="U61" s="24"/>
      <c r="V61" s="25" t="s">
        <v>70</v>
      </c>
      <c r="W61" s="25"/>
      <c r="X61" s="25">
        <v>4</v>
      </c>
      <c r="Y61" s="25" t="s">
        <v>63</v>
      </c>
      <c r="Z61" s="23" t="s">
        <v>75</v>
      </c>
      <c r="AA61" s="137">
        <f t="shared" ref="AA61:AA63" si="2">AB61/1000</f>
        <v>0</v>
      </c>
      <c r="AB61" s="142">
        <f>U61*X61*S61</f>
        <v>0</v>
      </c>
      <c r="AC61" s="139"/>
      <c r="AD61" s="140"/>
      <c r="AE61" s="148"/>
    </row>
    <row r="62" spans="1:31" s="143" customFormat="1" ht="20.100000000000001" hidden="1" customHeight="1" x14ac:dyDescent="0.25">
      <c r="A62" s="141"/>
      <c r="B62" s="136"/>
      <c r="C62" s="20"/>
      <c r="D62" s="21"/>
      <c r="E62" s="21"/>
      <c r="F62" s="20"/>
      <c r="G62" s="20"/>
      <c r="H62" s="34"/>
      <c r="I62" s="34"/>
      <c r="J62" s="35"/>
      <c r="K62" s="144"/>
      <c r="L62" s="26" t="s">
        <v>196</v>
      </c>
      <c r="M62" s="25"/>
      <c r="N62" s="25"/>
      <c r="O62" s="25"/>
      <c r="P62" s="24"/>
      <c r="Q62" s="24"/>
      <c r="R62" s="25"/>
      <c r="S62" s="27">
        <v>3</v>
      </c>
      <c r="T62" s="25" t="s">
        <v>65</v>
      </c>
      <c r="U62" s="24"/>
      <c r="V62" s="25" t="s">
        <v>70</v>
      </c>
      <c r="W62" s="25"/>
      <c r="X62" s="25">
        <v>6</v>
      </c>
      <c r="Y62" s="25" t="s">
        <v>78</v>
      </c>
      <c r="Z62" s="23" t="s">
        <v>75</v>
      </c>
      <c r="AA62" s="137">
        <f t="shared" si="2"/>
        <v>0</v>
      </c>
      <c r="AB62" s="142">
        <f>U62*X62*S62</f>
        <v>0</v>
      </c>
      <c r="AC62" s="139"/>
      <c r="AD62" s="140"/>
      <c r="AE62" s="148"/>
    </row>
    <row r="63" spans="1:31" s="143" customFormat="1" ht="20.100000000000001" hidden="1" customHeight="1" x14ac:dyDescent="0.25">
      <c r="A63" s="141"/>
      <c r="B63" s="136"/>
      <c r="C63" s="20"/>
      <c r="D63" s="21"/>
      <c r="E63" s="21"/>
      <c r="F63" s="22"/>
      <c r="G63" s="22"/>
      <c r="H63" s="34"/>
      <c r="I63" s="34"/>
      <c r="J63" s="35"/>
      <c r="K63" s="144"/>
      <c r="L63" s="130" t="s">
        <v>111</v>
      </c>
      <c r="M63" s="2"/>
      <c r="N63" s="2"/>
      <c r="O63" s="2"/>
      <c r="P63" s="3"/>
      <c r="Q63" s="3"/>
      <c r="R63" s="2"/>
      <c r="S63" s="50">
        <v>5</v>
      </c>
      <c r="T63" s="2" t="s">
        <v>65</v>
      </c>
      <c r="U63" s="3"/>
      <c r="V63" s="2" t="s">
        <v>70</v>
      </c>
      <c r="W63" s="2"/>
      <c r="X63" s="2">
        <v>2</v>
      </c>
      <c r="Y63" s="2" t="s">
        <v>63</v>
      </c>
      <c r="Z63" s="7" t="s">
        <v>75</v>
      </c>
      <c r="AA63" s="149">
        <f t="shared" si="2"/>
        <v>0</v>
      </c>
      <c r="AB63" s="142">
        <f>U63*X63*S63</f>
        <v>0</v>
      </c>
      <c r="AC63" s="139"/>
      <c r="AD63" s="140"/>
      <c r="AE63" s="148"/>
    </row>
    <row r="64" spans="1:31" s="53" customFormat="1" ht="20.100000000000001" hidden="1" customHeight="1" x14ac:dyDescent="0.25">
      <c r="A64" s="73"/>
      <c r="B64" s="74"/>
      <c r="C64" s="10"/>
      <c r="D64" s="71"/>
      <c r="E64" s="10"/>
      <c r="F64" s="170" t="s">
        <v>160</v>
      </c>
      <c r="G64" s="93"/>
      <c r="H64" s="91">
        <f>H65+H66</f>
        <v>0</v>
      </c>
      <c r="I64" s="91"/>
      <c r="J64" s="86"/>
      <c r="K64" s="100"/>
      <c r="L64" s="66"/>
      <c r="M64" s="32"/>
      <c r="N64" s="32"/>
      <c r="O64" s="32"/>
      <c r="P64" s="65"/>
      <c r="Q64" s="65"/>
      <c r="R64" s="32"/>
      <c r="S64" s="72"/>
      <c r="T64" s="32"/>
      <c r="U64" s="32"/>
      <c r="V64" s="32"/>
      <c r="W64" s="32"/>
      <c r="X64" s="32"/>
      <c r="Y64" s="32"/>
      <c r="Z64" s="59"/>
      <c r="AA64" s="164"/>
      <c r="AB64" s="54"/>
      <c r="AC64" s="52"/>
      <c r="AD64" s="78"/>
      <c r="AE64" s="78"/>
    </row>
    <row r="65" spans="1:31" s="143" customFormat="1" ht="20.100000000000001" hidden="1" customHeight="1" x14ac:dyDescent="0.25">
      <c r="A65" s="141"/>
      <c r="B65" s="136"/>
      <c r="C65" s="20"/>
      <c r="D65" s="21"/>
      <c r="E65" s="21"/>
      <c r="F65" s="42"/>
      <c r="G65" s="42" t="s">
        <v>152</v>
      </c>
      <c r="H65" s="134">
        <f>AA65</f>
        <v>0</v>
      </c>
      <c r="I65" s="134"/>
      <c r="J65" s="1"/>
      <c r="K65" s="144"/>
      <c r="L65" s="45" t="s">
        <v>98</v>
      </c>
      <c r="M65" s="5"/>
      <c r="N65" s="5"/>
      <c r="O65" s="5"/>
      <c r="P65" s="6"/>
      <c r="Q65" s="6"/>
      <c r="R65" s="5"/>
      <c r="S65" s="46">
        <v>13</v>
      </c>
      <c r="T65" s="5" t="s">
        <v>65</v>
      </c>
      <c r="U65" s="6"/>
      <c r="V65" s="5" t="s">
        <v>70</v>
      </c>
      <c r="W65" s="5"/>
      <c r="X65" s="248">
        <v>0.1</v>
      </c>
      <c r="Y65" s="5"/>
      <c r="Z65" s="16" t="s">
        <v>75</v>
      </c>
      <c r="AA65" s="145">
        <f t="shared" ref="AA65:AA70" si="3">AB65/1000</f>
        <v>0</v>
      </c>
      <c r="AB65" s="142">
        <f>U65*X65*S65</f>
        <v>0</v>
      </c>
      <c r="AC65" s="139"/>
      <c r="AD65" s="140"/>
      <c r="AE65" s="148"/>
    </row>
    <row r="66" spans="1:31" s="143" customFormat="1" ht="20.100000000000001" hidden="1" customHeight="1" x14ac:dyDescent="0.25">
      <c r="A66" s="141"/>
      <c r="B66" s="136"/>
      <c r="C66" s="20"/>
      <c r="D66" s="21"/>
      <c r="E66" s="21"/>
      <c r="F66" s="20"/>
      <c r="G66" s="42" t="s">
        <v>142</v>
      </c>
      <c r="H66" s="34">
        <f>AA66</f>
        <v>0</v>
      </c>
      <c r="I66" s="34"/>
      <c r="J66" s="35"/>
      <c r="K66" s="144"/>
      <c r="L66" s="26" t="s">
        <v>39</v>
      </c>
      <c r="M66" s="25"/>
      <c r="N66" s="25"/>
      <c r="O66" s="25"/>
      <c r="P66" s="24"/>
      <c r="Q66" s="24"/>
      <c r="R66" s="25"/>
      <c r="S66" s="27"/>
      <c r="T66" s="25"/>
      <c r="U66" s="24"/>
      <c r="V66" s="25"/>
      <c r="W66" s="25"/>
      <c r="X66" s="25"/>
      <c r="Y66" s="25"/>
      <c r="Z66" s="23"/>
      <c r="AA66" s="137">
        <f t="shared" si="3"/>
        <v>0</v>
      </c>
      <c r="AB66" s="245">
        <f>SUM(AB67:AB70)</f>
        <v>0</v>
      </c>
      <c r="AC66" s="139"/>
      <c r="AD66" s="140"/>
      <c r="AE66" s="148"/>
    </row>
    <row r="67" spans="1:31" s="143" customFormat="1" ht="20.100000000000001" hidden="1" customHeight="1" x14ac:dyDescent="0.25">
      <c r="A67" s="141"/>
      <c r="B67" s="136"/>
      <c r="C67" s="20"/>
      <c r="D67" s="21"/>
      <c r="E67" s="21"/>
      <c r="F67" s="20"/>
      <c r="G67" s="20"/>
      <c r="H67" s="34"/>
      <c r="I67" s="34"/>
      <c r="J67" s="35"/>
      <c r="K67" s="144"/>
      <c r="L67" s="26" t="s">
        <v>164</v>
      </c>
      <c r="M67" s="25"/>
      <c r="N67" s="25"/>
      <c r="O67" s="25"/>
      <c r="P67" s="24"/>
      <c r="Q67" s="24"/>
      <c r="R67" s="25"/>
      <c r="S67" s="27">
        <v>14</v>
      </c>
      <c r="T67" s="25" t="s">
        <v>65</v>
      </c>
      <c r="U67" s="24"/>
      <c r="V67" s="25" t="s">
        <v>70</v>
      </c>
      <c r="W67" s="25"/>
      <c r="X67" s="25">
        <v>11.285714285714285</v>
      </c>
      <c r="Y67" s="25" t="s">
        <v>78</v>
      </c>
      <c r="Z67" s="23" t="s">
        <v>75</v>
      </c>
      <c r="AA67" s="137">
        <f t="shared" si="3"/>
        <v>0</v>
      </c>
      <c r="AB67" s="142">
        <f>U67*X67*S67</f>
        <v>0</v>
      </c>
      <c r="AC67" s="139"/>
      <c r="AD67" s="140"/>
      <c r="AE67" s="148"/>
    </row>
    <row r="68" spans="1:31" s="143" customFormat="1" ht="20.100000000000001" hidden="1" customHeight="1" x14ac:dyDescent="0.25">
      <c r="A68" s="141"/>
      <c r="B68" s="136"/>
      <c r="C68" s="20"/>
      <c r="D68" s="21"/>
      <c r="E68" s="21"/>
      <c r="F68" s="20"/>
      <c r="G68" s="20"/>
      <c r="H68" s="34"/>
      <c r="I68" s="34"/>
      <c r="J68" s="35"/>
      <c r="K68" s="144"/>
      <c r="L68" s="26" t="s">
        <v>224</v>
      </c>
      <c r="M68" s="25"/>
      <c r="N68" s="25"/>
      <c r="O68" s="25"/>
      <c r="P68" s="24"/>
      <c r="Q68" s="24"/>
      <c r="R68" s="25"/>
      <c r="S68" s="27"/>
      <c r="T68" s="25"/>
      <c r="U68" s="24"/>
      <c r="V68" s="25" t="s">
        <v>70</v>
      </c>
      <c r="W68" s="25"/>
      <c r="X68" s="25">
        <v>13</v>
      </c>
      <c r="Y68" s="25" t="s">
        <v>61</v>
      </c>
      <c r="Z68" s="23" t="s">
        <v>75</v>
      </c>
      <c r="AA68" s="137">
        <f t="shared" si="3"/>
        <v>0</v>
      </c>
      <c r="AB68" s="142">
        <f>U68*X68</f>
        <v>0</v>
      </c>
      <c r="AC68" s="139"/>
      <c r="AD68" s="140"/>
      <c r="AE68" s="148"/>
    </row>
    <row r="69" spans="1:31" s="143" customFormat="1" ht="20.100000000000001" hidden="1" customHeight="1" x14ac:dyDescent="0.25">
      <c r="A69" s="141"/>
      <c r="B69" s="136"/>
      <c r="C69" s="20"/>
      <c r="D69" s="21"/>
      <c r="E69" s="21"/>
      <c r="F69" s="20"/>
      <c r="G69" s="20"/>
      <c r="H69" s="34"/>
      <c r="I69" s="34"/>
      <c r="J69" s="35"/>
      <c r="K69" s="144"/>
      <c r="L69" s="26" t="s">
        <v>218</v>
      </c>
      <c r="M69" s="25"/>
      <c r="N69" s="25"/>
      <c r="O69" s="25"/>
      <c r="P69" s="24"/>
      <c r="Q69" s="24"/>
      <c r="R69" s="25"/>
      <c r="S69" s="27"/>
      <c r="T69" s="25"/>
      <c r="U69" s="24"/>
      <c r="V69" s="25" t="s">
        <v>70</v>
      </c>
      <c r="W69" s="25"/>
      <c r="X69" s="25">
        <v>14</v>
      </c>
      <c r="Y69" s="25" t="s">
        <v>61</v>
      </c>
      <c r="Z69" s="23" t="s">
        <v>75</v>
      </c>
      <c r="AA69" s="137">
        <f t="shared" si="3"/>
        <v>0</v>
      </c>
      <c r="AB69" s="142">
        <f>U69*X69</f>
        <v>0</v>
      </c>
      <c r="AC69" s="139"/>
      <c r="AD69" s="140"/>
      <c r="AE69" s="148"/>
    </row>
    <row r="70" spans="1:31" s="143" customFormat="1" ht="20.100000000000001" hidden="1" customHeight="1" x14ac:dyDescent="0.25">
      <c r="A70" s="141"/>
      <c r="B70" s="136"/>
      <c r="C70" s="20"/>
      <c r="D70" s="21"/>
      <c r="E70" s="21"/>
      <c r="F70" s="22"/>
      <c r="G70" s="22"/>
      <c r="H70" s="34"/>
      <c r="I70" s="34"/>
      <c r="J70" s="35"/>
      <c r="K70" s="144"/>
      <c r="L70" s="130" t="s">
        <v>219</v>
      </c>
      <c r="M70" s="2"/>
      <c r="N70" s="2"/>
      <c r="O70" s="2"/>
      <c r="P70" s="3"/>
      <c r="Q70" s="3"/>
      <c r="R70" s="2"/>
      <c r="S70" s="50"/>
      <c r="T70" s="2"/>
      <c r="U70" s="3"/>
      <c r="V70" s="2" t="s">
        <v>70</v>
      </c>
      <c r="W70" s="2"/>
      <c r="X70" s="2">
        <v>13</v>
      </c>
      <c r="Y70" s="2" t="s">
        <v>61</v>
      </c>
      <c r="Z70" s="7" t="s">
        <v>75</v>
      </c>
      <c r="AA70" s="149">
        <f t="shared" si="3"/>
        <v>0</v>
      </c>
      <c r="AB70" s="142">
        <f>U70*X70</f>
        <v>0</v>
      </c>
      <c r="AC70" s="139"/>
      <c r="AD70" s="140"/>
      <c r="AE70" s="148"/>
    </row>
    <row r="71" spans="1:31" s="53" customFormat="1" ht="20.100000000000001" hidden="1" customHeight="1" x14ac:dyDescent="0.25">
      <c r="A71" s="73"/>
      <c r="B71" s="74"/>
      <c r="C71" s="10"/>
      <c r="D71" s="71"/>
      <c r="E71" s="10"/>
      <c r="F71" s="170" t="s">
        <v>150</v>
      </c>
      <c r="G71" s="93"/>
      <c r="H71" s="91">
        <f>H72</f>
        <v>0</v>
      </c>
      <c r="I71" s="91"/>
      <c r="J71" s="86"/>
      <c r="K71" s="100"/>
      <c r="L71" s="66"/>
      <c r="M71" s="32"/>
      <c r="N71" s="32"/>
      <c r="O71" s="32"/>
      <c r="P71" s="65"/>
      <c r="Q71" s="65"/>
      <c r="R71" s="32"/>
      <c r="S71" s="72"/>
      <c r="T71" s="32"/>
      <c r="U71" s="32"/>
      <c r="V71" s="32"/>
      <c r="W71" s="32"/>
      <c r="X71" s="32"/>
      <c r="Y71" s="32"/>
      <c r="Z71" s="59"/>
      <c r="AA71" s="164"/>
      <c r="AB71" s="54"/>
      <c r="AC71" s="52"/>
      <c r="AD71" s="78"/>
      <c r="AE71" s="78"/>
    </row>
    <row r="72" spans="1:31" s="143" customFormat="1" ht="20.100000000000001" hidden="1" customHeight="1" x14ac:dyDescent="0.25">
      <c r="A72" s="141"/>
      <c r="B72" s="136"/>
      <c r="C72" s="20"/>
      <c r="D72" s="21"/>
      <c r="E72" s="21"/>
      <c r="F72" s="42"/>
      <c r="G72" s="42" t="s">
        <v>143</v>
      </c>
      <c r="H72" s="34">
        <f>AA72</f>
        <v>0</v>
      </c>
      <c r="I72" s="34"/>
      <c r="J72" s="35"/>
      <c r="K72" s="144"/>
      <c r="L72" s="45" t="s">
        <v>223</v>
      </c>
      <c r="M72" s="5"/>
      <c r="N72" s="5"/>
      <c r="O72" s="5"/>
      <c r="P72" s="6"/>
      <c r="Q72" s="6"/>
      <c r="R72" s="5"/>
      <c r="S72" s="46"/>
      <c r="T72" s="5"/>
      <c r="U72" s="6"/>
      <c r="V72" s="5" t="s">
        <v>70</v>
      </c>
      <c r="W72" s="5"/>
      <c r="X72" s="5">
        <v>13</v>
      </c>
      <c r="Y72" s="5" t="s">
        <v>61</v>
      </c>
      <c r="Z72" s="16" t="s">
        <v>75</v>
      </c>
      <c r="AA72" s="145">
        <f>AB72/1000</f>
        <v>0</v>
      </c>
      <c r="AB72" s="245">
        <f>U72*X72</f>
        <v>0</v>
      </c>
      <c r="AC72" s="139"/>
      <c r="AD72" s="140"/>
      <c r="AE72" s="148"/>
    </row>
    <row r="73" spans="1:31" s="53" customFormat="1" ht="20.100000000000001" hidden="1" customHeight="1" x14ac:dyDescent="0.25">
      <c r="A73" s="73"/>
      <c r="B73" s="74"/>
      <c r="C73" s="10"/>
      <c r="D73" s="71"/>
      <c r="E73" s="10"/>
      <c r="F73" s="170" t="s">
        <v>149</v>
      </c>
      <c r="G73" s="93"/>
      <c r="H73" s="91">
        <f>H74</f>
        <v>0</v>
      </c>
      <c r="I73" s="91"/>
      <c r="J73" s="86"/>
      <c r="K73" s="100"/>
      <c r="L73" s="66"/>
      <c r="M73" s="32"/>
      <c r="N73" s="32"/>
      <c r="O73" s="32"/>
      <c r="P73" s="65"/>
      <c r="Q73" s="65"/>
      <c r="R73" s="32"/>
      <c r="S73" s="72"/>
      <c r="T73" s="32"/>
      <c r="U73" s="32"/>
      <c r="V73" s="32"/>
      <c r="W73" s="32"/>
      <c r="X73" s="32"/>
      <c r="Y73" s="32"/>
      <c r="Z73" s="59"/>
      <c r="AA73" s="164"/>
      <c r="AB73" s="54"/>
      <c r="AC73" s="52"/>
      <c r="AD73" s="78"/>
      <c r="AE73" s="78"/>
    </row>
    <row r="74" spans="1:31" s="143" customFormat="1" ht="20.100000000000001" hidden="1" customHeight="1" x14ac:dyDescent="0.25">
      <c r="A74" s="141"/>
      <c r="B74" s="136"/>
      <c r="C74" s="20"/>
      <c r="D74" s="21"/>
      <c r="E74" s="21"/>
      <c r="F74" s="42"/>
      <c r="G74" s="42" t="s">
        <v>161</v>
      </c>
      <c r="H74" s="34">
        <f>AA74</f>
        <v>0</v>
      </c>
      <c r="I74" s="34"/>
      <c r="J74" s="35"/>
      <c r="K74" s="144"/>
      <c r="L74" s="45" t="s">
        <v>225</v>
      </c>
      <c r="M74" s="5"/>
      <c r="N74" s="5"/>
      <c r="O74" s="5"/>
      <c r="P74" s="6"/>
      <c r="Q74" s="6"/>
      <c r="R74" s="5"/>
      <c r="S74" s="46"/>
      <c r="T74" s="5"/>
      <c r="U74" s="6"/>
      <c r="V74" s="5" t="s">
        <v>70</v>
      </c>
      <c r="W74" s="5"/>
      <c r="X74" s="5">
        <v>1</v>
      </c>
      <c r="Y74" s="5" t="s">
        <v>78</v>
      </c>
      <c r="Z74" s="16" t="s">
        <v>75</v>
      </c>
      <c r="AA74" s="145">
        <f>AB74/1000</f>
        <v>0</v>
      </c>
      <c r="AB74" s="245">
        <f>U74*X74</f>
        <v>0</v>
      </c>
      <c r="AC74" s="139"/>
      <c r="AD74" s="140"/>
      <c r="AE74" s="148"/>
    </row>
    <row r="75" spans="1:31" s="53" customFormat="1" ht="20.100000000000001" hidden="1" customHeight="1" x14ac:dyDescent="0.25">
      <c r="A75" s="73"/>
      <c r="B75" s="74"/>
      <c r="C75" s="10"/>
      <c r="D75" s="71"/>
      <c r="E75" s="10"/>
      <c r="F75" s="170" t="s">
        <v>141</v>
      </c>
      <c r="G75" s="93"/>
      <c r="H75" s="91">
        <f>H76+H77</f>
        <v>0</v>
      </c>
      <c r="I75" s="91"/>
      <c r="J75" s="86"/>
      <c r="K75" s="100"/>
      <c r="L75" s="66"/>
      <c r="M75" s="32"/>
      <c r="N75" s="32"/>
      <c r="O75" s="32"/>
      <c r="P75" s="65"/>
      <c r="Q75" s="65"/>
      <c r="R75" s="32"/>
      <c r="S75" s="72"/>
      <c r="T75" s="32"/>
      <c r="U75" s="32"/>
      <c r="V75" s="32"/>
      <c r="W75" s="32"/>
      <c r="X75" s="32"/>
      <c r="Y75" s="32"/>
      <c r="Z75" s="59"/>
      <c r="AA75" s="164"/>
      <c r="AB75" s="54"/>
      <c r="AC75" s="52"/>
      <c r="AD75" s="78"/>
      <c r="AE75" s="78"/>
    </row>
    <row r="76" spans="1:31" s="143" customFormat="1" ht="20.100000000000001" hidden="1" customHeight="1" x14ac:dyDescent="0.25">
      <c r="A76" s="141"/>
      <c r="B76" s="136"/>
      <c r="C76" s="20"/>
      <c r="D76" s="21"/>
      <c r="E76" s="21"/>
      <c r="F76" s="42"/>
      <c r="G76" s="42" t="s">
        <v>140</v>
      </c>
      <c r="H76" s="134">
        <f>AA76</f>
        <v>0</v>
      </c>
      <c r="I76" s="134"/>
      <c r="J76" s="1"/>
      <c r="K76" s="144"/>
      <c r="L76" s="45" t="s">
        <v>112</v>
      </c>
      <c r="M76" s="5"/>
      <c r="N76" s="5"/>
      <c r="O76" s="5"/>
      <c r="P76" s="6"/>
      <c r="Q76" s="6"/>
      <c r="R76" s="5"/>
      <c r="S76" s="46"/>
      <c r="T76" s="5"/>
      <c r="U76" s="6"/>
      <c r="V76" s="5" t="s">
        <v>70</v>
      </c>
      <c r="W76" s="5"/>
      <c r="X76" s="5">
        <v>13</v>
      </c>
      <c r="Y76" s="5" t="s">
        <v>61</v>
      </c>
      <c r="Z76" s="16" t="s">
        <v>75</v>
      </c>
      <c r="AA76" s="145">
        <f t="shared" ref="AA76:AA77" si="4">AB76/1000</f>
        <v>0</v>
      </c>
      <c r="AB76" s="142">
        <f>U76*X76</f>
        <v>0</v>
      </c>
      <c r="AC76" s="139"/>
      <c r="AD76" s="140"/>
      <c r="AE76" s="148"/>
    </row>
    <row r="77" spans="1:31" s="143" customFormat="1" ht="20.100000000000001" hidden="1" customHeight="1" x14ac:dyDescent="0.25">
      <c r="A77" s="141"/>
      <c r="B77" s="136"/>
      <c r="C77" s="20"/>
      <c r="D77" s="21"/>
      <c r="E77" s="21"/>
      <c r="F77" s="20"/>
      <c r="G77" s="42" t="s">
        <v>144</v>
      </c>
      <c r="H77" s="34">
        <f>AA77</f>
        <v>0</v>
      </c>
      <c r="I77" s="34"/>
      <c r="J77" s="35"/>
      <c r="K77" s="144"/>
      <c r="L77" s="26" t="s">
        <v>221</v>
      </c>
      <c r="M77" s="25"/>
      <c r="N77" s="25"/>
      <c r="O77" s="25"/>
      <c r="P77" s="24"/>
      <c r="Q77" s="24"/>
      <c r="R77" s="25"/>
      <c r="S77" s="27">
        <v>2</v>
      </c>
      <c r="T77" s="25" t="s">
        <v>5</v>
      </c>
      <c r="U77" s="24"/>
      <c r="V77" s="25" t="s">
        <v>70</v>
      </c>
      <c r="W77" s="25"/>
      <c r="X77" s="25">
        <v>5</v>
      </c>
      <c r="Y77" s="25" t="s">
        <v>63</v>
      </c>
      <c r="Z77" s="23" t="s">
        <v>75</v>
      </c>
      <c r="AA77" s="145">
        <f t="shared" si="4"/>
        <v>0</v>
      </c>
      <c r="AB77" s="142">
        <f>U77*X77*S77</f>
        <v>0</v>
      </c>
      <c r="AC77" s="139"/>
      <c r="AD77" s="140"/>
      <c r="AE77" s="148"/>
    </row>
    <row r="78" spans="1:31" s="53" customFormat="1" ht="20.100000000000001" hidden="1" customHeight="1" x14ac:dyDescent="0.25">
      <c r="A78" s="73"/>
      <c r="B78" s="74"/>
      <c r="C78" s="10"/>
      <c r="D78" s="71"/>
      <c r="E78" s="10"/>
      <c r="F78" s="170" t="s">
        <v>156</v>
      </c>
      <c r="G78" s="161"/>
      <c r="H78" s="91">
        <f>SUM(H79:H79)</f>
        <v>0</v>
      </c>
      <c r="I78" s="91"/>
      <c r="J78" s="86"/>
      <c r="K78" s="100"/>
      <c r="L78" s="83"/>
      <c r="M78" s="38"/>
      <c r="N78" s="38"/>
      <c r="O78" s="38"/>
      <c r="P78" s="81"/>
      <c r="Q78" s="81"/>
      <c r="R78" s="38"/>
      <c r="S78" s="84"/>
      <c r="T78" s="38"/>
      <c r="U78" s="38"/>
      <c r="V78" s="38"/>
      <c r="W78" s="38"/>
      <c r="X78" s="38"/>
      <c r="Y78" s="38"/>
      <c r="Z78" s="133"/>
      <c r="AA78" s="164"/>
      <c r="AB78" s="54"/>
      <c r="AC78" s="52"/>
      <c r="AD78" s="78"/>
      <c r="AE78" s="78"/>
    </row>
    <row r="79" spans="1:31" s="143" customFormat="1" ht="20.100000000000001" hidden="1" customHeight="1" x14ac:dyDescent="0.25">
      <c r="A79" s="141"/>
      <c r="B79" s="136"/>
      <c r="C79" s="20"/>
      <c r="D79" s="20"/>
      <c r="E79" s="20"/>
      <c r="F79" s="21"/>
      <c r="G79" s="174" t="s">
        <v>154</v>
      </c>
      <c r="H79" s="134">
        <f>AA79</f>
        <v>0</v>
      </c>
      <c r="I79" s="134"/>
      <c r="J79" s="1"/>
      <c r="K79" s="144"/>
      <c r="L79" s="45" t="s">
        <v>226</v>
      </c>
      <c r="M79" s="5"/>
      <c r="N79" s="5"/>
      <c r="O79" s="5"/>
      <c r="P79" s="6"/>
      <c r="Q79" s="6"/>
      <c r="R79" s="5"/>
      <c r="S79" s="46">
        <v>10</v>
      </c>
      <c r="T79" s="5" t="s">
        <v>65</v>
      </c>
      <c r="U79" s="6"/>
      <c r="V79" s="5" t="s">
        <v>70</v>
      </c>
      <c r="W79" s="5"/>
      <c r="X79" s="5">
        <v>100</v>
      </c>
      <c r="Y79" s="5" t="s">
        <v>82</v>
      </c>
      <c r="Z79" s="16" t="s">
        <v>75</v>
      </c>
      <c r="AA79" s="145">
        <f>AB79/1000</f>
        <v>0</v>
      </c>
      <c r="AB79" s="142">
        <f>U79*X79*S79</f>
        <v>0</v>
      </c>
      <c r="AC79" s="139"/>
      <c r="AD79" s="140"/>
      <c r="AE79" s="148"/>
    </row>
    <row r="80" spans="1:31" s="120" customFormat="1" ht="20.100000000000001" customHeight="1" x14ac:dyDescent="0.25">
      <c r="A80" s="112"/>
      <c r="B80" s="113"/>
      <c r="C80" s="226"/>
      <c r="D80" s="227"/>
      <c r="E80" s="227"/>
      <c r="F80" s="227"/>
      <c r="G80" s="228"/>
      <c r="H80" s="229">
        <f>H81+H197+H154</f>
        <v>0</v>
      </c>
      <c r="I80" s="229">
        <f>I81+I197+I154</f>
        <v>170000</v>
      </c>
      <c r="J80" s="230">
        <f>H80-I80</f>
        <v>-170000</v>
      </c>
      <c r="K80" s="100"/>
      <c r="L80" s="114"/>
      <c r="M80" s="115"/>
      <c r="N80" s="115"/>
      <c r="O80" s="115"/>
      <c r="P80" s="116"/>
      <c r="Q80" s="115"/>
      <c r="R80" s="115"/>
      <c r="S80" s="117"/>
      <c r="T80" s="115"/>
      <c r="U80" s="115"/>
      <c r="V80" s="115"/>
      <c r="W80" s="115"/>
      <c r="X80" s="115"/>
      <c r="Y80" s="115"/>
      <c r="Z80" s="118"/>
      <c r="AA80" s="61"/>
      <c r="AB80" s="244"/>
      <c r="AC80" s="52"/>
      <c r="AD80" s="119"/>
      <c r="AE80" s="119"/>
    </row>
    <row r="81" spans="1:31" s="53" customFormat="1" ht="20.100000000000001" customHeight="1" x14ac:dyDescent="0.25">
      <c r="A81" s="73"/>
      <c r="B81" s="74"/>
      <c r="C81" s="10"/>
      <c r="D81" s="231"/>
      <c r="E81" s="232"/>
      <c r="F81" s="232"/>
      <c r="G81" s="233"/>
      <c r="H81" s="234">
        <f>H82+H101+H110</f>
        <v>0</v>
      </c>
      <c r="I81" s="234">
        <f>I82+I101+I110</f>
        <v>170000</v>
      </c>
      <c r="J81" s="235">
        <f>H81-I81</f>
        <v>-170000</v>
      </c>
      <c r="K81" s="100"/>
      <c r="L81" s="83"/>
      <c r="M81" s="38"/>
      <c r="N81" s="38"/>
      <c r="O81" s="38"/>
      <c r="P81" s="81"/>
      <c r="Q81" s="81"/>
      <c r="R81" s="38"/>
      <c r="S81" s="84"/>
      <c r="T81" s="38"/>
      <c r="U81" s="38"/>
      <c r="V81" s="38"/>
      <c r="W81" s="38"/>
      <c r="X81" s="38"/>
      <c r="Y81" s="38"/>
      <c r="Z81" s="133"/>
      <c r="AA81" s="94" t="s">
        <v>66</v>
      </c>
      <c r="AB81" s="90" t="s">
        <v>66</v>
      </c>
      <c r="AC81" s="52"/>
      <c r="AD81" s="78"/>
      <c r="AE81" s="78"/>
    </row>
    <row r="82" spans="1:31" s="53" customFormat="1" ht="20.100000000000001" hidden="1" customHeight="1" x14ac:dyDescent="0.25">
      <c r="A82" s="73"/>
      <c r="B82" s="74"/>
      <c r="C82" s="10"/>
      <c r="D82" s="71"/>
      <c r="E82" s="236"/>
      <c r="F82" s="237"/>
      <c r="G82" s="238"/>
      <c r="H82" s="239">
        <f>H83+H93+H95</f>
        <v>0</v>
      </c>
      <c r="I82" s="239">
        <v>50000</v>
      </c>
      <c r="J82" s="240">
        <f>H82-I82</f>
        <v>-50000</v>
      </c>
      <c r="K82" s="100"/>
      <c r="L82" s="359"/>
      <c r="M82" s="360"/>
      <c r="N82" s="360"/>
      <c r="O82" s="360"/>
      <c r="P82" s="360"/>
      <c r="Q82" s="360"/>
      <c r="R82" s="360"/>
      <c r="S82" s="360"/>
      <c r="T82" s="360"/>
      <c r="U82" s="360"/>
      <c r="V82" s="360"/>
      <c r="W82" s="360"/>
      <c r="X82" s="360"/>
      <c r="Y82" s="360"/>
      <c r="Z82" s="360"/>
      <c r="AA82" s="361"/>
      <c r="AB82" s="54"/>
      <c r="AC82" s="52"/>
      <c r="AD82" s="78"/>
      <c r="AE82" s="78"/>
    </row>
    <row r="83" spans="1:31" s="53" customFormat="1" ht="20.100000000000001" hidden="1" customHeight="1" x14ac:dyDescent="0.25">
      <c r="A83" s="73"/>
      <c r="B83" s="74"/>
      <c r="C83" s="10"/>
      <c r="D83" s="71"/>
      <c r="E83" s="10"/>
      <c r="F83" s="92" t="s">
        <v>131</v>
      </c>
      <c r="G83" s="93"/>
      <c r="H83" s="75">
        <f>H84+H92</f>
        <v>0</v>
      </c>
      <c r="I83" s="75"/>
      <c r="J83" s="87"/>
      <c r="K83" s="100"/>
      <c r="L83" s="68"/>
      <c r="M83" s="62"/>
      <c r="N83" s="62"/>
      <c r="O83" s="62"/>
      <c r="P83" s="63"/>
      <c r="Q83" s="63"/>
      <c r="R83" s="62"/>
      <c r="S83" s="77"/>
      <c r="T83" s="62"/>
      <c r="U83" s="62"/>
      <c r="V83" s="62"/>
      <c r="W83" s="62"/>
      <c r="X83" s="62"/>
      <c r="Y83" s="62"/>
      <c r="Z83" s="64"/>
      <c r="AA83" s="164"/>
      <c r="AB83" s="54"/>
      <c r="AC83" s="52"/>
      <c r="AD83" s="78"/>
      <c r="AE83" s="78"/>
    </row>
    <row r="84" spans="1:31" s="53" customFormat="1" ht="20.100000000000001" hidden="1" customHeight="1" x14ac:dyDescent="0.25">
      <c r="A84" s="73"/>
      <c r="B84" s="74"/>
      <c r="C84" s="10"/>
      <c r="D84" s="71"/>
      <c r="E84" s="71"/>
      <c r="F84" s="71"/>
      <c r="G84" s="39" t="s">
        <v>128</v>
      </c>
      <c r="H84" s="75">
        <f>AA84</f>
        <v>0</v>
      </c>
      <c r="I84" s="75"/>
      <c r="J84" s="87"/>
      <c r="K84" s="100"/>
      <c r="L84" s="129" t="s">
        <v>39</v>
      </c>
      <c r="M84" s="62"/>
      <c r="N84" s="62"/>
      <c r="O84" s="62"/>
      <c r="P84" s="63"/>
      <c r="Q84" s="63"/>
      <c r="R84" s="62"/>
      <c r="S84" s="77"/>
      <c r="T84" s="62"/>
      <c r="U84" s="62"/>
      <c r="V84" s="62"/>
      <c r="W84" s="62"/>
      <c r="X84" s="62"/>
      <c r="Y84" s="62"/>
      <c r="Z84" s="64"/>
      <c r="AA84" s="163">
        <f>AB84/1000</f>
        <v>0</v>
      </c>
      <c r="AB84" s="54">
        <f>AB85+AB88+AB89+AB90+AB91</f>
        <v>0</v>
      </c>
      <c r="AC84" s="52"/>
      <c r="AD84" s="78"/>
      <c r="AE84" s="78"/>
    </row>
    <row r="85" spans="1:31" s="53" customFormat="1" ht="20.100000000000001" hidden="1" customHeight="1" x14ac:dyDescent="0.25">
      <c r="A85" s="73"/>
      <c r="B85" s="74"/>
      <c r="C85" s="10"/>
      <c r="D85" s="71"/>
      <c r="E85" s="71"/>
      <c r="F85" s="71"/>
      <c r="G85" s="10"/>
      <c r="H85" s="69"/>
      <c r="I85" s="69"/>
      <c r="J85" s="70"/>
      <c r="K85" s="100"/>
      <c r="L85" s="26" t="s">
        <v>104</v>
      </c>
      <c r="M85" s="9"/>
      <c r="N85" s="9"/>
      <c r="O85" s="9"/>
      <c r="P85" s="57"/>
      <c r="Q85" s="57"/>
      <c r="R85" s="9"/>
      <c r="S85" s="58"/>
      <c r="T85" s="9"/>
      <c r="U85" s="9"/>
      <c r="V85" s="9"/>
      <c r="W85" s="9"/>
      <c r="X85" s="9"/>
      <c r="Y85" s="9"/>
      <c r="Z85" s="14"/>
      <c r="AA85" s="137">
        <f t="shared" ref="AA85:AA92" si="5">AB85/1000</f>
        <v>0</v>
      </c>
      <c r="AB85" s="8">
        <f>SUM(AB86:AB87)</f>
        <v>0</v>
      </c>
      <c r="AC85" s="52"/>
      <c r="AD85" s="78"/>
      <c r="AE85" s="78"/>
    </row>
    <row r="86" spans="1:31" s="53" customFormat="1" ht="20.100000000000001" hidden="1" customHeight="1" x14ac:dyDescent="0.25">
      <c r="A86" s="73"/>
      <c r="B86" s="74"/>
      <c r="C86" s="10"/>
      <c r="D86" s="71"/>
      <c r="E86" s="71"/>
      <c r="F86" s="71"/>
      <c r="G86" s="10"/>
      <c r="H86" s="69"/>
      <c r="I86" s="69"/>
      <c r="J86" s="70"/>
      <c r="K86" s="100"/>
      <c r="L86" s="26" t="s">
        <v>193</v>
      </c>
      <c r="M86" s="9"/>
      <c r="N86" s="9"/>
      <c r="O86" s="9"/>
      <c r="P86" s="57"/>
      <c r="Q86" s="57"/>
      <c r="R86" s="9"/>
      <c r="S86" s="58"/>
      <c r="T86" s="9"/>
      <c r="U86" s="9"/>
      <c r="V86" s="9" t="s">
        <v>70</v>
      </c>
      <c r="W86" s="9"/>
      <c r="X86" s="9">
        <v>250</v>
      </c>
      <c r="Y86" s="9" t="s">
        <v>95</v>
      </c>
      <c r="Z86" s="14" t="s">
        <v>75</v>
      </c>
      <c r="AA86" s="137">
        <f t="shared" si="5"/>
        <v>0</v>
      </c>
      <c r="AB86" s="142">
        <f>U86*X86</f>
        <v>0</v>
      </c>
      <c r="AC86" s="52"/>
      <c r="AD86" s="78"/>
      <c r="AE86" s="78"/>
    </row>
    <row r="87" spans="1:31" s="53" customFormat="1" ht="20.100000000000001" hidden="1" customHeight="1" x14ac:dyDescent="0.25">
      <c r="A87" s="73"/>
      <c r="B87" s="74"/>
      <c r="C87" s="10"/>
      <c r="D87" s="71"/>
      <c r="E87" s="71"/>
      <c r="F87" s="71"/>
      <c r="G87" s="10"/>
      <c r="H87" s="69"/>
      <c r="I87" s="69"/>
      <c r="J87" s="70"/>
      <c r="K87" s="100"/>
      <c r="L87" s="26" t="s">
        <v>194</v>
      </c>
      <c r="M87" s="9"/>
      <c r="N87" s="9"/>
      <c r="O87" s="9"/>
      <c r="P87" s="57"/>
      <c r="Q87" s="57"/>
      <c r="R87" s="9"/>
      <c r="S87" s="58"/>
      <c r="T87" s="9"/>
      <c r="U87" s="9"/>
      <c r="V87" s="9" t="s">
        <v>70</v>
      </c>
      <c r="W87" s="9"/>
      <c r="X87" s="9">
        <v>1</v>
      </c>
      <c r="Y87" s="9" t="s">
        <v>76</v>
      </c>
      <c r="Z87" s="14" t="s">
        <v>75</v>
      </c>
      <c r="AA87" s="137">
        <f t="shared" si="5"/>
        <v>0</v>
      </c>
      <c r="AB87" s="142">
        <f>U87*X87</f>
        <v>0</v>
      </c>
      <c r="AC87" s="52"/>
      <c r="AD87" s="78"/>
      <c r="AE87" s="78"/>
    </row>
    <row r="88" spans="1:31" s="53" customFormat="1" ht="20.100000000000001" hidden="1" customHeight="1" x14ac:dyDescent="0.25">
      <c r="A88" s="73"/>
      <c r="B88" s="74"/>
      <c r="C88" s="10"/>
      <c r="D88" s="71"/>
      <c r="E88" s="71"/>
      <c r="F88" s="71"/>
      <c r="G88" s="10"/>
      <c r="H88" s="69"/>
      <c r="I88" s="69"/>
      <c r="J88" s="70"/>
      <c r="K88" s="100"/>
      <c r="L88" s="151" t="s">
        <v>125</v>
      </c>
      <c r="M88" s="9"/>
      <c r="N88" s="9"/>
      <c r="O88" s="9"/>
      <c r="P88" s="57"/>
      <c r="Q88" s="57"/>
      <c r="R88" s="9"/>
      <c r="S88" s="27"/>
      <c r="T88" s="25"/>
      <c r="U88" s="9"/>
      <c r="V88" s="9" t="s">
        <v>70</v>
      </c>
      <c r="W88" s="9"/>
      <c r="X88" s="9">
        <v>1</v>
      </c>
      <c r="Y88" s="9" t="s">
        <v>76</v>
      </c>
      <c r="Z88" s="14" t="s">
        <v>75</v>
      </c>
      <c r="AA88" s="137">
        <f t="shared" si="5"/>
        <v>0</v>
      </c>
      <c r="AB88" s="142">
        <f>U88*X88</f>
        <v>0</v>
      </c>
      <c r="AC88" s="52"/>
      <c r="AD88" s="78"/>
      <c r="AE88" s="78"/>
    </row>
    <row r="89" spans="1:31" s="53" customFormat="1" ht="20.100000000000001" hidden="1" customHeight="1" x14ac:dyDescent="0.25">
      <c r="A89" s="73"/>
      <c r="B89" s="74"/>
      <c r="C89" s="10"/>
      <c r="D89" s="71"/>
      <c r="E89" s="71"/>
      <c r="F89" s="71"/>
      <c r="G89" s="10"/>
      <c r="H89" s="69"/>
      <c r="I89" s="69"/>
      <c r="J89" s="70"/>
      <c r="K89" s="100"/>
      <c r="L89" s="151" t="s">
        <v>106</v>
      </c>
      <c r="M89" s="9"/>
      <c r="N89" s="9"/>
      <c r="O89" s="9"/>
      <c r="P89" s="57"/>
      <c r="Q89" s="57"/>
      <c r="R89" s="9"/>
      <c r="S89" s="27">
        <v>6</v>
      </c>
      <c r="T89" s="25" t="s">
        <v>65</v>
      </c>
      <c r="U89" s="9"/>
      <c r="V89" s="9" t="s">
        <v>70</v>
      </c>
      <c r="W89" s="9"/>
      <c r="X89" s="9">
        <v>1</v>
      </c>
      <c r="Y89" s="9" t="s">
        <v>78</v>
      </c>
      <c r="Z89" s="14" t="s">
        <v>75</v>
      </c>
      <c r="AA89" s="137">
        <f t="shared" si="5"/>
        <v>0</v>
      </c>
      <c r="AB89" s="142">
        <f>U89*X89*S89</f>
        <v>0</v>
      </c>
      <c r="AC89" s="52"/>
      <c r="AD89" s="78"/>
      <c r="AE89" s="78"/>
    </row>
    <row r="90" spans="1:31" s="53" customFormat="1" ht="20.100000000000001" hidden="1" customHeight="1" x14ac:dyDescent="0.25">
      <c r="A90" s="73"/>
      <c r="B90" s="74"/>
      <c r="C90" s="10"/>
      <c r="D90" s="71"/>
      <c r="E90" s="71"/>
      <c r="F90" s="71"/>
      <c r="G90" s="10"/>
      <c r="H90" s="69"/>
      <c r="I90" s="69"/>
      <c r="J90" s="70"/>
      <c r="K90" s="100"/>
      <c r="L90" s="26" t="s">
        <v>99</v>
      </c>
      <c r="M90" s="9"/>
      <c r="N90" s="9"/>
      <c r="O90" s="9"/>
      <c r="P90" s="57"/>
      <c r="Q90" s="57"/>
      <c r="R90" s="9"/>
      <c r="S90" s="27">
        <v>7</v>
      </c>
      <c r="T90" s="25" t="s">
        <v>65</v>
      </c>
      <c r="U90" s="24"/>
      <c r="V90" s="25" t="s">
        <v>70</v>
      </c>
      <c r="W90" s="25"/>
      <c r="X90" s="25">
        <v>1</v>
      </c>
      <c r="Y90" s="25" t="s">
        <v>78</v>
      </c>
      <c r="Z90" s="23" t="s">
        <v>75</v>
      </c>
      <c r="AA90" s="137">
        <f t="shared" si="5"/>
        <v>0</v>
      </c>
      <c r="AB90" s="142">
        <f>U90*X90*S90</f>
        <v>0</v>
      </c>
      <c r="AC90" s="52"/>
      <c r="AD90" s="78"/>
      <c r="AE90" s="78"/>
    </row>
    <row r="91" spans="1:31" s="53" customFormat="1" ht="20.100000000000001" hidden="1" customHeight="1" x14ac:dyDescent="0.25">
      <c r="A91" s="73"/>
      <c r="B91" s="74"/>
      <c r="C91" s="10"/>
      <c r="D91" s="71"/>
      <c r="E91" s="71"/>
      <c r="F91" s="71"/>
      <c r="G91" s="31"/>
      <c r="H91" s="79"/>
      <c r="I91" s="79"/>
      <c r="J91" s="80"/>
      <c r="K91" s="100"/>
      <c r="L91" s="26" t="s">
        <v>158</v>
      </c>
      <c r="M91" s="9"/>
      <c r="N91" s="9"/>
      <c r="O91" s="9"/>
      <c r="P91" s="57"/>
      <c r="Q91" s="57"/>
      <c r="R91" s="9"/>
      <c r="S91" s="27">
        <v>5</v>
      </c>
      <c r="T91" s="25" t="s">
        <v>65</v>
      </c>
      <c r="U91" s="9"/>
      <c r="V91" s="9" t="s">
        <v>70</v>
      </c>
      <c r="W91" s="9"/>
      <c r="X91" s="9">
        <v>5</v>
      </c>
      <c r="Y91" s="9" t="s">
        <v>78</v>
      </c>
      <c r="Z91" s="14" t="s">
        <v>75</v>
      </c>
      <c r="AA91" s="149">
        <f t="shared" si="5"/>
        <v>0</v>
      </c>
      <c r="AB91" s="142">
        <f>U91*X91*S91</f>
        <v>0</v>
      </c>
      <c r="AC91" s="52"/>
      <c r="AD91" s="78"/>
      <c r="AE91" s="78"/>
    </row>
    <row r="92" spans="1:31" s="17" customFormat="1" ht="20.100000000000001" hidden="1" customHeight="1" x14ac:dyDescent="0.25">
      <c r="A92" s="141"/>
      <c r="B92" s="136"/>
      <c r="C92" s="20"/>
      <c r="D92" s="20"/>
      <c r="E92" s="20"/>
      <c r="F92" s="20"/>
      <c r="G92" s="20" t="s">
        <v>132</v>
      </c>
      <c r="H92" s="34">
        <f>AA92</f>
        <v>0</v>
      </c>
      <c r="I92" s="34"/>
      <c r="J92" s="35"/>
      <c r="K92" s="144"/>
      <c r="L92" s="129" t="s">
        <v>102</v>
      </c>
      <c r="M92" s="47"/>
      <c r="N92" s="47"/>
      <c r="O92" s="47"/>
      <c r="P92" s="30"/>
      <c r="Q92" s="47"/>
      <c r="R92" s="47"/>
      <c r="S92" s="48"/>
      <c r="T92" s="47"/>
      <c r="U92" s="30"/>
      <c r="V92" s="47" t="s">
        <v>70</v>
      </c>
      <c r="W92" s="47"/>
      <c r="X92" s="47">
        <v>1</v>
      </c>
      <c r="Y92" s="47" t="s">
        <v>76</v>
      </c>
      <c r="Z92" s="40" t="s">
        <v>75</v>
      </c>
      <c r="AA92" s="145">
        <f t="shared" si="5"/>
        <v>0</v>
      </c>
      <c r="AB92" s="138">
        <f>U92*X92</f>
        <v>0</v>
      </c>
      <c r="AC92" s="139"/>
      <c r="AD92" s="140"/>
      <c r="AE92" s="140"/>
    </row>
    <row r="93" spans="1:31" s="53" customFormat="1" ht="20.100000000000001" hidden="1" customHeight="1" x14ac:dyDescent="0.25">
      <c r="A93" s="73"/>
      <c r="B93" s="74"/>
      <c r="C93" s="10"/>
      <c r="D93" s="71"/>
      <c r="E93" s="10"/>
      <c r="F93" s="92" t="s">
        <v>56</v>
      </c>
      <c r="G93" s="93"/>
      <c r="H93" s="91">
        <f>SUM(H94:H94)</f>
        <v>0</v>
      </c>
      <c r="I93" s="91"/>
      <c r="J93" s="86"/>
      <c r="K93" s="76"/>
      <c r="L93" s="83"/>
      <c r="M93" s="38"/>
      <c r="N93" s="38"/>
      <c r="O93" s="38"/>
      <c r="P93" s="81"/>
      <c r="Q93" s="81"/>
      <c r="R93" s="38"/>
      <c r="S93" s="84"/>
      <c r="T93" s="38"/>
      <c r="U93" s="38"/>
      <c r="V93" s="38"/>
      <c r="W93" s="38"/>
      <c r="X93" s="38"/>
      <c r="Y93" s="38"/>
      <c r="Z93" s="133"/>
      <c r="AA93" s="94"/>
      <c r="AB93" s="8"/>
      <c r="AC93" s="52"/>
      <c r="AD93" s="78"/>
      <c r="AE93" s="78"/>
    </row>
    <row r="94" spans="1:31" s="53" customFormat="1" ht="20.100000000000001" hidden="1" customHeight="1" x14ac:dyDescent="0.25">
      <c r="A94" s="73"/>
      <c r="B94" s="74"/>
      <c r="C94" s="10"/>
      <c r="D94" s="71"/>
      <c r="E94" s="10"/>
      <c r="F94" s="71"/>
      <c r="G94" s="39" t="s">
        <v>53</v>
      </c>
      <c r="H94" s="75">
        <f>AA94</f>
        <v>0</v>
      </c>
      <c r="I94" s="75"/>
      <c r="J94" s="87"/>
      <c r="K94" s="76"/>
      <c r="L94" s="129" t="s">
        <v>126</v>
      </c>
      <c r="M94" s="62"/>
      <c r="N94" s="62"/>
      <c r="O94" s="62"/>
      <c r="P94" s="63"/>
      <c r="Q94" s="63"/>
      <c r="R94" s="62"/>
      <c r="S94" s="50">
        <v>2</v>
      </c>
      <c r="T94" s="2" t="s">
        <v>65</v>
      </c>
      <c r="U94" s="3"/>
      <c r="V94" s="2" t="s">
        <v>70</v>
      </c>
      <c r="W94" s="2"/>
      <c r="X94" s="2">
        <v>5</v>
      </c>
      <c r="Y94" s="2" t="s">
        <v>78</v>
      </c>
      <c r="Z94" s="7" t="s">
        <v>75</v>
      </c>
      <c r="AA94" s="149">
        <f>AB94/1000</f>
        <v>0</v>
      </c>
      <c r="AB94" s="142">
        <f>S94*U94*X94</f>
        <v>0</v>
      </c>
      <c r="AC94" s="168"/>
      <c r="AD94" s="78"/>
      <c r="AE94" s="78"/>
    </row>
    <row r="95" spans="1:31" s="53" customFormat="1" ht="20.100000000000001" hidden="1" customHeight="1" x14ac:dyDescent="0.25">
      <c r="A95" s="73"/>
      <c r="B95" s="74"/>
      <c r="C95" s="10"/>
      <c r="D95" s="71"/>
      <c r="E95" s="10"/>
      <c r="F95" s="92" t="s">
        <v>149</v>
      </c>
      <c r="G95" s="93"/>
      <c r="H95" s="91">
        <f>SUM(H96:H100)</f>
        <v>0</v>
      </c>
      <c r="I95" s="91"/>
      <c r="J95" s="86"/>
      <c r="K95" s="100"/>
      <c r="L95" s="83"/>
      <c r="M95" s="38"/>
      <c r="N95" s="38"/>
      <c r="O95" s="38"/>
      <c r="P95" s="81"/>
      <c r="Q95" s="81"/>
      <c r="R95" s="38"/>
      <c r="S95" s="84"/>
      <c r="T95" s="38"/>
      <c r="U95" s="38"/>
      <c r="V95" s="38"/>
      <c r="W95" s="38"/>
      <c r="X95" s="38"/>
      <c r="Y95" s="38"/>
      <c r="Z95" s="133"/>
      <c r="AA95" s="164"/>
      <c r="AB95" s="54"/>
      <c r="AC95" s="52"/>
      <c r="AD95" s="78"/>
      <c r="AE95" s="78"/>
    </row>
    <row r="96" spans="1:31" s="17" customFormat="1" ht="20.100000000000001" hidden="1" customHeight="1" x14ac:dyDescent="0.25">
      <c r="A96" s="141"/>
      <c r="B96" s="136"/>
      <c r="C96" s="20"/>
      <c r="D96" s="20"/>
      <c r="E96" s="20"/>
      <c r="F96" s="20"/>
      <c r="G96" s="20" t="s">
        <v>161</v>
      </c>
      <c r="H96" s="41">
        <f>AA96</f>
        <v>0</v>
      </c>
      <c r="I96" s="34"/>
      <c r="J96" s="35"/>
      <c r="K96" s="144"/>
      <c r="L96" s="129" t="s">
        <v>39</v>
      </c>
      <c r="M96" s="47"/>
      <c r="N96" s="47"/>
      <c r="O96" s="47"/>
      <c r="P96" s="30"/>
      <c r="Q96" s="47"/>
      <c r="R96" s="47"/>
      <c r="S96" s="48"/>
      <c r="T96" s="47"/>
      <c r="U96" s="30"/>
      <c r="V96" s="47"/>
      <c r="W96" s="47"/>
      <c r="X96" s="47"/>
      <c r="Y96" s="47"/>
      <c r="Z96" s="40"/>
      <c r="AA96" s="147">
        <f t="shared" ref="AA96:AA100" si="6">AB96/1000</f>
        <v>0</v>
      </c>
      <c r="AB96" s="138">
        <f>SUM(AB97:AB100)</f>
        <v>0</v>
      </c>
      <c r="AC96" s="139"/>
      <c r="AD96" s="140"/>
      <c r="AE96" s="140"/>
    </row>
    <row r="97" spans="1:31" s="17" customFormat="1" ht="20.100000000000001" hidden="1" customHeight="1" x14ac:dyDescent="0.25">
      <c r="A97" s="141"/>
      <c r="B97" s="136"/>
      <c r="C97" s="20"/>
      <c r="D97" s="20"/>
      <c r="E97" s="20"/>
      <c r="F97" s="20"/>
      <c r="G97" s="20"/>
      <c r="H97" s="34"/>
      <c r="I97" s="34"/>
      <c r="J97" s="35"/>
      <c r="K97" s="144"/>
      <c r="L97" s="26" t="s">
        <v>107</v>
      </c>
      <c r="M97" s="9"/>
      <c r="N97" s="9"/>
      <c r="O97" s="9"/>
      <c r="P97" s="57"/>
      <c r="Q97" s="57"/>
      <c r="R97" s="9"/>
      <c r="S97" s="27"/>
      <c r="T97" s="25"/>
      <c r="U97" s="9"/>
      <c r="V97" s="9" t="s">
        <v>70</v>
      </c>
      <c r="W97" s="9"/>
      <c r="X97" s="9">
        <v>1</v>
      </c>
      <c r="Y97" s="9" t="s">
        <v>76</v>
      </c>
      <c r="Z97" s="14" t="s">
        <v>75</v>
      </c>
      <c r="AA97" s="137">
        <f t="shared" si="6"/>
        <v>0</v>
      </c>
      <c r="AB97" s="142">
        <f>U97*X97</f>
        <v>0</v>
      </c>
      <c r="AC97" s="139"/>
      <c r="AD97" s="140"/>
      <c r="AE97" s="140"/>
    </row>
    <row r="98" spans="1:31" s="17" customFormat="1" ht="20.100000000000001" hidden="1" customHeight="1" x14ac:dyDescent="0.25">
      <c r="A98" s="141"/>
      <c r="B98" s="136"/>
      <c r="C98" s="20"/>
      <c r="D98" s="20"/>
      <c r="E98" s="20"/>
      <c r="F98" s="20"/>
      <c r="G98" s="20"/>
      <c r="H98" s="34"/>
      <c r="I98" s="34"/>
      <c r="J98" s="35"/>
      <c r="K98" s="144"/>
      <c r="L98" s="26" t="s">
        <v>213</v>
      </c>
      <c r="M98" s="9"/>
      <c r="N98" s="9"/>
      <c r="O98" s="9"/>
      <c r="P98" s="57"/>
      <c r="Q98" s="57"/>
      <c r="R98" s="9"/>
      <c r="S98" s="27"/>
      <c r="T98" s="25"/>
      <c r="U98" s="9"/>
      <c r="V98" s="9" t="s">
        <v>70</v>
      </c>
      <c r="W98" s="9"/>
      <c r="X98" s="9">
        <v>200</v>
      </c>
      <c r="Y98" s="9" t="s">
        <v>93</v>
      </c>
      <c r="Z98" s="14" t="s">
        <v>75</v>
      </c>
      <c r="AA98" s="137">
        <f t="shared" si="6"/>
        <v>0</v>
      </c>
      <c r="AB98" s="142">
        <f>U98*X98</f>
        <v>0</v>
      </c>
      <c r="AC98" s="139"/>
      <c r="AD98" s="140"/>
      <c r="AE98" s="140"/>
    </row>
    <row r="99" spans="1:31" s="17" customFormat="1" ht="20.100000000000001" hidden="1" customHeight="1" x14ac:dyDescent="0.25">
      <c r="A99" s="141"/>
      <c r="B99" s="136"/>
      <c r="C99" s="20"/>
      <c r="D99" s="20"/>
      <c r="E99" s="20"/>
      <c r="F99" s="20"/>
      <c r="G99" s="20"/>
      <c r="H99" s="34"/>
      <c r="I99" s="34"/>
      <c r="J99" s="35"/>
      <c r="K99" s="144"/>
      <c r="L99" s="26" t="s">
        <v>100</v>
      </c>
      <c r="M99" s="9"/>
      <c r="N99" s="9"/>
      <c r="O99" s="9"/>
      <c r="P99" s="57"/>
      <c r="Q99" s="57"/>
      <c r="R99" s="9"/>
      <c r="S99" s="27">
        <v>6</v>
      </c>
      <c r="T99" s="25" t="s">
        <v>65</v>
      </c>
      <c r="U99" s="9"/>
      <c r="V99" s="9" t="s">
        <v>70</v>
      </c>
      <c r="W99" s="9"/>
      <c r="X99" s="9">
        <v>2</v>
      </c>
      <c r="Y99" s="9" t="s">
        <v>78</v>
      </c>
      <c r="Z99" s="14" t="s">
        <v>75</v>
      </c>
      <c r="AA99" s="137">
        <f t="shared" si="6"/>
        <v>0</v>
      </c>
      <c r="AB99" s="142">
        <f>U99*X99*S99</f>
        <v>0</v>
      </c>
      <c r="AC99" s="139"/>
      <c r="AD99" s="140"/>
      <c r="AE99" s="140"/>
    </row>
    <row r="100" spans="1:31" s="17" customFormat="1" ht="20.100000000000001" hidden="1" customHeight="1" x14ac:dyDescent="0.25">
      <c r="A100" s="141"/>
      <c r="B100" s="136"/>
      <c r="C100" s="20"/>
      <c r="D100" s="20"/>
      <c r="E100" s="20"/>
      <c r="F100" s="20"/>
      <c r="G100" s="20"/>
      <c r="H100" s="34"/>
      <c r="I100" s="34"/>
      <c r="J100" s="35"/>
      <c r="K100" s="144"/>
      <c r="L100" s="26" t="s">
        <v>202</v>
      </c>
      <c r="M100" s="9"/>
      <c r="N100" s="9"/>
      <c r="O100" s="9"/>
      <c r="P100" s="57"/>
      <c r="Q100" s="57"/>
      <c r="R100" s="9"/>
      <c r="S100" s="27"/>
      <c r="T100" s="25"/>
      <c r="U100" s="9"/>
      <c r="V100" s="9" t="s">
        <v>70</v>
      </c>
      <c r="W100" s="9"/>
      <c r="X100" s="9">
        <v>10</v>
      </c>
      <c r="Y100" s="9" t="s">
        <v>78</v>
      </c>
      <c r="Z100" s="14" t="s">
        <v>75</v>
      </c>
      <c r="AA100" s="149">
        <f t="shared" si="6"/>
        <v>0</v>
      </c>
      <c r="AB100" s="142">
        <f>U100*X100</f>
        <v>0</v>
      </c>
      <c r="AC100" s="139"/>
      <c r="AD100" s="140"/>
      <c r="AE100" s="140"/>
    </row>
    <row r="101" spans="1:31" s="53" customFormat="1" ht="20.100000000000001" hidden="1" customHeight="1" x14ac:dyDescent="0.25">
      <c r="A101" s="73"/>
      <c r="B101" s="74"/>
      <c r="C101" s="10"/>
      <c r="D101" s="71"/>
      <c r="E101" s="236" t="s">
        <v>227</v>
      </c>
      <c r="F101" s="237"/>
      <c r="G101" s="238"/>
      <c r="H101" s="239">
        <f>H102+H108</f>
        <v>0</v>
      </c>
      <c r="I101" s="239">
        <v>40000</v>
      </c>
      <c r="J101" s="240">
        <f>H101-I101</f>
        <v>-40000</v>
      </c>
      <c r="K101" s="76"/>
      <c r="L101" s="68"/>
      <c r="M101" s="62"/>
      <c r="N101" s="62"/>
      <c r="O101" s="62"/>
      <c r="P101" s="63"/>
      <c r="Q101" s="63"/>
      <c r="R101" s="62"/>
      <c r="S101" s="77"/>
      <c r="T101" s="62"/>
      <c r="U101" s="62"/>
      <c r="V101" s="62"/>
      <c r="W101" s="62"/>
      <c r="X101" s="62"/>
      <c r="Y101" s="62"/>
      <c r="Z101" s="64"/>
      <c r="AA101" s="164"/>
      <c r="AB101" s="54"/>
      <c r="AC101" s="52"/>
      <c r="AD101" s="78"/>
      <c r="AE101" s="78"/>
    </row>
    <row r="102" spans="1:31" s="53" customFormat="1" ht="20.100000000000001" hidden="1" customHeight="1" x14ac:dyDescent="0.25">
      <c r="A102" s="73"/>
      <c r="B102" s="74"/>
      <c r="C102" s="10"/>
      <c r="D102" s="71"/>
      <c r="E102" s="10"/>
      <c r="F102" s="92" t="s">
        <v>131</v>
      </c>
      <c r="G102" s="93"/>
      <c r="H102" s="75">
        <f>SUM(H103:H107)</f>
        <v>0</v>
      </c>
      <c r="I102" s="75"/>
      <c r="J102" s="87"/>
      <c r="K102" s="76"/>
      <c r="L102" s="83"/>
      <c r="M102" s="38"/>
      <c r="N102" s="38"/>
      <c r="O102" s="38"/>
      <c r="P102" s="81"/>
      <c r="Q102" s="81"/>
      <c r="R102" s="38"/>
      <c r="S102" s="84"/>
      <c r="T102" s="38"/>
      <c r="U102" s="38"/>
      <c r="V102" s="38"/>
      <c r="W102" s="38"/>
      <c r="X102" s="38"/>
      <c r="Y102" s="38"/>
      <c r="Z102" s="133"/>
      <c r="AA102" s="94"/>
      <c r="AB102" s="54"/>
      <c r="AC102" s="52"/>
      <c r="AD102" s="78"/>
      <c r="AE102" s="78"/>
    </row>
    <row r="103" spans="1:31" s="53" customFormat="1" ht="20.100000000000001" hidden="1" customHeight="1" x14ac:dyDescent="0.25">
      <c r="A103" s="73"/>
      <c r="B103" s="74"/>
      <c r="C103" s="10"/>
      <c r="D103" s="71"/>
      <c r="E103" s="10"/>
      <c r="F103" s="67"/>
      <c r="G103" s="39" t="s">
        <v>128</v>
      </c>
      <c r="H103" s="75">
        <f>AA103</f>
        <v>0</v>
      </c>
      <c r="I103" s="75"/>
      <c r="J103" s="87"/>
      <c r="K103" s="76"/>
      <c r="L103" s="26" t="s">
        <v>39</v>
      </c>
      <c r="M103" s="9"/>
      <c r="N103" s="9"/>
      <c r="O103" s="9"/>
      <c r="P103" s="57"/>
      <c r="Q103" s="57"/>
      <c r="R103" s="9"/>
      <c r="S103" s="58"/>
      <c r="T103" s="9"/>
      <c r="U103" s="9"/>
      <c r="V103" s="9"/>
      <c r="W103" s="9"/>
      <c r="X103" s="9"/>
      <c r="Y103" s="9"/>
      <c r="Z103" s="14"/>
      <c r="AA103" s="163">
        <f>AB103/1000</f>
        <v>0</v>
      </c>
      <c r="AB103" s="8">
        <f>SUM(AB104:AB107)</f>
        <v>0</v>
      </c>
      <c r="AC103" s="52"/>
      <c r="AD103" s="78"/>
      <c r="AE103" s="78"/>
    </row>
    <row r="104" spans="1:31" s="53" customFormat="1" ht="20.100000000000001" hidden="1" customHeight="1" x14ac:dyDescent="0.25">
      <c r="A104" s="73"/>
      <c r="B104" s="74"/>
      <c r="C104" s="10"/>
      <c r="D104" s="71"/>
      <c r="E104" s="10"/>
      <c r="F104" s="71"/>
      <c r="G104" s="10"/>
      <c r="H104" s="69"/>
      <c r="I104" s="69"/>
      <c r="J104" s="70"/>
      <c r="K104" s="76"/>
      <c r="L104" s="151" t="s">
        <v>159</v>
      </c>
      <c r="M104" s="9"/>
      <c r="N104" s="9"/>
      <c r="O104" s="9"/>
      <c r="P104" s="57"/>
      <c r="Q104" s="57"/>
      <c r="R104" s="9"/>
      <c r="S104" s="27"/>
      <c r="T104" s="25"/>
      <c r="U104" s="24"/>
      <c r="V104" s="25" t="s">
        <v>70</v>
      </c>
      <c r="W104" s="25"/>
      <c r="X104" s="25">
        <v>1</v>
      </c>
      <c r="Y104" s="25" t="s">
        <v>78</v>
      </c>
      <c r="Z104" s="23" t="s">
        <v>75</v>
      </c>
      <c r="AA104" s="137">
        <f t="shared" ref="AA104:AA107" si="7">AB104/1000</f>
        <v>0</v>
      </c>
      <c r="AB104" s="142">
        <f>U104*X104</f>
        <v>0</v>
      </c>
      <c r="AC104" s="52"/>
      <c r="AD104" s="78"/>
      <c r="AE104" s="78"/>
    </row>
    <row r="105" spans="1:31" s="53" customFormat="1" ht="20.100000000000001" hidden="1" customHeight="1" x14ac:dyDescent="0.25">
      <c r="A105" s="73"/>
      <c r="B105" s="74"/>
      <c r="C105" s="10"/>
      <c r="D105" s="71"/>
      <c r="E105" s="10"/>
      <c r="F105" s="71"/>
      <c r="G105" s="10"/>
      <c r="H105" s="69"/>
      <c r="I105" s="69"/>
      <c r="J105" s="70"/>
      <c r="K105" s="76"/>
      <c r="L105" s="151" t="s">
        <v>208</v>
      </c>
      <c r="M105" s="9"/>
      <c r="N105" s="9"/>
      <c r="O105" s="9"/>
      <c r="P105" s="57"/>
      <c r="Q105" s="57"/>
      <c r="R105" s="9"/>
      <c r="S105" s="27">
        <v>7</v>
      </c>
      <c r="T105" s="25" t="s">
        <v>65</v>
      </c>
      <c r="U105" s="24"/>
      <c r="V105" s="25" t="s">
        <v>70</v>
      </c>
      <c r="W105" s="25"/>
      <c r="X105" s="25">
        <v>1</v>
      </c>
      <c r="Y105" s="25" t="s">
        <v>78</v>
      </c>
      <c r="Z105" s="23" t="s">
        <v>75</v>
      </c>
      <c r="AA105" s="137">
        <f t="shared" si="7"/>
        <v>0</v>
      </c>
      <c r="AB105" s="142">
        <f>U105*X105*S105</f>
        <v>0</v>
      </c>
      <c r="AC105" s="52"/>
      <c r="AD105" s="78"/>
      <c r="AE105" s="78"/>
    </row>
    <row r="106" spans="1:31" s="53" customFormat="1" ht="20.100000000000001" hidden="1" customHeight="1" x14ac:dyDescent="0.25">
      <c r="A106" s="73"/>
      <c r="B106" s="74"/>
      <c r="C106" s="10"/>
      <c r="D106" s="71"/>
      <c r="E106" s="10"/>
      <c r="F106" s="71"/>
      <c r="G106" s="10"/>
      <c r="H106" s="69"/>
      <c r="I106" s="69"/>
      <c r="J106" s="70"/>
      <c r="K106" s="76"/>
      <c r="L106" s="151" t="s">
        <v>205</v>
      </c>
      <c r="M106" s="9"/>
      <c r="N106" s="9"/>
      <c r="O106" s="9"/>
      <c r="P106" s="57"/>
      <c r="Q106" s="57"/>
      <c r="R106" s="9"/>
      <c r="S106" s="27"/>
      <c r="T106" s="25"/>
      <c r="U106" s="24"/>
      <c r="V106" s="25" t="s">
        <v>70</v>
      </c>
      <c r="W106" s="25"/>
      <c r="X106" s="25">
        <v>1</v>
      </c>
      <c r="Y106" s="25" t="s">
        <v>78</v>
      </c>
      <c r="Z106" s="23" t="s">
        <v>75</v>
      </c>
      <c r="AA106" s="137">
        <f t="shared" si="7"/>
        <v>0</v>
      </c>
      <c r="AB106" s="142">
        <f>U106*X106</f>
        <v>0</v>
      </c>
      <c r="AC106" s="52"/>
      <c r="AD106" s="78"/>
      <c r="AE106" s="78"/>
    </row>
    <row r="107" spans="1:31" s="53" customFormat="1" ht="20.100000000000001" hidden="1" customHeight="1" x14ac:dyDescent="0.25">
      <c r="A107" s="73"/>
      <c r="B107" s="74"/>
      <c r="C107" s="10"/>
      <c r="D107" s="71"/>
      <c r="E107" s="10"/>
      <c r="F107" s="71"/>
      <c r="G107" s="31"/>
      <c r="H107" s="79"/>
      <c r="I107" s="79"/>
      <c r="J107" s="80"/>
      <c r="K107" s="76"/>
      <c r="L107" s="132" t="s">
        <v>157</v>
      </c>
      <c r="M107" s="32"/>
      <c r="N107" s="32"/>
      <c r="O107" s="32"/>
      <c r="P107" s="65"/>
      <c r="Q107" s="65"/>
      <c r="R107" s="32"/>
      <c r="S107" s="50">
        <v>5</v>
      </c>
      <c r="T107" s="2" t="s">
        <v>65</v>
      </c>
      <c r="U107" s="3"/>
      <c r="V107" s="2" t="s">
        <v>70</v>
      </c>
      <c r="W107" s="2"/>
      <c r="X107" s="2">
        <v>5</v>
      </c>
      <c r="Y107" s="2" t="s">
        <v>78</v>
      </c>
      <c r="Z107" s="7" t="s">
        <v>75</v>
      </c>
      <c r="AA107" s="149">
        <f t="shared" si="7"/>
        <v>0</v>
      </c>
      <c r="AB107" s="142">
        <f>S107*U107*X107</f>
        <v>0</v>
      </c>
      <c r="AC107" s="52"/>
      <c r="AD107" s="78"/>
      <c r="AE107" s="78"/>
    </row>
    <row r="108" spans="1:31" s="53" customFormat="1" ht="20.100000000000001" hidden="1" customHeight="1" x14ac:dyDescent="0.25">
      <c r="A108" s="73"/>
      <c r="B108" s="74"/>
      <c r="C108" s="10"/>
      <c r="D108" s="71"/>
      <c r="E108" s="10"/>
      <c r="F108" s="92" t="s">
        <v>56</v>
      </c>
      <c r="G108" s="93"/>
      <c r="H108" s="91">
        <f>SUM(H109:H109)</f>
        <v>0</v>
      </c>
      <c r="I108" s="91"/>
      <c r="J108" s="86"/>
      <c r="K108" s="76"/>
      <c r="L108" s="83"/>
      <c r="M108" s="38"/>
      <c r="N108" s="38"/>
      <c r="O108" s="38"/>
      <c r="P108" s="81"/>
      <c r="Q108" s="81"/>
      <c r="R108" s="38"/>
      <c r="S108" s="84"/>
      <c r="T108" s="38"/>
      <c r="U108" s="38"/>
      <c r="V108" s="38"/>
      <c r="W108" s="38"/>
      <c r="X108" s="38"/>
      <c r="Y108" s="38"/>
      <c r="Z108" s="133"/>
      <c r="AA108" s="94"/>
      <c r="AB108" s="8"/>
      <c r="AC108" s="52"/>
      <c r="AD108" s="78"/>
      <c r="AE108" s="78"/>
    </row>
    <row r="109" spans="1:31" s="53" customFormat="1" ht="20.100000000000001" hidden="1" customHeight="1" x14ac:dyDescent="0.25">
      <c r="A109" s="73"/>
      <c r="B109" s="74"/>
      <c r="C109" s="10"/>
      <c r="D109" s="71"/>
      <c r="E109" s="10"/>
      <c r="F109" s="71"/>
      <c r="G109" s="39" t="s">
        <v>53</v>
      </c>
      <c r="H109" s="75">
        <f>AA109</f>
        <v>0</v>
      </c>
      <c r="I109" s="75"/>
      <c r="J109" s="87"/>
      <c r="K109" s="76"/>
      <c r="L109" s="129" t="s">
        <v>126</v>
      </c>
      <c r="M109" s="62"/>
      <c r="N109" s="62"/>
      <c r="O109" s="62"/>
      <c r="P109" s="63"/>
      <c r="Q109" s="63"/>
      <c r="R109" s="62"/>
      <c r="S109" s="50">
        <v>1</v>
      </c>
      <c r="T109" s="2" t="s">
        <v>65</v>
      </c>
      <c r="U109" s="3"/>
      <c r="V109" s="2" t="s">
        <v>70</v>
      </c>
      <c r="W109" s="2"/>
      <c r="X109" s="2">
        <v>5</v>
      </c>
      <c r="Y109" s="2" t="s">
        <v>78</v>
      </c>
      <c r="Z109" s="7" t="s">
        <v>75</v>
      </c>
      <c r="AA109" s="149">
        <f>AB109/1000</f>
        <v>0</v>
      </c>
      <c r="AB109" s="142">
        <f>S109*U109*X109</f>
        <v>0</v>
      </c>
      <c r="AC109" s="168"/>
      <c r="AD109" s="78"/>
      <c r="AE109" s="78"/>
    </row>
    <row r="110" spans="1:31" s="53" customFormat="1" ht="20.100000000000001" hidden="1" customHeight="1" x14ac:dyDescent="0.25">
      <c r="A110" s="73"/>
      <c r="B110" s="74"/>
      <c r="C110" s="10"/>
      <c r="D110" s="71"/>
      <c r="E110" s="236" t="s">
        <v>228</v>
      </c>
      <c r="F110" s="237"/>
      <c r="G110" s="238"/>
      <c r="H110" s="239">
        <f>H111+H122</f>
        <v>0</v>
      </c>
      <c r="I110" s="239">
        <v>80000</v>
      </c>
      <c r="J110" s="240">
        <f>H110-I110</f>
        <v>-80000</v>
      </c>
      <c r="K110" s="76"/>
      <c r="L110" s="68"/>
      <c r="M110" s="62"/>
      <c r="N110" s="62"/>
      <c r="O110" s="62"/>
      <c r="P110" s="63"/>
      <c r="Q110" s="63"/>
      <c r="R110" s="62"/>
      <c r="S110" s="77"/>
      <c r="T110" s="62"/>
      <c r="U110" s="62"/>
      <c r="V110" s="62"/>
      <c r="W110" s="62"/>
      <c r="X110" s="62"/>
      <c r="Y110" s="62"/>
      <c r="Z110" s="64"/>
      <c r="AA110" s="164"/>
      <c r="AB110" s="54"/>
      <c r="AC110" s="52"/>
      <c r="AD110" s="78"/>
      <c r="AE110" s="78"/>
    </row>
    <row r="111" spans="1:31" s="53" customFormat="1" ht="20.100000000000001" hidden="1" customHeight="1" x14ac:dyDescent="0.25">
      <c r="A111" s="73"/>
      <c r="B111" s="74"/>
      <c r="C111" s="10"/>
      <c r="D111" s="71"/>
      <c r="E111" s="10"/>
      <c r="F111" s="92" t="s">
        <v>131</v>
      </c>
      <c r="G111" s="93"/>
      <c r="H111" s="91">
        <f>H112</f>
        <v>0</v>
      </c>
      <c r="I111" s="91"/>
      <c r="J111" s="86"/>
      <c r="K111" s="76"/>
      <c r="L111" s="83"/>
      <c r="M111" s="38"/>
      <c r="N111" s="38"/>
      <c r="O111" s="38"/>
      <c r="P111" s="81"/>
      <c r="Q111" s="81"/>
      <c r="R111" s="38"/>
      <c r="S111" s="84"/>
      <c r="T111" s="38"/>
      <c r="U111" s="38"/>
      <c r="V111" s="38"/>
      <c r="W111" s="38"/>
      <c r="X111" s="38"/>
      <c r="Y111" s="38"/>
      <c r="Z111" s="133"/>
      <c r="AA111" s="94"/>
      <c r="AB111" s="8"/>
      <c r="AC111" s="52"/>
      <c r="AD111" s="78"/>
      <c r="AE111" s="78"/>
    </row>
    <row r="112" spans="1:31" s="53" customFormat="1" ht="20.100000000000001" hidden="1" customHeight="1" x14ac:dyDescent="0.25">
      <c r="A112" s="73"/>
      <c r="B112" s="74"/>
      <c r="C112" s="10"/>
      <c r="D112" s="71"/>
      <c r="E112" s="10"/>
      <c r="F112" s="71"/>
      <c r="G112" s="39" t="s">
        <v>128</v>
      </c>
      <c r="H112" s="75">
        <f>AA112</f>
        <v>0</v>
      </c>
      <c r="I112" s="75"/>
      <c r="J112" s="87"/>
      <c r="K112" s="76"/>
      <c r="L112" s="129" t="s">
        <v>39</v>
      </c>
      <c r="M112" s="62"/>
      <c r="N112" s="62"/>
      <c r="O112" s="62"/>
      <c r="P112" s="63"/>
      <c r="Q112" s="63"/>
      <c r="R112" s="62"/>
      <c r="S112" s="77"/>
      <c r="T112" s="62"/>
      <c r="U112" s="62"/>
      <c r="V112" s="62"/>
      <c r="W112" s="62"/>
      <c r="X112" s="62"/>
      <c r="Y112" s="172"/>
      <c r="Z112" s="64"/>
      <c r="AA112" s="173">
        <f>AB112/1000</f>
        <v>0</v>
      </c>
      <c r="AB112" s="8">
        <f>AB113+AB114+AB115+AB118+AB121</f>
        <v>0</v>
      </c>
      <c r="AC112" s="168"/>
      <c r="AD112" s="78"/>
      <c r="AE112" s="78"/>
    </row>
    <row r="113" spans="1:31" s="53" customFormat="1" ht="20.100000000000001" hidden="1" customHeight="1" x14ac:dyDescent="0.25">
      <c r="A113" s="73"/>
      <c r="B113" s="74"/>
      <c r="C113" s="10"/>
      <c r="D113" s="71"/>
      <c r="E113" s="10"/>
      <c r="F113" s="71"/>
      <c r="G113" s="10"/>
      <c r="H113" s="69"/>
      <c r="I113" s="69"/>
      <c r="J113" s="70"/>
      <c r="K113" s="76"/>
      <c r="L113" s="26" t="s">
        <v>197</v>
      </c>
      <c r="M113" s="9"/>
      <c r="N113" s="9"/>
      <c r="O113" s="9"/>
      <c r="P113" s="57"/>
      <c r="Q113" s="57"/>
      <c r="R113" s="9"/>
      <c r="S113" s="58"/>
      <c r="T113" s="9"/>
      <c r="U113" s="9"/>
      <c r="V113" s="25" t="s">
        <v>70</v>
      </c>
      <c r="W113" s="9"/>
      <c r="X113" s="9">
        <v>360</v>
      </c>
      <c r="Y113" s="97" t="s">
        <v>95</v>
      </c>
      <c r="Z113" s="14" t="s">
        <v>75</v>
      </c>
      <c r="AA113" s="137">
        <f t="shared" ref="AA113:AA121" si="8">AB113/1000</f>
        <v>0</v>
      </c>
      <c r="AB113" s="142">
        <f>U113*X113</f>
        <v>0</v>
      </c>
      <c r="AC113" s="168"/>
      <c r="AD113" s="78"/>
      <c r="AE113" s="78"/>
    </row>
    <row r="114" spans="1:31" s="53" customFormat="1" ht="20.100000000000001" hidden="1" customHeight="1" x14ac:dyDescent="0.25">
      <c r="A114" s="73"/>
      <c r="B114" s="74"/>
      <c r="C114" s="10"/>
      <c r="D114" s="71"/>
      <c r="E114" s="10"/>
      <c r="F114" s="71"/>
      <c r="G114" s="10"/>
      <c r="H114" s="69"/>
      <c r="I114" s="69"/>
      <c r="J114" s="70"/>
      <c r="K114" s="76"/>
      <c r="L114" s="151" t="s">
        <v>125</v>
      </c>
      <c r="M114" s="9"/>
      <c r="N114" s="9"/>
      <c r="O114" s="9"/>
      <c r="P114" s="57"/>
      <c r="Q114" s="57"/>
      <c r="R114" s="9"/>
      <c r="S114" s="58"/>
      <c r="T114" s="9"/>
      <c r="U114" s="24"/>
      <c r="V114" s="25" t="s">
        <v>70</v>
      </c>
      <c r="W114" s="25"/>
      <c r="X114" s="25">
        <v>2</v>
      </c>
      <c r="Y114" s="25" t="s">
        <v>78</v>
      </c>
      <c r="Z114" s="23" t="s">
        <v>75</v>
      </c>
      <c r="AA114" s="137">
        <f t="shared" si="8"/>
        <v>0</v>
      </c>
      <c r="AB114" s="142">
        <f>U114*X114</f>
        <v>0</v>
      </c>
      <c r="AC114" s="168"/>
      <c r="AD114" s="78"/>
      <c r="AE114" s="78"/>
    </row>
    <row r="115" spans="1:31" s="53" customFormat="1" ht="20.100000000000001" hidden="1" customHeight="1" x14ac:dyDescent="0.25">
      <c r="A115" s="73"/>
      <c r="B115" s="74"/>
      <c r="C115" s="10"/>
      <c r="D115" s="71"/>
      <c r="E115" s="10"/>
      <c r="F115" s="71"/>
      <c r="G115" s="10"/>
      <c r="H115" s="69"/>
      <c r="I115" s="69"/>
      <c r="J115" s="70"/>
      <c r="K115" s="76"/>
      <c r="L115" s="26" t="s">
        <v>105</v>
      </c>
      <c r="M115" s="9"/>
      <c r="N115" s="9"/>
      <c r="O115" s="9"/>
      <c r="P115" s="57"/>
      <c r="Q115" s="57"/>
      <c r="R115" s="9"/>
      <c r="S115" s="58"/>
      <c r="T115" s="9"/>
      <c r="U115" s="24"/>
      <c r="V115" s="25"/>
      <c r="W115" s="25"/>
      <c r="X115" s="25"/>
      <c r="Y115" s="25"/>
      <c r="Z115" s="23"/>
      <c r="AA115" s="137">
        <f t="shared" si="8"/>
        <v>0</v>
      </c>
      <c r="AB115" s="142">
        <f>SUM(AB116:AB117)</f>
        <v>0</v>
      </c>
      <c r="AC115" s="168"/>
      <c r="AD115" s="78"/>
      <c r="AE115" s="78"/>
    </row>
    <row r="116" spans="1:31" s="53" customFormat="1" ht="20.100000000000001" hidden="1" customHeight="1" x14ac:dyDescent="0.25">
      <c r="A116" s="73"/>
      <c r="B116" s="74"/>
      <c r="C116" s="10"/>
      <c r="D116" s="71"/>
      <c r="E116" s="10"/>
      <c r="F116" s="71"/>
      <c r="G116" s="10"/>
      <c r="H116" s="69"/>
      <c r="I116" s="69"/>
      <c r="J116" s="70"/>
      <c r="K116" s="76"/>
      <c r="L116" s="26" t="s">
        <v>207</v>
      </c>
      <c r="M116" s="9"/>
      <c r="N116" s="9"/>
      <c r="O116" s="9"/>
      <c r="P116" s="57"/>
      <c r="Q116" s="57"/>
      <c r="R116" s="9"/>
      <c r="S116" s="58"/>
      <c r="T116" s="9"/>
      <c r="U116" s="24"/>
      <c r="V116" s="25" t="s">
        <v>70</v>
      </c>
      <c r="W116" s="25"/>
      <c r="X116" s="25">
        <v>1</v>
      </c>
      <c r="Y116" s="25" t="s">
        <v>76</v>
      </c>
      <c r="Z116" s="23" t="s">
        <v>75</v>
      </c>
      <c r="AA116" s="137">
        <f t="shared" si="8"/>
        <v>0</v>
      </c>
      <c r="AB116" s="142">
        <f>U116*X116</f>
        <v>0</v>
      </c>
      <c r="AC116" s="168"/>
      <c r="AD116" s="78"/>
      <c r="AE116" s="78"/>
    </row>
    <row r="117" spans="1:31" s="53" customFormat="1" ht="20.100000000000001" hidden="1" customHeight="1" x14ac:dyDescent="0.25">
      <c r="A117" s="73"/>
      <c r="B117" s="74"/>
      <c r="C117" s="10"/>
      <c r="D117" s="71"/>
      <c r="E117" s="10"/>
      <c r="F117" s="71"/>
      <c r="G117" s="10"/>
      <c r="H117" s="69"/>
      <c r="I117" s="69"/>
      <c r="J117" s="70"/>
      <c r="K117" s="76"/>
      <c r="L117" s="26" t="s">
        <v>249</v>
      </c>
      <c r="M117" s="9"/>
      <c r="N117" s="9"/>
      <c r="O117" s="9"/>
      <c r="P117" s="57"/>
      <c r="Q117" s="57"/>
      <c r="R117" s="9"/>
      <c r="S117" s="58"/>
      <c r="T117" s="9"/>
      <c r="U117" s="24"/>
      <c r="V117" s="25" t="s">
        <v>70</v>
      </c>
      <c r="W117" s="25"/>
      <c r="X117" s="25">
        <v>1</v>
      </c>
      <c r="Y117" s="25" t="s">
        <v>76</v>
      </c>
      <c r="Z117" s="23" t="s">
        <v>75</v>
      </c>
      <c r="AA117" s="137">
        <f t="shared" si="8"/>
        <v>0</v>
      </c>
      <c r="AB117" s="142">
        <f>U117*X117</f>
        <v>0</v>
      </c>
      <c r="AC117" s="168"/>
      <c r="AD117" s="78"/>
      <c r="AE117" s="78"/>
    </row>
    <row r="118" spans="1:31" s="53" customFormat="1" ht="20.100000000000001" hidden="1" customHeight="1" x14ac:dyDescent="0.25">
      <c r="A118" s="73"/>
      <c r="B118" s="74"/>
      <c r="C118" s="10"/>
      <c r="D118" s="71"/>
      <c r="E118" s="10"/>
      <c r="F118" s="71"/>
      <c r="G118" s="10"/>
      <c r="H118" s="69"/>
      <c r="I118" s="69"/>
      <c r="J118" s="70"/>
      <c r="K118" s="76"/>
      <c r="L118" s="151" t="s">
        <v>103</v>
      </c>
      <c r="M118" s="9"/>
      <c r="N118" s="9"/>
      <c r="O118" s="9"/>
      <c r="P118" s="57"/>
      <c r="Q118" s="57"/>
      <c r="R118" s="9"/>
      <c r="S118" s="27"/>
      <c r="T118" s="25"/>
      <c r="U118" s="24"/>
      <c r="V118" s="25"/>
      <c r="W118" s="25"/>
      <c r="X118" s="25"/>
      <c r="Y118" s="25"/>
      <c r="Z118" s="23"/>
      <c r="AA118" s="137">
        <f t="shared" si="8"/>
        <v>0</v>
      </c>
      <c r="AB118" s="142">
        <f>SUM(AB119:AB120)</f>
        <v>0</v>
      </c>
      <c r="AC118" s="168"/>
      <c r="AD118" s="78"/>
      <c r="AE118" s="78"/>
    </row>
    <row r="119" spans="1:31" s="53" customFormat="1" ht="20.100000000000001" hidden="1" customHeight="1" x14ac:dyDescent="0.25">
      <c r="A119" s="73"/>
      <c r="B119" s="74"/>
      <c r="C119" s="10"/>
      <c r="D119" s="71"/>
      <c r="E119" s="10"/>
      <c r="F119" s="71"/>
      <c r="G119" s="10"/>
      <c r="H119" s="69"/>
      <c r="I119" s="69"/>
      <c r="J119" s="70"/>
      <c r="K119" s="76"/>
      <c r="L119" s="26" t="s">
        <v>255</v>
      </c>
      <c r="M119" s="9"/>
      <c r="N119" s="9"/>
      <c r="O119" s="9"/>
      <c r="P119" s="57"/>
      <c r="Q119" s="57"/>
      <c r="R119" s="9"/>
      <c r="S119" s="27">
        <v>5</v>
      </c>
      <c r="T119" s="25" t="s">
        <v>65</v>
      </c>
      <c r="U119" s="24"/>
      <c r="V119" s="25" t="s">
        <v>70</v>
      </c>
      <c r="W119" s="25"/>
      <c r="X119" s="25">
        <v>5</v>
      </c>
      <c r="Y119" s="25" t="s">
        <v>78</v>
      </c>
      <c r="Z119" s="23" t="s">
        <v>75</v>
      </c>
      <c r="AA119" s="137">
        <f t="shared" si="8"/>
        <v>0</v>
      </c>
      <c r="AB119" s="142">
        <f>U119*X119*S119</f>
        <v>0</v>
      </c>
      <c r="AC119" s="168"/>
      <c r="AD119" s="78"/>
      <c r="AE119" s="78"/>
    </row>
    <row r="120" spans="1:31" s="53" customFormat="1" ht="20.100000000000001" hidden="1" customHeight="1" x14ac:dyDescent="0.25">
      <c r="A120" s="73"/>
      <c r="B120" s="74"/>
      <c r="C120" s="10"/>
      <c r="D120" s="71"/>
      <c r="E120" s="10"/>
      <c r="F120" s="71"/>
      <c r="G120" s="10"/>
      <c r="H120" s="69"/>
      <c r="I120" s="69"/>
      <c r="J120" s="70"/>
      <c r="K120" s="76"/>
      <c r="L120" s="26" t="s">
        <v>214</v>
      </c>
      <c r="M120" s="9"/>
      <c r="N120" s="9"/>
      <c r="O120" s="9"/>
      <c r="P120" s="57"/>
      <c r="Q120" s="57"/>
      <c r="R120" s="9"/>
      <c r="S120" s="27"/>
      <c r="T120" s="25"/>
      <c r="U120" s="24"/>
      <c r="V120" s="25" t="s">
        <v>70</v>
      </c>
      <c r="W120" s="25"/>
      <c r="X120" s="25">
        <v>2000</v>
      </c>
      <c r="Y120" s="25" t="s">
        <v>86</v>
      </c>
      <c r="Z120" s="23" t="s">
        <v>75</v>
      </c>
      <c r="AA120" s="137">
        <f t="shared" si="8"/>
        <v>0</v>
      </c>
      <c r="AB120" s="142">
        <f>U120*X120</f>
        <v>0</v>
      </c>
      <c r="AC120" s="168"/>
      <c r="AD120" s="78"/>
      <c r="AE120" s="78"/>
    </row>
    <row r="121" spans="1:31" s="53" customFormat="1" ht="20.100000000000001" hidden="1" customHeight="1" x14ac:dyDescent="0.25">
      <c r="A121" s="73"/>
      <c r="B121" s="74"/>
      <c r="C121" s="10"/>
      <c r="D121" s="71"/>
      <c r="E121" s="10"/>
      <c r="F121" s="71"/>
      <c r="G121" s="10"/>
      <c r="H121" s="69"/>
      <c r="I121" s="69"/>
      <c r="J121" s="70"/>
      <c r="K121" s="76"/>
      <c r="L121" s="151" t="s">
        <v>158</v>
      </c>
      <c r="M121" s="9"/>
      <c r="N121" s="9"/>
      <c r="O121" s="9"/>
      <c r="P121" s="57"/>
      <c r="Q121" s="57"/>
      <c r="R121" s="9"/>
      <c r="S121" s="50">
        <v>10</v>
      </c>
      <c r="T121" s="2" t="s">
        <v>65</v>
      </c>
      <c r="U121" s="3"/>
      <c r="V121" s="2" t="s">
        <v>70</v>
      </c>
      <c r="W121" s="2"/>
      <c r="X121" s="2">
        <v>8</v>
      </c>
      <c r="Y121" s="2" t="s">
        <v>78</v>
      </c>
      <c r="Z121" s="7" t="s">
        <v>75</v>
      </c>
      <c r="AA121" s="149">
        <f t="shared" si="8"/>
        <v>0</v>
      </c>
      <c r="AB121" s="142">
        <f>S121*U121*X121</f>
        <v>0</v>
      </c>
      <c r="AC121" s="168"/>
      <c r="AD121" s="78"/>
      <c r="AE121" s="78"/>
    </row>
    <row r="122" spans="1:31" s="53" customFormat="1" ht="20.100000000000001" hidden="1" customHeight="1" x14ac:dyDescent="0.25">
      <c r="A122" s="73"/>
      <c r="B122" s="74"/>
      <c r="C122" s="10"/>
      <c r="D122" s="71"/>
      <c r="E122" s="10"/>
      <c r="F122" s="92" t="s">
        <v>124</v>
      </c>
      <c r="G122" s="93"/>
      <c r="H122" s="91">
        <f>H123</f>
        <v>0</v>
      </c>
      <c r="I122" s="91"/>
      <c r="J122" s="86"/>
      <c r="K122" s="76"/>
      <c r="L122" s="83"/>
      <c r="M122" s="38"/>
      <c r="N122" s="38"/>
      <c r="O122" s="38"/>
      <c r="P122" s="81"/>
      <c r="Q122" s="81"/>
      <c r="R122" s="38"/>
      <c r="S122" s="84"/>
      <c r="T122" s="38"/>
      <c r="U122" s="38"/>
      <c r="V122" s="38"/>
      <c r="W122" s="38"/>
      <c r="X122" s="38"/>
      <c r="Y122" s="38"/>
      <c r="Z122" s="133"/>
      <c r="AA122" s="164"/>
      <c r="AB122" s="54"/>
      <c r="AC122" s="52"/>
      <c r="AD122" s="78"/>
      <c r="AE122" s="78"/>
    </row>
    <row r="123" spans="1:31" s="143" customFormat="1" ht="20.100000000000001" hidden="1" customHeight="1" x14ac:dyDescent="0.25">
      <c r="A123" s="141"/>
      <c r="B123" s="136"/>
      <c r="C123" s="20"/>
      <c r="D123" s="20"/>
      <c r="E123" s="20"/>
      <c r="F123" s="42"/>
      <c r="G123" s="246" t="s">
        <v>162</v>
      </c>
      <c r="H123" s="34">
        <f>AA123</f>
        <v>0</v>
      </c>
      <c r="I123" s="34"/>
      <c r="J123" s="35"/>
      <c r="K123" s="49"/>
      <c r="L123" s="26" t="s">
        <v>101</v>
      </c>
      <c r="M123" s="25"/>
      <c r="N123" s="25"/>
      <c r="O123" s="25"/>
      <c r="P123" s="24"/>
      <c r="Q123" s="24"/>
      <c r="R123" s="25"/>
      <c r="S123" s="27"/>
      <c r="T123" s="25"/>
      <c r="U123" s="24"/>
      <c r="V123" s="25" t="s">
        <v>70</v>
      </c>
      <c r="W123" s="25"/>
      <c r="X123" s="25">
        <v>1</v>
      </c>
      <c r="Y123" s="25" t="s">
        <v>78</v>
      </c>
      <c r="Z123" s="23" t="s">
        <v>75</v>
      </c>
      <c r="AA123" s="145">
        <f>AB123/1000</f>
        <v>0</v>
      </c>
      <c r="AB123" s="142">
        <f>U123*X123</f>
        <v>0</v>
      </c>
      <c r="AC123" s="139"/>
      <c r="AD123" s="140"/>
      <c r="AE123" s="148"/>
    </row>
    <row r="124" spans="1:31" s="53" customFormat="1" ht="20.100000000000001" hidden="1" customHeight="1" x14ac:dyDescent="0.25">
      <c r="A124" s="73"/>
      <c r="B124" s="74"/>
      <c r="C124" s="10"/>
      <c r="D124" s="231" t="s">
        <v>54</v>
      </c>
      <c r="E124" s="232"/>
      <c r="F124" s="232"/>
      <c r="G124" s="233"/>
      <c r="H124" s="234">
        <f>H125+H139</f>
        <v>0</v>
      </c>
      <c r="I124" s="234">
        <f>I125+I139</f>
        <v>1631100</v>
      </c>
      <c r="J124" s="235">
        <f>H124-I124</f>
        <v>-1631100</v>
      </c>
      <c r="K124" s="76"/>
      <c r="L124" s="83"/>
      <c r="M124" s="38"/>
      <c r="N124" s="38"/>
      <c r="O124" s="38"/>
      <c r="P124" s="81"/>
      <c r="Q124" s="81"/>
      <c r="R124" s="38"/>
      <c r="S124" s="84"/>
      <c r="T124" s="38"/>
      <c r="U124" s="38"/>
      <c r="V124" s="38"/>
      <c r="W124" s="38"/>
      <c r="X124" s="38"/>
      <c r="Y124" s="38"/>
      <c r="Z124" s="133"/>
      <c r="AA124" s="94" t="s">
        <v>66</v>
      </c>
      <c r="AB124" s="90" t="s">
        <v>66</v>
      </c>
      <c r="AC124" s="52"/>
      <c r="AD124" s="78"/>
      <c r="AE124" s="78"/>
    </row>
    <row r="125" spans="1:31" s="53" customFormat="1" ht="20.100000000000001" hidden="1" customHeight="1" x14ac:dyDescent="0.25">
      <c r="A125" s="73"/>
      <c r="B125" s="74"/>
      <c r="C125" s="10"/>
      <c r="D125" s="71"/>
      <c r="E125" s="236" t="s">
        <v>50</v>
      </c>
      <c r="F125" s="237"/>
      <c r="G125" s="238"/>
      <c r="H125" s="239">
        <f>H126+H130+H132+H137</f>
        <v>0</v>
      </c>
      <c r="I125" s="239">
        <v>1279100</v>
      </c>
      <c r="J125" s="240">
        <f>H125-I125</f>
        <v>-1279100</v>
      </c>
      <c r="K125" s="76"/>
      <c r="L125" s="68"/>
      <c r="M125" s="62"/>
      <c r="N125" s="62"/>
      <c r="O125" s="62"/>
      <c r="P125" s="63"/>
      <c r="Q125" s="63"/>
      <c r="R125" s="62"/>
      <c r="S125" s="77"/>
      <c r="T125" s="62"/>
      <c r="U125" s="62"/>
      <c r="V125" s="62"/>
      <c r="W125" s="62"/>
      <c r="X125" s="62"/>
      <c r="Y125" s="62"/>
      <c r="Z125" s="64"/>
      <c r="AA125" s="164"/>
      <c r="AB125" s="54"/>
      <c r="AC125" s="52"/>
      <c r="AD125" s="78"/>
      <c r="AE125" s="78"/>
    </row>
    <row r="126" spans="1:31" s="53" customFormat="1" ht="20.100000000000001" hidden="1" customHeight="1" x14ac:dyDescent="0.25">
      <c r="A126" s="73"/>
      <c r="B126" s="74"/>
      <c r="C126" s="10"/>
      <c r="D126" s="71"/>
      <c r="E126" s="39"/>
      <c r="F126" s="92" t="s">
        <v>58</v>
      </c>
      <c r="G126" s="93"/>
      <c r="H126" s="75">
        <f>H127</f>
        <v>0</v>
      </c>
      <c r="I126" s="75"/>
      <c r="J126" s="87" t="s">
        <v>90</v>
      </c>
      <c r="K126" s="76"/>
      <c r="L126" s="83"/>
      <c r="M126" s="38"/>
      <c r="N126" s="38"/>
      <c r="O126" s="38"/>
      <c r="P126" s="81"/>
      <c r="Q126" s="81"/>
      <c r="R126" s="38"/>
      <c r="S126" s="84"/>
      <c r="T126" s="38"/>
      <c r="U126" s="38"/>
      <c r="V126" s="38"/>
      <c r="W126" s="38"/>
      <c r="X126" s="38"/>
      <c r="Y126" s="38"/>
      <c r="Z126" s="133"/>
      <c r="AA126" s="94"/>
      <c r="AB126" s="54"/>
      <c r="AC126" s="52"/>
      <c r="AD126" s="78"/>
      <c r="AE126" s="78"/>
    </row>
    <row r="127" spans="1:31" s="53" customFormat="1" ht="20.100000000000001" hidden="1" customHeight="1" x14ac:dyDescent="0.25">
      <c r="A127" s="73"/>
      <c r="B127" s="74"/>
      <c r="C127" s="10"/>
      <c r="D127" s="71"/>
      <c r="E127" s="10"/>
      <c r="F127" s="67"/>
      <c r="G127" s="39" t="s">
        <v>42</v>
      </c>
      <c r="H127" s="75">
        <f>AA127</f>
        <v>0</v>
      </c>
      <c r="I127" s="75"/>
      <c r="J127" s="87"/>
      <c r="K127" s="76"/>
      <c r="L127" s="26" t="s">
        <v>39</v>
      </c>
      <c r="M127" s="9"/>
      <c r="N127" s="9"/>
      <c r="O127" s="9"/>
      <c r="P127" s="57"/>
      <c r="Q127" s="57"/>
      <c r="R127" s="9"/>
      <c r="S127" s="58"/>
      <c r="T127" s="9"/>
      <c r="U127" s="9"/>
      <c r="V127" s="9"/>
      <c r="W127" s="9"/>
      <c r="X127" s="9"/>
      <c r="Y127" s="9"/>
      <c r="Z127" s="14"/>
      <c r="AA127" s="163">
        <f>AB127/1000</f>
        <v>0</v>
      </c>
      <c r="AB127" s="88">
        <f>SUM(AB128:AB129)</f>
        <v>0</v>
      </c>
      <c r="AC127" s="52"/>
      <c r="AD127" s="78"/>
      <c r="AE127" s="78"/>
    </row>
    <row r="128" spans="1:31" s="53" customFormat="1" ht="20.100000000000001" hidden="1" customHeight="1" x14ac:dyDescent="0.25">
      <c r="A128" s="73"/>
      <c r="B128" s="74"/>
      <c r="C128" s="10"/>
      <c r="D128" s="71"/>
      <c r="E128" s="10"/>
      <c r="F128" s="71"/>
      <c r="G128" s="10"/>
      <c r="H128" s="69"/>
      <c r="I128" s="69"/>
      <c r="J128" s="70"/>
      <c r="K128" s="76"/>
      <c r="L128" s="151" t="s">
        <v>151</v>
      </c>
      <c r="M128" s="9"/>
      <c r="N128" s="9"/>
      <c r="O128" s="9"/>
      <c r="P128" s="57"/>
      <c r="Q128" s="57"/>
      <c r="R128" s="9"/>
      <c r="S128" s="27">
        <v>15</v>
      </c>
      <c r="T128" s="25" t="s">
        <v>65</v>
      </c>
      <c r="U128" s="24"/>
      <c r="V128" s="25" t="s">
        <v>70</v>
      </c>
      <c r="W128" s="25"/>
      <c r="X128" s="25">
        <v>12</v>
      </c>
      <c r="Y128" s="25" t="s">
        <v>63</v>
      </c>
      <c r="Z128" s="23" t="s">
        <v>75</v>
      </c>
      <c r="AA128" s="137">
        <f t="shared" ref="AA128:AA129" si="9">AB128/1000</f>
        <v>0</v>
      </c>
      <c r="AB128" s="142">
        <f>S128*U128*X128</f>
        <v>0</v>
      </c>
      <c r="AC128" s="52"/>
      <c r="AD128" s="78"/>
      <c r="AE128" s="78"/>
    </row>
    <row r="129" spans="1:31" s="53" customFormat="1" ht="20.100000000000001" hidden="1" customHeight="1" x14ac:dyDescent="0.25">
      <c r="A129" s="73"/>
      <c r="B129" s="74"/>
      <c r="C129" s="10"/>
      <c r="D129" s="71"/>
      <c r="E129" s="10"/>
      <c r="F129" s="71"/>
      <c r="G129" s="31"/>
      <c r="H129" s="79"/>
      <c r="I129" s="79"/>
      <c r="J129" s="80"/>
      <c r="K129" s="76"/>
      <c r="L129" s="132" t="s">
        <v>177</v>
      </c>
      <c r="M129" s="32"/>
      <c r="N129" s="32"/>
      <c r="O129" s="32"/>
      <c r="P129" s="65"/>
      <c r="Q129" s="65"/>
      <c r="R129" s="32"/>
      <c r="S129" s="50">
        <v>15</v>
      </c>
      <c r="T129" s="2" t="s">
        <v>65</v>
      </c>
      <c r="U129" s="3"/>
      <c r="V129" s="2" t="s">
        <v>70</v>
      </c>
      <c r="W129" s="2"/>
      <c r="X129" s="2">
        <v>12</v>
      </c>
      <c r="Y129" s="2" t="s">
        <v>63</v>
      </c>
      <c r="Z129" s="7" t="s">
        <v>75</v>
      </c>
      <c r="AA129" s="149">
        <f t="shared" si="9"/>
        <v>0</v>
      </c>
      <c r="AB129" s="142">
        <f>S129*U129*X129</f>
        <v>0</v>
      </c>
      <c r="AC129" s="52"/>
      <c r="AD129" s="78"/>
      <c r="AE129" s="78"/>
    </row>
    <row r="130" spans="1:31" s="53" customFormat="1" ht="20.100000000000001" hidden="1" customHeight="1" x14ac:dyDescent="0.25">
      <c r="A130" s="73"/>
      <c r="B130" s="74"/>
      <c r="C130" s="10"/>
      <c r="D130" s="71"/>
      <c r="E130" s="10"/>
      <c r="F130" s="92" t="s">
        <v>153</v>
      </c>
      <c r="G130" s="93"/>
      <c r="H130" s="91">
        <f>H131</f>
        <v>0</v>
      </c>
      <c r="I130" s="91"/>
      <c r="J130" s="86"/>
      <c r="K130" s="76"/>
      <c r="L130" s="83"/>
      <c r="M130" s="38"/>
      <c r="N130" s="38"/>
      <c r="O130" s="38"/>
      <c r="P130" s="81"/>
      <c r="Q130" s="81"/>
      <c r="R130" s="38"/>
      <c r="S130" s="84"/>
      <c r="T130" s="38"/>
      <c r="U130" s="38"/>
      <c r="V130" s="38"/>
      <c r="W130" s="38"/>
      <c r="X130" s="38"/>
      <c r="Y130" s="38"/>
      <c r="Z130" s="133"/>
      <c r="AA130" s="94"/>
      <c r="AB130" s="8"/>
      <c r="AC130" s="52"/>
      <c r="AD130" s="78"/>
      <c r="AE130" s="78"/>
    </row>
    <row r="131" spans="1:31" s="53" customFormat="1" ht="20.100000000000001" hidden="1" customHeight="1" x14ac:dyDescent="0.25">
      <c r="A131" s="73"/>
      <c r="B131" s="74"/>
      <c r="C131" s="10"/>
      <c r="D131" s="71"/>
      <c r="E131" s="10"/>
      <c r="F131" s="71"/>
      <c r="G131" s="39" t="s">
        <v>45</v>
      </c>
      <c r="H131" s="75">
        <f>AA131</f>
        <v>0</v>
      </c>
      <c r="I131" s="75"/>
      <c r="J131" s="87"/>
      <c r="K131" s="76"/>
      <c r="L131" s="129" t="s">
        <v>236</v>
      </c>
      <c r="M131" s="62"/>
      <c r="N131" s="62"/>
      <c r="O131" s="62"/>
      <c r="P131" s="63"/>
      <c r="Q131" s="63"/>
      <c r="R131" s="62"/>
      <c r="S131" s="77"/>
      <c r="T131" s="62"/>
      <c r="U131" s="9"/>
      <c r="V131" s="9" t="s">
        <v>74</v>
      </c>
      <c r="W131" s="9">
        <v>12</v>
      </c>
      <c r="X131" s="9" t="s">
        <v>89</v>
      </c>
      <c r="Y131" s="97">
        <v>1.3006280390050846</v>
      </c>
      <c r="Z131" s="14" t="s">
        <v>75</v>
      </c>
      <c r="AA131" s="94">
        <f>AB131/1000</f>
        <v>0</v>
      </c>
      <c r="AB131" s="8">
        <f>U131/W131*Y131</f>
        <v>0</v>
      </c>
      <c r="AC131" s="168"/>
      <c r="AD131" s="78"/>
      <c r="AE131" s="78"/>
    </row>
    <row r="132" spans="1:31" s="53" customFormat="1" ht="20.100000000000001" hidden="1" customHeight="1" x14ac:dyDescent="0.25">
      <c r="A132" s="73"/>
      <c r="B132" s="74"/>
      <c r="C132" s="10"/>
      <c r="D132" s="71"/>
      <c r="E132" s="10"/>
      <c r="F132" s="92" t="s">
        <v>174</v>
      </c>
      <c r="G132" s="93"/>
      <c r="H132" s="91">
        <f>H133+H134</f>
        <v>0</v>
      </c>
      <c r="I132" s="91"/>
      <c r="J132" s="86"/>
      <c r="K132" s="76"/>
      <c r="L132" s="83"/>
      <c r="M132" s="38"/>
      <c r="N132" s="38"/>
      <c r="O132" s="38"/>
      <c r="P132" s="81"/>
      <c r="Q132" s="81"/>
      <c r="R132" s="38"/>
      <c r="S132" s="84"/>
      <c r="T132" s="38"/>
      <c r="U132" s="38"/>
      <c r="V132" s="38"/>
      <c r="W132" s="38"/>
      <c r="X132" s="38"/>
      <c r="Y132" s="38"/>
      <c r="Z132" s="133"/>
      <c r="AA132" s="164"/>
      <c r="AB132" s="54"/>
      <c r="AC132" s="52"/>
      <c r="AD132" s="78"/>
      <c r="AE132" s="78"/>
    </row>
    <row r="133" spans="1:31" s="143" customFormat="1" ht="20.100000000000001" hidden="1" customHeight="1" x14ac:dyDescent="0.25">
      <c r="A133" s="141"/>
      <c r="B133" s="136"/>
      <c r="C133" s="20"/>
      <c r="D133" s="20"/>
      <c r="E133" s="20"/>
      <c r="F133" s="20"/>
      <c r="G133" s="171" t="s">
        <v>152</v>
      </c>
      <c r="H133" s="34">
        <f>AA133</f>
        <v>0</v>
      </c>
      <c r="I133" s="34"/>
      <c r="J133" s="35"/>
      <c r="K133" s="49"/>
      <c r="L133" s="26" t="s">
        <v>122</v>
      </c>
      <c r="M133" s="25"/>
      <c r="N133" s="25"/>
      <c r="O133" s="25"/>
      <c r="P133" s="24"/>
      <c r="Q133" s="24"/>
      <c r="R133" s="25"/>
      <c r="S133" s="27"/>
      <c r="T133" s="25"/>
      <c r="U133" s="24"/>
      <c r="V133" s="25" t="s">
        <v>70</v>
      </c>
      <c r="W133" s="25"/>
      <c r="X133" s="169">
        <v>0.10014492753623189</v>
      </c>
      <c r="Y133" s="25"/>
      <c r="Z133" s="23" t="s">
        <v>75</v>
      </c>
      <c r="AA133" s="145">
        <f>AB133/1000</f>
        <v>0</v>
      </c>
      <c r="AB133" s="44">
        <f>U133*X133</f>
        <v>0</v>
      </c>
      <c r="AC133" s="139"/>
      <c r="AD133" s="140"/>
      <c r="AE133" s="148"/>
    </row>
    <row r="134" spans="1:31" s="17" customFormat="1" ht="20.100000000000001" hidden="1" customHeight="1" x14ac:dyDescent="0.25">
      <c r="A134" s="29"/>
      <c r="B134" s="18"/>
      <c r="C134" s="28"/>
      <c r="D134" s="28"/>
      <c r="E134" s="28"/>
      <c r="F134" s="28"/>
      <c r="G134" s="43" t="s">
        <v>142</v>
      </c>
      <c r="H134" s="135">
        <f>AA134</f>
        <v>0</v>
      </c>
      <c r="I134" s="135"/>
      <c r="J134" s="36"/>
      <c r="K134" s="49"/>
      <c r="L134" s="129" t="s">
        <v>39</v>
      </c>
      <c r="M134" s="47"/>
      <c r="N134" s="47"/>
      <c r="O134" s="47"/>
      <c r="P134" s="30"/>
      <c r="Q134" s="30"/>
      <c r="R134" s="47"/>
      <c r="S134" s="48"/>
      <c r="T134" s="47"/>
      <c r="U134" s="47"/>
      <c r="V134" s="47"/>
      <c r="W134" s="47"/>
      <c r="X134" s="47"/>
      <c r="Y134" s="47"/>
      <c r="Z134" s="40"/>
      <c r="AA134" s="137">
        <f>AB134/1000</f>
        <v>0</v>
      </c>
      <c r="AB134" s="138">
        <f>AB135+AB136</f>
        <v>0</v>
      </c>
      <c r="AC134" s="139"/>
      <c r="AD134" s="140"/>
      <c r="AE134" s="140"/>
    </row>
    <row r="135" spans="1:31" s="17" customFormat="1" ht="20.100000000000001" hidden="1" customHeight="1" x14ac:dyDescent="0.25">
      <c r="A135" s="29"/>
      <c r="B135" s="18"/>
      <c r="C135" s="28"/>
      <c r="D135" s="28"/>
      <c r="E135" s="28"/>
      <c r="F135" s="28"/>
      <c r="G135" s="28"/>
      <c r="H135" s="166"/>
      <c r="I135" s="166"/>
      <c r="J135" s="35"/>
      <c r="K135" s="49"/>
      <c r="L135" s="60" t="s">
        <v>165</v>
      </c>
      <c r="M135" s="25"/>
      <c r="N135" s="25"/>
      <c r="O135" s="25"/>
      <c r="P135" s="24"/>
      <c r="Q135" s="24"/>
      <c r="R135" s="25"/>
      <c r="S135" s="27">
        <v>15</v>
      </c>
      <c r="T135" s="25" t="s">
        <v>65</v>
      </c>
      <c r="U135" s="25"/>
      <c r="V135" s="25" t="s">
        <v>70</v>
      </c>
      <c r="W135" s="25"/>
      <c r="X135" s="146">
        <v>12</v>
      </c>
      <c r="Y135" s="25" t="s">
        <v>63</v>
      </c>
      <c r="Z135" s="23" t="s">
        <v>75</v>
      </c>
      <c r="AA135" s="137">
        <f>AB135/1000</f>
        <v>0</v>
      </c>
      <c r="AB135" s="142">
        <f>U135*X135*S135</f>
        <v>0</v>
      </c>
      <c r="AC135" s="139"/>
      <c r="AD135" s="140"/>
      <c r="AE135" s="140"/>
    </row>
    <row r="136" spans="1:31" s="17" customFormat="1" ht="20.100000000000001" hidden="1" customHeight="1" x14ac:dyDescent="0.25">
      <c r="A136" s="29"/>
      <c r="B136" s="18"/>
      <c r="C136" s="28"/>
      <c r="D136" s="28"/>
      <c r="E136" s="28"/>
      <c r="F136" s="28"/>
      <c r="G136" s="28"/>
      <c r="H136" s="166"/>
      <c r="I136" s="166"/>
      <c r="J136" s="35"/>
      <c r="K136" s="49"/>
      <c r="L136" s="60" t="s">
        <v>283</v>
      </c>
      <c r="M136" s="25"/>
      <c r="N136" s="25"/>
      <c r="O136" s="25"/>
      <c r="P136" s="24"/>
      <c r="Q136" s="24"/>
      <c r="R136" s="25"/>
      <c r="S136" s="27">
        <v>15</v>
      </c>
      <c r="T136" s="25" t="s">
        <v>65</v>
      </c>
      <c r="U136" s="25"/>
      <c r="V136" s="25" t="s">
        <v>70</v>
      </c>
      <c r="W136" s="25"/>
      <c r="X136" s="146">
        <v>1</v>
      </c>
      <c r="Y136" s="25" t="s">
        <v>78</v>
      </c>
      <c r="Z136" s="23" t="s">
        <v>75</v>
      </c>
      <c r="AA136" s="149">
        <f>AB136/1000</f>
        <v>0</v>
      </c>
      <c r="AB136" s="142">
        <f>U136*X136*S136</f>
        <v>0</v>
      </c>
      <c r="AC136" s="139"/>
      <c r="AD136" s="140"/>
      <c r="AE136" s="140"/>
    </row>
    <row r="137" spans="1:31" s="53" customFormat="1" ht="20.100000000000001" hidden="1" customHeight="1" x14ac:dyDescent="0.25">
      <c r="A137" s="73"/>
      <c r="B137" s="74"/>
      <c r="C137" s="10"/>
      <c r="D137" s="71"/>
      <c r="E137" s="10"/>
      <c r="F137" s="92" t="s">
        <v>41</v>
      </c>
      <c r="G137" s="93"/>
      <c r="H137" s="91">
        <f>H138</f>
        <v>0</v>
      </c>
      <c r="I137" s="91"/>
      <c r="J137" s="86"/>
      <c r="K137" s="76"/>
      <c r="L137" s="83"/>
      <c r="M137" s="38"/>
      <c r="N137" s="38"/>
      <c r="O137" s="38"/>
      <c r="P137" s="81"/>
      <c r="Q137" s="81"/>
      <c r="R137" s="38"/>
      <c r="S137" s="84"/>
      <c r="T137" s="38"/>
      <c r="U137" s="38"/>
      <c r="V137" s="38"/>
      <c r="W137" s="38"/>
      <c r="X137" s="38"/>
      <c r="Y137" s="38"/>
      <c r="Z137" s="133"/>
      <c r="AA137" s="164"/>
      <c r="AB137" s="54"/>
      <c r="AC137" s="52"/>
      <c r="AD137" s="78"/>
      <c r="AE137" s="78"/>
    </row>
    <row r="138" spans="1:31" s="17" customFormat="1" ht="20.100000000000001" hidden="1" customHeight="1" x14ac:dyDescent="0.25">
      <c r="A138" s="141"/>
      <c r="B138" s="136"/>
      <c r="C138" s="20"/>
      <c r="D138" s="20"/>
      <c r="E138" s="25"/>
      <c r="F138" s="42"/>
      <c r="G138" s="42" t="s">
        <v>60</v>
      </c>
      <c r="H138" s="41">
        <f>AA138</f>
        <v>0</v>
      </c>
      <c r="I138" s="41"/>
      <c r="J138" s="36"/>
      <c r="K138" s="49"/>
      <c r="L138" s="129" t="s">
        <v>148</v>
      </c>
      <c r="M138" s="47"/>
      <c r="N138" s="47"/>
      <c r="O138" s="47"/>
      <c r="P138" s="160"/>
      <c r="Q138" s="47"/>
      <c r="R138" s="47"/>
      <c r="S138" s="27">
        <v>15</v>
      </c>
      <c r="T138" s="25" t="s">
        <v>65</v>
      </c>
      <c r="U138" s="25"/>
      <c r="V138" s="25" t="s">
        <v>70</v>
      </c>
      <c r="W138" s="25"/>
      <c r="X138" s="167">
        <v>1.0510088311925245</v>
      </c>
      <c r="Y138" s="25"/>
      <c r="Z138" s="23" t="s">
        <v>75</v>
      </c>
      <c r="AA138" s="145">
        <f>+AB138/1000</f>
        <v>0</v>
      </c>
      <c r="AB138" s="142">
        <f>U138*X138*S138</f>
        <v>0</v>
      </c>
      <c r="AC138" s="139"/>
      <c r="AD138" s="140"/>
      <c r="AE138" s="140"/>
    </row>
    <row r="139" spans="1:31" s="53" customFormat="1" ht="20.100000000000001" hidden="1" customHeight="1" x14ac:dyDescent="0.25">
      <c r="A139" s="73"/>
      <c r="B139" s="74"/>
      <c r="C139" s="10"/>
      <c r="D139" s="71"/>
      <c r="E139" s="236" t="s">
        <v>52</v>
      </c>
      <c r="F139" s="237"/>
      <c r="G139" s="238"/>
      <c r="H139" s="239">
        <f>H140+H178+H180+H183+H187+H196+H191+H201+H204+H208+H206</f>
        <v>0</v>
      </c>
      <c r="I139" s="239">
        <v>352000</v>
      </c>
      <c r="J139" s="240">
        <f>H139-I139</f>
        <v>-352000</v>
      </c>
      <c r="K139" s="76"/>
      <c r="L139" s="68"/>
      <c r="M139" s="62"/>
      <c r="N139" s="62"/>
      <c r="O139" s="62"/>
      <c r="P139" s="63"/>
      <c r="Q139" s="63"/>
      <c r="R139" s="62"/>
      <c r="S139" s="77"/>
      <c r="T139" s="62"/>
      <c r="U139" s="62"/>
      <c r="V139" s="62"/>
      <c r="W139" s="62"/>
      <c r="X139" s="62"/>
      <c r="Y139" s="62"/>
      <c r="Z139" s="64"/>
      <c r="AA139" s="164"/>
      <c r="AB139" s="54"/>
      <c r="AC139" s="52"/>
      <c r="AD139" s="78"/>
      <c r="AE139" s="78"/>
    </row>
    <row r="140" spans="1:31" s="53" customFormat="1" ht="20.100000000000001" hidden="1" customHeight="1" x14ac:dyDescent="0.25">
      <c r="A140" s="73"/>
      <c r="B140" s="74"/>
      <c r="C140" s="10"/>
      <c r="D140" s="71"/>
      <c r="E140" s="67"/>
      <c r="F140" s="92" t="s">
        <v>131</v>
      </c>
      <c r="G140" s="93"/>
      <c r="H140" s="75">
        <f>H141+H164</f>
        <v>0</v>
      </c>
      <c r="I140" s="75"/>
      <c r="J140" s="87"/>
      <c r="K140" s="76"/>
      <c r="L140" s="68"/>
      <c r="M140" s="62"/>
      <c r="N140" s="62"/>
      <c r="O140" s="62"/>
      <c r="P140" s="63"/>
      <c r="Q140" s="63"/>
      <c r="R140" s="62"/>
      <c r="S140" s="77"/>
      <c r="T140" s="62"/>
      <c r="U140" s="62"/>
      <c r="V140" s="62"/>
      <c r="W140" s="62"/>
      <c r="X140" s="62"/>
      <c r="Y140" s="62"/>
      <c r="Z140" s="64"/>
      <c r="AA140" s="164"/>
      <c r="AB140" s="54"/>
      <c r="AC140" s="52"/>
      <c r="AD140" s="78"/>
      <c r="AE140" s="78"/>
    </row>
    <row r="141" spans="1:31" s="53" customFormat="1" ht="20.100000000000001" hidden="1" customHeight="1" x14ac:dyDescent="0.25">
      <c r="A141" s="73"/>
      <c r="B141" s="74"/>
      <c r="C141" s="10"/>
      <c r="D141" s="71"/>
      <c r="E141" s="71"/>
      <c r="F141" s="71"/>
      <c r="G141" s="39" t="s">
        <v>128</v>
      </c>
      <c r="H141" s="75">
        <f>AA141</f>
        <v>0</v>
      </c>
      <c r="I141" s="75"/>
      <c r="J141" s="87"/>
      <c r="K141" s="76"/>
      <c r="L141" s="129" t="s">
        <v>39</v>
      </c>
      <c r="M141" s="62"/>
      <c r="N141" s="62"/>
      <c r="O141" s="62"/>
      <c r="P141" s="63"/>
      <c r="Q141" s="63"/>
      <c r="R141" s="62"/>
      <c r="S141" s="77"/>
      <c r="T141" s="62"/>
      <c r="U141" s="62"/>
      <c r="V141" s="62"/>
      <c r="W141" s="62"/>
      <c r="X141" s="62"/>
      <c r="Y141" s="62"/>
      <c r="Z141" s="64"/>
      <c r="AA141" s="163">
        <f>AB141/1000</f>
        <v>0</v>
      </c>
      <c r="AB141" s="54">
        <f>AB142+AB158+AB163+AB162</f>
        <v>0</v>
      </c>
      <c r="AC141" s="52"/>
      <c r="AD141" s="78"/>
      <c r="AE141" s="78"/>
    </row>
    <row r="142" spans="1:31" s="53" customFormat="1" ht="20.100000000000001" hidden="1" customHeight="1" x14ac:dyDescent="0.25">
      <c r="A142" s="73"/>
      <c r="B142" s="74"/>
      <c r="C142" s="10"/>
      <c r="D142" s="71"/>
      <c r="E142" s="71"/>
      <c r="F142" s="71"/>
      <c r="G142" s="10"/>
      <c r="H142" s="69"/>
      <c r="I142" s="69"/>
      <c r="J142" s="70"/>
      <c r="K142" s="76"/>
      <c r="L142" s="151" t="s">
        <v>130</v>
      </c>
      <c r="M142" s="9"/>
      <c r="N142" s="9"/>
      <c r="O142" s="9"/>
      <c r="P142" s="57"/>
      <c r="Q142" s="57"/>
      <c r="R142" s="9"/>
      <c r="S142" s="58"/>
      <c r="T142" s="9"/>
      <c r="U142" s="9"/>
      <c r="V142" s="9"/>
      <c r="W142" s="9"/>
      <c r="X142" s="9"/>
      <c r="Y142" s="9"/>
      <c r="Z142" s="14"/>
      <c r="AA142" s="163">
        <f>AB142/1000</f>
        <v>0</v>
      </c>
      <c r="AB142" s="8">
        <f>AB143+AB144+AB149+AB150+AB151+AB155</f>
        <v>0</v>
      </c>
      <c r="AC142" s="52"/>
      <c r="AD142" s="78"/>
      <c r="AE142" s="78"/>
    </row>
    <row r="143" spans="1:31" s="53" customFormat="1" ht="20.100000000000001" hidden="1" customHeight="1" x14ac:dyDescent="0.25">
      <c r="A143" s="73"/>
      <c r="B143" s="74"/>
      <c r="C143" s="10"/>
      <c r="D143" s="71"/>
      <c r="E143" s="71"/>
      <c r="F143" s="71"/>
      <c r="G143" s="10"/>
      <c r="H143" s="69"/>
      <c r="I143" s="69"/>
      <c r="J143" s="70"/>
      <c r="K143" s="76"/>
      <c r="L143" s="60" t="s">
        <v>166</v>
      </c>
      <c r="M143" s="9"/>
      <c r="N143" s="9"/>
      <c r="O143" s="9"/>
      <c r="P143" s="57"/>
      <c r="Q143" s="57"/>
      <c r="R143" s="9"/>
      <c r="S143" s="58"/>
      <c r="T143" s="9"/>
      <c r="U143" s="25"/>
      <c r="V143" s="25" t="s">
        <v>70</v>
      </c>
      <c r="W143" s="25"/>
      <c r="X143" s="25">
        <v>4</v>
      </c>
      <c r="Y143" s="25" t="s">
        <v>78</v>
      </c>
      <c r="Z143" s="23" t="s">
        <v>75</v>
      </c>
      <c r="AA143" s="137">
        <f t="shared" ref="AA143:AA163" si="10">AB143/1000</f>
        <v>0</v>
      </c>
      <c r="AB143" s="142">
        <f>U143*X143</f>
        <v>0</v>
      </c>
      <c r="AC143" s="52"/>
      <c r="AD143" s="78"/>
      <c r="AE143" s="78"/>
    </row>
    <row r="144" spans="1:31" s="53" customFormat="1" ht="20.100000000000001" hidden="1" customHeight="1" x14ac:dyDescent="0.25">
      <c r="A144" s="73"/>
      <c r="B144" s="74"/>
      <c r="C144" s="10"/>
      <c r="D144" s="71"/>
      <c r="E144" s="71"/>
      <c r="F144" s="71"/>
      <c r="G144" s="10"/>
      <c r="H144" s="69"/>
      <c r="I144" s="69"/>
      <c r="J144" s="70"/>
      <c r="K144" s="76"/>
      <c r="L144" s="60" t="s">
        <v>281</v>
      </c>
      <c r="M144" s="9"/>
      <c r="N144" s="9"/>
      <c r="O144" s="9"/>
      <c r="P144" s="57"/>
      <c r="Q144" s="57"/>
      <c r="R144" s="9"/>
      <c r="S144" s="58"/>
      <c r="T144" s="9"/>
      <c r="U144" s="9"/>
      <c r="V144" s="9"/>
      <c r="W144" s="9"/>
      <c r="X144" s="9"/>
      <c r="Y144" s="9"/>
      <c r="Z144" s="14"/>
      <c r="AA144" s="137">
        <f t="shared" si="10"/>
        <v>0</v>
      </c>
      <c r="AB144" s="8">
        <f>SUM(AB145:AB148)</f>
        <v>0</v>
      </c>
      <c r="AC144" s="52"/>
      <c r="AD144" s="78"/>
      <c r="AE144" s="78"/>
    </row>
    <row r="145" spans="1:31" s="17" customFormat="1" ht="20.100000000000001" hidden="1" customHeight="1" x14ac:dyDescent="0.25">
      <c r="A145" s="141"/>
      <c r="B145" s="136"/>
      <c r="C145" s="20"/>
      <c r="D145" s="20"/>
      <c r="E145" s="20"/>
      <c r="F145" s="20"/>
      <c r="G145" s="20"/>
      <c r="H145" s="34"/>
      <c r="I145" s="34"/>
      <c r="J145" s="35"/>
      <c r="K145" s="49"/>
      <c r="L145" s="26" t="s">
        <v>237</v>
      </c>
      <c r="M145" s="25"/>
      <c r="N145" s="25"/>
      <c r="O145" s="25"/>
      <c r="P145" s="24"/>
      <c r="Q145" s="25"/>
      <c r="R145" s="25"/>
      <c r="S145" s="27">
        <v>2</v>
      </c>
      <c r="T145" s="25" t="s">
        <v>69</v>
      </c>
      <c r="U145" s="24"/>
      <c r="V145" s="25" t="s">
        <v>70</v>
      </c>
      <c r="W145" s="25"/>
      <c r="X145" s="25">
        <v>10</v>
      </c>
      <c r="Y145" s="25" t="s">
        <v>78</v>
      </c>
      <c r="Z145" s="23" t="s">
        <v>75</v>
      </c>
      <c r="AA145" s="137">
        <f t="shared" si="10"/>
        <v>0</v>
      </c>
      <c r="AB145" s="142">
        <f>U145*X145*S145</f>
        <v>0</v>
      </c>
      <c r="AC145" s="139"/>
      <c r="AD145" s="140"/>
      <c r="AE145" s="140"/>
    </row>
    <row r="146" spans="1:31" s="17" customFormat="1" ht="20.100000000000001" hidden="1" customHeight="1" x14ac:dyDescent="0.25">
      <c r="A146" s="141"/>
      <c r="B146" s="136"/>
      <c r="C146" s="20"/>
      <c r="D146" s="20"/>
      <c r="E146" s="20"/>
      <c r="F146" s="20"/>
      <c r="G146" s="20"/>
      <c r="H146" s="34"/>
      <c r="I146" s="34"/>
      <c r="J146" s="35"/>
      <c r="K146" s="49"/>
      <c r="L146" s="26" t="s">
        <v>175</v>
      </c>
      <c r="M146" s="25"/>
      <c r="N146" s="25"/>
      <c r="O146" s="25"/>
      <c r="P146" s="131"/>
      <c r="Q146" s="25"/>
      <c r="R146" s="25"/>
      <c r="S146" s="25">
        <v>30</v>
      </c>
      <c r="T146" s="25" t="s">
        <v>62</v>
      </c>
      <c r="U146" s="24"/>
      <c r="V146" s="25" t="s">
        <v>70</v>
      </c>
      <c r="W146" s="25"/>
      <c r="X146" s="25">
        <v>12</v>
      </c>
      <c r="Y146" s="25" t="s">
        <v>63</v>
      </c>
      <c r="Z146" s="23" t="s">
        <v>75</v>
      </c>
      <c r="AA146" s="137">
        <f t="shared" si="10"/>
        <v>0</v>
      </c>
      <c r="AB146" s="142">
        <f>U146*X146*S146</f>
        <v>0</v>
      </c>
      <c r="AC146" s="139"/>
      <c r="AD146" s="140"/>
      <c r="AE146" s="140"/>
    </row>
    <row r="147" spans="1:31" s="17" customFormat="1" ht="20.100000000000001" hidden="1" customHeight="1" x14ac:dyDescent="0.25">
      <c r="A147" s="141"/>
      <c r="B147" s="136"/>
      <c r="C147" s="20"/>
      <c r="D147" s="20"/>
      <c r="E147" s="20"/>
      <c r="F147" s="20"/>
      <c r="G147" s="20"/>
      <c r="H147" s="34"/>
      <c r="I147" s="34"/>
      <c r="J147" s="35"/>
      <c r="K147" s="49"/>
      <c r="L147" s="26" t="s">
        <v>272</v>
      </c>
      <c r="M147" s="25"/>
      <c r="N147" s="25"/>
      <c r="O147" s="25"/>
      <c r="P147" s="131"/>
      <c r="Q147" s="25"/>
      <c r="R147" s="25"/>
      <c r="S147" s="25">
        <v>2</v>
      </c>
      <c r="T147" s="25" t="s">
        <v>79</v>
      </c>
      <c r="U147" s="24"/>
      <c r="V147" s="25" t="s">
        <v>70</v>
      </c>
      <c r="W147" s="25"/>
      <c r="X147" s="25">
        <v>7</v>
      </c>
      <c r="Y147" s="25" t="s">
        <v>78</v>
      </c>
      <c r="Z147" s="23" t="s">
        <v>75</v>
      </c>
      <c r="AA147" s="137">
        <f t="shared" si="10"/>
        <v>0</v>
      </c>
      <c r="AB147" s="142">
        <f>U147*X147*S147</f>
        <v>0</v>
      </c>
      <c r="AC147" s="139"/>
      <c r="AD147" s="140"/>
      <c r="AE147" s="140"/>
    </row>
    <row r="148" spans="1:31" s="17" customFormat="1" ht="20.100000000000001" hidden="1" customHeight="1" x14ac:dyDescent="0.25">
      <c r="A148" s="141"/>
      <c r="B148" s="136"/>
      <c r="C148" s="20"/>
      <c r="D148" s="20"/>
      <c r="E148" s="20"/>
      <c r="F148" s="20"/>
      <c r="G148" s="20"/>
      <c r="H148" s="34"/>
      <c r="I148" s="34"/>
      <c r="J148" s="35"/>
      <c r="K148" s="49"/>
      <c r="L148" s="26" t="s">
        <v>270</v>
      </c>
      <c r="M148" s="25"/>
      <c r="N148" s="25"/>
      <c r="O148" s="25"/>
      <c r="P148" s="24"/>
      <c r="Q148" s="24"/>
      <c r="R148" s="25"/>
      <c r="S148" s="27"/>
      <c r="T148" s="25"/>
      <c r="U148" s="25"/>
      <c r="V148" s="25" t="s">
        <v>70</v>
      </c>
      <c r="W148" s="25"/>
      <c r="X148" s="25">
        <v>10</v>
      </c>
      <c r="Y148" s="25" t="s">
        <v>78</v>
      </c>
      <c r="Z148" s="23" t="s">
        <v>75</v>
      </c>
      <c r="AA148" s="137">
        <f t="shared" si="10"/>
        <v>0</v>
      </c>
      <c r="AB148" s="142">
        <f>U148*X148</f>
        <v>0</v>
      </c>
      <c r="AC148" s="139"/>
      <c r="AD148" s="140"/>
      <c r="AE148" s="140"/>
    </row>
    <row r="149" spans="1:31" s="17" customFormat="1" ht="20.100000000000001" hidden="1" customHeight="1" x14ac:dyDescent="0.25">
      <c r="A149" s="141"/>
      <c r="B149" s="136"/>
      <c r="C149" s="20"/>
      <c r="D149" s="21"/>
      <c r="E149" s="21"/>
      <c r="F149" s="21"/>
      <c r="G149" s="20"/>
      <c r="H149" s="34"/>
      <c r="I149" s="34"/>
      <c r="J149" s="35"/>
      <c r="K149" s="49"/>
      <c r="L149" s="60" t="s">
        <v>244</v>
      </c>
      <c r="M149" s="25"/>
      <c r="N149" s="25"/>
      <c r="O149" s="25"/>
      <c r="P149" s="24"/>
      <c r="Q149" s="24"/>
      <c r="R149" s="25"/>
      <c r="S149" s="27"/>
      <c r="T149" s="25"/>
      <c r="U149" s="25"/>
      <c r="V149" s="25" t="s">
        <v>70</v>
      </c>
      <c r="W149" s="25"/>
      <c r="X149" s="25">
        <v>1</v>
      </c>
      <c r="Y149" s="25" t="s">
        <v>76</v>
      </c>
      <c r="Z149" s="23" t="s">
        <v>75</v>
      </c>
      <c r="AA149" s="137">
        <f t="shared" si="10"/>
        <v>0</v>
      </c>
      <c r="AB149" s="142">
        <f>U149*X149</f>
        <v>0</v>
      </c>
      <c r="AC149" s="139"/>
      <c r="AD149" s="140"/>
      <c r="AE149" s="140"/>
    </row>
    <row r="150" spans="1:31" s="53" customFormat="1" ht="20.100000000000001" hidden="1" customHeight="1" x14ac:dyDescent="0.25">
      <c r="A150" s="73"/>
      <c r="B150" s="74"/>
      <c r="C150" s="10"/>
      <c r="D150" s="71"/>
      <c r="E150" s="71"/>
      <c r="F150" s="71"/>
      <c r="G150" s="10"/>
      <c r="H150" s="69"/>
      <c r="I150" s="69"/>
      <c r="J150" s="70"/>
      <c r="K150" s="76"/>
      <c r="L150" s="60" t="s">
        <v>245</v>
      </c>
      <c r="M150" s="9"/>
      <c r="N150" s="9"/>
      <c r="O150" s="9"/>
      <c r="P150" s="57"/>
      <c r="Q150" s="57"/>
      <c r="R150" s="9"/>
      <c r="S150" s="58"/>
      <c r="T150" s="9"/>
      <c r="U150" s="25"/>
      <c r="V150" s="25" t="s">
        <v>70</v>
      </c>
      <c r="W150" s="25"/>
      <c r="X150" s="25">
        <v>10</v>
      </c>
      <c r="Y150" s="25" t="s">
        <v>78</v>
      </c>
      <c r="Z150" s="23" t="s">
        <v>75</v>
      </c>
      <c r="AA150" s="137">
        <f t="shared" si="10"/>
        <v>0</v>
      </c>
      <c r="AB150" s="44">
        <f>U150*X150</f>
        <v>0</v>
      </c>
      <c r="AC150" s="52"/>
      <c r="AD150" s="78"/>
      <c r="AE150" s="78"/>
    </row>
    <row r="151" spans="1:31" s="17" customFormat="1" ht="20.100000000000001" hidden="1" customHeight="1" x14ac:dyDescent="0.25">
      <c r="A151" s="141"/>
      <c r="B151" s="136"/>
      <c r="C151" s="20"/>
      <c r="D151" s="21"/>
      <c r="E151" s="21"/>
      <c r="F151" s="21"/>
      <c r="G151" s="20"/>
      <c r="H151" s="34"/>
      <c r="I151" s="34"/>
      <c r="J151" s="35"/>
      <c r="K151" s="49"/>
      <c r="L151" s="26" t="s">
        <v>184</v>
      </c>
      <c r="M151" s="25"/>
      <c r="N151" s="25"/>
      <c r="O151" s="25"/>
      <c r="P151" s="24"/>
      <c r="Q151" s="24"/>
      <c r="R151" s="25"/>
      <c r="S151" s="27"/>
      <c r="T151" s="25"/>
      <c r="U151" s="24"/>
      <c r="V151" s="25"/>
      <c r="W151" s="25"/>
      <c r="X151" s="25"/>
      <c r="Y151" s="25"/>
      <c r="Z151" s="23"/>
      <c r="AA151" s="137">
        <f t="shared" si="10"/>
        <v>0</v>
      </c>
      <c r="AB151" s="142">
        <f>SUM(AB152:AB154)</f>
        <v>0</v>
      </c>
      <c r="AC151" s="139"/>
      <c r="AD151" s="140"/>
      <c r="AE151" s="140"/>
    </row>
    <row r="152" spans="1:31" s="17" customFormat="1" ht="20.100000000000001" hidden="1" customHeight="1" x14ac:dyDescent="0.25">
      <c r="A152" s="141"/>
      <c r="B152" s="136"/>
      <c r="C152" s="20"/>
      <c r="D152" s="20"/>
      <c r="E152" s="20"/>
      <c r="F152" s="20"/>
      <c r="G152" s="20"/>
      <c r="H152" s="34"/>
      <c r="I152" s="34"/>
      <c r="J152" s="35"/>
      <c r="K152" s="49"/>
      <c r="L152" s="151" t="s">
        <v>181</v>
      </c>
      <c r="M152" s="25"/>
      <c r="N152" s="25"/>
      <c r="O152" s="25"/>
      <c r="P152" s="24"/>
      <c r="Q152" s="24"/>
      <c r="R152" s="25"/>
      <c r="S152" s="27"/>
      <c r="T152" s="25"/>
      <c r="U152" s="25"/>
      <c r="V152" s="25" t="s">
        <v>70</v>
      </c>
      <c r="W152" s="25"/>
      <c r="X152" s="25">
        <v>12</v>
      </c>
      <c r="Y152" s="25" t="s">
        <v>63</v>
      </c>
      <c r="Z152" s="23" t="s">
        <v>75</v>
      </c>
      <c r="AA152" s="137">
        <f t="shared" si="10"/>
        <v>0</v>
      </c>
      <c r="AB152" s="44">
        <f>U152*X152</f>
        <v>0</v>
      </c>
      <c r="AC152" s="139"/>
      <c r="AD152" s="140"/>
      <c r="AE152" s="140"/>
    </row>
    <row r="153" spans="1:31" s="17" customFormat="1" ht="20.100000000000001" hidden="1" customHeight="1" x14ac:dyDescent="0.25">
      <c r="A153" s="141"/>
      <c r="B153" s="136"/>
      <c r="C153" s="20"/>
      <c r="D153" s="20"/>
      <c r="E153" s="20"/>
      <c r="F153" s="20"/>
      <c r="G153" s="20"/>
      <c r="H153" s="34"/>
      <c r="I153" s="34"/>
      <c r="J153" s="35"/>
      <c r="K153" s="49"/>
      <c r="L153" s="26" t="s">
        <v>186</v>
      </c>
      <c r="M153" s="25"/>
      <c r="N153" s="25"/>
      <c r="O153" s="25"/>
      <c r="P153" s="24"/>
      <c r="Q153" s="24"/>
      <c r="R153" s="25"/>
      <c r="S153" s="27"/>
      <c r="T153" s="25"/>
      <c r="U153" s="24"/>
      <c r="V153" s="25" t="s">
        <v>70</v>
      </c>
      <c r="W153" s="25"/>
      <c r="X153" s="25">
        <v>12</v>
      </c>
      <c r="Y153" s="25" t="s">
        <v>63</v>
      </c>
      <c r="Z153" s="23" t="s">
        <v>75</v>
      </c>
      <c r="AA153" s="137">
        <f t="shared" si="10"/>
        <v>0</v>
      </c>
      <c r="AB153" s="142">
        <f>U153*X153</f>
        <v>0</v>
      </c>
      <c r="AC153" s="139"/>
      <c r="AD153" s="140"/>
      <c r="AE153" s="140"/>
    </row>
    <row r="154" spans="1:31" s="17" customFormat="1" ht="20.100000000000001" hidden="1" customHeight="1" x14ac:dyDescent="0.25">
      <c r="A154" s="141"/>
      <c r="B154" s="136"/>
      <c r="C154" s="20"/>
      <c r="D154" s="21"/>
      <c r="E154" s="21"/>
      <c r="F154" s="21"/>
      <c r="G154" s="20"/>
      <c r="H154" s="34"/>
      <c r="I154" s="34"/>
      <c r="J154" s="35"/>
      <c r="K154" s="49"/>
      <c r="L154" s="151" t="s">
        <v>246</v>
      </c>
      <c r="M154" s="25"/>
      <c r="N154" s="25"/>
      <c r="O154" s="25"/>
      <c r="P154" s="24"/>
      <c r="Q154" s="25"/>
      <c r="R154" s="25"/>
      <c r="S154" s="27">
        <v>4</v>
      </c>
      <c r="T154" s="25" t="s">
        <v>79</v>
      </c>
      <c r="U154" s="24"/>
      <c r="V154" s="25" t="s">
        <v>70</v>
      </c>
      <c r="W154" s="25"/>
      <c r="X154" s="25">
        <v>12</v>
      </c>
      <c r="Y154" s="25" t="s">
        <v>63</v>
      </c>
      <c r="Z154" s="23" t="s">
        <v>75</v>
      </c>
      <c r="AA154" s="137">
        <f t="shared" si="10"/>
        <v>0</v>
      </c>
      <c r="AB154" s="142">
        <f>U154*X154*S154</f>
        <v>0</v>
      </c>
      <c r="AC154" s="139"/>
      <c r="AD154" s="158"/>
      <c r="AE154" s="140"/>
    </row>
    <row r="155" spans="1:31" s="17" customFormat="1" ht="20.100000000000001" hidden="1" customHeight="1" x14ac:dyDescent="0.25">
      <c r="A155" s="141"/>
      <c r="B155" s="136"/>
      <c r="C155" s="20"/>
      <c r="D155" s="21"/>
      <c r="E155" s="21"/>
      <c r="F155" s="21"/>
      <c r="G155" s="20"/>
      <c r="H155" s="34"/>
      <c r="I155" s="34"/>
      <c r="J155" s="35"/>
      <c r="K155" s="49"/>
      <c r="L155" s="26" t="s">
        <v>178</v>
      </c>
      <c r="M155" s="25"/>
      <c r="N155" s="25"/>
      <c r="O155" s="25"/>
      <c r="P155" s="24"/>
      <c r="Q155" s="25"/>
      <c r="R155" s="25"/>
      <c r="S155" s="27"/>
      <c r="T155" s="25"/>
      <c r="U155" s="24"/>
      <c r="V155" s="25"/>
      <c r="W155" s="25"/>
      <c r="X155" s="25"/>
      <c r="Y155" s="25"/>
      <c r="Z155" s="23"/>
      <c r="AA155" s="137">
        <f t="shared" si="10"/>
        <v>0</v>
      </c>
      <c r="AB155" s="44">
        <f>SUM(AB156:AB157)</f>
        <v>0</v>
      </c>
      <c r="AC155" s="139"/>
      <c r="AD155" s="158"/>
      <c r="AE155" s="140"/>
    </row>
    <row r="156" spans="1:31" s="17" customFormat="1" ht="20.100000000000001" hidden="1" customHeight="1" x14ac:dyDescent="0.25">
      <c r="A156" s="141"/>
      <c r="B156" s="136"/>
      <c r="C156" s="20"/>
      <c r="D156" s="21"/>
      <c r="E156" s="21"/>
      <c r="F156" s="21"/>
      <c r="G156" s="20"/>
      <c r="H156" s="34"/>
      <c r="I156" s="34"/>
      <c r="J156" s="35"/>
      <c r="K156" s="49"/>
      <c r="L156" s="151" t="s">
        <v>190</v>
      </c>
      <c r="M156" s="25"/>
      <c r="N156" s="25"/>
      <c r="O156" s="25"/>
      <c r="P156" s="24"/>
      <c r="Q156" s="25"/>
      <c r="R156" s="25"/>
      <c r="S156" s="27"/>
      <c r="T156" s="25"/>
      <c r="U156" s="24"/>
      <c r="V156" s="25" t="s">
        <v>70</v>
      </c>
      <c r="W156" s="25"/>
      <c r="X156" s="25">
        <v>1</v>
      </c>
      <c r="Y156" s="25" t="s">
        <v>78</v>
      </c>
      <c r="Z156" s="23" t="s">
        <v>75</v>
      </c>
      <c r="AA156" s="137">
        <f t="shared" si="10"/>
        <v>0</v>
      </c>
      <c r="AB156" s="44">
        <f t="shared" ref="AB156:AB157" si="11">U156*X156</f>
        <v>0</v>
      </c>
      <c r="AC156" s="139"/>
      <c r="AD156" s="158"/>
      <c r="AE156" s="140"/>
    </row>
    <row r="157" spans="1:31" s="17" customFormat="1" ht="20.100000000000001" hidden="1" customHeight="1" x14ac:dyDescent="0.25">
      <c r="A157" s="141"/>
      <c r="B157" s="136"/>
      <c r="C157" s="20"/>
      <c r="D157" s="21"/>
      <c r="E157" s="21"/>
      <c r="F157" s="21"/>
      <c r="G157" s="20"/>
      <c r="H157" s="34"/>
      <c r="I157" s="34"/>
      <c r="J157" s="35"/>
      <c r="K157" s="49"/>
      <c r="L157" s="151" t="s">
        <v>189</v>
      </c>
      <c r="M157" s="25"/>
      <c r="N157" s="25"/>
      <c r="O157" s="25"/>
      <c r="P157" s="24"/>
      <c r="Q157" s="25"/>
      <c r="R157" s="25"/>
      <c r="S157" s="27"/>
      <c r="T157" s="25"/>
      <c r="U157" s="24"/>
      <c r="V157" s="25" t="s">
        <v>70</v>
      </c>
      <c r="W157" s="25"/>
      <c r="X157" s="25">
        <v>1</v>
      </c>
      <c r="Y157" s="25" t="s">
        <v>78</v>
      </c>
      <c r="Z157" s="23" t="s">
        <v>75</v>
      </c>
      <c r="AA157" s="137">
        <f t="shared" si="10"/>
        <v>0</v>
      </c>
      <c r="AB157" s="142">
        <f t="shared" si="11"/>
        <v>0</v>
      </c>
      <c r="AC157" s="139"/>
      <c r="AD157" s="158"/>
      <c r="AE157" s="140"/>
    </row>
    <row r="158" spans="1:31" s="17" customFormat="1" ht="20.100000000000001" hidden="1" customHeight="1" x14ac:dyDescent="0.25">
      <c r="A158" s="141"/>
      <c r="B158" s="136"/>
      <c r="C158" s="20"/>
      <c r="D158" s="21"/>
      <c r="E158" s="21"/>
      <c r="F158" s="21"/>
      <c r="G158" s="20"/>
      <c r="H158" s="34"/>
      <c r="I158" s="34"/>
      <c r="J158" s="35"/>
      <c r="K158" s="49"/>
      <c r="L158" s="151" t="s">
        <v>155</v>
      </c>
      <c r="M158" s="25"/>
      <c r="N158" s="25"/>
      <c r="O158" s="25"/>
      <c r="P158" s="24"/>
      <c r="Q158" s="24"/>
      <c r="R158" s="25"/>
      <c r="S158" s="27"/>
      <c r="T158" s="25"/>
      <c r="U158" s="24"/>
      <c r="V158" s="25"/>
      <c r="W158" s="25"/>
      <c r="X158" s="25"/>
      <c r="Y158" s="25"/>
      <c r="Z158" s="23"/>
      <c r="AA158" s="137">
        <f t="shared" si="10"/>
        <v>0</v>
      </c>
      <c r="AB158" s="142">
        <f>SUM(AB159:AB161)</f>
        <v>0</v>
      </c>
      <c r="AC158" s="139"/>
      <c r="AD158" s="140"/>
      <c r="AE158" s="140"/>
    </row>
    <row r="159" spans="1:31" s="17" customFormat="1" ht="20.100000000000001" hidden="1" customHeight="1" x14ac:dyDescent="0.25">
      <c r="A159" s="141"/>
      <c r="B159" s="136"/>
      <c r="C159" s="20"/>
      <c r="D159" s="21"/>
      <c r="E159" s="21"/>
      <c r="F159" s="21"/>
      <c r="G159" s="20"/>
      <c r="H159" s="34"/>
      <c r="I159" s="34"/>
      <c r="J159" s="35"/>
      <c r="K159" s="49"/>
      <c r="L159" s="26" t="s">
        <v>273</v>
      </c>
      <c r="M159" s="25"/>
      <c r="N159" s="25"/>
      <c r="O159" s="25"/>
      <c r="P159" s="24"/>
      <c r="Q159" s="24"/>
      <c r="R159" s="25"/>
      <c r="S159" s="27">
        <v>1</v>
      </c>
      <c r="T159" s="25" t="s">
        <v>79</v>
      </c>
      <c r="U159" s="24"/>
      <c r="V159" s="25" t="s">
        <v>70</v>
      </c>
      <c r="W159" s="25"/>
      <c r="X159" s="25">
        <v>12</v>
      </c>
      <c r="Y159" s="25" t="s">
        <v>63</v>
      </c>
      <c r="Z159" s="23" t="s">
        <v>75</v>
      </c>
      <c r="AA159" s="137">
        <f t="shared" si="10"/>
        <v>0</v>
      </c>
      <c r="AB159" s="44">
        <f>U159*S159*X159</f>
        <v>0</v>
      </c>
      <c r="AC159" s="139"/>
      <c r="AD159" s="140"/>
      <c r="AE159" s="140"/>
    </row>
    <row r="160" spans="1:31" s="17" customFormat="1" ht="20.100000000000001" hidden="1" customHeight="1" x14ac:dyDescent="0.25">
      <c r="A160" s="141"/>
      <c r="B160" s="136"/>
      <c r="C160" s="20"/>
      <c r="D160" s="21"/>
      <c r="E160" s="21"/>
      <c r="F160" s="21"/>
      <c r="G160" s="20"/>
      <c r="H160" s="34"/>
      <c r="I160" s="34"/>
      <c r="J160" s="35"/>
      <c r="K160" s="49"/>
      <c r="L160" s="26" t="s">
        <v>274</v>
      </c>
      <c r="M160" s="25"/>
      <c r="N160" s="25"/>
      <c r="O160" s="25"/>
      <c r="P160" s="24"/>
      <c r="Q160" s="24"/>
      <c r="R160" s="25"/>
      <c r="S160" s="27">
        <v>4</v>
      </c>
      <c r="T160" s="25" t="s">
        <v>79</v>
      </c>
      <c r="U160" s="24"/>
      <c r="V160" s="25" t="s">
        <v>70</v>
      </c>
      <c r="W160" s="25"/>
      <c r="X160" s="25">
        <v>12</v>
      </c>
      <c r="Y160" s="25" t="s">
        <v>63</v>
      </c>
      <c r="Z160" s="23" t="s">
        <v>75</v>
      </c>
      <c r="AA160" s="137">
        <f t="shared" si="10"/>
        <v>0</v>
      </c>
      <c r="AB160" s="44">
        <f>U160*S160*X160</f>
        <v>0</v>
      </c>
      <c r="AC160" s="139"/>
      <c r="AD160" s="140"/>
      <c r="AE160" s="140"/>
    </row>
    <row r="161" spans="1:31" s="143" customFormat="1" ht="20.100000000000001" hidden="1" customHeight="1" x14ac:dyDescent="0.25">
      <c r="A161" s="141"/>
      <c r="B161" s="136"/>
      <c r="C161" s="20"/>
      <c r="D161" s="20"/>
      <c r="E161" s="20"/>
      <c r="F161" s="20"/>
      <c r="G161" s="20"/>
      <c r="H161" s="34"/>
      <c r="I161" s="34"/>
      <c r="J161" s="35"/>
      <c r="K161" s="49"/>
      <c r="L161" s="26" t="s">
        <v>188</v>
      </c>
      <c r="M161" s="25"/>
      <c r="N161" s="25"/>
      <c r="O161" s="25"/>
      <c r="P161" s="24"/>
      <c r="Q161" s="24"/>
      <c r="R161" s="25"/>
      <c r="S161" s="27"/>
      <c r="T161" s="25"/>
      <c r="U161" s="24"/>
      <c r="V161" s="25" t="s">
        <v>70</v>
      </c>
      <c r="W161" s="25"/>
      <c r="X161" s="25">
        <v>12</v>
      </c>
      <c r="Y161" s="25" t="s">
        <v>63</v>
      </c>
      <c r="Z161" s="23" t="s">
        <v>75</v>
      </c>
      <c r="AA161" s="137">
        <f t="shared" si="10"/>
        <v>0</v>
      </c>
      <c r="AB161" s="44">
        <f>U161*X161</f>
        <v>0</v>
      </c>
      <c r="AC161" s="139"/>
      <c r="AD161" s="140"/>
      <c r="AE161" s="148"/>
    </row>
    <row r="162" spans="1:31" s="143" customFormat="1" ht="20.100000000000001" hidden="1" customHeight="1" x14ac:dyDescent="0.25">
      <c r="A162" s="141"/>
      <c r="B162" s="136"/>
      <c r="C162" s="20"/>
      <c r="D162" s="21"/>
      <c r="E162" s="21"/>
      <c r="F162" s="21"/>
      <c r="G162" s="20"/>
      <c r="H162" s="34"/>
      <c r="I162" s="34"/>
      <c r="J162" s="35"/>
      <c r="K162" s="49"/>
      <c r="L162" s="151" t="s">
        <v>179</v>
      </c>
      <c r="M162" s="25"/>
      <c r="N162" s="25"/>
      <c r="O162" s="25"/>
      <c r="P162" s="24"/>
      <c r="Q162" s="24"/>
      <c r="R162" s="25"/>
      <c r="S162" s="27">
        <v>2</v>
      </c>
      <c r="T162" s="25" t="s">
        <v>79</v>
      </c>
      <c r="U162" s="24"/>
      <c r="V162" s="25" t="s">
        <v>70</v>
      </c>
      <c r="W162" s="25"/>
      <c r="X162" s="25">
        <v>12</v>
      </c>
      <c r="Y162" s="25" t="s">
        <v>63</v>
      </c>
      <c r="Z162" s="23" t="s">
        <v>75</v>
      </c>
      <c r="AA162" s="137">
        <f t="shared" si="10"/>
        <v>0</v>
      </c>
      <c r="AB162" s="44">
        <f>U162*S162*X162</f>
        <v>0</v>
      </c>
      <c r="AC162" s="139"/>
      <c r="AD162" s="140"/>
      <c r="AE162" s="148"/>
    </row>
    <row r="163" spans="1:31" s="17" customFormat="1" ht="20.100000000000001" hidden="1" customHeight="1" x14ac:dyDescent="0.25">
      <c r="A163" s="141"/>
      <c r="B163" s="136"/>
      <c r="C163" s="20"/>
      <c r="D163" s="21"/>
      <c r="E163" s="21"/>
      <c r="F163" s="21"/>
      <c r="G163" s="20"/>
      <c r="H163" s="34"/>
      <c r="I163" s="34"/>
      <c r="J163" s="35"/>
      <c r="K163" s="49"/>
      <c r="L163" s="151" t="s">
        <v>157</v>
      </c>
      <c r="M163" s="25"/>
      <c r="N163" s="25"/>
      <c r="O163" s="25"/>
      <c r="P163" s="24"/>
      <c r="Q163" s="24"/>
      <c r="R163" s="25"/>
      <c r="S163" s="27">
        <v>10</v>
      </c>
      <c r="T163" s="25" t="s">
        <v>65</v>
      </c>
      <c r="U163" s="24"/>
      <c r="V163" s="25" t="s">
        <v>70</v>
      </c>
      <c r="W163" s="25"/>
      <c r="X163" s="25">
        <v>6</v>
      </c>
      <c r="Y163" s="25" t="s">
        <v>78</v>
      </c>
      <c r="Z163" s="23" t="s">
        <v>75</v>
      </c>
      <c r="AA163" s="149">
        <f t="shared" si="10"/>
        <v>0</v>
      </c>
      <c r="AB163" s="44">
        <f>U163*S163*X163</f>
        <v>0</v>
      </c>
      <c r="AC163" s="139"/>
      <c r="AD163" s="140"/>
      <c r="AE163" s="140"/>
    </row>
    <row r="164" spans="1:31" s="17" customFormat="1" ht="20.100000000000001" hidden="1" customHeight="1" x14ac:dyDescent="0.25">
      <c r="A164" s="29"/>
      <c r="B164" s="18"/>
      <c r="C164" s="28"/>
      <c r="D164" s="28"/>
      <c r="E164" s="28"/>
      <c r="F164" s="28"/>
      <c r="G164" s="43" t="s">
        <v>132</v>
      </c>
      <c r="H164" s="135">
        <f>AA164</f>
        <v>0</v>
      </c>
      <c r="I164" s="135"/>
      <c r="J164" s="36"/>
      <c r="K164" s="49"/>
      <c r="L164" s="129" t="s">
        <v>39</v>
      </c>
      <c r="M164" s="47"/>
      <c r="N164" s="47"/>
      <c r="O164" s="47"/>
      <c r="P164" s="30"/>
      <c r="Q164" s="30"/>
      <c r="R164" s="47"/>
      <c r="S164" s="48"/>
      <c r="T164" s="47"/>
      <c r="U164" s="47"/>
      <c r="V164" s="47"/>
      <c r="W164" s="47"/>
      <c r="X164" s="47"/>
      <c r="Y164" s="47"/>
      <c r="Z164" s="40"/>
      <c r="AA164" s="137">
        <f>AB164/1000</f>
        <v>0</v>
      </c>
      <c r="AB164" s="138">
        <f>AB165+AB177</f>
        <v>0</v>
      </c>
      <c r="AC164" s="139"/>
      <c r="AD164" s="140"/>
      <c r="AE164" s="140"/>
    </row>
    <row r="165" spans="1:31" s="17" customFormat="1" ht="20.100000000000001" hidden="1" customHeight="1" x14ac:dyDescent="0.25">
      <c r="A165" s="141"/>
      <c r="B165" s="136"/>
      <c r="C165" s="20"/>
      <c r="D165" s="20"/>
      <c r="E165" s="20"/>
      <c r="F165" s="20"/>
      <c r="G165" s="20"/>
      <c r="H165" s="34"/>
      <c r="I165" s="34"/>
      <c r="J165" s="35"/>
      <c r="K165" s="49"/>
      <c r="L165" s="151" t="s">
        <v>169</v>
      </c>
      <c r="M165" s="25"/>
      <c r="N165" s="25"/>
      <c r="O165" s="25"/>
      <c r="P165" s="24"/>
      <c r="Q165" s="24"/>
      <c r="R165" s="25"/>
      <c r="S165" s="27"/>
      <c r="T165" s="25"/>
      <c r="U165" s="25"/>
      <c r="V165" s="25"/>
      <c r="W165" s="25"/>
      <c r="X165" s="146"/>
      <c r="Y165" s="25"/>
      <c r="Z165" s="23"/>
      <c r="AA165" s="137">
        <f>AB165/1000</f>
        <v>0</v>
      </c>
      <c r="AB165" s="142">
        <f>AB166+AB167+AB168+AB169+AB173</f>
        <v>0</v>
      </c>
      <c r="AC165" s="139"/>
      <c r="AD165" s="140"/>
      <c r="AE165" s="140"/>
    </row>
    <row r="166" spans="1:31" s="17" customFormat="1" ht="20.100000000000001" hidden="1" customHeight="1" x14ac:dyDescent="0.25">
      <c r="A166" s="141"/>
      <c r="B166" s="136"/>
      <c r="C166" s="20"/>
      <c r="D166" s="20"/>
      <c r="E166" s="20"/>
      <c r="F166" s="20"/>
      <c r="G166" s="20"/>
      <c r="H166" s="34"/>
      <c r="I166" s="34"/>
      <c r="J166" s="35"/>
      <c r="K166" s="49"/>
      <c r="L166" s="26" t="s">
        <v>276</v>
      </c>
      <c r="M166" s="25"/>
      <c r="N166" s="25"/>
      <c r="O166" s="25"/>
      <c r="P166" s="24"/>
      <c r="Q166" s="24"/>
      <c r="R166" s="25"/>
      <c r="S166" s="27"/>
      <c r="T166" s="25"/>
      <c r="U166" s="24"/>
      <c r="V166" s="25" t="s">
        <v>70</v>
      </c>
      <c r="W166" s="25"/>
      <c r="X166" s="25">
        <v>12</v>
      </c>
      <c r="Y166" s="25" t="s">
        <v>63</v>
      </c>
      <c r="Z166" s="23" t="s">
        <v>75</v>
      </c>
      <c r="AA166" s="137">
        <f t="shared" ref="AA166:AA177" si="12">AB166/1000</f>
        <v>0</v>
      </c>
      <c r="AB166" s="44">
        <f>U166*X166</f>
        <v>0</v>
      </c>
      <c r="AC166" s="139"/>
      <c r="AD166" s="140"/>
      <c r="AE166" s="140"/>
    </row>
    <row r="167" spans="1:31" s="17" customFormat="1" ht="20.100000000000001" hidden="1" customHeight="1" x14ac:dyDescent="0.25">
      <c r="A167" s="141"/>
      <c r="B167" s="136"/>
      <c r="C167" s="20"/>
      <c r="D167" s="20"/>
      <c r="E167" s="20"/>
      <c r="F167" s="20"/>
      <c r="G167" s="20"/>
      <c r="H167" s="34"/>
      <c r="I167" s="34"/>
      <c r="J167" s="35"/>
      <c r="K167" s="49"/>
      <c r="L167" s="26" t="s">
        <v>277</v>
      </c>
      <c r="M167" s="25"/>
      <c r="N167" s="25"/>
      <c r="O167" s="25"/>
      <c r="P167" s="24"/>
      <c r="Q167" s="24"/>
      <c r="R167" s="25"/>
      <c r="S167" s="27"/>
      <c r="T167" s="25"/>
      <c r="U167" s="24"/>
      <c r="V167" s="25" t="s">
        <v>70</v>
      </c>
      <c r="W167" s="25"/>
      <c r="X167" s="25">
        <v>12</v>
      </c>
      <c r="Y167" s="25" t="s">
        <v>63</v>
      </c>
      <c r="Z167" s="23" t="s">
        <v>75</v>
      </c>
      <c r="AA167" s="137">
        <f t="shared" si="12"/>
        <v>0</v>
      </c>
      <c r="AB167" s="44">
        <f>U167*X167</f>
        <v>0</v>
      </c>
      <c r="AC167" s="139"/>
      <c r="AD167" s="140"/>
      <c r="AE167" s="140"/>
    </row>
    <row r="168" spans="1:31" s="17" customFormat="1" ht="20.100000000000001" hidden="1" customHeight="1" x14ac:dyDescent="0.25">
      <c r="A168" s="141"/>
      <c r="B168" s="136"/>
      <c r="C168" s="20"/>
      <c r="D168" s="20"/>
      <c r="E168" s="20"/>
      <c r="F168" s="20"/>
      <c r="G168" s="20"/>
      <c r="H168" s="34"/>
      <c r="I168" s="34"/>
      <c r="J168" s="35"/>
      <c r="K168" s="49"/>
      <c r="L168" s="26" t="s">
        <v>278</v>
      </c>
      <c r="M168" s="25"/>
      <c r="N168" s="25"/>
      <c r="O168" s="25"/>
      <c r="P168" s="24"/>
      <c r="Q168" s="24"/>
      <c r="R168" s="25"/>
      <c r="S168" s="27"/>
      <c r="T168" s="25"/>
      <c r="U168" s="24"/>
      <c r="V168" s="25" t="s">
        <v>70</v>
      </c>
      <c r="W168" s="25"/>
      <c r="X168" s="25">
        <v>6</v>
      </c>
      <c r="Y168" s="25" t="s">
        <v>63</v>
      </c>
      <c r="Z168" s="23" t="s">
        <v>75</v>
      </c>
      <c r="AA168" s="137">
        <f t="shared" si="12"/>
        <v>0</v>
      </c>
      <c r="AB168" s="44">
        <f>U168*X168</f>
        <v>0</v>
      </c>
      <c r="AC168" s="139"/>
      <c r="AD168" s="140"/>
      <c r="AE168" s="140"/>
    </row>
    <row r="169" spans="1:31" s="17" customFormat="1" ht="20.100000000000001" hidden="1" customHeight="1" x14ac:dyDescent="0.25">
      <c r="A169" s="141"/>
      <c r="B169" s="136"/>
      <c r="C169" s="20"/>
      <c r="D169" s="20"/>
      <c r="E169" s="20"/>
      <c r="F169" s="20"/>
      <c r="G169" s="20"/>
      <c r="H169" s="34"/>
      <c r="I169" s="34"/>
      <c r="J169" s="35"/>
      <c r="K169" s="49"/>
      <c r="L169" s="26" t="s">
        <v>135</v>
      </c>
      <c r="M169" s="25"/>
      <c r="N169" s="25"/>
      <c r="O169" s="25"/>
      <c r="P169" s="24"/>
      <c r="Q169" s="24"/>
      <c r="R169" s="25"/>
      <c r="S169" s="27"/>
      <c r="T169" s="25"/>
      <c r="U169" s="150"/>
      <c r="V169" s="25"/>
      <c r="W169" s="25"/>
      <c r="X169" s="25"/>
      <c r="Y169" s="25"/>
      <c r="Z169" s="23"/>
      <c r="AA169" s="137">
        <f t="shared" si="12"/>
        <v>0</v>
      </c>
      <c r="AB169" s="142">
        <f>SUM(AB170:AB172)</f>
        <v>0</v>
      </c>
      <c r="AC169" s="139"/>
      <c r="AD169" s="140"/>
      <c r="AE169" s="140"/>
    </row>
    <row r="170" spans="1:31" s="17" customFormat="1" ht="20.100000000000001" hidden="1" customHeight="1" x14ac:dyDescent="0.25">
      <c r="A170" s="141"/>
      <c r="B170" s="136"/>
      <c r="C170" s="20"/>
      <c r="D170" s="20"/>
      <c r="E170" s="20"/>
      <c r="F170" s="20"/>
      <c r="G170" s="20"/>
      <c r="H170" s="34"/>
      <c r="I170" s="34"/>
      <c r="J170" s="35"/>
      <c r="K170" s="49"/>
      <c r="L170" s="26" t="s">
        <v>171</v>
      </c>
      <c r="M170" s="25"/>
      <c r="N170" s="25"/>
      <c r="O170" s="25"/>
      <c r="P170" s="24"/>
      <c r="Q170" s="24"/>
      <c r="R170" s="25"/>
      <c r="S170" s="27"/>
      <c r="T170" s="25"/>
      <c r="U170" s="150"/>
      <c r="V170" s="25" t="s">
        <v>70</v>
      </c>
      <c r="W170" s="25"/>
      <c r="X170" s="25">
        <v>1</v>
      </c>
      <c r="Y170" s="25" t="s">
        <v>78</v>
      </c>
      <c r="Z170" s="23" t="s">
        <v>75</v>
      </c>
      <c r="AA170" s="137">
        <f t="shared" si="12"/>
        <v>0</v>
      </c>
      <c r="AB170" s="142">
        <f t="shared" ref="AB170:AB172" si="13">U170*X170</f>
        <v>0</v>
      </c>
      <c r="AC170" s="139"/>
      <c r="AD170" s="140"/>
      <c r="AE170" s="140"/>
    </row>
    <row r="171" spans="1:31" s="17" customFormat="1" ht="20.100000000000001" hidden="1" customHeight="1" x14ac:dyDescent="0.25">
      <c r="A171" s="141"/>
      <c r="B171" s="136"/>
      <c r="C171" s="20"/>
      <c r="D171" s="20"/>
      <c r="E171" s="20"/>
      <c r="F171" s="20"/>
      <c r="G171" s="20"/>
      <c r="H171" s="34"/>
      <c r="I171" s="34"/>
      <c r="J171" s="35"/>
      <c r="K171" s="49"/>
      <c r="L171" s="26" t="s">
        <v>235</v>
      </c>
      <c r="M171" s="25"/>
      <c r="N171" s="25"/>
      <c r="O171" s="25"/>
      <c r="P171" s="24"/>
      <c r="Q171" s="24"/>
      <c r="R171" s="25"/>
      <c r="S171" s="27"/>
      <c r="T171" s="25"/>
      <c r="U171" s="150"/>
      <c r="V171" s="25" t="s">
        <v>70</v>
      </c>
      <c r="W171" s="25"/>
      <c r="X171" s="25">
        <v>11</v>
      </c>
      <c r="Y171" s="25" t="s">
        <v>78</v>
      </c>
      <c r="Z171" s="23" t="s">
        <v>75</v>
      </c>
      <c r="AA171" s="137">
        <f t="shared" si="12"/>
        <v>0</v>
      </c>
      <c r="AB171" s="142">
        <f t="shared" si="13"/>
        <v>0</v>
      </c>
      <c r="AC171" s="139"/>
      <c r="AD171" s="140"/>
      <c r="AE171" s="140"/>
    </row>
    <row r="172" spans="1:31" s="17" customFormat="1" ht="20.100000000000001" hidden="1" customHeight="1" x14ac:dyDescent="0.25">
      <c r="A172" s="141"/>
      <c r="B172" s="136"/>
      <c r="C172" s="20"/>
      <c r="D172" s="20"/>
      <c r="E172" s="20"/>
      <c r="F172" s="20"/>
      <c r="G172" s="20"/>
      <c r="H172" s="34"/>
      <c r="I172" s="34"/>
      <c r="J172" s="35"/>
      <c r="K172" s="49"/>
      <c r="L172" s="26" t="s">
        <v>275</v>
      </c>
      <c r="M172" s="25"/>
      <c r="N172" s="25"/>
      <c r="O172" s="25"/>
      <c r="P172" s="24"/>
      <c r="Q172" s="24"/>
      <c r="R172" s="25"/>
      <c r="S172" s="27"/>
      <c r="T172" s="25"/>
      <c r="U172" s="150"/>
      <c r="V172" s="25" t="s">
        <v>70</v>
      </c>
      <c r="W172" s="25"/>
      <c r="X172" s="25">
        <v>20</v>
      </c>
      <c r="Y172" s="25" t="s">
        <v>72</v>
      </c>
      <c r="Z172" s="23" t="s">
        <v>75</v>
      </c>
      <c r="AA172" s="137">
        <f t="shared" si="12"/>
        <v>0</v>
      </c>
      <c r="AB172" s="142">
        <f t="shared" si="13"/>
        <v>0</v>
      </c>
      <c r="AC172" s="139"/>
      <c r="AD172" s="140"/>
      <c r="AE172" s="140"/>
    </row>
    <row r="173" spans="1:31" s="17" customFormat="1" ht="20.100000000000001" hidden="1" customHeight="1" x14ac:dyDescent="0.25">
      <c r="A173" s="141"/>
      <c r="B173" s="136"/>
      <c r="C173" s="20"/>
      <c r="D173" s="20"/>
      <c r="E173" s="20"/>
      <c r="F173" s="20"/>
      <c r="G173" s="20"/>
      <c r="H173" s="34"/>
      <c r="I173" s="34"/>
      <c r="J173" s="35"/>
      <c r="K173" s="49"/>
      <c r="L173" s="26" t="s">
        <v>133</v>
      </c>
      <c r="M173" s="25"/>
      <c r="N173" s="25"/>
      <c r="O173" s="25"/>
      <c r="P173" s="24"/>
      <c r="Q173" s="24"/>
      <c r="R173" s="25"/>
      <c r="S173" s="27"/>
      <c r="T173" s="25"/>
      <c r="U173" s="25"/>
      <c r="V173" s="25"/>
      <c r="W173" s="25"/>
      <c r="X173" s="146"/>
      <c r="Y173" s="25"/>
      <c r="Z173" s="23"/>
      <c r="AA173" s="137">
        <f t="shared" si="12"/>
        <v>0</v>
      </c>
      <c r="AB173" s="44">
        <f>SUM(AB174:AB176)</f>
        <v>0</v>
      </c>
      <c r="AC173" s="139"/>
      <c r="AD173" s="140"/>
      <c r="AE173" s="140"/>
    </row>
    <row r="174" spans="1:31" s="17" customFormat="1" ht="20.100000000000001" hidden="1" customHeight="1" x14ac:dyDescent="0.25">
      <c r="A174" s="141"/>
      <c r="B174" s="136"/>
      <c r="C174" s="20"/>
      <c r="D174" s="20"/>
      <c r="E174" s="20"/>
      <c r="F174" s="20"/>
      <c r="G174" s="20"/>
      <c r="H174" s="34"/>
      <c r="I174" s="34"/>
      <c r="J174" s="35"/>
      <c r="K174" s="49"/>
      <c r="L174" s="26" t="s">
        <v>168</v>
      </c>
      <c r="M174" s="25"/>
      <c r="N174" s="25"/>
      <c r="O174" s="25"/>
      <c r="P174" s="24"/>
      <c r="Q174" s="25"/>
      <c r="R174" s="25"/>
      <c r="S174" s="27"/>
      <c r="T174" s="25"/>
      <c r="U174" s="24"/>
      <c r="V174" s="25" t="s">
        <v>70</v>
      </c>
      <c r="W174" s="25"/>
      <c r="X174" s="25">
        <v>15</v>
      </c>
      <c r="Y174" s="25" t="s">
        <v>61</v>
      </c>
      <c r="Z174" s="23" t="s">
        <v>75</v>
      </c>
      <c r="AA174" s="137">
        <f t="shared" si="12"/>
        <v>0</v>
      </c>
      <c r="AB174" s="142">
        <f>U174*X174</f>
        <v>0</v>
      </c>
      <c r="AC174" s="139"/>
      <c r="AD174" s="140"/>
      <c r="AE174" s="140"/>
    </row>
    <row r="175" spans="1:31" s="17" customFormat="1" ht="20.100000000000001" hidden="1" customHeight="1" x14ac:dyDescent="0.25">
      <c r="A175" s="141"/>
      <c r="B175" s="136"/>
      <c r="C175" s="20"/>
      <c r="D175" s="20"/>
      <c r="E175" s="20"/>
      <c r="F175" s="20"/>
      <c r="G175" s="20"/>
      <c r="H175" s="34"/>
      <c r="I175" s="34"/>
      <c r="J175" s="35"/>
      <c r="K175" s="49"/>
      <c r="L175" s="26" t="s">
        <v>280</v>
      </c>
      <c r="M175" s="25"/>
      <c r="N175" s="25"/>
      <c r="O175" s="25"/>
      <c r="P175" s="24"/>
      <c r="Q175" s="25"/>
      <c r="R175" s="25"/>
      <c r="S175" s="27"/>
      <c r="T175" s="25"/>
      <c r="U175" s="24"/>
      <c r="V175" s="25" t="s">
        <v>70</v>
      </c>
      <c r="W175" s="25"/>
      <c r="X175" s="25">
        <v>1</v>
      </c>
      <c r="Y175" s="25" t="s">
        <v>61</v>
      </c>
      <c r="Z175" s="23" t="s">
        <v>75</v>
      </c>
      <c r="AA175" s="137">
        <f t="shared" si="12"/>
        <v>0</v>
      </c>
      <c r="AB175" s="142">
        <f>U175*X175</f>
        <v>0</v>
      </c>
      <c r="AC175" s="139"/>
      <c r="AD175" s="140"/>
      <c r="AE175" s="140"/>
    </row>
    <row r="176" spans="1:31" s="17" customFormat="1" ht="20.100000000000001" hidden="1" customHeight="1" x14ac:dyDescent="0.25">
      <c r="A176" s="141"/>
      <c r="B176" s="136"/>
      <c r="C176" s="20"/>
      <c r="D176" s="20"/>
      <c r="E176" s="20"/>
      <c r="F176" s="20"/>
      <c r="G176" s="20"/>
      <c r="H176" s="34"/>
      <c r="I176" s="34"/>
      <c r="J176" s="35"/>
      <c r="K176" s="49"/>
      <c r="L176" s="26" t="s">
        <v>232</v>
      </c>
      <c r="M176" s="25"/>
      <c r="N176" s="25"/>
      <c r="O176" s="25"/>
      <c r="P176" s="24"/>
      <c r="Q176" s="25"/>
      <c r="R176" s="25"/>
      <c r="S176" s="27"/>
      <c r="T176" s="25"/>
      <c r="U176" s="24"/>
      <c r="V176" s="25" t="s">
        <v>70</v>
      </c>
      <c r="W176" s="25"/>
      <c r="X176" s="25">
        <v>8</v>
      </c>
      <c r="Y176" s="25" t="s">
        <v>72</v>
      </c>
      <c r="Z176" s="23" t="s">
        <v>75</v>
      </c>
      <c r="AA176" s="137">
        <f t="shared" si="12"/>
        <v>0</v>
      </c>
      <c r="AB176" s="142">
        <f>U176*X176</f>
        <v>0</v>
      </c>
      <c r="AC176" s="139"/>
      <c r="AD176" s="140"/>
      <c r="AE176" s="140"/>
    </row>
    <row r="177" spans="1:31" s="17" customFormat="1" ht="20.100000000000001" hidden="1" customHeight="1" x14ac:dyDescent="0.25">
      <c r="A177" s="141"/>
      <c r="B177" s="136"/>
      <c r="C177" s="20"/>
      <c r="D177" s="20"/>
      <c r="E177" s="20"/>
      <c r="F177" s="20"/>
      <c r="G177" s="20"/>
      <c r="H177" s="34"/>
      <c r="I177" s="34"/>
      <c r="J177" s="35"/>
      <c r="K177" s="49"/>
      <c r="L177" s="26" t="s">
        <v>233</v>
      </c>
      <c r="M177" s="25"/>
      <c r="N177" s="25"/>
      <c r="O177" s="25"/>
      <c r="P177" s="24"/>
      <c r="Q177" s="24"/>
      <c r="R177" s="25"/>
      <c r="S177" s="50">
        <v>1</v>
      </c>
      <c r="T177" s="2" t="s">
        <v>79</v>
      </c>
      <c r="U177" s="3"/>
      <c r="V177" s="2" t="s">
        <v>70</v>
      </c>
      <c r="W177" s="2"/>
      <c r="X177" s="2">
        <v>12</v>
      </c>
      <c r="Y177" s="2" t="s">
        <v>63</v>
      </c>
      <c r="Z177" s="7" t="s">
        <v>75</v>
      </c>
      <c r="AA177" s="149">
        <f t="shared" si="12"/>
        <v>0</v>
      </c>
      <c r="AB177" s="142">
        <f>+S177*U177*X177</f>
        <v>0</v>
      </c>
      <c r="AC177" s="139"/>
      <c r="AD177" s="140"/>
      <c r="AE177" s="140"/>
    </row>
    <row r="178" spans="1:31" s="53" customFormat="1" ht="20.100000000000001" hidden="1" customHeight="1" x14ac:dyDescent="0.25">
      <c r="A178" s="73"/>
      <c r="B178" s="74"/>
      <c r="C178" s="10"/>
      <c r="D178" s="71"/>
      <c r="E178" s="10"/>
      <c r="F178" s="92" t="s">
        <v>56</v>
      </c>
      <c r="G178" s="93"/>
      <c r="H178" s="75">
        <f>H179</f>
        <v>0</v>
      </c>
      <c r="I178" s="75"/>
      <c r="J178" s="87"/>
      <c r="K178" s="76"/>
      <c r="L178" s="68"/>
      <c r="M178" s="62"/>
      <c r="N178" s="62"/>
      <c r="O178" s="62"/>
      <c r="P178" s="63"/>
      <c r="Q178" s="63"/>
      <c r="R178" s="62"/>
      <c r="S178" s="84"/>
      <c r="T178" s="38"/>
      <c r="U178" s="38"/>
      <c r="V178" s="38"/>
      <c r="W178" s="38"/>
      <c r="X178" s="38"/>
      <c r="Y178" s="38"/>
      <c r="Z178" s="133"/>
      <c r="AA178" s="164"/>
      <c r="AB178" s="54"/>
      <c r="AC178" s="52"/>
      <c r="AD178" s="78"/>
      <c r="AE178" s="78"/>
    </row>
    <row r="179" spans="1:31" s="143" customFormat="1" ht="20.100000000000001" hidden="1" customHeight="1" x14ac:dyDescent="0.25">
      <c r="A179" s="141"/>
      <c r="B179" s="136"/>
      <c r="C179" s="20"/>
      <c r="D179" s="20"/>
      <c r="E179" s="20"/>
      <c r="F179" s="20"/>
      <c r="G179" s="42" t="s">
        <v>53</v>
      </c>
      <c r="H179" s="41">
        <f>AA179</f>
        <v>0</v>
      </c>
      <c r="I179" s="41"/>
      <c r="J179" s="36"/>
      <c r="K179" s="49"/>
      <c r="L179" s="129" t="s">
        <v>37</v>
      </c>
      <c r="M179" s="47"/>
      <c r="N179" s="47"/>
      <c r="O179" s="47"/>
      <c r="P179" s="30"/>
      <c r="Q179" s="30"/>
      <c r="R179" s="47"/>
      <c r="S179" s="27">
        <v>15</v>
      </c>
      <c r="T179" s="25" t="s">
        <v>65</v>
      </c>
      <c r="U179" s="24"/>
      <c r="V179" s="25" t="s">
        <v>70</v>
      </c>
      <c r="W179" s="25"/>
      <c r="X179" s="25">
        <v>12</v>
      </c>
      <c r="Y179" s="25" t="s">
        <v>63</v>
      </c>
      <c r="Z179" s="23" t="s">
        <v>75</v>
      </c>
      <c r="AA179" s="145">
        <f>+AB179/1000</f>
        <v>0</v>
      </c>
      <c r="AB179" s="142">
        <f>S179*U179*X179</f>
        <v>0</v>
      </c>
      <c r="AC179" s="139"/>
      <c r="AD179" s="140"/>
      <c r="AE179" s="148"/>
    </row>
    <row r="180" spans="1:31" s="53" customFormat="1" ht="20.100000000000001" hidden="1" customHeight="1" x14ac:dyDescent="0.25">
      <c r="A180" s="73"/>
      <c r="B180" s="74"/>
      <c r="C180" s="10"/>
      <c r="D180" s="71"/>
      <c r="E180" s="10"/>
      <c r="F180" s="92" t="s">
        <v>134</v>
      </c>
      <c r="G180" s="93"/>
      <c r="H180" s="91">
        <f>H181+H182</f>
        <v>0</v>
      </c>
      <c r="I180" s="91"/>
      <c r="J180" s="86"/>
      <c r="K180" s="76"/>
      <c r="L180" s="83"/>
      <c r="M180" s="38"/>
      <c r="N180" s="38"/>
      <c r="O180" s="38"/>
      <c r="P180" s="81"/>
      <c r="Q180" s="81"/>
      <c r="R180" s="38"/>
      <c r="S180" s="84"/>
      <c r="T180" s="38"/>
      <c r="U180" s="38"/>
      <c r="V180" s="38"/>
      <c r="W180" s="38"/>
      <c r="X180" s="38"/>
      <c r="Y180" s="38"/>
      <c r="Z180" s="133"/>
      <c r="AA180" s="164"/>
      <c r="AB180" s="54"/>
      <c r="AC180" s="52"/>
      <c r="AD180" s="78"/>
      <c r="AE180" s="78"/>
    </row>
    <row r="181" spans="1:31" s="53" customFormat="1" ht="20.100000000000001" hidden="1" customHeight="1" x14ac:dyDescent="0.25">
      <c r="A181" s="73"/>
      <c r="B181" s="74"/>
      <c r="C181" s="10"/>
      <c r="D181" s="71"/>
      <c r="E181" s="10"/>
      <c r="F181" s="71"/>
      <c r="G181" s="39" t="s">
        <v>170</v>
      </c>
      <c r="H181" s="69">
        <f>AA181</f>
        <v>0</v>
      </c>
      <c r="I181" s="69"/>
      <c r="J181" s="70"/>
      <c r="K181" s="76"/>
      <c r="L181" s="26" t="s">
        <v>231</v>
      </c>
      <c r="M181" s="9"/>
      <c r="N181" s="9"/>
      <c r="O181" s="9"/>
      <c r="P181" s="57"/>
      <c r="Q181" s="57"/>
      <c r="R181" s="9"/>
      <c r="S181" s="58"/>
      <c r="T181" s="9"/>
      <c r="U181" s="25"/>
      <c r="V181" s="25" t="s">
        <v>70</v>
      </c>
      <c r="W181" s="25"/>
      <c r="X181" s="25">
        <v>12</v>
      </c>
      <c r="Y181" s="25" t="s">
        <v>63</v>
      </c>
      <c r="Z181" s="23" t="s">
        <v>75</v>
      </c>
      <c r="AA181" s="137">
        <f t="shared" ref="AA181:AA182" si="14">AB181/1000</f>
        <v>0</v>
      </c>
      <c r="AB181" s="142">
        <f>U181*X181</f>
        <v>0</v>
      </c>
      <c r="AC181" s="52"/>
      <c r="AD181" s="78"/>
      <c r="AE181" s="78"/>
    </row>
    <row r="182" spans="1:31" s="143" customFormat="1" ht="20.100000000000001" hidden="1" customHeight="1" x14ac:dyDescent="0.25">
      <c r="A182" s="141"/>
      <c r="B182" s="136"/>
      <c r="C182" s="20"/>
      <c r="D182" s="20"/>
      <c r="E182" s="20"/>
      <c r="F182" s="20"/>
      <c r="G182" s="22" t="s">
        <v>136</v>
      </c>
      <c r="H182" s="34">
        <f>AA182</f>
        <v>0</v>
      </c>
      <c r="I182" s="34"/>
      <c r="J182" s="35"/>
      <c r="K182" s="49"/>
      <c r="L182" s="26" t="s">
        <v>137</v>
      </c>
      <c r="M182" s="25"/>
      <c r="N182" s="25"/>
      <c r="O182" s="25"/>
      <c r="P182" s="24"/>
      <c r="Q182" s="24"/>
      <c r="R182" s="25"/>
      <c r="S182" s="27"/>
      <c r="T182" s="25" t="s">
        <v>66</v>
      </c>
      <c r="U182" s="25"/>
      <c r="V182" s="25" t="s">
        <v>70</v>
      </c>
      <c r="W182" s="25"/>
      <c r="X182" s="25">
        <v>1</v>
      </c>
      <c r="Y182" s="25" t="s">
        <v>76</v>
      </c>
      <c r="Z182" s="23" t="s">
        <v>75</v>
      </c>
      <c r="AA182" s="149">
        <f t="shared" si="14"/>
        <v>0</v>
      </c>
      <c r="AB182" s="142">
        <f>U182*X182</f>
        <v>0</v>
      </c>
      <c r="AC182" s="139" t="s">
        <v>271</v>
      </c>
      <c r="AD182" s="140"/>
      <c r="AE182" s="148"/>
    </row>
    <row r="183" spans="1:31" s="53" customFormat="1" ht="20.100000000000001" hidden="1" customHeight="1" x14ac:dyDescent="0.25">
      <c r="A183" s="73"/>
      <c r="B183" s="74"/>
      <c r="C183" s="10"/>
      <c r="D183" s="71"/>
      <c r="E183" s="10"/>
      <c r="F183" s="92" t="s">
        <v>138</v>
      </c>
      <c r="G183" s="93"/>
      <c r="H183" s="91">
        <f>H184</f>
        <v>0</v>
      </c>
      <c r="I183" s="91"/>
      <c r="J183" s="86"/>
      <c r="K183" s="76"/>
      <c r="L183" s="83"/>
      <c r="M183" s="38"/>
      <c r="N183" s="38"/>
      <c r="O183" s="38"/>
      <c r="P183" s="81"/>
      <c r="Q183" s="81"/>
      <c r="R183" s="38"/>
      <c r="S183" s="84"/>
      <c r="T183" s="38"/>
      <c r="U183" s="38"/>
      <c r="V183" s="38"/>
      <c r="W183" s="38"/>
      <c r="X183" s="38"/>
      <c r="Y183" s="38"/>
      <c r="Z183" s="133"/>
      <c r="AA183" s="164"/>
      <c r="AB183" s="54"/>
      <c r="AC183" s="52"/>
      <c r="AD183" s="78"/>
      <c r="AE183" s="78"/>
    </row>
    <row r="184" spans="1:31" s="143" customFormat="1" ht="20.100000000000001" hidden="1" customHeight="1" x14ac:dyDescent="0.25">
      <c r="A184" s="141"/>
      <c r="B184" s="136"/>
      <c r="C184" s="20"/>
      <c r="D184" s="20"/>
      <c r="E184" s="20"/>
      <c r="F184" s="20"/>
      <c r="G184" s="165" t="s">
        <v>172</v>
      </c>
      <c r="H184" s="34">
        <f>AA184</f>
        <v>0</v>
      </c>
      <c r="I184" s="34"/>
      <c r="J184" s="35"/>
      <c r="K184" s="49"/>
      <c r="L184" s="26" t="s">
        <v>39</v>
      </c>
      <c r="M184" s="25"/>
      <c r="N184" s="25"/>
      <c r="O184" s="25"/>
      <c r="P184" s="24"/>
      <c r="Q184" s="24"/>
      <c r="R184" s="25"/>
      <c r="S184" s="27"/>
      <c r="T184" s="25"/>
      <c r="U184" s="24"/>
      <c r="V184" s="25"/>
      <c r="W184" s="25"/>
      <c r="X184" s="25"/>
      <c r="Y184" s="25"/>
      <c r="Z184" s="40"/>
      <c r="AA184" s="147">
        <f>AB184/1000</f>
        <v>0</v>
      </c>
      <c r="AB184" s="44">
        <f>AB185+AB186</f>
        <v>0</v>
      </c>
      <c r="AC184" s="139"/>
      <c r="AD184" s="140"/>
      <c r="AE184" s="148"/>
    </row>
    <row r="185" spans="1:31" s="143" customFormat="1" ht="20.100000000000001" hidden="1" customHeight="1" x14ac:dyDescent="0.25">
      <c r="A185" s="141"/>
      <c r="B185" s="136"/>
      <c r="C185" s="20"/>
      <c r="D185" s="21"/>
      <c r="E185" s="20"/>
      <c r="F185" s="21"/>
      <c r="G185" s="165"/>
      <c r="H185" s="34"/>
      <c r="I185" s="34"/>
      <c r="J185" s="35"/>
      <c r="K185" s="49"/>
      <c r="L185" s="26" t="s">
        <v>240</v>
      </c>
      <c r="M185" s="25"/>
      <c r="N185" s="25"/>
      <c r="O185" s="25"/>
      <c r="P185" s="24"/>
      <c r="Q185" s="24"/>
      <c r="R185" s="25"/>
      <c r="S185" s="27">
        <v>1</v>
      </c>
      <c r="T185" s="25" t="s">
        <v>65</v>
      </c>
      <c r="U185" s="24"/>
      <c r="V185" s="25" t="s">
        <v>70</v>
      </c>
      <c r="W185" s="25"/>
      <c r="X185" s="25">
        <v>12</v>
      </c>
      <c r="Y185" s="25" t="s">
        <v>63</v>
      </c>
      <c r="Z185" s="23" t="s">
        <v>75</v>
      </c>
      <c r="AA185" s="137">
        <f>AB185/1000</f>
        <v>0</v>
      </c>
      <c r="AB185" s="44">
        <f>U185*S185*X185</f>
        <v>0</v>
      </c>
      <c r="AC185" s="139"/>
      <c r="AD185" s="140"/>
      <c r="AE185" s="148"/>
    </row>
    <row r="186" spans="1:31" s="143" customFormat="1" ht="20.100000000000001" hidden="1" customHeight="1" x14ac:dyDescent="0.25">
      <c r="A186" s="141"/>
      <c r="B186" s="136"/>
      <c r="C186" s="20"/>
      <c r="D186" s="21"/>
      <c r="E186" s="20"/>
      <c r="F186" s="21"/>
      <c r="G186" s="175"/>
      <c r="H186" s="34"/>
      <c r="I186" s="34"/>
      <c r="J186" s="35"/>
      <c r="K186" s="49"/>
      <c r="L186" s="26" t="s">
        <v>238</v>
      </c>
      <c r="M186" s="25"/>
      <c r="N186" s="25"/>
      <c r="O186" s="25"/>
      <c r="P186" s="24"/>
      <c r="Q186" s="24"/>
      <c r="R186" s="25"/>
      <c r="S186" s="27">
        <v>2</v>
      </c>
      <c r="T186" s="25" t="s">
        <v>65</v>
      </c>
      <c r="U186" s="24"/>
      <c r="V186" s="25" t="s">
        <v>70</v>
      </c>
      <c r="W186" s="25"/>
      <c r="X186" s="25">
        <v>12</v>
      </c>
      <c r="Y186" s="25" t="s">
        <v>63</v>
      </c>
      <c r="Z186" s="7" t="s">
        <v>75</v>
      </c>
      <c r="AA186" s="149">
        <f>AB186/1000</f>
        <v>0</v>
      </c>
      <c r="AB186" s="44">
        <f>U186*S186*X186</f>
        <v>0</v>
      </c>
      <c r="AC186" s="139"/>
      <c r="AD186" s="140"/>
      <c r="AE186" s="148"/>
    </row>
    <row r="187" spans="1:31" s="53" customFormat="1" ht="20.100000000000001" hidden="1" customHeight="1" x14ac:dyDescent="0.25">
      <c r="A187" s="73"/>
      <c r="B187" s="74"/>
      <c r="C187" s="10"/>
      <c r="D187" s="71"/>
      <c r="E187" s="10"/>
      <c r="F187" s="92" t="s">
        <v>176</v>
      </c>
      <c r="G187" s="93"/>
      <c r="H187" s="91">
        <f>H188</f>
        <v>0</v>
      </c>
      <c r="I187" s="91"/>
      <c r="J187" s="86"/>
      <c r="K187" s="76"/>
      <c r="L187" s="83"/>
      <c r="M187" s="38"/>
      <c r="N187" s="38"/>
      <c r="O187" s="38"/>
      <c r="P187" s="81"/>
      <c r="Q187" s="81"/>
      <c r="R187" s="38"/>
      <c r="S187" s="84"/>
      <c r="T187" s="38"/>
      <c r="U187" s="38"/>
      <c r="V187" s="38"/>
      <c r="W187" s="38"/>
      <c r="X187" s="38"/>
      <c r="Y187" s="38"/>
      <c r="Z187" s="59"/>
      <c r="AA187" s="164"/>
      <c r="AB187" s="54"/>
      <c r="AC187" s="52"/>
      <c r="AD187" s="78"/>
      <c r="AE187" s="78"/>
    </row>
    <row r="188" spans="1:31" s="17" customFormat="1" ht="20.100000000000001" hidden="1" customHeight="1" x14ac:dyDescent="0.25">
      <c r="A188" s="29"/>
      <c r="B188" s="18"/>
      <c r="C188" s="28"/>
      <c r="D188" s="28"/>
      <c r="E188" s="28"/>
      <c r="F188" s="28"/>
      <c r="G188" s="43" t="s">
        <v>142</v>
      </c>
      <c r="H188" s="135">
        <f>AA188</f>
        <v>0</v>
      </c>
      <c r="I188" s="135"/>
      <c r="J188" s="36"/>
      <c r="K188" s="49"/>
      <c r="L188" s="129" t="s">
        <v>39</v>
      </c>
      <c r="M188" s="47"/>
      <c r="N188" s="47"/>
      <c r="O188" s="47"/>
      <c r="P188" s="30"/>
      <c r="Q188" s="30"/>
      <c r="R188" s="47"/>
      <c r="S188" s="48"/>
      <c r="T188" s="47"/>
      <c r="U188" s="47"/>
      <c r="V188" s="47"/>
      <c r="W188" s="47"/>
      <c r="X188" s="47"/>
      <c r="Y188" s="47"/>
      <c r="Z188" s="40"/>
      <c r="AA188" s="137">
        <f t="shared" ref="AA188:AA190" si="15">+AB188/1000</f>
        <v>0</v>
      </c>
      <c r="AB188" s="138">
        <f>SUM(AB189:AB190)</f>
        <v>0</v>
      </c>
      <c r="AC188" s="139"/>
      <c r="AD188" s="140"/>
      <c r="AE188" s="140"/>
    </row>
    <row r="189" spans="1:31" s="17" customFormat="1" ht="20.100000000000001" hidden="1" customHeight="1" x14ac:dyDescent="0.25">
      <c r="A189" s="29"/>
      <c r="B189" s="18"/>
      <c r="C189" s="28"/>
      <c r="D189" s="28"/>
      <c r="E189" s="28"/>
      <c r="F189" s="28"/>
      <c r="G189" s="28"/>
      <c r="H189" s="166"/>
      <c r="I189" s="166"/>
      <c r="J189" s="35"/>
      <c r="K189" s="49"/>
      <c r="L189" s="26" t="s">
        <v>173</v>
      </c>
      <c r="M189" s="25"/>
      <c r="N189" s="25"/>
      <c r="O189" s="25"/>
      <c r="P189" s="24"/>
      <c r="Q189" s="25"/>
      <c r="R189" s="25"/>
      <c r="S189" s="27"/>
      <c r="T189" s="25"/>
      <c r="U189" s="24"/>
      <c r="V189" s="25" t="s">
        <v>70</v>
      </c>
      <c r="W189" s="25"/>
      <c r="X189" s="146">
        <v>15</v>
      </c>
      <c r="Y189" s="25" t="s">
        <v>61</v>
      </c>
      <c r="Z189" s="23" t="s">
        <v>75</v>
      </c>
      <c r="AA189" s="137">
        <f t="shared" si="15"/>
        <v>0</v>
      </c>
      <c r="AB189" s="142">
        <f>U189*X189</f>
        <v>0</v>
      </c>
      <c r="AC189" s="139"/>
      <c r="AD189" s="140"/>
      <c r="AE189" s="140"/>
    </row>
    <row r="190" spans="1:31" s="17" customFormat="1" ht="20.100000000000001" hidden="1" customHeight="1" x14ac:dyDescent="0.25">
      <c r="A190" s="141"/>
      <c r="B190" s="136"/>
      <c r="C190" s="20"/>
      <c r="D190" s="20"/>
      <c r="E190" s="20"/>
      <c r="F190" s="20"/>
      <c r="G190" s="20"/>
      <c r="H190" s="34"/>
      <c r="I190" s="34"/>
      <c r="J190" s="35"/>
      <c r="K190" s="49"/>
      <c r="L190" s="26" t="s">
        <v>182</v>
      </c>
      <c r="M190" s="25"/>
      <c r="N190" s="25"/>
      <c r="O190" s="25"/>
      <c r="P190" s="24"/>
      <c r="Q190" s="25"/>
      <c r="R190" s="25"/>
      <c r="S190" s="27"/>
      <c r="T190" s="25"/>
      <c r="U190" s="24"/>
      <c r="V190" s="25" t="s">
        <v>70</v>
      </c>
      <c r="W190" s="25"/>
      <c r="X190" s="146">
        <v>15</v>
      </c>
      <c r="Y190" s="25" t="s">
        <v>61</v>
      </c>
      <c r="Z190" s="7" t="s">
        <v>75</v>
      </c>
      <c r="AA190" s="149">
        <f t="shared" si="15"/>
        <v>0</v>
      </c>
      <c r="AB190" s="142">
        <f>U190*X190</f>
        <v>0</v>
      </c>
      <c r="AC190" s="139"/>
      <c r="AD190" s="140"/>
      <c r="AE190" s="140"/>
    </row>
    <row r="191" spans="1:31" s="53" customFormat="1" ht="20.100000000000001" hidden="1" customHeight="1" x14ac:dyDescent="0.25">
      <c r="A191" s="73"/>
      <c r="B191" s="74"/>
      <c r="C191" s="10"/>
      <c r="D191" s="71"/>
      <c r="E191" s="10"/>
      <c r="F191" s="92" t="s">
        <v>150</v>
      </c>
      <c r="G191" s="93"/>
      <c r="H191" s="91">
        <f>H192</f>
        <v>0</v>
      </c>
      <c r="I191" s="91"/>
      <c r="J191" s="86"/>
      <c r="K191" s="76"/>
      <c r="L191" s="83"/>
      <c r="M191" s="38"/>
      <c r="N191" s="38"/>
      <c r="O191" s="38"/>
      <c r="P191" s="81"/>
      <c r="Q191" s="81"/>
      <c r="R191" s="38"/>
      <c r="S191" s="84"/>
      <c r="T191" s="38"/>
      <c r="U191" s="38"/>
      <c r="V191" s="38"/>
      <c r="W191" s="38"/>
      <c r="X191" s="38"/>
      <c r="Y191" s="38"/>
      <c r="Z191" s="59"/>
      <c r="AA191" s="164"/>
      <c r="AB191" s="54"/>
      <c r="AC191" s="52"/>
      <c r="AD191" s="78"/>
      <c r="AE191" s="78"/>
    </row>
    <row r="192" spans="1:31" s="17" customFormat="1" ht="20.100000000000001" hidden="1" customHeight="1" x14ac:dyDescent="0.25">
      <c r="A192" s="29"/>
      <c r="B192" s="18"/>
      <c r="C192" s="28"/>
      <c r="D192" s="28"/>
      <c r="E192" s="28"/>
      <c r="F192" s="28"/>
      <c r="G192" s="43" t="s">
        <v>143</v>
      </c>
      <c r="H192" s="135">
        <f>AA192</f>
        <v>0</v>
      </c>
      <c r="I192" s="135"/>
      <c r="J192" s="36"/>
      <c r="K192" s="49"/>
      <c r="L192" s="129" t="s">
        <v>39</v>
      </c>
      <c r="M192" s="47"/>
      <c r="N192" s="47"/>
      <c r="O192" s="47"/>
      <c r="P192" s="30"/>
      <c r="Q192" s="30"/>
      <c r="R192" s="47"/>
      <c r="S192" s="48"/>
      <c r="T192" s="47"/>
      <c r="U192" s="47"/>
      <c r="V192" s="47"/>
      <c r="W192" s="47"/>
      <c r="X192" s="47"/>
      <c r="Y192" s="47"/>
      <c r="Z192" s="40"/>
      <c r="AA192" s="137">
        <f t="shared" ref="AA192:AA195" si="16">+AB192/1000</f>
        <v>0</v>
      </c>
      <c r="AB192" s="138">
        <f>SUM(AB193:AB195)</f>
        <v>0</v>
      </c>
      <c r="AC192" s="139"/>
      <c r="AD192" s="140"/>
      <c r="AE192" s="140"/>
    </row>
    <row r="193" spans="1:31" s="17" customFormat="1" ht="20.100000000000001" hidden="1" customHeight="1" x14ac:dyDescent="0.25">
      <c r="A193" s="29"/>
      <c r="B193" s="18"/>
      <c r="C193" s="28"/>
      <c r="D193" s="28"/>
      <c r="E193" s="28"/>
      <c r="F193" s="28"/>
      <c r="G193" s="28"/>
      <c r="H193" s="166"/>
      <c r="I193" s="166"/>
      <c r="J193" s="35"/>
      <c r="K193" s="49"/>
      <c r="L193" s="26" t="s">
        <v>239</v>
      </c>
      <c r="M193" s="25"/>
      <c r="N193" s="25"/>
      <c r="O193" s="25"/>
      <c r="P193" s="24"/>
      <c r="Q193" s="25"/>
      <c r="R193" s="25"/>
      <c r="S193" s="27">
        <v>50</v>
      </c>
      <c r="T193" s="25" t="s">
        <v>65</v>
      </c>
      <c r="U193" s="24"/>
      <c r="V193" s="25" t="s">
        <v>70</v>
      </c>
      <c r="W193" s="25"/>
      <c r="X193" s="146">
        <v>4</v>
      </c>
      <c r="Y193" s="25" t="s">
        <v>78</v>
      </c>
      <c r="Z193" s="23" t="s">
        <v>75</v>
      </c>
      <c r="AA193" s="137">
        <f t="shared" si="16"/>
        <v>0</v>
      </c>
      <c r="AB193" s="142">
        <f>U193*X193*S193</f>
        <v>0</v>
      </c>
      <c r="AC193" s="139"/>
      <c r="AD193" s="140"/>
      <c r="AE193" s="140"/>
    </row>
    <row r="194" spans="1:31" s="17" customFormat="1" ht="20.100000000000001" hidden="1" customHeight="1" x14ac:dyDescent="0.25">
      <c r="A194" s="29"/>
      <c r="B194" s="18"/>
      <c r="C194" s="28"/>
      <c r="D194" s="28"/>
      <c r="E194" s="28"/>
      <c r="F194" s="28"/>
      <c r="G194" s="28"/>
      <c r="H194" s="166"/>
      <c r="I194" s="166"/>
      <c r="J194" s="35"/>
      <c r="K194" s="49"/>
      <c r="L194" s="26" t="s">
        <v>180</v>
      </c>
      <c r="M194" s="25"/>
      <c r="N194" s="25"/>
      <c r="O194" s="25"/>
      <c r="P194" s="24"/>
      <c r="Q194" s="25"/>
      <c r="R194" s="25"/>
      <c r="S194" s="27">
        <v>2</v>
      </c>
      <c r="T194" s="25" t="s">
        <v>65</v>
      </c>
      <c r="U194" s="24"/>
      <c r="V194" s="25" t="s">
        <v>70</v>
      </c>
      <c r="W194" s="25"/>
      <c r="X194" s="146">
        <v>1</v>
      </c>
      <c r="Y194" s="25" t="s">
        <v>78</v>
      </c>
      <c r="Z194" s="23" t="s">
        <v>75</v>
      </c>
      <c r="AA194" s="137">
        <f t="shared" si="16"/>
        <v>0</v>
      </c>
      <c r="AB194" s="142">
        <f>U194*X194*S194</f>
        <v>0</v>
      </c>
      <c r="AC194" s="139"/>
      <c r="AD194" s="140"/>
      <c r="AE194" s="140"/>
    </row>
    <row r="195" spans="1:31" s="17" customFormat="1" ht="20.100000000000001" hidden="1" customHeight="1" x14ac:dyDescent="0.25">
      <c r="A195" s="141"/>
      <c r="B195" s="136"/>
      <c r="C195" s="20"/>
      <c r="D195" s="20"/>
      <c r="E195" s="20"/>
      <c r="F195" s="20"/>
      <c r="G195" s="20"/>
      <c r="H195" s="34"/>
      <c r="I195" s="34"/>
      <c r="J195" s="35"/>
      <c r="K195" s="49"/>
      <c r="L195" s="26" t="s">
        <v>247</v>
      </c>
      <c r="M195" s="25"/>
      <c r="N195" s="25"/>
      <c r="O195" s="25"/>
      <c r="P195" s="24"/>
      <c r="Q195" s="25"/>
      <c r="R195" s="25"/>
      <c r="S195" s="27">
        <v>2</v>
      </c>
      <c r="T195" s="25" t="s">
        <v>94</v>
      </c>
      <c r="U195" s="24"/>
      <c r="V195" s="25" t="s">
        <v>70</v>
      </c>
      <c r="W195" s="25"/>
      <c r="X195" s="146">
        <v>12</v>
      </c>
      <c r="Y195" s="25" t="s">
        <v>63</v>
      </c>
      <c r="Z195" s="23" t="s">
        <v>75</v>
      </c>
      <c r="AA195" s="149">
        <f t="shared" si="16"/>
        <v>0</v>
      </c>
      <c r="AB195" s="142">
        <f>U195*X195*S195</f>
        <v>0</v>
      </c>
      <c r="AC195" s="139"/>
      <c r="AD195" s="140"/>
      <c r="AE195" s="140"/>
    </row>
    <row r="196" spans="1:31" s="53" customFormat="1" ht="20.100000000000001" hidden="1" customHeight="1" x14ac:dyDescent="0.25">
      <c r="A196" s="73"/>
      <c r="B196" s="74"/>
      <c r="C196" s="10"/>
      <c r="D196" s="71"/>
      <c r="E196" s="10"/>
      <c r="F196" s="92" t="s">
        <v>145</v>
      </c>
      <c r="G196" s="93"/>
      <c r="H196" s="91">
        <f>H197</f>
        <v>0</v>
      </c>
      <c r="I196" s="91"/>
      <c r="J196" s="86"/>
      <c r="K196" s="76"/>
      <c r="L196" s="83"/>
      <c r="M196" s="38"/>
      <c r="N196" s="38"/>
      <c r="O196" s="38"/>
      <c r="P196" s="81"/>
      <c r="Q196" s="81"/>
      <c r="R196" s="38"/>
      <c r="S196" s="84"/>
      <c r="T196" s="38"/>
      <c r="U196" s="38"/>
      <c r="V196" s="38"/>
      <c r="W196" s="38"/>
      <c r="X196" s="38"/>
      <c r="Y196" s="38"/>
      <c r="Z196" s="133"/>
      <c r="AA196" s="164"/>
      <c r="AB196" s="54"/>
      <c r="AC196" s="52"/>
      <c r="AD196" s="78"/>
      <c r="AE196" s="78"/>
    </row>
    <row r="197" spans="1:31" s="17" customFormat="1" ht="20.100000000000001" hidden="1" customHeight="1" x14ac:dyDescent="0.25">
      <c r="A197" s="141"/>
      <c r="B197" s="136"/>
      <c r="C197" s="20"/>
      <c r="D197" s="20"/>
      <c r="E197" s="20"/>
      <c r="F197" s="20"/>
      <c r="G197" s="42" t="s">
        <v>139</v>
      </c>
      <c r="H197" s="41">
        <f>AA197</f>
        <v>0</v>
      </c>
      <c r="I197" s="41"/>
      <c r="J197" s="36"/>
      <c r="K197" s="49"/>
      <c r="L197" s="129" t="s">
        <v>39</v>
      </c>
      <c r="M197" s="47"/>
      <c r="N197" s="47"/>
      <c r="O197" s="47"/>
      <c r="P197" s="30"/>
      <c r="Q197" s="47"/>
      <c r="R197" s="47"/>
      <c r="S197" s="48"/>
      <c r="T197" s="47"/>
      <c r="U197" s="30"/>
      <c r="V197" s="47"/>
      <c r="W197" s="47"/>
      <c r="X197" s="47"/>
      <c r="Y197" s="47"/>
      <c r="Z197" s="40"/>
      <c r="AA197" s="147">
        <f>AB197/1000</f>
        <v>0</v>
      </c>
      <c r="AB197" s="138">
        <f>SUM(AB198:AB200)</f>
        <v>0</v>
      </c>
      <c r="AC197" s="139"/>
      <c r="AD197" s="140"/>
      <c r="AE197" s="140"/>
    </row>
    <row r="198" spans="1:31" s="17" customFormat="1" ht="20.100000000000001" hidden="1" customHeight="1" x14ac:dyDescent="0.25">
      <c r="A198" s="141"/>
      <c r="B198" s="136"/>
      <c r="C198" s="20"/>
      <c r="D198" s="20"/>
      <c r="E198" s="20"/>
      <c r="F198" s="20"/>
      <c r="G198" s="20"/>
      <c r="H198" s="34"/>
      <c r="I198" s="34"/>
      <c r="J198" s="35"/>
      <c r="K198" s="49"/>
      <c r="L198" s="26" t="s">
        <v>187</v>
      </c>
      <c r="M198" s="25"/>
      <c r="N198" s="25"/>
      <c r="O198" s="25"/>
      <c r="P198" s="24"/>
      <c r="Q198" s="24"/>
      <c r="R198" s="25"/>
      <c r="S198" s="27"/>
      <c r="T198" s="25"/>
      <c r="U198" s="24"/>
      <c r="V198" s="25" t="s">
        <v>70</v>
      </c>
      <c r="W198" s="25"/>
      <c r="X198" s="25">
        <v>12</v>
      </c>
      <c r="Y198" s="25" t="s">
        <v>63</v>
      </c>
      <c r="Z198" s="23" t="s">
        <v>75</v>
      </c>
      <c r="AA198" s="137">
        <f>AB198/1000</f>
        <v>0</v>
      </c>
      <c r="AB198" s="142">
        <f>U198*X198</f>
        <v>0</v>
      </c>
      <c r="AC198" s="139"/>
      <c r="AD198" s="140"/>
      <c r="AE198" s="140"/>
    </row>
    <row r="199" spans="1:31" s="17" customFormat="1" ht="20.100000000000001" hidden="1" customHeight="1" x14ac:dyDescent="0.25">
      <c r="A199" s="141"/>
      <c r="B199" s="136"/>
      <c r="C199" s="20"/>
      <c r="D199" s="20"/>
      <c r="E199" s="20"/>
      <c r="F199" s="20"/>
      <c r="G199" s="20"/>
      <c r="H199" s="34"/>
      <c r="I199" s="34"/>
      <c r="J199" s="35"/>
      <c r="K199" s="49"/>
      <c r="L199" s="26" t="s">
        <v>241</v>
      </c>
      <c r="M199" s="25"/>
      <c r="N199" s="25"/>
      <c r="O199" s="25"/>
      <c r="P199" s="24"/>
      <c r="Q199" s="24"/>
      <c r="R199" s="25"/>
      <c r="S199" s="27"/>
      <c r="T199" s="25"/>
      <c r="U199" s="24"/>
      <c r="V199" s="25" t="s">
        <v>70</v>
      </c>
      <c r="W199" s="25"/>
      <c r="X199" s="25">
        <v>2</v>
      </c>
      <c r="Y199" s="25" t="s">
        <v>78</v>
      </c>
      <c r="Z199" s="23" t="s">
        <v>75</v>
      </c>
      <c r="AA199" s="137">
        <f>AB199/1000</f>
        <v>0</v>
      </c>
      <c r="AB199" s="142">
        <f>U199*X199</f>
        <v>0</v>
      </c>
      <c r="AC199" s="139"/>
      <c r="AD199" s="140"/>
      <c r="AE199" s="140"/>
    </row>
    <row r="200" spans="1:31" s="17" customFormat="1" ht="20.100000000000001" hidden="1" customHeight="1" x14ac:dyDescent="0.25">
      <c r="A200" s="141"/>
      <c r="B200" s="136"/>
      <c r="C200" s="20"/>
      <c r="D200" s="20"/>
      <c r="E200" s="20"/>
      <c r="F200" s="20"/>
      <c r="G200" s="20"/>
      <c r="H200" s="34"/>
      <c r="I200" s="34"/>
      <c r="J200" s="35"/>
      <c r="K200" s="49"/>
      <c r="L200" s="26" t="s">
        <v>285</v>
      </c>
      <c r="M200" s="25"/>
      <c r="N200" s="25"/>
      <c r="O200" s="25"/>
      <c r="P200" s="24"/>
      <c r="Q200" s="24"/>
      <c r="R200" s="25"/>
      <c r="S200" s="27"/>
      <c r="T200" s="25"/>
      <c r="U200" s="24"/>
      <c r="V200" s="25" t="s">
        <v>70</v>
      </c>
      <c r="W200" s="25"/>
      <c r="X200" s="25">
        <v>6</v>
      </c>
      <c r="Y200" s="25" t="s">
        <v>78</v>
      </c>
      <c r="Z200" s="23" t="s">
        <v>75</v>
      </c>
      <c r="AA200" s="149">
        <f>AB200/1000</f>
        <v>0</v>
      </c>
      <c r="AB200" s="142">
        <f>U200*X200</f>
        <v>0</v>
      </c>
      <c r="AC200" s="139"/>
      <c r="AD200" s="140"/>
      <c r="AE200" s="140"/>
    </row>
    <row r="201" spans="1:31" s="53" customFormat="1" ht="20.100000000000001" hidden="1" customHeight="1" x14ac:dyDescent="0.25">
      <c r="A201" s="73"/>
      <c r="B201" s="74"/>
      <c r="C201" s="10"/>
      <c r="D201" s="71"/>
      <c r="E201" s="10"/>
      <c r="F201" s="92" t="s">
        <v>141</v>
      </c>
      <c r="G201" s="93"/>
      <c r="H201" s="91">
        <f>H202+H203</f>
        <v>0</v>
      </c>
      <c r="I201" s="91"/>
      <c r="J201" s="86"/>
      <c r="K201" s="76"/>
      <c r="L201" s="83"/>
      <c r="M201" s="38"/>
      <c r="N201" s="38"/>
      <c r="O201" s="38"/>
      <c r="P201" s="81"/>
      <c r="Q201" s="81"/>
      <c r="R201" s="38"/>
      <c r="S201" s="84"/>
      <c r="T201" s="38"/>
      <c r="U201" s="38"/>
      <c r="V201" s="38"/>
      <c r="W201" s="38"/>
      <c r="X201" s="38"/>
      <c r="Y201" s="38"/>
      <c r="Z201" s="133"/>
      <c r="AA201" s="164"/>
      <c r="AB201" s="54"/>
      <c r="AC201" s="52"/>
      <c r="AD201" s="78"/>
      <c r="AE201" s="78"/>
    </row>
    <row r="202" spans="1:31" s="17" customFormat="1" ht="20.100000000000001" hidden="1" customHeight="1" x14ac:dyDescent="0.25">
      <c r="A202" s="141"/>
      <c r="B202" s="136"/>
      <c r="C202" s="20"/>
      <c r="D202" s="20"/>
      <c r="E202" s="20"/>
      <c r="F202" s="20"/>
      <c r="G202" s="42" t="s">
        <v>140</v>
      </c>
      <c r="H202" s="41">
        <f>AA202</f>
        <v>0</v>
      </c>
      <c r="I202" s="41"/>
      <c r="J202" s="36"/>
      <c r="K202" s="49"/>
      <c r="L202" s="129" t="s">
        <v>282</v>
      </c>
      <c r="M202" s="47"/>
      <c r="N202" s="47"/>
      <c r="O202" s="47"/>
      <c r="P202" s="30"/>
      <c r="Q202" s="47"/>
      <c r="R202" s="47"/>
      <c r="S202" s="48"/>
      <c r="T202" s="47"/>
      <c r="U202" s="30"/>
      <c r="V202" s="47" t="s">
        <v>70</v>
      </c>
      <c r="W202" s="47"/>
      <c r="X202" s="47">
        <v>15</v>
      </c>
      <c r="Y202" s="47" t="s">
        <v>61</v>
      </c>
      <c r="Z202" s="40" t="s">
        <v>75</v>
      </c>
      <c r="AA202" s="147">
        <f>+AB202/1000</f>
        <v>0</v>
      </c>
      <c r="AB202" s="44">
        <f>U202*X202</f>
        <v>0</v>
      </c>
      <c r="AC202" s="139"/>
      <c r="AD202" s="140"/>
      <c r="AE202" s="140"/>
    </row>
    <row r="203" spans="1:31" s="143" customFormat="1" ht="20.100000000000001" hidden="1" customHeight="1" x14ac:dyDescent="0.25">
      <c r="A203" s="141"/>
      <c r="B203" s="136"/>
      <c r="C203" s="20"/>
      <c r="D203" s="20"/>
      <c r="E203" s="20"/>
      <c r="F203" s="20"/>
      <c r="G203" s="22" t="s">
        <v>144</v>
      </c>
      <c r="H203" s="33">
        <f>AA203</f>
        <v>0</v>
      </c>
      <c r="I203" s="33"/>
      <c r="J203" s="4"/>
      <c r="K203" s="49"/>
      <c r="L203" s="130" t="s">
        <v>167</v>
      </c>
      <c r="M203" s="2"/>
      <c r="N203" s="2"/>
      <c r="O203" s="2"/>
      <c r="P203" s="3"/>
      <c r="Q203" s="2"/>
      <c r="R203" s="2"/>
      <c r="S203" s="50">
        <v>2</v>
      </c>
      <c r="T203" s="2" t="s">
        <v>73</v>
      </c>
      <c r="U203" s="3"/>
      <c r="V203" s="2" t="s">
        <v>70</v>
      </c>
      <c r="W203" s="2"/>
      <c r="X203" s="2">
        <v>12</v>
      </c>
      <c r="Y203" s="2" t="s">
        <v>63</v>
      </c>
      <c r="Z203" s="7" t="s">
        <v>75</v>
      </c>
      <c r="AA203" s="149">
        <f>+AB203/1000</f>
        <v>0</v>
      </c>
      <c r="AB203" s="142">
        <f>U203*S203*X203</f>
        <v>0</v>
      </c>
      <c r="AC203" s="139"/>
      <c r="AD203" s="140"/>
      <c r="AE203" s="148"/>
    </row>
    <row r="204" spans="1:31" s="53" customFormat="1" ht="20.100000000000001" hidden="1" customHeight="1" x14ac:dyDescent="0.25">
      <c r="A204" s="73"/>
      <c r="B204" s="74"/>
      <c r="C204" s="10"/>
      <c r="D204" s="71"/>
      <c r="E204" s="10"/>
      <c r="F204" s="92" t="s">
        <v>156</v>
      </c>
      <c r="G204" s="93"/>
      <c r="H204" s="91">
        <f>H205</f>
        <v>0</v>
      </c>
      <c r="I204" s="91"/>
      <c r="J204" s="86"/>
      <c r="K204" s="76"/>
      <c r="L204" s="83"/>
      <c r="M204" s="38"/>
      <c r="N204" s="38"/>
      <c r="O204" s="38"/>
      <c r="P204" s="81"/>
      <c r="Q204" s="81"/>
      <c r="R204" s="38"/>
      <c r="S204" s="84"/>
      <c r="T204" s="38"/>
      <c r="U204" s="38"/>
      <c r="V204" s="38"/>
      <c r="W204" s="38"/>
      <c r="X204" s="38"/>
      <c r="Y204" s="38"/>
      <c r="Z204" s="133"/>
      <c r="AA204" s="164"/>
      <c r="AB204" s="54"/>
      <c r="AC204" s="52"/>
      <c r="AD204" s="78"/>
      <c r="AE204" s="78"/>
    </row>
    <row r="205" spans="1:31" s="17" customFormat="1" ht="20.100000000000001" hidden="1" customHeight="1" x14ac:dyDescent="0.25">
      <c r="A205" s="141"/>
      <c r="B205" s="136"/>
      <c r="C205" s="20"/>
      <c r="D205" s="20"/>
      <c r="E205" s="20"/>
      <c r="F205" s="20"/>
      <c r="G205" s="42" t="s">
        <v>154</v>
      </c>
      <c r="H205" s="41">
        <f>AA205</f>
        <v>0</v>
      </c>
      <c r="I205" s="41"/>
      <c r="J205" s="36"/>
      <c r="K205" s="49"/>
      <c r="L205" s="129" t="s">
        <v>242</v>
      </c>
      <c r="M205" s="47"/>
      <c r="N205" s="47"/>
      <c r="O205" s="47"/>
      <c r="P205" s="30"/>
      <c r="Q205" s="47"/>
      <c r="R205" s="47"/>
      <c r="S205" s="48"/>
      <c r="T205" s="47"/>
      <c r="U205" s="30"/>
      <c r="V205" s="47" t="s">
        <v>70</v>
      </c>
      <c r="W205" s="47"/>
      <c r="X205" s="47">
        <v>12</v>
      </c>
      <c r="Y205" s="47" t="s">
        <v>63</v>
      </c>
      <c r="Z205" s="40" t="s">
        <v>75</v>
      </c>
      <c r="AA205" s="145">
        <f>+AB205/1000</f>
        <v>0</v>
      </c>
      <c r="AB205" s="44">
        <f>U205*X205</f>
        <v>0</v>
      </c>
      <c r="AC205" s="139"/>
      <c r="AD205" s="140"/>
      <c r="AE205" s="140"/>
    </row>
    <row r="206" spans="1:31" s="53" customFormat="1" ht="20.100000000000001" hidden="1" customHeight="1" x14ac:dyDescent="0.25">
      <c r="A206" s="73"/>
      <c r="B206" s="74"/>
      <c r="C206" s="10"/>
      <c r="D206" s="71"/>
      <c r="E206" s="10"/>
      <c r="F206" s="92" t="s">
        <v>185</v>
      </c>
      <c r="G206" s="93"/>
      <c r="H206" s="91">
        <f>H207</f>
        <v>0</v>
      </c>
      <c r="I206" s="91"/>
      <c r="J206" s="86"/>
      <c r="K206" s="76"/>
      <c r="L206" s="83"/>
      <c r="M206" s="38"/>
      <c r="N206" s="38"/>
      <c r="O206" s="38"/>
      <c r="P206" s="81"/>
      <c r="Q206" s="81"/>
      <c r="R206" s="38"/>
      <c r="S206" s="84"/>
      <c r="T206" s="38"/>
      <c r="U206" s="38"/>
      <c r="V206" s="38"/>
      <c r="W206" s="38"/>
      <c r="X206" s="38"/>
      <c r="Y206" s="38"/>
      <c r="Z206" s="133"/>
      <c r="AA206" s="164"/>
      <c r="AB206" s="54"/>
      <c r="AC206" s="52"/>
      <c r="AD206" s="78"/>
      <c r="AE206" s="78"/>
    </row>
    <row r="207" spans="1:31" s="17" customFormat="1" ht="20.100000000000001" hidden="1" customHeight="1" x14ac:dyDescent="0.25">
      <c r="A207" s="141"/>
      <c r="B207" s="136"/>
      <c r="C207" s="20"/>
      <c r="D207" s="20"/>
      <c r="E207" s="20"/>
      <c r="F207" s="20"/>
      <c r="G207" s="42" t="s">
        <v>183</v>
      </c>
      <c r="H207" s="41">
        <f>AA207</f>
        <v>0</v>
      </c>
      <c r="I207" s="41"/>
      <c r="J207" s="36"/>
      <c r="K207" s="49"/>
      <c r="L207" s="129" t="s">
        <v>279</v>
      </c>
      <c r="M207" s="47"/>
      <c r="N207" s="47"/>
      <c r="O207" s="47"/>
      <c r="P207" s="30"/>
      <c r="Q207" s="47"/>
      <c r="R207" s="47"/>
      <c r="S207" s="48"/>
      <c r="T207" s="47"/>
      <c r="U207" s="30"/>
      <c r="V207" s="47" t="s">
        <v>70</v>
      </c>
      <c r="W207" s="47"/>
      <c r="X207" s="47">
        <v>1</v>
      </c>
      <c r="Y207" s="47" t="s">
        <v>78</v>
      </c>
      <c r="Z207" s="40" t="s">
        <v>75</v>
      </c>
      <c r="AA207" s="145">
        <f>+AB207/1000</f>
        <v>0</v>
      </c>
      <c r="AB207" s="44">
        <f>U207*X207</f>
        <v>0</v>
      </c>
      <c r="AC207" s="139"/>
      <c r="AD207" s="140"/>
      <c r="AE207" s="140"/>
    </row>
    <row r="208" spans="1:31" s="53" customFormat="1" ht="20.100000000000001" hidden="1" customHeight="1" x14ac:dyDescent="0.25">
      <c r="A208" s="73"/>
      <c r="B208" s="74"/>
      <c r="C208" s="10"/>
      <c r="D208" s="71"/>
      <c r="E208" s="10"/>
      <c r="F208" s="92" t="s">
        <v>146</v>
      </c>
      <c r="G208" s="93"/>
      <c r="H208" s="91">
        <f>H209</f>
        <v>0</v>
      </c>
      <c r="I208" s="91"/>
      <c r="J208" s="86"/>
      <c r="K208" s="76"/>
      <c r="L208" s="129"/>
      <c r="M208" s="38"/>
      <c r="N208" s="38"/>
      <c r="O208" s="38"/>
      <c r="P208" s="81"/>
      <c r="Q208" s="81"/>
      <c r="R208" s="38"/>
      <c r="S208" s="84"/>
      <c r="T208" s="38"/>
      <c r="U208" s="38"/>
      <c r="V208" s="38"/>
      <c r="W208" s="38"/>
      <c r="X208" s="38"/>
      <c r="Y208" s="38"/>
      <c r="Z208" s="133"/>
      <c r="AA208" s="164"/>
      <c r="AB208" s="54"/>
      <c r="AC208" s="52"/>
      <c r="AD208" s="78"/>
      <c r="AE208" s="78"/>
    </row>
    <row r="209" spans="1:31" s="53" customFormat="1" ht="20.100000000000001" hidden="1" customHeight="1" x14ac:dyDescent="0.25">
      <c r="A209" s="73"/>
      <c r="B209" s="74"/>
      <c r="C209" s="10"/>
      <c r="D209" s="71"/>
      <c r="E209" s="10"/>
      <c r="F209" s="9"/>
      <c r="G209" s="39" t="s">
        <v>147</v>
      </c>
      <c r="H209" s="69">
        <f>AA209</f>
        <v>0</v>
      </c>
      <c r="I209" s="69"/>
      <c r="J209" s="70"/>
      <c r="K209" s="76"/>
      <c r="L209" s="129" t="s">
        <v>39</v>
      </c>
      <c r="M209" s="9"/>
      <c r="N209" s="9"/>
      <c r="O209" s="9"/>
      <c r="P209" s="57"/>
      <c r="Q209" s="57"/>
      <c r="R209" s="9"/>
      <c r="S209" s="58"/>
      <c r="T209" s="9"/>
      <c r="U209" s="9"/>
      <c r="V209" s="9"/>
      <c r="W209" s="9"/>
      <c r="X209" s="9"/>
      <c r="Y209" s="9"/>
      <c r="Z209" s="14"/>
      <c r="AA209" s="163">
        <f>AB209/1000</f>
        <v>0</v>
      </c>
      <c r="AB209" s="8">
        <f>AB210+AB211</f>
        <v>0</v>
      </c>
      <c r="AC209" s="52"/>
      <c r="AD209" s="78"/>
      <c r="AE209" s="78"/>
    </row>
    <row r="210" spans="1:31" s="53" customFormat="1" ht="20.100000000000001" hidden="1" customHeight="1" x14ac:dyDescent="0.25">
      <c r="A210" s="73"/>
      <c r="B210" s="74"/>
      <c r="C210" s="10"/>
      <c r="D210" s="71"/>
      <c r="E210" s="10"/>
      <c r="F210" s="9"/>
      <c r="G210" s="10"/>
      <c r="H210" s="69"/>
      <c r="I210" s="69"/>
      <c r="J210" s="70"/>
      <c r="K210" s="76"/>
      <c r="L210" s="60" t="s">
        <v>284</v>
      </c>
      <c r="M210" s="9"/>
      <c r="N210" s="9"/>
      <c r="O210" s="9"/>
      <c r="P210" s="57"/>
      <c r="Q210" s="57"/>
      <c r="R210" s="9"/>
      <c r="S210" s="58"/>
      <c r="T210" s="9"/>
      <c r="U210" s="9"/>
      <c r="V210" s="9" t="s">
        <v>70</v>
      </c>
      <c r="W210" s="9"/>
      <c r="X210" s="9">
        <v>7</v>
      </c>
      <c r="Y210" s="9" t="s">
        <v>64</v>
      </c>
      <c r="Z210" s="14" t="s">
        <v>75</v>
      </c>
      <c r="AA210" s="163">
        <f>AB210/1000</f>
        <v>0</v>
      </c>
      <c r="AB210" s="8">
        <f>U210*X210</f>
        <v>0</v>
      </c>
      <c r="AC210" s="52"/>
      <c r="AD210" s="78"/>
      <c r="AE210" s="78"/>
    </row>
    <row r="211" spans="1:31" s="17" customFormat="1" ht="20.100000000000001" hidden="1" customHeight="1" x14ac:dyDescent="0.25">
      <c r="A211" s="141"/>
      <c r="B211" s="136"/>
      <c r="C211" s="20"/>
      <c r="D211" s="20"/>
      <c r="E211" s="19"/>
      <c r="F211" s="19"/>
      <c r="G211" s="19"/>
      <c r="H211" s="34"/>
      <c r="I211" s="34"/>
      <c r="J211" s="35"/>
      <c r="K211" s="49"/>
      <c r="L211" s="26" t="s">
        <v>243</v>
      </c>
      <c r="M211" s="25"/>
      <c r="N211" s="25"/>
      <c r="O211" s="25"/>
      <c r="P211" s="159"/>
      <c r="Q211" s="25"/>
      <c r="R211" s="25"/>
      <c r="S211" s="27"/>
      <c r="T211" s="25"/>
      <c r="U211" s="25"/>
      <c r="V211" s="25" t="s">
        <v>70</v>
      </c>
      <c r="W211" s="25"/>
      <c r="X211" s="25">
        <v>8</v>
      </c>
      <c r="Y211" s="25" t="s">
        <v>93</v>
      </c>
      <c r="Z211" s="23" t="s">
        <v>75</v>
      </c>
      <c r="AA211" s="137">
        <f>AB211/1000</f>
        <v>0</v>
      </c>
      <c r="AB211" s="44">
        <f>U211*X211</f>
        <v>0</v>
      </c>
      <c r="AC211" s="139"/>
      <c r="AD211" s="140"/>
      <c r="AE211" s="140"/>
    </row>
  </sheetData>
  <mergeCells count="7">
    <mergeCell ref="L82:AA82"/>
    <mergeCell ref="A1:AA1"/>
    <mergeCell ref="A3:G3"/>
    <mergeCell ref="H3:H4"/>
    <mergeCell ref="I3:I4"/>
    <mergeCell ref="J3:J4"/>
    <mergeCell ref="L3:AA4"/>
  </mergeCells>
  <phoneticPr fontId="13" type="noConversion"/>
  <printOptions horizontalCentered="1"/>
  <pageMargins left="0.7086111307144165" right="0.7086111307144165" top="0.74791663885116577" bottom="0.74791663885116577" header="0.31486111879348755" footer="0.31486111879348755"/>
  <pageSetup paperSize="9" scale="4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10</vt:i4>
      </vt:variant>
    </vt:vector>
  </HeadingPairs>
  <TitlesOfParts>
    <vt:vector size="15" baseType="lpstr">
      <vt:lpstr>수입</vt:lpstr>
      <vt:lpstr>지출</vt:lpstr>
      <vt:lpstr>2-1대행(본부)</vt:lpstr>
      <vt:lpstr>2-2대행(박미) </vt:lpstr>
      <vt:lpstr>2-3대행(연구원)</vt:lpstr>
      <vt:lpstr>'2-1대행(본부)'!Print_Area</vt:lpstr>
      <vt:lpstr>'2-2대행(박미) '!Print_Area</vt:lpstr>
      <vt:lpstr>'2-3대행(연구원)'!Print_Area</vt:lpstr>
      <vt:lpstr>수입!Print_Area</vt:lpstr>
      <vt:lpstr>지출!Print_Area</vt:lpstr>
      <vt:lpstr>'2-1대행(본부)'!Print_Titles</vt:lpstr>
      <vt:lpstr>'2-2대행(박미) '!Print_Titles</vt:lpstr>
      <vt:lpstr>'2-3대행(연구원)'!Print_Titles</vt:lpstr>
      <vt:lpstr>수입!Print_Titles</vt:lpstr>
      <vt:lpstr>지출!Print_Titles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최종 이사회 상정안건</dc:description>
  <cp:lastModifiedBy>USER</cp:lastModifiedBy>
  <cp:revision>80</cp:revision>
  <cp:lastPrinted>2023-01-25T02:25:35Z</cp:lastPrinted>
  <dcterms:created xsi:type="dcterms:W3CDTF">2002-01-04T05:33:22Z</dcterms:created>
  <dcterms:modified xsi:type="dcterms:W3CDTF">2025-02-25T08:02:44Z</dcterms:modified>
  <cp:version>1200.0100.01</cp:version>
</cp:coreProperties>
</file>