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1500" yWindow="2445" windowWidth="21600" windowHeight="11385" activeTab="1"/>
  </bookViews>
  <sheets>
    <sheet name="표지" sheetId="11" r:id="rId1"/>
    <sheet name="원가(건축)" sheetId="3" r:id="rId2"/>
    <sheet name="원가(기계)" sheetId="9" r:id="rId3"/>
    <sheet name="공종별집계표" sheetId="8" r:id="rId4"/>
    <sheet name="공종별내역서" sheetId="7" r:id="rId5"/>
    <sheet name="일위대가목록" sheetId="6" r:id="rId6"/>
    <sheet name="일위대가" sheetId="5" r:id="rId7"/>
    <sheet name="단가대비표" sheetId="4" r:id="rId8"/>
    <sheet name=" 공사설정 " sheetId="2" r:id="rId9"/>
    <sheet name="Sheet1" sheetId="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Database">#REF!</definedName>
    <definedName name="database2">#REF!</definedName>
    <definedName name="HH">[1]정부노임단가!$A$5:$F$215</definedName>
    <definedName name="JH">[2]정부노임단가!$A$5:$F$215</definedName>
    <definedName name="JJ">[3]정부노임단가!$A$5:$F$215</definedName>
    <definedName name="KK">[2]정부노임단가!$A$5:$F$215</definedName>
    <definedName name="_xlnm.Print_Area" localSheetId="4">공종별내역서!$A$1:$M$445</definedName>
    <definedName name="_xlnm.Print_Area" localSheetId="3">공종별집계표!$A$1:$M$28</definedName>
    <definedName name="_xlnm.Print_Area" localSheetId="7">단가대비표!$A$1:$X$130</definedName>
    <definedName name="_xlnm.Print_Area" localSheetId="6">일위대가!$A$1:$M$768</definedName>
    <definedName name="_xlnm.Print_Area" localSheetId="5">일위대가목록!$A$1:$N$123</definedName>
    <definedName name="_xlnm.Print_Area" localSheetId="0">표지!$A$1:$M$19</definedName>
    <definedName name="_xlnm.Print_Titles" localSheetId="4">공종별내역서!$1:$3</definedName>
    <definedName name="_xlnm.Print_Titles" localSheetId="3">공종별집계표!$1:$4</definedName>
    <definedName name="_xlnm.Print_Titles" localSheetId="7">단가대비표!$1:$4</definedName>
    <definedName name="_xlnm.Print_Titles" localSheetId="1">'원가(건축)'!$1:$3</definedName>
    <definedName name="_xlnm.Print_Titles" localSheetId="2">'원가(기계)'!$1:$3</definedName>
    <definedName name="_xlnm.Print_Titles" localSheetId="6">일위대가!$1:$3</definedName>
    <definedName name="_xlnm.Print_Titles" localSheetId="5">일위대가목록!$1:$3</definedName>
    <definedName name="S">[4]토적계산서!#REF!</definedName>
    <definedName name="ss">#REF!</definedName>
    <definedName name="경_____________비">#REF!</definedName>
    <definedName name="노______무______비">#REF!</definedName>
    <definedName name="단__위">#REF!</definedName>
    <definedName name="ㅁ1">[5]토적계산서!#REF!</definedName>
    <definedName name="ㅁㅇㄴㄹㅇㅁㄴㄹ">#REF!</definedName>
    <definedName name="비__고">#REF!</definedName>
    <definedName name="수_량">#REF!</definedName>
    <definedName name="재______료______비">#REF!</definedName>
    <definedName name="총______합______계">#REF!</definedName>
    <definedName name="표지2">[4]토적계산서!#REF!</definedName>
    <definedName name="품___________명">#REF!</definedName>
    <definedName name="ㅔ19">#REF!</definedName>
  </definedNames>
  <calcPr calcId="125725"/>
</workbook>
</file>

<file path=xl/calcChain.xml><?xml version="1.0" encoding="utf-8"?>
<calcChain xmlns="http://schemas.openxmlformats.org/spreadsheetml/2006/main">
  <c r="H563" i="5"/>
  <c r="F563"/>
  <c r="H537"/>
  <c r="F537"/>
  <c r="O14" i="4"/>
  <c r="O13"/>
  <c r="I688" i="5"/>
  <c r="J688" s="1"/>
  <c r="G688"/>
  <c r="H688" s="1"/>
  <c r="E688"/>
  <c r="I674"/>
  <c r="G674"/>
  <c r="E674"/>
  <c r="K663"/>
  <c r="J663"/>
  <c r="H663"/>
  <c r="F663"/>
  <c r="K481"/>
  <c r="J481"/>
  <c r="H481"/>
  <c r="F481"/>
  <c r="I261"/>
  <c r="J261" s="1"/>
  <c r="G261"/>
  <c r="H261" s="1"/>
  <c r="E261"/>
  <c r="I255"/>
  <c r="G255"/>
  <c r="E255"/>
  <c r="L481" l="1"/>
  <c r="L663"/>
  <c r="K688"/>
  <c r="F688"/>
  <c r="L688" s="1"/>
  <c r="K261"/>
  <c r="F261"/>
  <c r="L261" s="1"/>
  <c r="K12" i="11" l="1"/>
  <c r="L12"/>
  <c r="K11"/>
  <c r="L11" s="1"/>
  <c r="G11"/>
  <c r="K10"/>
  <c r="L10"/>
  <c r="G10"/>
  <c r="K8"/>
  <c r="I8"/>
  <c r="I9" s="1"/>
  <c r="K7"/>
  <c r="B4"/>
  <c r="I19" i="8"/>
  <c r="J19" s="1"/>
  <c r="I766" i="5"/>
  <c r="J766" s="1"/>
  <c r="G766"/>
  <c r="H766" s="1"/>
  <c r="E766"/>
  <c r="I765"/>
  <c r="J765" s="1"/>
  <c r="G765"/>
  <c r="H765" s="1"/>
  <c r="E765"/>
  <c r="I761"/>
  <c r="J761" s="1"/>
  <c r="G761"/>
  <c r="H761" s="1"/>
  <c r="E761"/>
  <c r="G760"/>
  <c r="H760" s="1"/>
  <c r="E760"/>
  <c r="I753"/>
  <c r="G753"/>
  <c r="E753"/>
  <c r="F753" s="1"/>
  <c r="I752"/>
  <c r="J752" s="1"/>
  <c r="G752"/>
  <c r="E752"/>
  <c r="I748"/>
  <c r="J748" s="1"/>
  <c r="G748"/>
  <c r="H748" s="1"/>
  <c r="E748"/>
  <c r="F748" s="1"/>
  <c r="I746"/>
  <c r="G746"/>
  <c r="H746" s="1"/>
  <c r="E746"/>
  <c r="F746" s="1"/>
  <c r="E747" s="1"/>
  <c r="K747" s="1"/>
  <c r="G745"/>
  <c r="E745"/>
  <c r="F745" s="1"/>
  <c r="I741"/>
  <c r="J741" s="1"/>
  <c r="J742" s="1"/>
  <c r="J119" i="6" s="1"/>
  <c r="I754" i="5" s="1"/>
  <c r="J754" s="1"/>
  <c r="G741"/>
  <c r="E741"/>
  <c r="I737"/>
  <c r="G737"/>
  <c r="H737" s="1"/>
  <c r="E737"/>
  <c r="F737" s="1"/>
  <c r="I736"/>
  <c r="J736" s="1"/>
  <c r="G736"/>
  <c r="E736"/>
  <c r="I732"/>
  <c r="J732" s="1"/>
  <c r="G732"/>
  <c r="H732" s="1"/>
  <c r="I731"/>
  <c r="G731"/>
  <c r="H731" s="1"/>
  <c r="E731"/>
  <c r="I730"/>
  <c r="G730"/>
  <c r="H730" s="1"/>
  <c r="I726"/>
  <c r="J726" s="1"/>
  <c r="G726"/>
  <c r="E726"/>
  <c r="I725"/>
  <c r="J725" s="1"/>
  <c r="G725"/>
  <c r="H725" s="1"/>
  <c r="E725"/>
  <c r="I721"/>
  <c r="G721"/>
  <c r="H721" s="1"/>
  <c r="E721"/>
  <c r="F721" s="1"/>
  <c r="I720"/>
  <c r="J720" s="1"/>
  <c r="G720"/>
  <c r="H720" s="1"/>
  <c r="I719"/>
  <c r="G719"/>
  <c r="H719" s="1"/>
  <c r="I718"/>
  <c r="J718" s="1"/>
  <c r="G718"/>
  <c r="I714"/>
  <c r="G714"/>
  <c r="H714" s="1"/>
  <c r="E714"/>
  <c r="F714" s="1"/>
  <c r="I713"/>
  <c r="G713"/>
  <c r="H713" s="1"/>
  <c r="E713"/>
  <c r="I712"/>
  <c r="J712" s="1"/>
  <c r="G712"/>
  <c r="I711"/>
  <c r="J711" s="1"/>
  <c r="G711"/>
  <c r="H711" s="1"/>
  <c r="I707"/>
  <c r="G707"/>
  <c r="E707"/>
  <c r="F707" s="1"/>
  <c r="I706"/>
  <c r="G706"/>
  <c r="H706" s="1"/>
  <c r="E706"/>
  <c r="I705"/>
  <c r="J705" s="1"/>
  <c r="G705"/>
  <c r="E705"/>
  <c r="I704"/>
  <c r="J704" s="1"/>
  <c r="G704"/>
  <c r="H704" s="1"/>
  <c r="E704"/>
  <c r="I699"/>
  <c r="J699" s="1"/>
  <c r="G699"/>
  <c r="H699" s="1"/>
  <c r="E699"/>
  <c r="F699" s="1"/>
  <c r="E700" s="1"/>
  <c r="I695"/>
  <c r="J695" s="1"/>
  <c r="G695"/>
  <c r="E695"/>
  <c r="F695" s="1"/>
  <c r="I694"/>
  <c r="J694" s="1"/>
  <c r="G694"/>
  <c r="E694"/>
  <c r="F694" s="1"/>
  <c r="I693"/>
  <c r="J693" s="1"/>
  <c r="G693"/>
  <c r="H693" s="1"/>
  <c r="I692"/>
  <c r="G692"/>
  <c r="I687"/>
  <c r="G687"/>
  <c r="H687" s="1"/>
  <c r="E687"/>
  <c r="F687" s="1"/>
  <c r="I686"/>
  <c r="J686" s="1"/>
  <c r="G686"/>
  <c r="H686" s="1"/>
  <c r="I684"/>
  <c r="J684" s="1"/>
  <c r="G684"/>
  <c r="H684" s="1"/>
  <c r="I683"/>
  <c r="G683"/>
  <c r="H683" s="1"/>
  <c r="E683"/>
  <c r="F683" s="1"/>
  <c r="I682"/>
  <c r="G682"/>
  <c r="H682" s="1"/>
  <c r="E682"/>
  <c r="F682" s="1"/>
  <c r="I681"/>
  <c r="G681"/>
  <c r="H681" s="1"/>
  <c r="I680"/>
  <c r="J680" s="1"/>
  <c r="G680"/>
  <c r="H680" s="1"/>
  <c r="I679"/>
  <c r="G679"/>
  <c r="H679" s="1"/>
  <c r="E679"/>
  <c r="J674"/>
  <c r="F674"/>
  <c r="I673"/>
  <c r="G673"/>
  <c r="H673" s="1"/>
  <c r="E673"/>
  <c r="F673" s="1"/>
  <c r="I668"/>
  <c r="G668"/>
  <c r="H668" s="1"/>
  <c r="E668"/>
  <c r="F668" s="1"/>
  <c r="I667"/>
  <c r="J667" s="1"/>
  <c r="G667"/>
  <c r="E667"/>
  <c r="I661"/>
  <c r="J661" s="1"/>
  <c r="G661"/>
  <c r="H661" s="1"/>
  <c r="E661"/>
  <c r="I657"/>
  <c r="J657" s="1"/>
  <c r="J658" s="1"/>
  <c r="J106" i="6" s="1"/>
  <c r="I183" i="5" s="1"/>
  <c r="J183" s="1"/>
  <c r="G657"/>
  <c r="H657" s="1"/>
  <c r="E657"/>
  <c r="F657" s="1"/>
  <c r="I652"/>
  <c r="J652" s="1"/>
  <c r="G652"/>
  <c r="H652" s="1"/>
  <c r="E652"/>
  <c r="F652" s="1"/>
  <c r="I651"/>
  <c r="G651"/>
  <c r="H651" s="1"/>
  <c r="E651"/>
  <c r="F651" s="1"/>
  <c r="I650"/>
  <c r="J650" s="1"/>
  <c r="G650"/>
  <c r="H650" s="1"/>
  <c r="E650"/>
  <c r="F650" s="1"/>
  <c r="I649"/>
  <c r="J649" s="1"/>
  <c r="G649"/>
  <c r="H649" s="1"/>
  <c r="E649"/>
  <c r="G648"/>
  <c r="H648" s="1"/>
  <c r="E648"/>
  <c r="F648" s="1"/>
  <c r="I646"/>
  <c r="G646"/>
  <c r="I645"/>
  <c r="J645" s="1"/>
  <c r="G645"/>
  <c r="I644"/>
  <c r="J644" s="1"/>
  <c r="G644"/>
  <c r="I639"/>
  <c r="J639" s="1"/>
  <c r="G639"/>
  <c r="H639" s="1"/>
  <c r="E639"/>
  <c r="F639" s="1"/>
  <c r="I638"/>
  <c r="J638" s="1"/>
  <c r="G638"/>
  <c r="H638" s="1"/>
  <c r="E638"/>
  <c r="F638" s="1"/>
  <c r="I637"/>
  <c r="G637"/>
  <c r="E637"/>
  <c r="F637" s="1"/>
  <c r="I636"/>
  <c r="J636" s="1"/>
  <c r="G636"/>
  <c r="E636"/>
  <c r="G635"/>
  <c r="H635" s="1"/>
  <c r="E635"/>
  <c r="I633"/>
  <c r="G633"/>
  <c r="H633" s="1"/>
  <c r="I632"/>
  <c r="J632" s="1"/>
  <c r="G632"/>
  <c r="I631"/>
  <c r="J631" s="1"/>
  <c r="G631"/>
  <c r="H631" s="1"/>
  <c r="I626"/>
  <c r="G626"/>
  <c r="E626"/>
  <c r="F626" s="1"/>
  <c r="I625"/>
  <c r="J625" s="1"/>
  <c r="G625"/>
  <c r="E625"/>
  <c r="I624"/>
  <c r="J624" s="1"/>
  <c r="G624"/>
  <c r="E624"/>
  <c r="F624" s="1"/>
  <c r="I623"/>
  <c r="J623" s="1"/>
  <c r="G623"/>
  <c r="E623"/>
  <c r="G622"/>
  <c r="E622"/>
  <c r="F622" s="1"/>
  <c r="I620"/>
  <c r="J620" s="1"/>
  <c r="G620"/>
  <c r="H620" s="1"/>
  <c r="I619"/>
  <c r="J619" s="1"/>
  <c r="G619"/>
  <c r="I618"/>
  <c r="J618" s="1"/>
  <c r="G618"/>
  <c r="H618" s="1"/>
  <c r="I613"/>
  <c r="J613" s="1"/>
  <c r="G613"/>
  <c r="H613" s="1"/>
  <c r="E613"/>
  <c r="F613" s="1"/>
  <c r="I612"/>
  <c r="G612"/>
  <c r="H612" s="1"/>
  <c r="E612"/>
  <c r="F612" s="1"/>
  <c r="I611"/>
  <c r="J611" s="1"/>
  <c r="G611"/>
  <c r="E611"/>
  <c r="F611" s="1"/>
  <c r="I610"/>
  <c r="J610" s="1"/>
  <c r="G610"/>
  <c r="H610" s="1"/>
  <c r="E610"/>
  <c r="F610"/>
  <c r="G609"/>
  <c r="H609" s="1"/>
  <c r="E609"/>
  <c r="I607"/>
  <c r="G607"/>
  <c r="H607" s="1"/>
  <c r="I606"/>
  <c r="J606" s="1"/>
  <c r="G606"/>
  <c r="I605"/>
  <c r="J605" s="1"/>
  <c r="G605"/>
  <c r="H605" s="1"/>
  <c r="I600"/>
  <c r="G600"/>
  <c r="H600" s="1"/>
  <c r="I586"/>
  <c r="G586"/>
  <c r="E586"/>
  <c r="F586" s="1"/>
  <c r="F587" s="1"/>
  <c r="F98" i="6" s="1"/>
  <c r="E167" i="5" s="1"/>
  <c r="F167" s="1"/>
  <c r="I582"/>
  <c r="J582" s="1"/>
  <c r="J583" s="1"/>
  <c r="J97" i="6" s="1"/>
  <c r="I601" i="5" s="1"/>
  <c r="J601" s="1"/>
  <c r="G582"/>
  <c r="H582" s="1"/>
  <c r="H583" s="1"/>
  <c r="H97" i="6" s="1"/>
  <c r="E582" i="5"/>
  <c r="F582" s="1"/>
  <c r="F583" s="1"/>
  <c r="F97" i="6" s="1"/>
  <c r="E601" i="5" s="1"/>
  <c r="I578"/>
  <c r="J578" s="1"/>
  <c r="J579" s="1"/>
  <c r="J96" i="6" s="1"/>
  <c r="I139" i="5" s="1"/>
  <c r="G578"/>
  <c r="H578" s="1"/>
  <c r="H579" s="1"/>
  <c r="H96" i="6" s="1"/>
  <c r="G139" i="5" s="1"/>
  <c r="H139" s="1"/>
  <c r="E578"/>
  <c r="F578" s="1"/>
  <c r="F579" s="1"/>
  <c r="F96" i="6" s="1"/>
  <c r="I573" i="5"/>
  <c r="J573" s="1"/>
  <c r="G573"/>
  <c r="H573" s="1"/>
  <c r="E573"/>
  <c r="F573" s="1"/>
  <c r="I572"/>
  <c r="J572" s="1"/>
  <c r="G572"/>
  <c r="E572"/>
  <c r="F572" s="1"/>
  <c r="I568"/>
  <c r="G568"/>
  <c r="E568"/>
  <c r="F568" s="1"/>
  <c r="I567"/>
  <c r="G567"/>
  <c r="H567" s="1"/>
  <c r="I562"/>
  <c r="J562" s="1"/>
  <c r="G562"/>
  <c r="E562"/>
  <c r="F562" s="1"/>
  <c r="I561"/>
  <c r="G561"/>
  <c r="H561" s="1"/>
  <c r="E561"/>
  <c r="I557"/>
  <c r="J557" s="1"/>
  <c r="J558" s="1"/>
  <c r="J92" i="6" s="1"/>
  <c r="I130" i="5" s="1"/>
  <c r="G557"/>
  <c r="E557"/>
  <c r="F557" s="1"/>
  <c r="F558" s="1"/>
  <c r="F92" i="6" s="1"/>
  <c r="E130" i="5" s="1"/>
  <c r="F130" s="1"/>
  <c r="I552"/>
  <c r="G552"/>
  <c r="H552" s="1"/>
  <c r="E552"/>
  <c r="I551"/>
  <c r="J551" s="1"/>
  <c r="G551"/>
  <c r="H551" s="1"/>
  <c r="E551"/>
  <c r="I547"/>
  <c r="J547" s="1"/>
  <c r="G547"/>
  <c r="H547" s="1"/>
  <c r="E547"/>
  <c r="I546"/>
  <c r="J546" s="1"/>
  <c r="G546"/>
  <c r="E546"/>
  <c r="F546" s="1"/>
  <c r="I542"/>
  <c r="G542"/>
  <c r="H542" s="1"/>
  <c r="E542"/>
  <c r="I541"/>
  <c r="J541" s="1"/>
  <c r="G541"/>
  <c r="E541"/>
  <c r="F541" s="1"/>
  <c r="I536"/>
  <c r="G536"/>
  <c r="H536" s="1"/>
  <c r="E536"/>
  <c r="I535"/>
  <c r="J535" s="1"/>
  <c r="G535"/>
  <c r="E535"/>
  <c r="I531"/>
  <c r="G531"/>
  <c r="E531"/>
  <c r="I530"/>
  <c r="J530" s="1"/>
  <c r="G530"/>
  <c r="E530"/>
  <c r="F530" s="1"/>
  <c r="I529"/>
  <c r="G529"/>
  <c r="H529" s="1"/>
  <c r="E529"/>
  <c r="I528"/>
  <c r="G528"/>
  <c r="E528"/>
  <c r="F528" s="1"/>
  <c r="I523"/>
  <c r="J523" s="1"/>
  <c r="G523"/>
  <c r="H523" s="1"/>
  <c r="I522"/>
  <c r="G522"/>
  <c r="H522" s="1"/>
  <c r="I518"/>
  <c r="J518" s="1"/>
  <c r="G518"/>
  <c r="H518" s="1"/>
  <c r="E518"/>
  <c r="I517"/>
  <c r="J517" s="1"/>
  <c r="G517"/>
  <c r="H517" s="1"/>
  <c r="H519" s="1"/>
  <c r="H85" i="6" s="1"/>
  <c r="G475" i="5" s="1"/>
  <c r="H475" s="1"/>
  <c r="E517"/>
  <c r="F517" s="1"/>
  <c r="I512"/>
  <c r="G512"/>
  <c r="H512" s="1"/>
  <c r="I511"/>
  <c r="G511"/>
  <c r="H511" s="1"/>
  <c r="I506"/>
  <c r="J506" s="1"/>
  <c r="G506"/>
  <c r="E506"/>
  <c r="F506" s="1"/>
  <c r="I505"/>
  <c r="G505"/>
  <c r="H505" s="1"/>
  <c r="E505"/>
  <c r="F505" s="1"/>
  <c r="I504"/>
  <c r="J504" s="1"/>
  <c r="G504"/>
  <c r="H504" s="1"/>
  <c r="E504"/>
  <c r="F504" s="1"/>
  <c r="I503"/>
  <c r="J503" s="1"/>
  <c r="G503"/>
  <c r="H503" s="1"/>
  <c r="E503"/>
  <c r="I502"/>
  <c r="G502"/>
  <c r="H502" s="1"/>
  <c r="E502"/>
  <c r="F502" s="1"/>
  <c r="I500"/>
  <c r="J500" s="1"/>
  <c r="G500"/>
  <c r="H500" s="1"/>
  <c r="I499"/>
  <c r="J499" s="1"/>
  <c r="G499"/>
  <c r="E499"/>
  <c r="F499" s="1"/>
  <c r="I498"/>
  <c r="J498" s="1"/>
  <c r="G498"/>
  <c r="H498" s="1"/>
  <c r="I493"/>
  <c r="J493" s="1"/>
  <c r="G493"/>
  <c r="H493" s="1"/>
  <c r="E493"/>
  <c r="I492"/>
  <c r="G492"/>
  <c r="H492" s="1"/>
  <c r="E492"/>
  <c r="I491"/>
  <c r="J491" s="1"/>
  <c r="G491"/>
  <c r="E491"/>
  <c r="F491" s="1"/>
  <c r="I490"/>
  <c r="G490"/>
  <c r="H490" s="1"/>
  <c r="E490"/>
  <c r="I489"/>
  <c r="G489"/>
  <c r="H489" s="1"/>
  <c r="E489"/>
  <c r="F489" s="1"/>
  <c r="I487"/>
  <c r="G487"/>
  <c r="H487" s="1"/>
  <c r="I486"/>
  <c r="J486" s="1"/>
  <c r="G486"/>
  <c r="E486"/>
  <c r="F486" s="1"/>
  <c r="I485"/>
  <c r="J485" s="1"/>
  <c r="G485"/>
  <c r="H485" s="1"/>
  <c r="I464"/>
  <c r="J464" s="1"/>
  <c r="G464"/>
  <c r="H464" s="1"/>
  <c r="E464"/>
  <c r="I463"/>
  <c r="G463"/>
  <c r="H463" s="1"/>
  <c r="E463"/>
  <c r="F463" s="1"/>
  <c r="I457"/>
  <c r="J457" s="1"/>
  <c r="G457"/>
  <c r="H457" s="1"/>
  <c r="E457"/>
  <c r="F457" s="1"/>
  <c r="I455"/>
  <c r="J455" s="1"/>
  <c r="G455"/>
  <c r="H455" s="1"/>
  <c r="I450"/>
  <c r="G450"/>
  <c r="H450" s="1"/>
  <c r="E450"/>
  <c r="I449"/>
  <c r="J449" s="1"/>
  <c r="G449"/>
  <c r="H449" s="1"/>
  <c r="E449"/>
  <c r="F449" s="1"/>
  <c r="I444"/>
  <c r="J444" s="1"/>
  <c r="G444"/>
  <c r="H444" s="1"/>
  <c r="E444"/>
  <c r="F444" s="1"/>
  <c r="I443"/>
  <c r="J443" s="1"/>
  <c r="G443"/>
  <c r="H443" s="1"/>
  <c r="E443"/>
  <c r="I438"/>
  <c r="J438" s="1"/>
  <c r="G438"/>
  <c r="E438"/>
  <c r="F438" s="1"/>
  <c r="I437"/>
  <c r="G437"/>
  <c r="E437"/>
  <c r="F437" s="1"/>
  <c r="I432"/>
  <c r="J432" s="1"/>
  <c r="G432"/>
  <c r="E432"/>
  <c r="F432" s="1"/>
  <c r="I431"/>
  <c r="J431" s="1"/>
  <c r="G431"/>
  <c r="E431"/>
  <c r="F431" s="1"/>
  <c r="I426"/>
  <c r="J426" s="1"/>
  <c r="G426"/>
  <c r="H426" s="1"/>
  <c r="E426"/>
  <c r="F426" s="1"/>
  <c r="I425"/>
  <c r="G425"/>
  <c r="H425" s="1"/>
  <c r="E425"/>
  <c r="F425" s="1"/>
  <c r="I420"/>
  <c r="J420" s="1"/>
  <c r="G420"/>
  <c r="E420"/>
  <c r="F420" s="1"/>
  <c r="I419"/>
  <c r="J419" s="1"/>
  <c r="G419"/>
  <c r="H419" s="1"/>
  <c r="E419"/>
  <c r="F419" s="1"/>
  <c r="I418"/>
  <c r="J418" s="1"/>
  <c r="G418"/>
  <c r="H418" s="1"/>
  <c r="E418"/>
  <c r="F418" s="1"/>
  <c r="I416"/>
  <c r="G416"/>
  <c r="H416" s="1"/>
  <c r="E416"/>
  <c r="F416" s="1"/>
  <c r="I415"/>
  <c r="G415"/>
  <c r="H415" s="1"/>
  <c r="E415"/>
  <c r="I406"/>
  <c r="G406"/>
  <c r="E406"/>
  <c r="F406" s="1"/>
  <c r="I401"/>
  <c r="J401" s="1"/>
  <c r="G401"/>
  <c r="H401" s="1"/>
  <c r="E401"/>
  <c r="F401" s="1"/>
  <c r="I400"/>
  <c r="J400" s="1"/>
  <c r="G400"/>
  <c r="H400" s="1"/>
  <c r="E400"/>
  <c r="I394"/>
  <c r="J394" s="1"/>
  <c r="G394"/>
  <c r="E394"/>
  <c r="I393"/>
  <c r="J393" s="1"/>
  <c r="G393"/>
  <c r="H393" s="1"/>
  <c r="E393"/>
  <c r="I387"/>
  <c r="G387"/>
  <c r="I386"/>
  <c r="J386" s="1"/>
  <c r="G386"/>
  <c r="H386" s="1"/>
  <c r="G382"/>
  <c r="E382"/>
  <c r="F382" s="1"/>
  <c r="F383" s="1"/>
  <c r="I378"/>
  <c r="G378"/>
  <c r="H378" s="1"/>
  <c r="E378"/>
  <c r="F378" s="1"/>
  <c r="I377"/>
  <c r="J377" s="1"/>
  <c r="G377"/>
  <c r="E377"/>
  <c r="F377" s="1"/>
  <c r="I372"/>
  <c r="G372"/>
  <c r="H372" s="1"/>
  <c r="E372"/>
  <c r="F372" s="1"/>
  <c r="I371"/>
  <c r="J371" s="1"/>
  <c r="G371"/>
  <c r="E371"/>
  <c r="I361"/>
  <c r="G361"/>
  <c r="H361" s="1"/>
  <c r="E361"/>
  <c r="F361" s="1"/>
  <c r="I360"/>
  <c r="J360" s="1"/>
  <c r="G360"/>
  <c r="E360"/>
  <c r="F360" s="1"/>
  <c r="I359"/>
  <c r="J359" s="1"/>
  <c r="G359"/>
  <c r="H359" s="1"/>
  <c r="G358"/>
  <c r="E358"/>
  <c r="I352"/>
  <c r="J352" s="1"/>
  <c r="G352"/>
  <c r="I347"/>
  <c r="J347" s="1"/>
  <c r="G347"/>
  <c r="E347"/>
  <c r="F347" s="1"/>
  <c r="I346"/>
  <c r="J346" s="1"/>
  <c r="G346"/>
  <c r="H346" s="1"/>
  <c r="E346"/>
  <c r="F346" s="1"/>
  <c r="I342"/>
  <c r="J342" s="1"/>
  <c r="G342"/>
  <c r="H342" s="1"/>
  <c r="E342"/>
  <c r="F342" s="1"/>
  <c r="I341"/>
  <c r="J341" s="1"/>
  <c r="G341"/>
  <c r="E341"/>
  <c r="F341" s="1"/>
  <c r="I328"/>
  <c r="J328" s="1"/>
  <c r="G328"/>
  <c r="H328" s="1"/>
  <c r="E328"/>
  <c r="F328" s="1"/>
  <c r="I327"/>
  <c r="J327" s="1"/>
  <c r="G327"/>
  <c r="E327"/>
  <c r="F327" s="1"/>
  <c r="I323"/>
  <c r="J323" s="1"/>
  <c r="J324" s="1"/>
  <c r="J54" i="6" s="1"/>
  <c r="G323" i="5"/>
  <c r="H323" s="1"/>
  <c r="H324" s="1"/>
  <c r="H54" i="6" s="1"/>
  <c r="E323" i="5"/>
  <c r="F323" s="1"/>
  <c r="F324" s="1"/>
  <c r="F54" i="6" s="1"/>
  <c r="I319" i="5"/>
  <c r="G319"/>
  <c r="H319" s="1"/>
  <c r="H320" s="1"/>
  <c r="H53" i="6" s="1"/>
  <c r="E319" i="5"/>
  <c r="F319" s="1"/>
  <c r="F320" s="1"/>
  <c r="I314"/>
  <c r="G314"/>
  <c r="H314" s="1"/>
  <c r="E314"/>
  <c r="F314" s="1"/>
  <c r="G313"/>
  <c r="H313" s="1"/>
  <c r="E313"/>
  <c r="F313" s="1"/>
  <c r="I303"/>
  <c r="J303" s="1"/>
  <c r="G303"/>
  <c r="H303" s="1"/>
  <c r="E303"/>
  <c r="F303" s="1"/>
  <c r="I302"/>
  <c r="J302" s="1"/>
  <c r="G302"/>
  <c r="H302" s="1"/>
  <c r="E302"/>
  <c r="I296"/>
  <c r="J296" s="1"/>
  <c r="G296"/>
  <c r="E296"/>
  <c r="F296" s="1"/>
  <c r="I295"/>
  <c r="J295" s="1"/>
  <c r="G295"/>
  <c r="H295" s="1"/>
  <c r="E295"/>
  <c r="F295" s="1"/>
  <c r="I265"/>
  <c r="J265" s="1"/>
  <c r="J266" s="1"/>
  <c r="J43" i="6" s="1"/>
  <c r="G265" i="5"/>
  <c r="H265" s="1"/>
  <c r="H266" s="1"/>
  <c r="H43" i="6" s="1"/>
  <c r="E265" i="5"/>
  <c r="F265" s="1"/>
  <c r="I260"/>
  <c r="G260"/>
  <c r="H260" s="1"/>
  <c r="E260"/>
  <c r="F260" s="1"/>
  <c r="F262" s="1"/>
  <c r="I254"/>
  <c r="J254" s="1"/>
  <c r="G254"/>
  <c r="H254" s="1"/>
  <c r="E254"/>
  <c r="F254" s="1"/>
  <c r="I250"/>
  <c r="J250" s="1"/>
  <c r="G250"/>
  <c r="H250" s="1"/>
  <c r="E250"/>
  <c r="I249"/>
  <c r="J249" s="1"/>
  <c r="G249"/>
  <c r="H249" s="1"/>
  <c r="E249"/>
  <c r="F249" s="1"/>
  <c r="I248"/>
  <c r="J248" s="1"/>
  <c r="G248"/>
  <c r="H248" s="1"/>
  <c r="I244"/>
  <c r="J244" s="1"/>
  <c r="G244"/>
  <c r="H244" s="1"/>
  <c r="E244"/>
  <c r="I243"/>
  <c r="J243" s="1"/>
  <c r="G243"/>
  <c r="I242"/>
  <c r="J242" s="1"/>
  <c r="G242"/>
  <c r="H242" s="1"/>
  <c r="I237"/>
  <c r="J237" s="1"/>
  <c r="G237"/>
  <c r="H237" s="1"/>
  <c r="I233"/>
  <c r="J233" s="1"/>
  <c r="J234" s="1"/>
  <c r="J37" i="6" s="1"/>
  <c r="G233" i="5"/>
  <c r="H233" s="1"/>
  <c r="H234" s="1"/>
  <c r="H37" i="6" s="1"/>
  <c r="I229" i="5"/>
  <c r="G229"/>
  <c r="H229" s="1"/>
  <c r="I228"/>
  <c r="J228" s="1"/>
  <c r="G228"/>
  <c r="H228" s="1"/>
  <c r="E228"/>
  <c r="F228" s="1"/>
  <c r="I224"/>
  <c r="J224" s="1"/>
  <c r="G224"/>
  <c r="H224" s="1"/>
  <c r="E224"/>
  <c r="I223"/>
  <c r="J223" s="1"/>
  <c r="G223"/>
  <c r="H223" s="1"/>
  <c r="E223"/>
  <c r="F223" s="1"/>
  <c r="I222"/>
  <c r="J222" s="1"/>
  <c r="G222"/>
  <c r="H222" s="1"/>
  <c r="E222"/>
  <c r="F222" s="1"/>
  <c r="I221"/>
  <c r="J221" s="1"/>
  <c r="G221"/>
  <c r="H221" s="1"/>
  <c r="E221"/>
  <c r="F221" s="1"/>
  <c r="I217"/>
  <c r="G217"/>
  <c r="H217" s="1"/>
  <c r="H218" s="1"/>
  <c r="H34" i="6" s="1"/>
  <c r="E217" i="5"/>
  <c r="I206"/>
  <c r="J206" s="1"/>
  <c r="G206"/>
  <c r="H206" s="1"/>
  <c r="I202"/>
  <c r="J202" s="1"/>
  <c r="G202"/>
  <c r="H202" s="1"/>
  <c r="E202"/>
  <c r="I198"/>
  <c r="J198" s="1"/>
  <c r="G198"/>
  <c r="H198" s="1"/>
  <c r="I197"/>
  <c r="J197" s="1"/>
  <c r="G197"/>
  <c r="H197" s="1"/>
  <c r="I193"/>
  <c r="J193" s="1"/>
  <c r="G193"/>
  <c r="H193" s="1"/>
  <c r="E193"/>
  <c r="F193" s="1"/>
  <c r="I192"/>
  <c r="J192" s="1"/>
  <c r="G192"/>
  <c r="H192" s="1"/>
  <c r="E192"/>
  <c r="F192" s="1"/>
  <c r="I189"/>
  <c r="J189" s="1"/>
  <c r="G189"/>
  <c r="E189"/>
  <c r="F189" s="1"/>
  <c r="I188"/>
  <c r="J188" s="1"/>
  <c r="G188"/>
  <c r="H188" s="1"/>
  <c r="I187"/>
  <c r="J187" s="1"/>
  <c r="G187"/>
  <c r="H187" s="1"/>
  <c r="I181"/>
  <c r="J181" s="1"/>
  <c r="G181"/>
  <c r="H181" s="1"/>
  <c r="I177"/>
  <c r="J177" s="1"/>
  <c r="G177"/>
  <c r="H177" s="1"/>
  <c r="E177"/>
  <c r="F177" s="1"/>
  <c r="I176"/>
  <c r="J176" s="1"/>
  <c r="G176"/>
  <c r="H176" s="1"/>
  <c r="E176"/>
  <c r="F176" s="1"/>
  <c r="I172"/>
  <c r="J172" s="1"/>
  <c r="G172"/>
  <c r="H172" s="1"/>
  <c r="I171"/>
  <c r="J171" s="1"/>
  <c r="G171"/>
  <c r="E171"/>
  <c r="F171" s="1"/>
  <c r="I166"/>
  <c r="J166" s="1"/>
  <c r="G166"/>
  <c r="H166" s="1"/>
  <c r="I161"/>
  <c r="J161" s="1"/>
  <c r="G161"/>
  <c r="H161" s="1"/>
  <c r="I156"/>
  <c r="J156" s="1"/>
  <c r="G156"/>
  <c r="E156"/>
  <c r="F156" s="1"/>
  <c r="I155"/>
  <c r="J155" s="1"/>
  <c r="G155"/>
  <c r="E155"/>
  <c r="F155" s="1"/>
  <c r="I154"/>
  <c r="J154" s="1"/>
  <c r="G154"/>
  <c r="E154"/>
  <c r="F154" s="1"/>
  <c r="I153"/>
  <c r="J153" s="1"/>
  <c r="G153"/>
  <c r="H153" s="1"/>
  <c r="E153"/>
  <c r="I152"/>
  <c r="J152" s="1"/>
  <c r="G152"/>
  <c r="H152" s="1"/>
  <c r="I147"/>
  <c r="G147"/>
  <c r="E147"/>
  <c r="F147" s="1"/>
  <c r="I146"/>
  <c r="G146"/>
  <c r="H146" s="1"/>
  <c r="E146"/>
  <c r="F146" s="1"/>
  <c r="I145"/>
  <c r="J145" s="1"/>
  <c r="G145"/>
  <c r="H145" s="1"/>
  <c r="E145"/>
  <c r="F145" s="1"/>
  <c r="I144"/>
  <c r="J144" s="1"/>
  <c r="G144"/>
  <c r="H144" s="1"/>
  <c r="E144"/>
  <c r="I143"/>
  <c r="J143" s="1"/>
  <c r="G143"/>
  <c r="H143" s="1"/>
  <c r="E143"/>
  <c r="F143" s="1"/>
  <c r="I120"/>
  <c r="J120" s="1"/>
  <c r="G120"/>
  <c r="H120" s="1"/>
  <c r="I114"/>
  <c r="J114" s="1"/>
  <c r="G114"/>
  <c r="H114" s="1"/>
  <c r="I108"/>
  <c r="G108"/>
  <c r="H108" s="1"/>
  <c r="I102"/>
  <c r="J102" s="1"/>
  <c r="G102"/>
  <c r="I96"/>
  <c r="J96" s="1"/>
  <c r="G96"/>
  <c r="I92"/>
  <c r="J92" s="1"/>
  <c r="J93" s="1"/>
  <c r="G92"/>
  <c r="H92" s="1"/>
  <c r="H93" s="1"/>
  <c r="H16" i="6" s="1"/>
  <c r="E92" i="5"/>
  <c r="I88"/>
  <c r="G88"/>
  <c r="H88" s="1"/>
  <c r="H89" s="1"/>
  <c r="H15" i="6" s="1"/>
  <c r="E88" i="5"/>
  <c r="F88" s="1"/>
  <c r="F89" s="1"/>
  <c r="I84"/>
  <c r="J84" s="1"/>
  <c r="J85" s="1"/>
  <c r="J14" i="6" s="1"/>
  <c r="G84" i="5"/>
  <c r="H84" s="1"/>
  <c r="H85" s="1"/>
  <c r="H14" i="6" s="1"/>
  <c r="E84" i="5"/>
  <c r="F84" s="1"/>
  <c r="F85" s="1"/>
  <c r="F14" i="6" s="1"/>
  <c r="I79" i="5"/>
  <c r="J79" s="1"/>
  <c r="G79"/>
  <c r="H79" s="1"/>
  <c r="I77"/>
  <c r="J77" s="1"/>
  <c r="G77"/>
  <c r="H77" s="1"/>
  <c r="E77"/>
  <c r="I76"/>
  <c r="J76" s="1"/>
  <c r="G76"/>
  <c r="H76" s="1"/>
  <c r="E76"/>
  <c r="F76" s="1"/>
  <c r="I75"/>
  <c r="J75" s="1"/>
  <c r="G75"/>
  <c r="H75" s="1"/>
  <c r="I69"/>
  <c r="J69" s="1"/>
  <c r="G69"/>
  <c r="H69" s="1"/>
  <c r="I67"/>
  <c r="J67" s="1"/>
  <c r="G67"/>
  <c r="E67"/>
  <c r="I66"/>
  <c r="J66" s="1"/>
  <c r="G66"/>
  <c r="H66" s="1"/>
  <c r="I65"/>
  <c r="G65"/>
  <c r="H65" s="1"/>
  <c r="I59"/>
  <c r="J59" s="1"/>
  <c r="G59"/>
  <c r="H59" s="1"/>
  <c r="E59"/>
  <c r="F59" s="1"/>
  <c r="I57"/>
  <c r="J57" s="1"/>
  <c r="G57"/>
  <c r="H57" s="1"/>
  <c r="E57"/>
  <c r="I56"/>
  <c r="G56"/>
  <c r="H56" s="1"/>
  <c r="E56"/>
  <c r="I51"/>
  <c r="J51" s="1"/>
  <c r="G51"/>
  <c r="H51" s="1"/>
  <c r="E51"/>
  <c r="F51" s="1"/>
  <c r="I49"/>
  <c r="J49" s="1"/>
  <c r="G49"/>
  <c r="H49" s="1"/>
  <c r="E49"/>
  <c r="F49" s="1"/>
  <c r="I48"/>
  <c r="J48" s="1"/>
  <c r="G48"/>
  <c r="H48" s="1"/>
  <c r="E48"/>
  <c r="I41"/>
  <c r="G41"/>
  <c r="I39"/>
  <c r="J39" s="1"/>
  <c r="G39"/>
  <c r="H39" s="1"/>
  <c r="I34"/>
  <c r="J34" s="1"/>
  <c r="G34"/>
  <c r="H34" s="1"/>
  <c r="E35" s="1"/>
  <c r="E34"/>
  <c r="F34" s="1"/>
  <c r="I29"/>
  <c r="G29"/>
  <c r="H29" s="1"/>
  <c r="E29"/>
  <c r="F29" s="1"/>
  <c r="I28"/>
  <c r="J28" s="1"/>
  <c r="G28"/>
  <c r="H28" s="1"/>
  <c r="E28"/>
  <c r="F28" s="1"/>
  <c r="I24"/>
  <c r="G24"/>
  <c r="H24" s="1"/>
  <c r="H25" s="1"/>
  <c r="H6" i="6" s="1"/>
  <c r="E24" i="5"/>
  <c r="F24" s="1"/>
  <c r="F25" s="1"/>
  <c r="I20"/>
  <c r="J20" s="1"/>
  <c r="G20"/>
  <c r="H20" s="1"/>
  <c r="E20"/>
  <c r="F20" s="1"/>
  <c r="I19"/>
  <c r="J19" s="1"/>
  <c r="G19"/>
  <c r="H19" s="1"/>
  <c r="I18"/>
  <c r="J18" s="1"/>
  <c r="G18"/>
  <c r="H18" s="1"/>
  <c r="I13"/>
  <c r="J13" s="1"/>
  <c r="G13"/>
  <c r="H13" s="1"/>
  <c r="I12"/>
  <c r="J12" s="1"/>
  <c r="G12"/>
  <c r="H12" s="1"/>
  <c r="I11"/>
  <c r="J11" s="1"/>
  <c r="G11"/>
  <c r="H11" s="1"/>
  <c r="I10"/>
  <c r="J10" s="1"/>
  <c r="G10"/>
  <c r="H10" s="1"/>
  <c r="I9"/>
  <c r="G9"/>
  <c r="I8"/>
  <c r="J8" s="1"/>
  <c r="G8"/>
  <c r="H8" s="1"/>
  <c r="E8"/>
  <c r="F8" s="1"/>
  <c r="I7"/>
  <c r="G7"/>
  <c r="I6"/>
  <c r="J6" s="1"/>
  <c r="G6"/>
  <c r="H6" s="1"/>
  <c r="I5"/>
  <c r="G5"/>
  <c r="H5" s="1"/>
  <c r="V103" i="4"/>
  <c r="I313" i="5" s="1"/>
  <c r="J313" s="1"/>
  <c r="V102" i="4"/>
  <c r="I648" i="5" s="1"/>
  <c r="J648" s="1"/>
  <c r="O101" i="4"/>
  <c r="E229" i="5" s="1"/>
  <c r="O100" i="4"/>
  <c r="E233" i="5" s="1"/>
  <c r="F233" s="1"/>
  <c r="F234" s="1"/>
  <c r="F37" i="6" s="1"/>
  <c r="V99" i="4"/>
  <c r="V98"/>
  <c r="V97"/>
  <c r="V96"/>
  <c r="V95"/>
  <c r="V94"/>
  <c r="O93"/>
  <c r="E686" i="5" s="1"/>
  <c r="F686" s="1"/>
  <c r="O92" i="4"/>
  <c r="E455" i="5" s="1"/>
  <c r="F455" s="1"/>
  <c r="O91" i="4"/>
  <c r="E732" i="5" s="1"/>
  <c r="O90" i="4"/>
  <c r="E512" i="5" s="1"/>
  <c r="O89" i="4"/>
  <c r="E523" i="5" s="1"/>
  <c r="F523" s="1"/>
  <c r="O88" i="4"/>
  <c r="E161" i="5" s="1"/>
  <c r="K161" s="1"/>
  <c r="O87" i="4"/>
  <c r="E600" i="5" s="1"/>
  <c r="F600" s="1"/>
  <c r="O86" i="4"/>
  <c r="O85"/>
  <c r="E522" i="5" s="1"/>
  <c r="O84" i="4"/>
  <c r="E511" i="5" s="1"/>
  <c r="F511" s="1"/>
  <c r="O83" i="4"/>
  <c r="E718" i="5" s="1"/>
  <c r="F718" s="1"/>
  <c r="O82" i="4"/>
  <c r="O81"/>
  <c r="E730" i="5" s="1"/>
  <c r="F730" s="1"/>
  <c r="O80" i="4"/>
  <c r="O79"/>
  <c r="E711" i="5" s="1"/>
  <c r="F711" s="1"/>
  <c r="O78" i="4"/>
  <c r="E720" i="5" s="1"/>
  <c r="F720" s="1"/>
  <c r="L720" s="1"/>
  <c r="O77" i="4"/>
  <c r="E692" i="5" s="1"/>
  <c r="F692" s="1"/>
  <c r="O76" i="4"/>
  <c r="E19" i="5" s="1"/>
  <c r="O75" i="4"/>
  <c r="E681" i="5" s="1"/>
  <c r="O74" i="4"/>
  <c r="E693" i="5" s="1"/>
  <c r="F693" s="1"/>
  <c r="O73" i="4"/>
  <c r="O72"/>
  <c r="O71"/>
  <c r="O70"/>
  <c r="O69"/>
  <c r="O68"/>
  <c r="E120" i="5" s="1"/>
  <c r="F120" s="1"/>
  <c r="O67" i="4"/>
  <c r="E352" i="5" s="1"/>
  <c r="F352" s="1"/>
  <c r="O66" i="4"/>
  <c r="E13" i="5" s="1"/>
  <c r="F13" s="1"/>
  <c r="O65" i="4"/>
  <c r="E12" i="5" s="1"/>
  <c r="F12" s="1"/>
  <c r="O64" i="4"/>
  <c r="E11" i="5" s="1"/>
  <c r="F11" s="1"/>
  <c r="O63" i="4"/>
  <c r="O62"/>
  <c r="E10" i="5" s="1"/>
  <c r="O61" i="4"/>
  <c r="E9" i="5" s="1"/>
  <c r="O60" i="4"/>
  <c r="E7" i="5" s="1"/>
  <c r="F7" s="1"/>
  <c r="O59" i="4"/>
  <c r="E6" i="5" s="1"/>
  <c r="O58" i="4"/>
  <c r="E5" i="5" s="1"/>
  <c r="F5" s="1"/>
  <c r="O57" i="4"/>
  <c r="O56"/>
  <c r="O55"/>
  <c r="O54"/>
  <c r="O53"/>
  <c r="E237" i="5" s="1"/>
  <c r="F237" s="1"/>
  <c r="O52" i="4"/>
  <c r="O50"/>
  <c r="E19" i="8" s="1"/>
  <c r="F19" s="1"/>
  <c r="O49" i="4"/>
  <c r="E243" i="5" s="1"/>
  <c r="F243" s="1"/>
  <c r="O48" i="4"/>
  <c r="E242" i="5" s="1"/>
  <c r="O47" i="4"/>
  <c r="E248" i="5" s="1"/>
  <c r="O46" i="4"/>
  <c r="E114" i="5" s="1"/>
  <c r="F114" s="1"/>
  <c r="O45" i="4"/>
  <c r="E206" i="5" s="1"/>
  <c r="F206" s="1"/>
  <c r="E207" s="1"/>
  <c r="F207" s="1"/>
  <c r="O44" i="4"/>
  <c r="O43"/>
  <c r="E166" i="5" s="1"/>
  <c r="O42" i="4"/>
  <c r="O41"/>
  <c r="O40"/>
  <c r="E108" i="5" s="1"/>
  <c r="F108" s="1"/>
  <c r="O38" i="4"/>
  <c r="O37"/>
  <c r="E181" i="5" s="1"/>
  <c r="O36" i="4"/>
  <c r="E567" i="5" s="1"/>
  <c r="F567" s="1"/>
  <c r="O35" i="4"/>
  <c r="O33"/>
  <c r="O32"/>
  <c r="O31"/>
  <c r="E387" i="5" s="1"/>
  <c r="F387" s="1"/>
  <c r="O30" i="4"/>
  <c r="E684" i="5" s="1"/>
  <c r="F684" s="1"/>
  <c r="O29" i="4"/>
  <c r="E172" i="5" s="1"/>
  <c r="O28" i="4"/>
  <c r="E188" i="5" s="1"/>
  <c r="F188" s="1"/>
  <c r="O27" i="4"/>
  <c r="O26"/>
  <c r="E197" i="5" s="1"/>
  <c r="F197" s="1"/>
  <c r="O25" i="4"/>
  <c r="E66" i="5" s="1"/>
  <c r="F66" s="1"/>
  <c r="O24" i="4"/>
  <c r="E41" i="5" s="1"/>
  <c r="F41" s="1"/>
  <c r="O23" i="4"/>
  <c r="E65" i="5" s="1"/>
  <c r="O22" i="4"/>
  <c r="E198" i="5" s="1"/>
  <c r="F198" s="1"/>
  <c r="O21" i="4"/>
  <c r="E18" i="5" s="1"/>
  <c r="K18" s="1"/>
  <c r="O20" i="4"/>
  <c r="E644" i="5" s="1"/>
  <c r="F644" s="1"/>
  <c r="O19" i="4"/>
  <c r="E618" i="5" s="1"/>
  <c r="F618" s="1"/>
  <c r="O18" i="4"/>
  <c r="E500" i="5" s="1"/>
  <c r="F500" s="1"/>
  <c r="O17" i="4"/>
  <c r="O16"/>
  <c r="E152" i="5" s="1"/>
  <c r="O15" i="4"/>
  <c r="E645" i="5" s="1"/>
  <c r="O12" i="4"/>
  <c r="E386" i="5" s="1"/>
  <c r="O11" i="4"/>
  <c r="E680" i="5" s="1"/>
  <c r="F680" s="1"/>
  <c r="O10" i="4"/>
  <c r="V8"/>
  <c r="I760" i="5" s="1"/>
  <c r="J760" s="1"/>
  <c r="V7" i="4"/>
  <c r="I382" i="5" s="1"/>
  <c r="J382" s="1"/>
  <c r="J383" s="1"/>
  <c r="J65" i="6" s="1"/>
  <c r="I362" i="5" s="1"/>
  <c r="J362" s="1"/>
  <c r="V6" i="4"/>
  <c r="I745" i="5" s="1"/>
  <c r="V5" i="4"/>
  <c r="F767" i="5"/>
  <c r="H767"/>
  <c r="F765"/>
  <c r="H756"/>
  <c r="J756"/>
  <c r="H753"/>
  <c r="F752"/>
  <c r="H747"/>
  <c r="J747"/>
  <c r="J746"/>
  <c r="H745"/>
  <c r="F741"/>
  <c r="F742" s="1"/>
  <c r="F119" i="6" s="1"/>
  <c r="E754" i="5" s="1"/>
  <c r="F736"/>
  <c r="J731"/>
  <c r="J730"/>
  <c r="F726"/>
  <c r="H726"/>
  <c r="F725"/>
  <c r="J714"/>
  <c r="J713"/>
  <c r="H712"/>
  <c r="J707"/>
  <c r="J706"/>
  <c r="F705"/>
  <c r="H705"/>
  <c r="F704"/>
  <c r="H700"/>
  <c r="J700"/>
  <c r="H692"/>
  <c r="J692"/>
  <c r="J687"/>
  <c r="J683"/>
  <c r="J681"/>
  <c r="J679"/>
  <c r="F675"/>
  <c r="H675"/>
  <c r="H674"/>
  <c r="J673"/>
  <c r="F669"/>
  <c r="H669"/>
  <c r="H667"/>
  <c r="F662"/>
  <c r="H662"/>
  <c r="F661"/>
  <c r="F664" s="1"/>
  <c r="F653"/>
  <c r="H653"/>
  <c r="J651"/>
  <c r="F649"/>
  <c r="H646"/>
  <c r="J646"/>
  <c r="H645"/>
  <c r="F640"/>
  <c r="H640"/>
  <c r="H637"/>
  <c r="F636"/>
  <c r="J633"/>
  <c r="H632"/>
  <c r="F627"/>
  <c r="H627"/>
  <c r="J626"/>
  <c r="H625"/>
  <c r="H624"/>
  <c r="H619"/>
  <c r="F614"/>
  <c r="H614"/>
  <c r="F609"/>
  <c r="H606"/>
  <c r="J586"/>
  <c r="J587" s="1"/>
  <c r="J98" i="6" s="1"/>
  <c r="I167" i="5" s="1"/>
  <c r="I162"/>
  <c r="J162" s="1"/>
  <c r="F574"/>
  <c r="H574"/>
  <c r="H572"/>
  <c r="H568"/>
  <c r="J568"/>
  <c r="J567"/>
  <c r="J561"/>
  <c r="H557"/>
  <c r="H558" s="1"/>
  <c r="H92" i="6" s="1"/>
  <c r="G130" i="5" s="1"/>
  <c r="H130" s="1"/>
  <c r="F553"/>
  <c r="H553"/>
  <c r="F552"/>
  <c r="F551"/>
  <c r="H546"/>
  <c r="F542"/>
  <c r="J536"/>
  <c r="H535"/>
  <c r="F531"/>
  <c r="H531"/>
  <c r="J529"/>
  <c r="H528"/>
  <c r="H524"/>
  <c r="J524"/>
  <c r="J522"/>
  <c r="H513"/>
  <c r="J513"/>
  <c r="J512"/>
  <c r="F507"/>
  <c r="H507"/>
  <c r="J505"/>
  <c r="F503"/>
  <c r="H499"/>
  <c r="F494"/>
  <c r="H494"/>
  <c r="F492"/>
  <c r="J492"/>
  <c r="J490"/>
  <c r="J489"/>
  <c r="J487"/>
  <c r="F465"/>
  <c r="H465"/>
  <c r="F451"/>
  <c r="H451"/>
  <c r="J450"/>
  <c r="F445"/>
  <c r="H445"/>
  <c r="H438"/>
  <c r="J437"/>
  <c r="F433"/>
  <c r="H433"/>
  <c r="H432"/>
  <c r="F427"/>
  <c r="H427"/>
  <c r="J425"/>
  <c r="F421"/>
  <c r="J421"/>
  <c r="H420"/>
  <c r="F417"/>
  <c r="H417"/>
  <c r="J416"/>
  <c r="F415"/>
  <c r="H406"/>
  <c r="H407" s="1"/>
  <c r="H69" i="6" s="1"/>
  <c r="F396" i="5"/>
  <c r="J396"/>
  <c r="F395"/>
  <c r="H395"/>
  <c r="F394"/>
  <c r="F393"/>
  <c r="H389"/>
  <c r="J389"/>
  <c r="H388"/>
  <c r="H390" s="1"/>
  <c r="H66" i="6" s="1"/>
  <c r="G410" i="5" s="1"/>
  <c r="H410" s="1"/>
  <c r="J388"/>
  <c r="J390" s="1"/>
  <c r="J66" i="6" s="1"/>
  <c r="I410" i="5" s="1"/>
  <c r="J410" s="1"/>
  <c r="J387"/>
  <c r="H373"/>
  <c r="J373"/>
  <c r="J372"/>
  <c r="F371"/>
  <c r="H371"/>
  <c r="F358"/>
  <c r="H358"/>
  <c r="F348"/>
  <c r="H348"/>
  <c r="H341"/>
  <c r="H329"/>
  <c r="J329"/>
  <c r="J319"/>
  <c r="J320" s="1"/>
  <c r="J53" i="6" s="1"/>
  <c r="H315" i="5"/>
  <c r="J315"/>
  <c r="H304"/>
  <c r="J304"/>
  <c r="H296"/>
  <c r="J260"/>
  <c r="F256"/>
  <c r="H256"/>
  <c r="F255"/>
  <c r="H255"/>
  <c r="J255"/>
  <c r="K255"/>
  <c r="F250"/>
  <c r="F244"/>
  <c r="J229"/>
  <c r="F224"/>
  <c r="F217"/>
  <c r="F218" s="1"/>
  <c r="J217"/>
  <c r="J218" s="1"/>
  <c r="J34" i="6" s="1"/>
  <c r="H207" i="5"/>
  <c r="J207"/>
  <c r="F202"/>
  <c r="K202"/>
  <c r="H189"/>
  <c r="H182"/>
  <c r="J182"/>
  <c r="F166"/>
  <c r="F157"/>
  <c r="H157"/>
  <c r="H156"/>
  <c r="H155"/>
  <c r="F148"/>
  <c r="H148"/>
  <c r="H147"/>
  <c r="J146"/>
  <c r="H102"/>
  <c r="J88"/>
  <c r="J89" s="1"/>
  <c r="J15" i="6" s="1"/>
  <c r="H67" i="5"/>
  <c r="J65"/>
  <c r="F58"/>
  <c r="H58"/>
  <c r="J56"/>
  <c r="F50"/>
  <c r="H50"/>
  <c r="J41"/>
  <c r="H35"/>
  <c r="J35"/>
  <c r="F30"/>
  <c r="H30"/>
  <c r="J29"/>
  <c r="J24"/>
  <c r="J25" s="1"/>
  <c r="J6" i="6" s="1"/>
  <c r="I7" i="7" s="1"/>
  <c r="J7" s="1"/>
  <c r="H9" i="5"/>
  <c r="J9"/>
  <c r="J7"/>
  <c r="J5"/>
  <c r="F445" i="7"/>
  <c r="E23" i="8" s="1"/>
  <c r="F23" s="1"/>
  <c r="J445" i="7"/>
  <c r="I23" i="8" s="1"/>
  <c r="J23" s="1"/>
  <c r="G19"/>
  <c r="H19" s="1"/>
  <c r="K765" i="5"/>
  <c r="H694"/>
  <c r="K693"/>
  <c r="F658"/>
  <c r="F106" i="6" s="1"/>
  <c r="K650" i="5"/>
  <c r="L638"/>
  <c r="F623"/>
  <c r="L582"/>
  <c r="F575"/>
  <c r="I451"/>
  <c r="F407"/>
  <c r="F69" i="6" s="1"/>
  <c r="E439" i="5" s="1"/>
  <c r="F439" s="1"/>
  <c r="F65" i="6"/>
  <c r="E362" i="5" s="1"/>
  <c r="J108"/>
  <c r="I553" l="1"/>
  <c r="J553" s="1"/>
  <c r="L553" s="1"/>
  <c r="J519"/>
  <c r="J85" i="6" s="1"/>
  <c r="I475" i="5" s="1"/>
  <c r="J475" s="1"/>
  <c r="K535"/>
  <c r="H36"/>
  <c r="H8" i="6" s="1"/>
  <c r="F554" i="5"/>
  <c r="F91" i="6" s="1"/>
  <c r="E129" i="5" s="1"/>
  <c r="F129" s="1"/>
  <c r="K65"/>
  <c r="F297"/>
  <c r="F49" i="6" s="1"/>
  <c r="I417" i="5"/>
  <c r="L432"/>
  <c r="K437"/>
  <c r="L650"/>
  <c r="F172"/>
  <c r="K172"/>
  <c r="K9"/>
  <c r="F9"/>
  <c r="L9" s="1"/>
  <c r="F229"/>
  <c r="K229"/>
  <c r="F700"/>
  <c r="L700" s="1"/>
  <c r="K700"/>
  <c r="F645"/>
  <c r="K645"/>
  <c r="K152"/>
  <c r="F152"/>
  <c r="L152" s="1"/>
  <c r="F681"/>
  <c r="K681"/>
  <c r="I13" i="11"/>
  <c r="K13" s="1"/>
  <c r="K9"/>
  <c r="L681" i="5"/>
  <c r="K505"/>
  <c r="K578"/>
  <c r="K444"/>
  <c r="E75"/>
  <c r="F75" s="1"/>
  <c r="E96"/>
  <c r="F96" s="1"/>
  <c r="E485"/>
  <c r="E498"/>
  <c r="F498" s="1"/>
  <c r="L498" s="1"/>
  <c r="L573"/>
  <c r="E606"/>
  <c r="K606" s="1"/>
  <c r="I609"/>
  <c r="J609" s="1"/>
  <c r="L618"/>
  <c r="E620"/>
  <c r="F620" s="1"/>
  <c r="E633"/>
  <c r="K633" s="1"/>
  <c r="E646"/>
  <c r="F646" s="1"/>
  <c r="L651"/>
  <c r="H701"/>
  <c r="H112" i="6" s="1"/>
  <c r="G278" i="5" s="1"/>
  <c r="H278" s="1"/>
  <c r="F738"/>
  <c r="F118" i="6" s="1"/>
  <c r="K737" i="5"/>
  <c r="H762"/>
  <c r="H122" i="6" s="1"/>
  <c r="G312" i="5" s="1"/>
  <c r="H312" s="1"/>
  <c r="K420"/>
  <c r="K88"/>
  <c r="K222"/>
  <c r="H437"/>
  <c r="I58"/>
  <c r="J58" s="1"/>
  <c r="L58" s="1"/>
  <c r="K96"/>
  <c r="K147"/>
  <c r="K153"/>
  <c r="E187"/>
  <c r="F187" s="1"/>
  <c r="F257"/>
  <c r="F41" i="6" s="1"/>
  <c r="I358" i="5"/>
  <c r="F379"/>
  <c r="F64" i="6" s="1"/>
  <c r="K415" i="5"/>
  <c r="K426"/>
  <c r="L444"/>
  <c r="K450"/>
  <c r="L504"/>
  <c r="E605"/>
  <c r="F605" s="1"/>
  <c r="L605" s="1"/>
  <c r="E619"/>
  <c r="I622"/>
  <c r="J622" s="1"/>
  <c r="E632"/>
  <c r="F632" s="1"/>
  <c r="I635"/>
  <c r="J635" s="1"/>
  <c r="J701"/>
  <c r="J112" i="6" s="1"/>
  <c r="I278" i="5" s="1"/>
  <c r="J278" s="1"/>
  <c r="E712"/>
  <c r="F712" s="1"/>
  <c r="E719"/>
  <c r="F719" s="1"/>
  <c r="E102"/>
  <c r="F102" s="1"/>
  <c r="L102" s="1"/>
  <c r="E607"/>
  <c r="F607" s="1"/>
  <c r="K249"/>
  <c r="K572"/>
  <c r="J525"/>
  <c r="J86" i="6" s="1"/>
  <c r="I479" i="5" s="1"/>
  <c r="J479" s="1"/>
  <c r="I675"/>
  <c r="J675" s="1"/>
  <c r="L675" s="1"/>
  <c r="L705"/>
  <c r="E359"/>
  <c r="E487"/>
  <c r="F487" s="1"/>
  <c r="H554"/>
  <c r="H91" i="6" s="1"/>
  <c r="G129" i="5" s="1"/>
  <c r="H129" s="1"/>
  <c r="E631"/>
  <c r="F631" s="1"/>
  <c r="L631" s="1"/>
  <c r="H664"/>
  <c r="F450"/>
  <c r="K155"/>
  <c r="J415"/>
  <c r="L415" s="1"/>
  <c r="L499"/>
  <c r="H538"/>
  <c r="I537"/>
  <c r="H548"/>
  <c r="H90" i="6" s="1"/>
  <c r="G128" i="5" s="1"/>
  <c r="H128" s="1"/>
  <c r="K260"/>
  <c r="K319"/>
  <c r="F349"/>
  <c r="F59" i="6" s="1"/>
  <c r="E40" i="5" s="1"/>
  <c r="K400"/>
  <c r="L401"/>
  <c r="H452"/>
  <c r="H76" i="6" s="1"/>
  <c r="G115" i="5" s="1"/>
  <c r="H115" s="1"/>
  <c r="L455"/>
  <c r="L500"/>
  <c r="L505"/>
  <c r="L620"/>
  <c r="J374"/>
  <c r="J63" i="6" s="1"/>
  <c r="I353" i="5" s="1"/>
  <c r="J353" s="1"/>
  <c r="K551"/>
  <c r="K582"/>
  <c r="K649"/>
  <c r="F65"/>
  <c r="J147"/>
  <c r="K455"/>
  <c r="F535"/>
  <c r="L648"/>
  <c r="K730"/>
  <c r="K242"/>
  <c r="K323"/>
  <c r="J696"/>
  <c r="J111" i="6" s="1"/>
  <c r="I277" i="5" s="1"/>
  <c r="J277" s="1"/>
  <c r="L579"/>
  <c r="K517"/>
  <c r="L578"/>
  <c r="K610"/>
  <c r="K680"/>
  <c r="K432"/>
  <c r="K618"/>
  <c r="K638"/>
  <c r="L143"/>
  <c r="K146"/>
  <c r="L725"/>
  <c r="L730"/>
  <c r="K746"/>
  <c r="K718"/>
  <c r="J343"/>
  <c r="J58" i="6" s="1"/>
  <c r="I14" i="5" s="1"/>
  <c r="J14" s="1"/>
  <c r="J15" s="1"/>
  <c r="J4" i="6" s="1"/>
  <c r="I5" i="7" s="1"/>
  <c r="J5" s="1"/>
  <c r="L341" i="5"/>
  <c r="J358"/>
  <c r="K358"/>
  <c r="K28"/>
  <c r="K75"/>
  <c r="K84"/>
  <c r="H96"/>
  <c r="K114"/>
  <c r="F161"/>
  <c r="L161" s="1"/>
  <c r="L229"/>
  <c r="F77"/>
  <c r="L77" s="1"/>
  <c r="K77"/>
  <c r="K11"/>
  <c r="K48"/>
  <c r="K49"/>
  <c r="K57"/>
  <c r="K67"/>
  <c r="F67"/>
  <c r="L67" s="1"/>
  <c r="K76"/>
  <c r="K233"/>
  <c r="K243"/>
  <c r="L296"/>
  <c r="K313"/>
  <c r="K314"/>
  <c r="K327"/>
  <c r="L342"/>
  <c r="J682"/>
  <c r="L682" s="1"/>
  <c r="K682"/>
  <c r="F10"/>
  <c r="L10" s="1"/>
  <c r="K10"/>
  <c r="K92"/>
  <c r="F92"/>
  <c r="F93" s="1"/>
  <c r="F16" i="6" s="1"/>
  <c r="H154" i="5"/>
  <c r="H158" s="1"/>
  <c r="H25" i="6" s="1"/>
  <c r="K154" i="5"/>
  <c r="K675"/>
  <c r="I256"/>
  <c r="J256" s="1"/>
  <c r="L256" s="1"/>
  <c r="H733"/>
  <c r="H117" i="6" s="1"/>
  <c r="G290" i="5" s="1"/>
  <c r="H290" s="1"/>
  <c r="L746"/>
  <c r="K144"/>
  <c r="F144"/>
  <c r="L144" s="1"/>
  <c r="L393"/>
  <c r="G421"/>
  <c r="I50"/>
  <c r="J50" s="1"/>
  <c r="L50" s="1"/>
  <c r="K59"/>
  <c r="K51"/>
  <c r="K166"/>
  <c r="L418"/>
  <c r="K29"/>
  <c r="L51"/>
  <c r="L75"/>
  <c r="F153"/>
  <c r="K156"/>
  <c r="F230"/>
  <c r="F36" i="6" s="1"/>
  <c r="K295" i="5"/>
  <c r="F428"/>
  <c r="F72" i="6" s="1"/>
  <c r="F569" i="5"/>
  <c r="F94" i="6" s="1"/>
  <c r="E137" i="5" s="1"/>
  <c r="L646"/>
  <c r="J737"/>
  <c r="J738" s="1"/>
  <c r="J118" i="6" s="1"/>
  <c r="I291" i="5" s="1"/>
  <c r="J291" s="1"/>
  <c r="L492"/>
  <c r="H749"/>
  <c r="H120" i="6" s="1"/>
  <c r="G755" i="5" s="1"/>
  <c r="H755" s="1"/>
  <c r="K512"/>
  <c r="K5"/>
  <c r="L8"/>
  <c r="K13"/>
  <c r="K19"/>
  <c r="K20"/>
  <c r="K24"/>
  <c r="K56"/>
  <c r="J184"/>
  <c r="J29" i="6" s="1"/>
  <c r="K189" i="5"/>
  <c r="K217"/>
  <c r="H225"/>
  <c r="H35" i="6" s="1"/>
  <c r="H230" i="5"/>
  <c r="H36" i="6" s="1"/>
  <c r="K237" i="5"/>
  <c r="K248"/>
  <c r="K302"/>
  <c r="L652"/>
  <c r="K223"/>
  <c r="K528"/>
  <c r="K568"/>
  <c r="L572"/>
  <c r="L610"/>
  <c r="L613"/>
  <c r="L632"/>
  <c r="L680"/>
  <c r="L714"/>
  <c r="K731"/>
  <c r="K522"/>
  <c r="K561"/>
  <c r="K683"/>
  <c r="K706"/>
  <c r="K720"/>
  <c r="K177"/>
  <c r="L177"/>
  <c r="L202"/>
  <c r="L193"/>
  <c r="F181"/>
  <c r="E182" s="1"/>
  <c r="F182" s="1"/>
  <c r="L182" s="1"/>
  <c r="K181"/>
  <c r="E21" i="8"/>
  <c r="E69" i="5"/>
  <c r="F69" s="1"/>
  <c r="L69" s="1"/>
  <c r="E79"/>
  <c r="K79" s="1"/>
  <c r="E39"/>
  <c r="F39" s="1"/>
  <c r="F31"/>
  <c r="F7" i="6" s="1"/>
  <c r="J36" i="5"/>
  <c r="J8" i="6" s="1"/>
  <c r="L34" i="5"/>
  <c r="H658"/>
  <c r="H106" i="6" s="1"/>
  <c r="G183" i="5" s="1"/>
  <c r="L657"/>
  <c r="L487"/>
  <c r="F422"/>
  <c r="F71" i="6" s="1"/>
  <c r="E68" i="5" s="1"/>
  <c r="F68" s="1"/>
  <c r="L517"/>
  <c r="F543"/>
  <c r="F89" i="6" s="1"/>
  <c r="H715" i="5"/>
  <c r="H114" i="6" s="1"/>
  <c r="G289" i="5" s="1"/>
  <c r="H289" s="1"/>
  <c r="F722"/>
  <c r="F115" i="6" s="1"/>
  <c r="E284" i="5" s="1"/>
  <c r="F284" s="1"/>
  <c r="H727"/>
  <c r="H116" i="6" s="1"/>
  <c r="G285" i="5" s="1"/>
  <c r="H285" s="1"/>
  <c r="L748"/>
  <c r="K221"/>
  <c r="J297"/>
  <c r="J49" i="6" s="1"/>
  <c r="H343" i="5"/>
  <c r="H58" i="6" s="1"/>
  <c r="G14" i="5" s="1"/>
  <c r="L426"/>
  <c r="K438"/>
  <c r="K489"/>
  <c r="K531"/>
  <c r="K541"/>
  <c r="K552"/>
  <c r="K567"/>
  <c r="L693"/>
  <c r="K7"/>
  <c r="K143"/>
  <c r="F18"/>
  <c r="F19"/>
  <c r="H31"/>
  <c r="H7" i="6" s="1"/>
  <c r="K34" i="5"/>
  <c r="F48"/>
  <c r="L48" s="1"/>
  <c r="F56"/>
  <c r="F57"/>
  <c r="K228"/>
  <c r="F242"/>
  <c r="L242" s="1"/>
  <c r="K250"/>
  <c r="L255"/>
  <c r="H327"/>
  <c r="H330" s="1"/>
  <c r="H55" i="6" s="1"/>
  <c r="K342" i="5"/>
  <c r="F522"/>
  <c r="L522" s="1"/>
  <c r="J528"/>
  <c r="L528" s="1"/>
  <c r="H88" i="6"/>
  <c r="G126" i="5" s="1"/>
  <c r="H126" s="1"/>
  <c r="K657"/>
  <c r="K661"/>
  <c r="K692"/>
  <c r="H116"/>
  <c r="H20" i="6" s="1"/>
  <c r="J569" i="5"/>
  <c r="J94" i="6" s="1"/>
  <c r="I137" i="5" s="1"/>
  <c r="J137" s="1"/>
  <c r="L568"/>
  <c r="K12"/>
  <c r="K145"/>
  <c r="L319"/>
  <c r="L674"/>
  <c r="H243"/>
  <c r="H245" s="1"/>
  <c r="H39" i="6" s="1"/>
  <c r="J314" i="5"/>
  <c r="L489"/>
  <c r="K674"/>
  <c r="K371"/>
  <c r="K609"/>
  <c r="F107" i="6"/>
  <c r="E208" i="5" s="1"/>
  <c r="F208" s="1"/>
  <c r="F209" s="1"/>
  <c r="L218"/>
  <c r="F34" i="6"/>
  <c r="K417" i="5"/>
  <c r="J417"/>
  <c r="H670"/>
  <c r="H108" i="6" s="1"/>
  <c r="G213" i="5" s="1"/>
  <c r="H213" s="1"/>
  <c r="I669"/>
  <c r="H297"/>
  <c r="H49" i="6" s="1"/>
  <c r="L295" i="5"/>
  <c r="H347"/>
  <c r="H349" s="1"/>
  <c r="H59" i="6" s="1"/>
  <c r="G40" i="5" s="1"/>
  <c r="H40" s="1"/>
  <c r="K347"/>
  <c r="F359"/>
  <c r="L359" s="1"/>
  <c r="K359"/>
  <c r="H360"/>
  <c r="L360" s="1"/>
  <c r="K360"/>
  <c r="J361"/>
  <c r="L361" s="1"/>
  <c r="K361"/>
  <c r="H377"/>
  <c r="H379" s="1"/>
  <c r="H64" i="6" s="1"/>
  <c r="G354" i="5" s="1"/>
  <c r="H354" s="1"/>
  <c r="K377"/>
  <c r="J378"/>
  <c r="J379" s="1"/>
  <c r="K378"/>
  <c r="K386"/>
  <c r="F386"/>
  <c r="E388" s="1"/>
  <c r="F388" s="1"/>
  <c r="H387"/>
  <c r="L387" s="1"/>
  <c r="K387"/>
  <c r="J406"/>
  <c r="J407" s="1"/>
  <c r="J69" i="6" s="1"/>
  <c r="I439" i="5" s="1"/>
  <c r="J439" s="1"/>
  <c r="J440" s="1"/>
  <c r="J74" i="6" s="1"/>
  <c r="I109" i="5" s="1"/>
  <c r="J109" s="1"/>
  <c r="K406"/>
  <c r="L546"/>
  <c r="J548"/>
  <c r="J90" i="6" s="1"/>
  <c r="I128" i="5" s="1"/>
  <c r="J128" s="1"/>
  <c r="K607"/>
  <c r="J607"/>
  <c r="L607" s="1"/>
  <c r="J719"/>
  <c r="L719" s="1"/>
  <c r="K719"/>
  <c r="L765"/>
  <c r="H768"/>
  <c r="H123" i="6" s="1"/>
  <c r="G333" i="5" s="1"/>
  <c r="H333" s="1"/>
  <c r="H334" s="1"/>
  <c r="H56" i="6" s="1"/>
  <c r="L5" i="5"/>
  <c r="L726"/>
  <c r="F731"/>
  <c r="L731" s="1"/>
  <c r="K6"/>
  <c r="F6"/>
  <c r="L6" s="1"/>
  <c r="J230"/>
  <c r="L85"/>
  <c r="L557"/>
  <c r="L661"/>
  <c r="H7"/>
  <c r="L7" s="1"/>
  <c r="L39"/>
  <c r="L84"/>
  <c r="L221"/>
  <c r="F400"/>
  <c r="L400" s="1"/>
  <c r="H718"/>
  <c r="L718" s="1"/>
  <c r="I157"/>
  <c r="L155"/>
  <c r="L449"/>
  <c r="F452"/>
  <c r="F76" i="6" s="1"/>
  <c r="E115" i="5" s="1"/>
  <c r="L503"/>
  <c r="K8"/>
  <c r="L416"/>
  <c r="K699"/>
  <c r="F225"/>
  <c r="F35" i="6" s="1"/>
  <c r="K418" i="5"/>
  <c r="L712"/>
  <c r="K530"/>
  <c r="H530"/>
  <c r="H532" s="1"/>
  <c r="H87" i="6" s="1"/>
  <c r="G480" i="5" s="1"/>
  <c r="H480" s="1"/>
  <c r="K542"/>
  <c r="J542"/>
  <c r="L542" s="1"/>
  <c r="K547"/>
  <c r="F547"/>
  <c r="K562"/>
  <c r="H562"/>
  <c r="I563" s="1"/>
  <c r="H695"/>
  <c r="K695"/>
  <c r="L198"/>
  <c r="J330"/>
  <c r="J55" i="6" s="1"/>
  <c r="F343" i="5"/>
  <c r="L106" i="6"/>
  <c r="L692" i="5"/>
  <c r="L19"/>
  <c r="L24"/>
  <c r="L89"/>
  <c r="L189"/>
  <c r="K224"/>
  <c r="L244"/>
  <c r="F248"/>
  <c r="F251" s="1"/>
  <c r="F40" i="6" s="1"/>
  <c r="K265" i="5"/>
  <c r="F302"/>
  <c r="L302" s="1"/>
  <c r="K341"/>
  <c r="J552"/>
  <c r="L552" s="1"/>
  <c r="F561"/>
  <c r="K573"/>
  <c r="K686"/>
  <c r="F434"/>
  <c r="F73" i="6" s="1"/>
  <c r="E411" i="5" s="1"/>
  <c r="F411" s="1"/>
  <c r="F443"/>
  <c r="L443" s="1"/>
  <c r="K443"/>
  <c r="J668"/>
  <c r="L668" s="1"/>
  <c r="K668"/>
  <c r="L551"/>
  <c r="I653"/>
  <c r="J653" s="1"/>
  <c r="L653" s="1"/>
  <c r="L694"/>
  <c r="L12"/>
  <c r="L13"/>
  <c r="L49"/>
  <c r="L59"/>
  <c r="L76"/>
  <c r="J225"/>
  <c r="J35" i="6" s="1"/>
  <c r="L223" i="5"/>
  <c r="L224"/>
  <c r="L237"/>
  <c r="K303"/>
  <c r="L314"/>
  <c r="L328"/>
  <c r="F512"/>
  <c r="L512" s="1"/>
  <c r="J531"/>
  <c r="H541"/>
  <c r="H543" s="1"/>
  <c r="H89" i="6" s="1"/>
  <c r="L683" i="5"/>
  <c r="K419"/>
  <c r="L217"/>
  <c r="K244"/>
  <c r="L250"/>
  <c r="K328"/>
  <c r="F397"/>
  <c r="F67" i="6" s="1"/>
  <c r="E367" i="5" s="1"/>
  <c r="K401"/>
  <c r="L420"/>
  <c r="H428"/>
  <c r="H72" i="6" s="1"/>
  <c r="G70" i="5" s="1"/>
  <c r="H70" s="1"/>
  <c r="L438"/>
  <c r="K449"/>
  <c r="K523"/>
  <c r="K557"/>
  <c r="F168"/>
  <c r="F27" i="6" s="1"/>
  <c r="L624" i="5"/>
  <c r="L645"/>
  <c r="L687"/>
  <c r="H446"/>
  <c r="H75" i="6" s="1"/>
  <c r="G104" i="5" s="1"/>
  <c r="H104" s="1"/>
  <c r="K503"/>
  <c r="K546"/>
  <c r="J727"/>
  <c r="J116" i="6" s="1"/>
  <c r="I285" i="5" s="1"/>
  <c r="K254"/>
  <c r="E304"/>
  <c r="F304" s="1"/>
  <c r="L304" s="1"/>
  <c r="L358"/>
  <c r="H575"/>
  <c r="H95" i="6" s="1"/>
  <c r="G138" i="5" s="1"/>
  <c r="H138" s="1"/>
  <c r="J676"/>
  <c r="J109" i="6" s="1"/>
  <c r="I337" i="5" s="1"/>
  <c r="J337" s="1"/>
  <c r="J338" s="1"/>
  <c r="J57" i="6" s="1"/>
  <c r="K416" i="5"/>
  <c r="K425"/>
  <c r="K624"/>
  <c r="K684"/>
  <c r="K687"/>
  <c r="K613"/>
  <c r="K673"/>
  <c r="L260"/>
  <c r="H262"/>
  <c r="H42" i="6" s="1"/>
  <c r="I574" i="5"/>
  <c r="K529"/>
  <c r="F529"/>
  <c r="L529" s="1"/>
  <c r="K536"/>
  <c r="F536"/>
  <c r="L88"/>
  <c r="L29"/>
  <c r="L172"/>
  <c r="L206"/>
  <c r="L234"/>
  <c r="J251"/>
  <c r="J40" i="6" s="1"/>
  <c r="L684" i="5"/>
  <c r="L686"/>
  <c r="K464"/>
  <c r="F464"/>
  <c r="K493"/>
  <c r="F493"/>
  <c r="L493" s="1"/>
  <c r="J715"/>
  <c r="J114" i="6" s="1"/>
  <c r="I289" i="5" s="1"/>
  <c r="J289" s="1"/>
  <c r="L658"/>
  <c r="L583"/>
  <c r="L249"/>
  <c r="L531"/>
  <c r="L25"/>
  <c r="K553"/>
  <c r="L233"/>
  <c r="L425"/>
  <c r="L523"/>
  <c r="L649"/>
  <c r="L11"/>
  <c r="L20"/>
  <c r="I30"/>
  <c r="L197"/>
  <c r="L313"/>
  <c r="H374"/>
  <c r="H63" i="6" s="1"/>
  <c r="G353" i="5" s="1"/>
  <c r="H353" s="1"/>
  <c r="L372"/>
  <c r="F676"/>
  <c r="F109" i="6" s="1"/>
  <c r="E238" i="5" s="1"/>
  <c r="F238" s="1"/>
  <c r="F239" s="1"/>
  <c r="F38" i="6" s="1"/>
  <c r="L323" i="5"/>
  <c r="L450"/>
  <c r="L28"/>
  <c r="L56"/>
  <c r="L57"/>
  <c r="L65"/>
  <c r="L66"/>
  <c r="L108"/>
  <c r="L114"/>
  <c r="L145"/>
  <c r="H149"/>
  <c r="H24" i="6" s="1"/>
  <c r="L147" i="5"/>
  <c r="L156"/>
  <c r="L192"/>
  <c r="J245"/>
  <c r="J39" i="6" s="1"/>
  <c r="J262" i="5"/>
  <c r="J42" i="6" s="1"/>
  <c r="L303" i="5"/>
  <c r="I427"/>
  <c r="K197"/>
  <c r="H644"/>
  <c r="L644" s="1"/>
  <c r="K644"/>
  <c r="K679"/>
  <c r="F679"/>
  <c r="K66"/>
  <c r="K632"/>
  <c r="K639"/>
  <c r="L419"/>
  <c r="L639"/>
  <c r="J733"/>
  <c r="J117" i="6" s="1"/>
  <c r="I290" i="5" s="1"/>
  <c r="J290" s="1"/>
  <c r="K41"/>
  <c r="K296"/>
  <c r="L609"/>
  <c r="K620"/>
  <c r="K725"/>
  <c r="L437"/>
  <c r="J762"/>
  <c r="J122" i="6" s="1"/>
  <c r="I312" i="5" s="1"/>
  <c r="J312" s="1"/>
  <c r="J316" s="1"/>
  <c r="J52" i="6" s="1"/>
  <c r="K108" i="5"/>
  <c r="L166"/>
  <c r="K171"/>
  <c r="L176"/>
  <c r="L187"/>
  <c r="K192"/>
  <c r="K198"/>
  <c r="K206"/>
  <c r="K372"/>
  <c r="K393"/>
  <c r="K492"/>
  <c r="K499"/>
  <c r="K500"/>
  <c r="K504"/>
  <c r="K651"/>
  <c r="K652"/>
  <c r="K705"/>
  <c r="K712"/>
  <c r="K714"/>
  <c r="F42" i="6"/>
  <c r="J16"/>
  <c r="K256" i="5"/>
  <c r="J451"/>
  <c r="K451"/>
  <c r="F35"/>
  <c r="K35"/>
  <c r="F53" i="6"/>
  <c r="L320" i="5"/>
  <c r="H421"/>
  <c r="K421"/>
  <c r="L188"/>
  <c r="L146"/>
  <c r="L228"/>
  <c r="H251"/>
  <c r="L346"/>
  <c r="K748"/>
  <c r="J21"/>
  <c r="J5" i="6" s="1"/>
  <c r="I6" i="7" s="1"/>
  <c r="J6" s="1"/>
  <c r="H171" i="5"/>
  <c r="L171" s="1"/>
  <c r="K176"/>
  <c r="K188"/>
  <c r="K193"/>
  <c r="H257"/>
  <c r="F706"/>
  <c r="I445"/>
  <c r="K352"/>
  <c r="H352"/>
  <c r="L352" s="1"/>
  <c r="H707"/>
  <c r="L707" s="1"/>
  <c r="K707"/>
  <c r="F761"/>
  <c r="L761" s="1"/>
  <c r="K761"/>
  <c r="K766"/>
  <c r="F766"/>
  <c r="L766" s="1"/>
  <c r="F696"/>
  <c r="L254"/>
  <c r="F440"/>
  <c r="F74" i="6" s="1"/>
  <c r="E103" i="5" s="1"/>
  <c r="F103" s="1"/>
  <c r="I767"/>
  <c r="I148"/>
  <c r="L558"/>
  <c r="H569"/>
  <c r="L567"/>
  <c r="J163"/>
  <c r="J26" i="6" s="1"/>
  <c r="F266" i="5"/>
  <c r="L265"/>
  <c r="J708"/>
  <c r="J113" i="6" s="1"/>
  <c r="I279" i="5" s="1"/>
  <c r="J279" s="1"/>
  <c r="L704"/>
  <c r="I283"/>
  <c r="J283" s="1"/>
  <c r="K713"/>
  <c r="F713"/>
  <c r="F732"/>
  <c r="L732" s="1"/>
  <c r="K732"/>
  <c r="H736"/>
  <c r="K736"/>
  <c r="K741"/>
  <c r="H741"/>
  <c r="J745"/>
  <c r="J749" s="1"/>
  <c r="J120" i="6" s="1"/>
  <c r="I755" i="5" s="1"/>
  <c r="J755" s="1"/>
  <c r="K745"/>
  <c r="H752"/>
  <c r="K752"/>
  <c r="J753"/>
  <c r="L753" s="1"/>
  <c r="K753"/>
  <c r="F95" i="6"/>
  <c r="E138" i="5" s="1"/>
  <c r="F138" s="1"/>
  <c r="K346"/>
  <c r="F701"/>
  <c r="H21"/>
  <c r="K187"/>
  <c r="L222"/>
  <c r="L699"/>
  <c r="F747"/>
  <c r="F6" i="6"/>
  <c r="K7" i="7" s="1"/>
  <c r="F15" i="6"/>
  <c r="L324" i="5"/>
  <c r="L711"/>
  <c r="L18"/>
  <c r="E373"/>
  <c r="H466"/>
  <c r="I465"/>
  <c r="H514"/>
  <c r="L371"/>
  <c r="H525"/>
  <c r="L535"/>
  <c r="K648"/>
  <c r="I662"/>
  <c r="H586"/>
  <c r="K586"/>
  <c r="K600"/>
  <c r="J600"/>
  <c r="L600" s="1"/>
  <c r="F606"/>
  <c r="L606" s="1"/>
  <c r="H611"/>
  <c r="K611"/>
  <c r="J612"/>
  <c r="L612" s="1"/>
  <c r="K612"/>
  <c r="H622"/>
  <c r="L622" s="1"/>
  <c r="K622"/>
  <c r="K625"/>
  <c r="F625"/>
  <c r="L625" s="1"/>
  <c r="H626"/>
  <c r="L626" s="1"/>
  <c r="K626"/>
  <c r="F633"/>
  <c r="L633" s="1"/>
  <c r="F635"/>
  <c r="K636"/>
  <c r="H636"/>
  <c r="J637"/>
  <c r="L637" s="1"/>
  <c r="K637"/>
  <c r="K646"/>
  <c r="K382"/>
  <c r="H382"/>
  <c r="K394"/>
  <c r="H394"/>
  <c r="H431"/>
  <c r="K431"/>
  <c r="J463"/>
  <c r="K463"/>
  <c r="K485"/>
  <c r="F485"/>
  <c r="L485" s="1"/>
  <c r="K486"/>
  <c r="H486"/>
  <c r="L486" s="1"/>
  <c r="K490"/>
  <c r="F490"/>
  <c r="L490" s="1"/>
  <c r="K491"/>
  <c r="H491"/>
  <c r="L491" s="1"/>
  <c r="K498"/>
  <c r="J502"/>
  <c r="L502" s="1"/>
  <c r="K502"/>
  <c r="K506"/>
  <c r="H506"/>
  <c r="J511"/>
  <c r="K511"/>
  <c r="F518"/>
  <c r="L518" s="1"/>
  <c r="K518"/>
  <c r="L673"/>
  <c r="H676"/>
  <c r="F727"/>
  <c r="J721"/>
  <c r="L721" s="1"/>
  <c r="K721"/>
  <c r="K726"/>
  <c r="F760"/>
  <c r="K760"/>
  <c r="K694"/>
  <c r="H623"/>
  <c r="K623"/>
  <c r="F667"/>
  <c r="K667"/>
  <c r="K704"/>
  <c r="K711"/>
  <c r="K207"/>
  <c r="H41"/>
  <c r="L41" s="1"/>
  <c r="L457"/>
  <c r="L96" i="6"/>
  <c r="K653" i="5"/>
  <c r="E139"/>
  <c r="F139" s="1"/>
  <c r="E183"/>
  <c r="F183" s="1"/>
  <c r="E337"/>
  <c r="F337" s="1"/>
  <c r="F338" s="1"/>
  <c r="F57" i="6" s="1"/>
  <c r="G80" i="5"/>
  <c r="H80" s="1"/>
  <c r="J130"/>
  <c r="L130" s="1"/>
  <c r="K130"/>
  <c r="J139"/>
  <c r="H14"/>
  <c r="E162"/>
  <c r="F162" s="1"/>
  <c r="L92" i="6"/>
  <c r="K120" i="5"/>
  <c r="G366"/>
  <c r="H366" s="1"/>
  <c r="L120"/>
  <c r="E127"/>
  <c r="F127" s="1"/>
  <c r="L97" i="6"/>
  <c r="K58" i="5"/>
  <c r="K457"/>
  <c r="E402"/>
  <c r="F402" s="1"/>
  <c r="F403" s="1"/>
  <c r="F68" i="6" s="1"/>
  <c r="E52" i="5" s="1"/>
  <c r="F52" s="1"/>
  <c r="E300"/>
  <c r="F300" s="1"/>
  <c r="F40"/>
  <c r="H316"/>
  <c r="H52" i="6" s="1"/>
  <c r="E315" i="5"/>
  <c r="F362"/>
  <c r="J167"/>
  <c r="H183"/>
  <c r="J285"/>
  <c r="L207"/>
  <c r="E291"/>
  <c r="F291" s="1"/>
  <c r="I366"/>
  <c r="J366" s="1"/>
  <c r="I300"/>
  <c r="L14" i="6"/>
  <c r="E354" i="5"/>
  <c r="F354" s="1"/>
  <c r="E136"/>
  <c r="F136" s="1"/>
  <c r="I97"/>
  <c r="J97" s="1"/>
  <c r="L37" i="6"/>
  <c r="L54"/>
  <c r="F601" i="5"/>
  <c r="E634"/>
  <c r="E608"/>
  <c r="E621"/>
  <c r="E647"/>
  <c r="E501"/>
  <c r="G439"/>
  <c r="H439" s="1"/>
  <c r="H440" s="1"/>
  <c r="H74" i="6" s="1"/>
  <c r="G402" i="5"/>
  <c r="H402" s="1"/>
  <c r="H403" s="1"/>
  <c r="H68" i="6" s="1"/>
  <c r="E488" i="5"/>
  <c r="F754"/>
  <c r="I647"/>
  <c r="J647" s="1"/>
  <c r="J654" s="1"/>
  <c r="J105" i="6" s="1"/>
  <c r="I596" i="5" s="1"/>
  <c r="J596" s="1"/>
  <c r="I501"/>
  <c r="J501" s="1"/>
  <c r="I488"/>
  <c r="J488" s="1"/>
  <c r="I634"/>
  <c r="J634" s="1"/>
  <c r="I608"/>
  <c r="J608" s="1"/>
  <c r="G601"/>
  <c r="H601" s="1"/>
  <c r="H602" s="1"/>
  <c r="H101" i="6" s="1"/>
  <c r="G175" i="5" s="1"/>
  <c r="H175" s="1"/>
  <c r="G162"/>
  <c r="I621"/>
  <c r="J621" s="1"/>
  <c r="G21" i="8"/>
  <c r="H21" s="1"/>
  <c r="G18"/>
  <c r="H18" s="1"/>
  <c r="I18"/>
  <c r="J18" s="1"/>
  <c r="I21"/>
  <c r="J21" s="1"/>
  <c r="K19"/>
  <c r="F21"/>
  <c r="L19"/>
  <c r="L93" i="5" l="1"/>
  <c r="F149"/>
  <c r="F24" i="6" s="1"/>
  <c r="L92" i="5"/>
  <c r="K487"/>
  <c r="H722"/>
  <c r="H115" i="6" s="1"/>
  <c r="G284" i="5" s="1"/>
  <c r="H284" s="1"/>
  <c r="L327"/>
  <c r="G301"/>
  <c r="H301" s="1"/>
  <c r="L96"/>
  <c r="J280"/>
  <c r="J46" i="6" s="1"/>
  <c r="L541" i="5"/>
  <c r="F245"/>
  <c r="F39" i="6" s="1"/>
  <c r="G127" i="5"/>
  <c r="H127" s="1"/>
  <c r="G136"/>
  <c r="H136" s="1"/>
  <c r="K563"/>
  <c r="J563"/>
  <c r="L49" i="6"/>
  <c r="L377" i="5"/>
  <c r="K605"/>
  <c r="L154"/>
  <c r="K102"/>
  <c r="L53" i="6"/>
  <c r="F163" i="5"/>
  <c r="F26" i="6" s="1"/>
  <c r="L635" i="5"/>
  <c r="L297"/>
  <c r="F158"/>
  <c r="L69" i="6"/>
  <c r="K631" i="5"/>
  <c r="K635"/>
  <c r="L347"/>
  <c r="E329"/>
  <c r="L561"/>
  <c r="F564"/>
  <c r="F619"/>
  <c r="L619" s="1"/>
  <c r="K619"/>
  <c r="H564"/>
  <c r="H93" i="6" s="1"/>
  <c r="G135" i="5" s="1"/>
  <c r="H135" s="1"/>
  <c r="L35" i="6"/>
  <c r="F538" i="5"/>
  <c r="K537"/>
  <c r="J537"/>
  <c r="F79"/>
  <c r="L79" s="1"/>
  <c r="L225"/>
  <c r="L230"/>
  <c r="E80"/>
  <c r="F80" s="1"/>
  <c r="E70"/>
  <c r="L153"/>
  <c r="L34" i="6"/>
  <c r="K182" i="5"/>
  <c r="K304"/>
  <c r="L243"/>
  <c r="G110"/>
  <c r="K50"/>
  <c r="E78"/>
  <c r="F78" s="1"/>
  <c r="F446"/>
  <c r="F75" i="6" s="1"/>
  <c r="L530" i="5"/>
  <c r="E524"/>
  <c r="G283"/>
  <c r="H283" s="1"/>
  <c r="L679"/>
  <c r="F184"/>
  <c r="F29" i="6" s="1"/>
  <c r="F768" i="5"/>
  <c r="I103"/>
  <c r="J103" s="1"/>
  <c r="I402"/>
  <c r="J402" s="1"/>
  <c r="J403" s="1"/>
  <c r="J68" i="6" s="1"/>
  <c r="I60" i="5" s="1"/>
  <c r="J60" s="1"/>
  <c r="J61" s="1"/>
  <c r="J11" i="6" s="1"/>
  <c r="H708" i="5"/>
  <c r="H113" i="6" s="1"/>
  <c r="G279" i="5" s="1"/>
  <c r="H279" s="1"/>
  <c r="L406"/>
  <c r="L737"/>
  <c r="L248"/>
  <c r="L407"/>
  <c r="J532"/>
  <c r="J87" i="6" s="1"/>
  <c r="I480" i="5" s="1"/>
  <c r="J480" s="1"/>
  <c r="J482" s="1"/>
  <c r="J81" i="6" s="1"/>
  <c r="I201" i="5" s="1"/>
  <c r="J201" s="1"/>
  <c r="I348"/>
  <c r="F21"/>
  <c r="F5" i="6" s="1"/>
  <c r="L181" i="5"/>
  <c r="K69"/>
  <c r="K39"/>
  <c r="I238"/>
  <c r="J238" s="1"/>
  <c r="J239" s="1"/>
  <c r="J38" i="6" s="1"/>
  <c r="L745" i="5"/>
  <c r="F532"/>
  <c r="I7" i="8"/>
  <c r="J7" s="1"/>
  <c r="L386" i="5"/>
  <c r="J292"/>
  <c r="J48" i="6" s="1"/>
  <c r="K388" i="5"/>
  <c r="L15" i="6"/>
  <c r="J757" i="5"/>
  <c r="J121" i="6" s="1"/>
  <c r="I308" i="5" s="1"/>
  <c r="J308" s="1"/>
  <c r="J309" s="1"/>
  <c r="J51" i="6" s="1"/>
  <c r="G98" i="5"/>
  <c r="H15"/>
  <c r="H4" i="6" s="1"/>
  <c r="J36"/>
  <c r="J554" i="5"/>
  <c r="E513"/>
  <c r="F513" s="1"/>
  <c r="L513" s="1"/>
  <c r="J543"/>
  <c r="J669"/>
  <c r="K669"/>
  <c r="J363"/>
  <c r="J61" i="6" s="1"/>
  <c r="I43" i="5" s="1"/>
  <c r="J43" s="1"/>
  <c r="J157"/>
  <c r="K157"/>
  <c r="L562"/>
  <c r="L378"/>
  <c r="L343"/>
  <c r="F58" i="6"/>
  <c r="L547" i="5"/>
  <c r="F548"/>
  <c r="H355"/>
  <c r="H60" i="6" s="1"/>
  <c r="G42" i="5" s="1"/>
  <c r="H42" s="1"/>
  <c r="E60"/>
  <c r="F60" s="1"/>
  <c r="L245"/>
  <c r="H696"/>
  <c r="H111" i="6" s="1"/>
  <c r="G277" i="5" s="1"/>
  <c r="H277" s="1"/>
  <c r="H280" s="1"/>
  <c r="H46" i="6" s="1"/>
  <c r="L695" i="5"/>
  <c r="J422"/>
  <c r="J71" i="6" s="1"/>
  <c r="L417" i="5"/>
  <c r="L536"/>
  <c r="J574"/>
  <c r="K574"/>
  <c r="L39" i="6"/>
  <c r="I494" i="5"/>
  <c r="J494" s="1"/>
  <c r="L494" s="1"/>
  <c r="J30"/>
  <c r="K30"/>
  <c r="K524"/>
  <c r="F524"/>
  <c r="L464"/>
  <c r="F466"/>
  <c r="F78" i="6" s="1"/>
  <c r="E121" i="5" s="1"/>
  <c r="F93" i="6"/>
  <c r="L262" i="5"/>
  <c r="L388"/>
  <c r="E389"/>
  <c r="J427"/>
  <c r="K427"/>
  <c r="L6" i="6"/>
  <c r="E109" i="5"/>
  <c r="F109" s="1"/>
  <c r="I301"/>
  <c r="J301" s="1"/>
  <c r="J722"/>
  <c r="J115" i="6" s="1"/>
  <c r="J602" i="5"/>
  <c r="J101" i="6" s="1"/>
  <c r="I175" i="5" s="1"/>
  <c r="J175" s="1"/>
  <c r="K329"/>
  <c r="F329"/>
  <c r="E125"/>
  <c r="F125" s="1"/>
  <c r="E97"/>
  <c r="F97" s="1"/>
  <c r="J257"/>
  <c r="J41" i="6" s="1"/>
  <c r="H109"/>
  <c r="L676" i="5"/>
  <c r="I433"/>
  <c r="L431"/>
  <c r="H434"/>
  <c r="H587"/>
  <c r="L586"/>
  <c r="H78" i="6"/>
  <c r="H738" i="5"/>
  <c r="L736"/>
  <c r="L706"/>
  <c r="F708"/>
  <c r="J452"/>
  <c r="L451"/>
  <c r="L667"/>
  <c r="F670"/>
  <c r="F123" i="6"/>
  <c r="H383" i="5"/>
  <c r="L382"/>
  <c r="I640"/>
  <c r="L636"/>
  <c r="J465"/>
  <c r="L465" s="1"/>
  <c r="K465"/>
  <c r="L747"/>
  <c r="F749"/>
  <c r="L713"/>
  <c r="F715"/>
  <c r="F519"/>
  <c r="J767"/>
  <c r="K767"/>
  <c r="J445"/>
  <c r="K445"/>
  <c r="H422"/>
  <c r="L421"/>
  <c r="F36"/>
  <c r="L35"/>
  <c r="L16" i="6"/>
  <c r="L760" i="5"/>
  <c r="F762"/>
  <c r="F733"/>
  <c r="J514"/>
  <c r="J84" i="6" s="1"/>
  <c r="I474" i="5" s="1"/>
  <c r="J474" s="1"/>
  <c r="J476" s="1"/>
  <c r="J80" i="6" s="1"/>
  <c r="L511" i="5"/>
  <c r="L463"/>
  <c r="L394"/>
  <c r="G396"/>
  <c r="I395"/>
  <c r="K662"/>
  <c r="J662"/>
  <c r="J664" s="1"/>
  <c r="K373"/>
  <c r="F373"/>
  <c r="H5" i="6"/>
  <c r="H742" i="5"/>
  <c r="L741"/>
  <c r="H94" i="6"/>
  <c r="L569" i="5"/>
  <c r="J64" i="6"/>
  <c r="L379" i="5"/>
  <c r="H41" i="6"/>
  <c r="I627" i="5"/>
  <c r="L623"/>
  <c r="F116" i="6"/>
  <c r="L727" i="5"/>
  <c r="L506"/>
  <c r="I507"/>
  <c r="F87" i="6"/>
  <c r="I614" i="5"/>
  <c r="L611"/>
  <c r="H107" i="6"/>
  <c r="H86"/>
  <c r="H84"/>
  <c r="F112"/>
  <c r="L701" i="5"/>
  <c r="E756"/>
  <c r="L752"/>
  <c r="F43" i="6"/>
  <c r="L266" i="5"/>
  <c r="K148"/>
  <c r="J148"/>
  <c r="F25" i="6"/>
  <c r="F111"/>
  <c r="L251" i="5"/>
  <c r="H40" i="6"/>
  <c r="E212" i="5"/>
  <c r="F212" s="1"/>
  <c r="K139"/>
  <c r="E134"/>
  <c r="F134" s="1"/>
  <c r="K183"/>
  <c r="L139"/>
  <c r="F32" i="6"/>
  <c r="F121" i="5"/>
  <c r="K601"/>
  <c r="L440"/>
  <c r="K439"/>
  <c r="F115"/>
  <c r="H184"/>
  <c r="L183"/>
  <c r="F315"/>
  <c r="K315"/>
  <c r="J300"/>
  <c r="J168"/>
  <c r="F70"/>
  <c r="F363"/>
  <c r="F488"/>
  <c r="F634"/>
  <c r="H162"/>
  <c r="K162"/>
  <c r="F501"/>
  <c r="G212"/>
  <c r="H212" s="1"/>
  <c r="H214" s="1"/>
  <c r="H33" i="6" s="1"/>
  <c r="G14" i="8" s="1"/>
  <c r="H14" s="1"/>
  <c r="G60" i="5"/>
  <c r="H60" s="1"/>
  <c r="H61" s="1"/>
  <c r="H11" i="6" s="1"/>
  <c r="G134" i="5"/>
  <c r="G125"/>
  <c r="H125" s="1"/>
  <c r="H131" s="1"/>
  <c r="H22" i="6" s="1"/>
  <c r="G52" i="5"/>
  <c r="F647"/>
  <c r="H98"/>
  <c r="F367"/>
  <c r="F53"/>
  <c r="F608"/>
  <c r="F602"/>
  <c r="L601"/>
  <c r="L7" i="7"/>
  <c r="G103" i="5"/>
  <c r="G109"/>
  <c r="G97"/>
  <c r="L74" i="6"/>
  <c r="F621" i="5"/>
  <c r="L439"/>
  <c r="H110"/>
  <c r="F137"/>
  <c r="K402"/>
  <c r="I22" i="8"/>
  <c r="J22" s="1"/>
  <c r="K21"/>
  <c r="L21"/>
  <c r="G22"/>
  <c r="H22" s="1"/>
  <c r="H445" i="7"/>
  <c r="G23" i="8" s="1"/>
  <c r="L445" i="7"/>
  <c r="E22" i="8"/>
  <c r="E18"/>
  <c r="I125" i="5" l="1"/>
  <c r="J125" s="1"/>
  <c r="L125" s="1"/>
  <c r="I134"/>
  <c r="J134" s="1"/>
  <c r="L403"/>
  <c r="L68" i="6"/>
  <c r="I52" i="5"/>
  <c r="J52" s="1"/>
  <c r="J53" s="1"/>
  <c r="J10" i="6" s="1"/>
  <c r="L402" i="5"/>
  <c r="J305"/>
  <c r="J50" i="6" s="1"/>
  <c r="I212" i="5"/>
  <c r="J212" s="1"/>
  <c r="L21"/>
  <c r="H286"/>
  <c r="H47" i="6" s="1"/>
  <c r="E15" i="8"/>
  <c r="F15" s="1"/>
  <c r="L563" i="5"/>
  <c r="J564"/>
  <c r="L537"/>
  <c r="J538"/>
  <c r="J88" i="6" s="1"/>
  <c r="I126" i="5" s="1"/>
  <c r="J126" s="1"/>
  <c r="I459"/>
  <c r="J459" s="1"/>
  <c r="K494"/>
  <c r="L696"/>
  <c r="L532"/>
  <c r="L722"/>
  <c r="J348"/>
  <c r="K348"/>
  <c r="J91" i="6"/>
  <c r="L554" i="5"/>
  <c r="L36" i="6"/>
  <c r="J495" i="5"/>
  <c r="J82" i="6" s="1"/>
  <c r="I469" i="5" s="1"/>
  <c r="J469" s="1"/>
  <c r="K513"/>
  <c r="F514"/>
  <c r="F84" i="6" s="1"/>
  <c r="E474" i="5" s="1"/>
  <c r="F474" s="1"/>
  <c r="J670"/>
  <c r="J108" i="6" s="1"/>
  <c r="I213" i="5" s="1"/>
  <c r="J213" s="1"/>
  <c r="J214" s="1"/>
  <c r="J33" i="6" s="1"/>
  <c r="I14" i="8" s="1"/>
  <c r="J14" s="1"/>
  <c r="L669" i="5"/>
  <c r="F90" i="6"/>
  <c r="L548" i="5"/>
  <c r="L157"/>
  <c r="J158"/>
  <c r="J89" i="6"/>
  <c r="L543" i="5"/>
  <c r="I68"/>
  <c r="J68" s="1"/>
  <c r="I78"/>
  <c r="J78" s="1"/>
  <c r="E14"/>
  <c r="L58" i="6"/>
  <c r="L427" i="5"/>
  <c r="J428"/>
  <c r="L30"/>
  <c r="J31"/>
  <c r="K389"/>
  <c r="F389"/>
  <c r="E135"/>
  <c r="L524"/>
  <c r="F525"/>
  <c r="J575"/>
  <c r="L574"/>
  <c r="F88" i="6"/>
  <c r="L538" i="5"/>
  <c r="L329"/>
  <c r="F330"/>
  <c r="L42" i="6"/>
  <c r="L257" i="5"/>
  <c r="L40" i="6"/>
  <c r="G137" i="5"/>
  <c r="L94" i="6"/>
  <c r="I458" i="5"/>
  <c r="J458" s="1"/>
  <c r="I200"/>
  <c r="J200" s="1"/>
  <c r="L36"/>
  <c r="F8" i="6"/>
  <c r="L445" i="5"/>
  <c r="J446"/>
  <c r="L715"/>
  <c r="F114" i="6"/>
  <c r="L708" i="5"/>
  <c r="F113" i="6"/>
  <c r="H73"/>
  <c r="G337" i="5"/>
  <c r="L109" i="6"/>
  <c r="G238" i="5"/>
  <c r="L43" i="6"/>
  <c r="G479" i="5"/>
  <c r="J614"/>
  <c r="K614"/>
  <c r="E285"/>
  <c r="L116" i="6"/>
  <c r="H65"/>
  <c r="L383" i="5"/>
  <c r="E333"/>
  <c r="G121"/>
  <c r="L111" i="6"/>
  <c r="E277" i="5"/>
  <c r="L148"/>
  <c r="J149"/>
  <c r="E480"/>
  <c r="L87" i="6"/>
  <c r="J507" i="5"/>
  <c r="K507"/>
  <c r="I354"/>
  <c r="L64" i="6"/>
  <c r="H119"/>
  <c r="L742" i="5"/>
  <c r="J395"/>
  <c r="K395"/>
  <c r="J466"/>
  <c r="F122" i="6"/>
  <c r="L762" i="5"/>
  <c r="H71" i="6"/>
  <c r="L422" i="5"/>
  <c r="L767"/>
  <c r="J768"/>
  <c r="L749"/>
  <c r="F120" i="6"/>
  <c r="F108"/>
  <c r="J433" i="5"/>
  <c r="K433"/>
  <c r="E98"/>
  <c r="E110"/>
  <c r="E104"/>
  <c r="L41" i="6"/>
  <c r="E278" i="5"/>
  <c r="L112" i="6"/>
  <c r="L373" i="5"/>
  <c r="F374"/>
  <c r="F117" i="6"/>
  <c r="L733" i="5"/>
  <c r="F756"/>
  <c r="L756" s="1"/>
  <c r="K756"/>
  <c r="G474"/>
  <c r="G208"/>
  <c r="J627"/>
  <c r="K627"/>
  <c r="L662"/>
  <c r="H396"/>
  <c r="K396"/>
  <c r="F85" i="6"/>
  <c r="L519" i="5"/>
  <c r="J640"/>
  <c r="K640"/>
  <c r="I284"/>
  <c r="L115" i="6"/>
  <c r="J76"/>
  <c r="L452" i="5"/>
  <c r="H118" i="6"/>
  <c r="L738" i="5"/>
  <c r="H98" i="6"/>
  <c r="L587" i="5"/>
  <c r="L5" i="6"/>
  <c r="K212" i="5"/>
  <c r="K125"/>
  <c r="K60"/>
  <c r="F61" i="6"/>
  <c r="J27"/>
  <c r="H29"/>
  <c r="L184" i="5"/>
  <c r="L315"/>
  <c r="F116"/>
  <c r="L602"/>
  <c r="F101" i="6"/>
  <c r="L60" i="5"/>
  <c r="F61"/>
  <c r="K134"/>
  <c r="H134"/>
  <c r="F508"/>
  <c r="F641"/>
  <c r="F628"/>
  <c r="H103"/>
  <c r="K103"/>
  <c r="F615"/>
  <c r="F10" i="6"/>
  <c r="L212" i="5"/>
  <c r="H52"/>
  <c r="K52"/>
  <c r="H163"/>
  <c r="L162"/>
  <c r="H109"/>
  <c r="K109"/>
  <c r="H97"/>
  <c r="K97"/>
  <c r="F654"/>
  <c r="F495"/>
  <c r="H23" i="8"/>
  <c r="L23" s="1"/>
  <c r="T23" s="1"/>
  <c r="K23"/>
  <c r="K18"/>
  <c r="F18"/>
  <c r="L18" s="1"/>
  <c r="F22"/>
  <c r="L22" s="1"/>
  <c r="T22" s="1"/>
  <c r="K22"/>
  <c r="L670" i="5" l="1"/>
  <c r="J93" i="6"/>
  <c r="L564" i="5"/>
  <c r="L348"/>
  <c r="J349"/>
  <c r="L84" i="6"/>
  <c r="L514" i="5"/>
  <c r="I129"/>
  <c r="L91" i="6"/>
  <c r="L89"/>
  <c r="I127" i="5"/>
  <c r="I136"/>
  <c r="E128"/>
  <c r="L90" i="6"/>
  <c r="J25"/>
  <c r="L158" i="5"/>
  <c r="F14"/>
  <c r="K14"/>
  <c r="J95" i="6"/>
  <c r="L575" i="5"/>
  <c r="F135"/>
  <c r="J7" i="6"/>
  <c r="L31" i="5"/>
  <c r="L330"/>
  <c r="F55" i="6"/>
  <c r="L88"/>
  <c r="E126" i="5"/>
  <c r="F86" i="6"/>
  <c r="L525" i="5"/>
  <c r="F390"/>
  <c r="L389"/>
  <c r="J72" i="6"/>
  <c r="L428" i="5"/>
  <c r="K6" i="7"/>
  <c r="G167" i="5"/>
  <c r="L98" i="6"/>
  <c r="I115" i="5"/>
  <c r="L76" i="6"/>
  <c r="L640" i="5"/>
  <c r="J641"/>
  <c r="J104" i="6" s="1"/>
  <c r="I595" i="5" s="1"/>
  <c r="J595" s="1"/>
  <c r="J597" s="1"/>
  <c r="J100" i="6" s="1"/>
  <c r="L396" i="5"/>
  <c r="H397"/>
  <c r="L627"/>
  <c r="J628"/>
  <c r="J103" i="6" s="1"/>
  <c r="I591" i="5" s="1"/>
  <c r="J591" s="1"/>
  <c r="H474"/>
  <c r="K474"/>
  <c r="F110"/>
  <c r="E755"/>
  <c r="E301"/>
  <c r="L120" i="6"/>
  <c r="J78"/>
  <c r="L466" i="5"/>
  <c r="G754"/>
  <c r="L119" i="6"/>
  <c r="G300" i="5"/>
  <c r="L507"/>
  <c r="J508"/>
  <c r="J83" i="6" s="1"/>
  <c r="I470" i="5" s="1"/>
  <c r="J470" s="1"/>
  <c r="J471" s="1"/>
  <c r="J79" i="6" s="1"/>
  <c r="I456" i="5" s="1"/>
  <c r="J456" s="1"/>
  <c r="J460" s="1"/>
  <c r="J77" i="6" s="1"/>
  <c r="I119" i="5" s="1"/>
  <c r="J119" s="1"/>
  <c r="J24" i="6"/>
  <c r="L149" i="5"/>
  <c r="L113" i="6"/>
  <c r="E279" i="5"/>
  <c r="J75" i="6"/>
  <c r="L446" i="5"/>
  <c r="J107" i="6"/>
  <c r="L664" i="5"/>
  <c r="E290"/>
  <c r="L117" i="6"/>
  <c r="F278" i="5"/>
  <c r="L278" s="1"/>
  <c r="K278"/>
  <c r="L433"/>
  <c r="J434"/>
  <c r="G78"/>
  <c r="L71" i="6"/>
  <c r="G68" i="5"/>
  <c r="H121"/>
  <c r="G634"/>
  <c r="G501"/>
  <c r="G488"/>
  <c r="G608"/>
  <c r="G362"/>
  <c r="L65" i="6"/>
  <c r="G647" i="5"/>
  <c r="G621"/>
  <c r="G291"/>
  <c r="L118" i="6"/>
  <c r="K284" i="5"/>
  <c r="J284"/>
  <c r="L85" i="6"/>
  <c r="E475" i="5"/>
  <c r="H208"/>
  <c r="F63" i="6"/>
  <c r="L374" i="5"/>
  <c r="F104"/>
  <c r="L108" i="6"/>
  <c r="E213" i="5"/>
  <c r="J123" i="6"/>
  <c r="L768" i="5"/>
  <c r="L395"/>
  <c r="J397"/>
  <c r="J67" i="6" s="1"/>
  <c r="I367" i="5" s="1"/>
  <c r="J367" s="1"/>
  <c r="J368" s="1"/>
  <c r="J62" i="6" s="1"/>
  <c r="I44" i="5" s="1"/>
  <c r="J44" s="1"/>
  <c r="J354"/>
  <c r="K354"/>
  <c r="F480"/>
  <c r="K480"/>
  <c r="F277"/>
  <c r="K277"/>
  <c r="E289"/>
  <c r="E283"/>
  <c r="L114" i="6"/>
  <c r="L8"/>
  <c r="F98" i="5"/>
  <c r="L614"/>
  <c r="J615"/>
  <c r="J102" i="6" s="1"/>
  <c r="I590" i="5" s="1"/>
  <c r="J590" s="1"/>
  <c r="J592" s="1"/>
  <c r="J99" i="6" s="1"/>
  <c r="H337" i="5"/>
  <c r="K337"/>
  <c r="E312"/>
  <c r="L122" i="6"/>
  <c r="F333" i="5"/>
  <c r="F285"/>
  <c r="L285" s="1"/>
  <c r="K285"/>
  <c r="H479"/>
  <c r="H482" s="1"/>
  <c r="H238"/>
  <c r="K238"/>
  <c r="G411"/>
  <c r="H137"/>
  <c r="L137" s="1"/>
  <c r="K137"/>
  <c r="L29" i="6"/>
  <c r="F20"/>
  <c r="E43" i="5"/>
  <c r="F105" i="6"/>
  <c r="H26"/>
  <c r="L163" i="5"/>
  <c r="H53"/>
  <c r="L52"/>
  <c r="F104" i="6"/>
  <c r="H111" i="5"/>
  <c r="L109"/>
  <c r="F83" i="6"/>
  <c r="H99" i="5"/>
  <c r="L97"/>
  <c r="F103" i="6"/>
  <c r="F102"/>
  <c r="H105" i="5"/>
  <c r="L103"/>
  <c r="L61"/>
  <c r="F11" i="6"/>
  <c r="F82"/>
  <c r="L134" i="5"/>
  <c r="L101" i="6"/>
  <c r="E175" i="5"/>
  <c r="I135" l="1"/>
  <c r="L93" i="6"/>
  <c r="J59"/>
  <c r="L349" i="5"/>
  <c r="J129"/>
  <c r="L129" s="1"/>
  <c r="K129"/>
  <c r="I15" i="8"/>
  <c r="J15" s="1"/>
  <c r="J136" i="5"/>
  <c r="L136" s="1"/>
  <c r="K136"/>
  <c r="F128"/>
  <c r="L128" s="1"/>
  <c r="K128"/>
  <c r="L25" i="6"/>
  <c r="J127" i="5"/>
  <c r="K127"/>
  <c r="F15"/>
  <c r="L14"/>
  <c r="F66" i="6"/>
  <c r="L390" i="5"/>
  <c r="L7" i="6"/>
  <c r="I138" i="5"/>
  <c r="L95" i="6"/>
  <c r="L55"/>
  <c r="F140" i="5"/>
  <c r="F23" i="6" s="1"/>
  <c r="F126" i="5"/>
  <c r="K126"/>
  <c r="H140"/>
  <c r="H23" i="6" s="1"/>
  <c r="G11" i="8" s="1"/>
  <c r="H11" s="1"/>
  <c r="I80" i="5"/>
  <c r="L72" i="6"/>
  <c r="I70" i="5"/>
  <c r="E479"/>
  <c r="L86" i="6"/>
  <c r="H411" i="5"/>
  <c r="F334"/>
  <c r="H338"/>
  <c r="L337"/>
  <c r="F99"/>
  <c r="F17" i="6" s="1"/>
  <c r="L284" i="5"/>
  <c r="J286"/>
  <c r="J47" i="6" s="1"/>
  <c r="I17" i="8" s="1"/>
  <c r="J17" s="1"/>
  <c r="H501" i="5"/>
  <c r="K501"/>
  <c r="H68"/>
  <c r="L68" s="1"/>
  <c r="K68"/>
  <c r="K290"/>
  <c r="F290"/>
  <c r="L290" s="1"/>
  <c r="I191"/>
  <c r="J191" s="1"/>
  <c r="I199"/>
  <c r="J199" s="1"/>
  <c r="J203" s="1"/>
  <c r="J31" i="6" s="1"/>
  <c r="I173" i="5"/>
  <c r="J173" s="1"/>
  <c r="L277"/>
  <c r="J355"/>
  <c r="J60" i="6" s="1"/>
  <c r="I42" i="5" s="1"/>
  <c r="J42" s="1"/>
  <c r="L354"/>
  <c r="I333"/>
  <c r="L123" i="6"/>
  <c r="F105" i="5"/>
  <c r="F18" i="6" s="1"/>
  <c r="H209" i="5"/>
  <c r="H362"/>
  <c r="K362"/>
  <c r="H634"/>
  <c r="K634"/>
  <c r="F279"/>
  <c r="L279" s="1"/>
  <c r="K279"/>
  <c r="H754"/>
  <c r="K754"/>
  <c r="K301"/>
  <c r="F301"/>
  <c r="H67" i="6"/>
  <c r="L397" i="5"/>
  <c r="H239"/>
  <c r="L238"/>
  <c r="F312"/>
  <c r="K312"/>
  <c r="F283"/>
  <c r="K283"/>
  <c r="F213"/>
  <c r="K213"/>
  <c r="F475"/>
  <c r="K475"/>
  <c r="H621"/>
  <c r="K621"/>
  <c r="H608"/>
  <c r="K608"/>
  <c r="H78"/>
  <c r="L78" s="1"/>
  <c r="K78"/>
  <c r="I208"/>
  <c r="L107" i="6"/>
  <c r="F755" i="5"/>
  <c r="K755"/>
  <c r="H476"/>
  <c r="H80" i="6" s="1"/>
  <c r="L474" i="5"/>
  <c r="J115"/>
  <c r="K115"/>
  <c r="L6" i="7"/>
  <c r="G7" i="8"/>
  <c r="H7" s="1"/>
  <c r="H81" i="6"/>
  <c r="E12" i="8"/>
  <c r="F12" s="1"/>
  <c r="I110" i="5"/>
  <c r="I98"/>
  <c r="I104"/>
  <c r="L75" i="6"/>
  <c r="L24"/>
  <c r="F111" i="5"/>
  <c r="F19" i="6" s="1"/>
  <c r="H167" i="5"/>
  <c r="K167"/>
  <c r="F289"/>
  <c r="K289"/>
  <c r="L480"/>
  <c r="E353"/>
  <c r="L63" i="6"/>
  <c r="H291" i="5"/>
  <c r="K291"/>
  <c r="H647"/>
  <c r="K647"/>
  <c r="H488"/>
  <c r="K488"/>
  <c r="J73" i="6"/>
  <c r="L434" i="5"/>
  <c r="H300"/>
  <c r="K300"/>
  <c r="I121"/>
  <c r="L78" i="6"/>
  <c r="I174" i="5"/>
  <c r="J174" s="1"/>
  <c r="I190"/>
  <c r="J190" s="1"/>
  <c r="I685"/>
  <c r="J685" s="1"/>
  <c r="F43"/>
  <c r="H17" i="6"/>
  <c r="H19"/>
  <c r="E595" i="5"/>
  <c r="H18" i="6"/>
  <c r="E470" i="5"/>
  <c r="L11" i="6"/>
  <c r="E590" i="5"/>
  <c r="L26" i="6"/>
  <c r="K175" i="5"/>
  <c r="F175"/>
  <c r="L175" s="1"/>
  <c r="E469"/>
  <c r="E591"/>
  <c r="H10" i="6"/>
  <c r="L53" i="5"/>
  <c r="E596"/>
  <c r="J135" l="1"/>
  <c r="L135" s="1"/>
  <c r="K135"/>
  <c r="J689"/>
  <c r="J110" i="6" s="1"/>
  <c r="J194" i="5"/>
  <c r="J30" i="6" s="1"/>
  <c r="I40" i="5"/>
  <c r="L59" i="6"/>
  <c r="L127" i="5"/>
  <c r="J131"/>
  <c r="J22" i="6" s="1"/>
  <c r="F4"/>
  <c r="L15" i="5"/>
  <c r="J70"/>
  <c r="L70" s="1"/>
  <c r="K70"/>
  <c r="F280"/>
  <c r="F46" i="6" s="1"/>
  <c r="L126" i="5"/>
  <c r="F131"/>
  <c r="J80"/>
  <c r="L80" s="1"/>
  <c r="K80"/>
  <c r="F479"/>
  <c r="F482" s="1"/>
  <c r="K479"/>
  <c r="J138"/>
  <c r="K138"/>
  <c r="E410"/>
  <c r="L66" i="6"/>
  <c r="E366" i="5"/>
  <c r="H654"/>
  <c r="L647"/>
  <c r="K353"/>
  <c r="F353"/>
  <c r="L289"/>
  <c r="F292"/>
  <c r="G459"/>
  <c r="H459" s="1"/>
  <c r="G201"/>
  <c r="H201" s="1"/>
  <c r="L312"/>
  <c r="F316"/>
  <c r="H757"/>
  <c r="H121" i="6" s="1"/>
  <c r="G308" i="5" s="1"/>
  <c r="H308" s="1"/>
  <c r="H309" s="1"/>
  <c r="H51" i="6" s="1"/>
  <c r="L754" i="5"/>
  <c r="H57" i="6"/>
  <c r="L338" i="5"/>
  <c r="L301"/>
  <c r="F305"/>
  <c r="H641"/>
  <c r="L634"/>
  <c r="H32" i="6"/>
  <c r="J333" i="5"/>
  <c r="K333"/>
  <c r="H495"/>
  <c r="L488"/>
  <c r="H292"/>
  <c r="H48" i="6" s="1"/>
  <c r="G17" i="8" s="1"/>
  <c r="H17" s="1"/>
  <c r="L291" i="5"/>
  <c r="H168"/>
  <c r="L167"/>
  <c r="J110"/>
  <c r="K110"/>
  <c r="G458"/>
  <c r="H458" s="1"/>
  <c r="G200"/>
  <c r="H200" s="1"/>
  <c r="J208"/>
  <c r="K208"/>
  <c r="H615"/>
  <c r="L608"/>
  <c r="L475"/>
  <c r="F476"/>
  <c r="L283"/>
  <c r="F286"/>
  <c r="H38" i="6"/>
  <c r="L239" i="5"/>
  <c r="J178"/>
  <c r="J28" i="6" s="1"/>
  <c r="H508" i="5"/>
  <c r="L501"/>
  <c r="F56" i="6"/>
  <c r="J104" i="5"/>
  <c r="K104"/>
  <c r="J116"/>
  <c r="L115"/>
  <c r="L755"/>
  <c r="F757"/>
  <c r="H628"/>
  <c r="L621"/>
  <c r="L213"/>
  <c r="F214"/>
  <c r="G367"/>
  <c r="L67" i="6"/>
  <c r="H412" i="5"/>
  <c r="H305"/>
  <c r="H50" i="6" s="1"/>
  <c r="L300" i="5"/>
  <c r="J98"/>
  <c r="K98"/>
  <c r="J121"/>
  <c r="K121"/>
  <c r="I411"/>
  <c r="L73" i="6"/>
  <c r="H363" i="5"/>
  <c r="L362"/>
  <c r="F596"/>
  <c r="L10" i="6"/>
  <c r="F469" i="5"/>
  <c r="F595"/>
  <c r="F591"/>
  <c r="F590"/>
  <c r="F470"/>
  <c r="L280" l="1"/>
  <c r="I273"/>
  <c r="J273" s="1"/>
  <c r="J274" s="1"/>
  <c r="J45" i="6" s="1"/>
  <c r="I269" i="5"/>
  <c r="J269" s="1"/>
  <c r="J270" s="1"/>
  <c r="J44" i="6" s="1"/>
  <c r="J40" i="5"/>
  <c r="K40"/>
  <c r="L4" i="6"/>
  <c r="K366" i="5"/>
  <c r="F366"/>
  <c r="L138"/>
  <c r="J140"/>
  <c r="F410"/>
  <c r="K410"/>
  <c r="L479"/>
  <c r="F22" i="6"/>
  <c r="L131" i="5"/>
  <c r="H83" i="6"/>
  <c r="L508" i="5"/>
  <c r="F47" i="6"/>
  <c r="L286" i="5"/>
  <c r="H367"/>
  <c r="K367"/>
  <c r="H102" i="6"/>
  <c r="L615" i="5"/>
  <c r="H27" i="6"/>
  <c r="L168" i="5"/>
  <c r="L46" i="6"/>
  <c r="L316" i="5"/>
  <c r="F52" i="6"/>
  <c r="F48"/>
  <c r="L292" i="5"/>
  <c r="F50" i="6"/>
  <c r="L305" i="5"/>
  <c r="H61" i="6"/>
  <c r="L363" i="5"/>
  <c r="J122"/>
  <c r="J21" i="6" s="1"/>
  <c r="L121" i="5"/>
  <c r="J99"/>
  <c r="L98"/>
  <c r="L214"/>
  <c r="F33" i="6"/>
  <c r="F121"/>
  <c r="L757" i="5"/>
  <c r="F80" i="6"/>
  <c r="L476" i="5"/>
  <c r="I12" i="8"/>
  <c r="J12" s="1"/>
  <c r="L57" i="6"/>
  <c r="H105"/>
  <c r="L654" i="5"/>
  <c r="J411"/>
  <c r="K411"/>
  <c r="H103" i="6"/>
  <c r="L628" i="5"/>
  <c r="J20" i="6"/>
  <c r="L116" i="5"/>
  <c r="H70" i="6"/>
  <c r="J105" i="5"/>
  <c r="L104"/>
  <c r="L38" i="6"/>
  <c r="J209" i="5"/>
  <c r="L208"/>
  <c r="J111"/>
  <c r="L110"/>
  <c r="H82" i="6"/>
  <c r="L495" i="5"/>
  <c r="J334"/>
  <c r="L333"/>
  <c r="H104" i="6"/>
  <c r="L641" i="5"/>
  <c r="L353"/>
  <c r="F355"/>
  <c r="F597"/>
  <c r="F471"/>
  <c r="F592"/>
  <c r="G12" i="8"/>
  <c r="F7" i="11"/>
  <c r="I16" i="8" l="1"/>
  <c r="J16" s="1"/>
  <c r="L40" i="5"/>
  <c r="J45"/>
  <c r="J9" i="6" s="1"/>
  <c r="I8" i="8" s="1"/>
  <c r="J8" s="1"/>
  <c r="K5" i="7"/>
  <c r="J23" i="6"/>
  <c r="L140" i="5"/>
  <c r="L22" i="6"/>
  <c r="F412" i="5"/>
  <c r="F70" i="6" s="1"/>
  <c r="L410" i="5"/>
  <c r="L366"/>
  <c r="F368"/>
  <c r="F62" i="6" s="1"/>
  <c r="E44" i="5" s="1"/>
  <c r="F44" s="1"/>
  <c r="F81" i="6"/>
  <c r="L482" i="5"/>
  <c r="G469"/>
  <c r="L82" i="6"/>
  <c r="J17"/>
  <c r="L99" i="5"/>
  <c r="L47" i="6"/>
  <c r="L355" i="5"/>
  <c r="F60" i="6"/>
  <c r="J19"/>
  <c r="L111" i="5"/>
  <c r="G74"/>
  <c r="G64"/>
  <c r="L33" i="6"/>
  <c r="L48"/>
  <c r="L27"/>
  <c r="H368" i="5"/>
  <c r="L367"/>
  <c r="J56" i="6"/>
  <c r="L334" i="5"/>
  <c r="L20" i="6"/>
  <c r="L80"/>
  <c r="E458" i="5"/>
  <c r="E200"/>
  <c r="L52" i="6"/>
  <c r="G470" i="5"/>
  <c r="L83" i="6"/>
  <c r="G595" i="5"/>
  <c r="L104" i="6"/>
  <c r="G591" i="5"/>
  <c r="L103" i="6"/>
  <c r="G596" i="5"/>
  <c r="L105" i="6"/>
  <c r="E308" i="5"/>
  <c r="L121" i="6"/>
  <c r="G43" i="5"/>
  <c r="L61" i="6"/>
  <c r="J32"/>
  <c r="L209" i="5"/>
  <c r="J18" i="6"/>
  <c r="L105" i="5"/>
  <c r="J412"/>
  <c r="L411"/>
  <c r="L50" i="6"/>
  <c r="G590" i="5"/>
  <c r="L102" i="6"/>
  <c r="F100"/>
  <c r="H12" i="8"/>
  <c r="L12" s="1"/>
  <c r="K12"/>
  <c r="F79" i="6"/>
  <c r="F99"/>
  <c r="G2" i="9"/>
  <c r="F8" i="11"/>
  <c r="F9" s="1"/>
  <c r="F13" s="1"/>
  <c r="F2" i="9" l="1"/>
  <c r="L5" i="7"/>
  <c r="E7" i="8"/>
  <c r="E459" i="5"/>
  <c r="L81" i="6"/>
  <c r="E201" i="5"/>
  <c r="E64"/>
  <c r="F64" s="1"/>
  <c r="F71" s="1"/>
  <c r="F12" i="6" s="1"/>
  <c r="E74" i="5"/>
  <c r="F74" s="1"/>
  <c r="F81" s="1"/>
  <c r="F13" i="6" s="1"/>
  <c r="L23"/>
  <c r="K458" i="5"/>
  <c r="F458"/>
  <c r="L458" s="1"/>
  <c r="H62" i="6"/>
  <c r="L368" i="5"/>
  <c r="H590"/>
  <c r="K590"/>
  <c r="L18" i="6"/>
  <c r="H43" i="5"/>
  <c r="K43"/>
  <c r="H596"/>
  <c r="K596"/>
  <c r="H470"/>
  <c r="L470" s="1"/>
  <c r="K470"/>
  <c r="K200"/>
  <c r="F200"/>
  <c r="L200" s="1"/>
  <c r="G20" i="8"/>
  <c r="H20" s="1"/>
  <c r="L56" i="6"/>
  <c r="H64" i="5"/>
  <c r="L60" i="6"/>
  <c r="E42" i="5"/>
  <c r="J70" i="6"/>
  <c r="L412" i="5"/>
  <c r="H591"/>
  <c r="L591" s="1"/>
  <c r="K591"/>
  <c r="H595"/>
  <c r="L595" s="1"/>
  <c r="K595"/>
  <c r="H74"/>
  <c r="L19" i="6"/>
  <c r="L17"/>
  <c r="L32"/>
  <c r="K308" i="5"/>
  <c r="F308"/>
  <c r="G15" i="8"/>
  <c r="H469" i="5"/>
  <c r="K469"/>
  <c r="E456"/>
  <c r="E191"/>
  <c r="E199"/>
  <c r="E173"/>
  <c r="E685"/>
  <c r="E190"/>
  <c r="E174"/>
  <c r="F7" i="8" l="1"/>
  <c r="L7" s="1"/>
  <c r="K7"/>
  <c r="K459" i="5"/>
  <c r="F459"/>
  <c r="L459" s="1"/>
  <c r="E11" i="8"/>
  <c r="F201" i="5"/>
  <c r="L201" s="1"/>
  <c r="K201"/>
  <c r="E14" i="8"/>
  <c r="H71" i="5"/>
  <c r="F42"/>
  <c r="K42"/>
  <c r="L43"/>
  <c r="H592"/>
  <c r="L590"/>
  <c r="G44"/>
  <c r="L62" i="6"/>
  <c r="H81" i="5"/>
  <c r="I64"/>
  <c r="I74"/>
  <c r="L70" i="6"/>
  <c r="H471" i="5"/>
  <c r="L469"/>
  <c r="H15" i="8"/>
  <c r="L15" s="1"/>
  <c r="K15"/>
  <c r="L308" i="5"/>
  <c r="F309"/>
  <c r="E17" i="8"/>
  <c r="H597" i="5"/>
  <c r="L596"/>
  <c r="E9" i="8"/>
  <c r="F174" i="5"/>
  <c r="F199"/>
  <c r="F456"/>
  <c r="F190"/>
  <c r="F191"/>
  <c r="F685"/>
  <c r="F689" s="1"/>
  <c r="F173"/>
  <c r="F11" i="8" l="1"/>
  <c r="I11"/>
  <c r="J11" s="1"/>
  <c r="F17"/>
  <c r="L17" s="1"/>
  <c r="K17"/>
  <c r="H99" i="6"/>
  <c r="L592" i="5"/>
  <c r="F14" i="8"/>
  <c r="L14" s="1"/>
  <c r="K14"/>
  <c r="L309" i="5"/>
  <c r="F51" i="6"/>
  <c r="I20" i="8"/>
  <c r="J20" s="1"/>
  <c r="I10"/>
  <c r="J10" s="1"/>
  <c r="L42" i="5"/>
  <c r="F45"/>
  <c r="H79" i="6"/>
  <c r="L471" i="5"/>
  <c r="J74"/>
  <c r="K74"/>
  <c r="H44"/>
  <c r="K44"/>
  <c r="H100" i="6"/>
  <c r="L597" i="5"/>
  <c r="J64"/>
  <c r="K64"/>
  <c r="H13" i="6"/>
  <c r="I13" i="8"/>
  <c r="J13" s="1"/>
  <c r="H12" i="6"/>
  <c r="F194" i="5"/>
  <c r="F203"/>
  <c r="F9" i="8"/>
  <c r="F178" i="5"/>
  <c r="F460"/>
  <c r="K11" i="8" l="1"/>
  <c r="L11"/>
  <c r="G173" i="5"/>
  <c r="G191"/>
  <c r="G199"/>
  <c r="L99" i="6"/>
  <c r="G685" i="5"/>
  <c r="G190"/>
  <c r="G174"/>
  <c r="L100" i="6"/>
  <c r="F9"/>
  <c r="J81" i="5"/>
  <c r="L74"/>
  <c r="J71"/>
  <c r="L64"/>
  <c r="L44"/>
  <c r="H45"/>
  <c r="H9" i="6" s="1"/>
  <c r="G8" i="8" s="1"/>
  <c r="H8" s="1"/>
  <c r="G456" i="5"/>
  <c r="L79" i="6"/>
  <c r="L51"/>
  <c r="F77"/>
  <c r="F28"/>
  <c r="F110"/>
  <c r="F31"/>
  <c r="F30"/>
  <c r="L45" i="5" l="1"/>
  <c r="L9" i="6"/>
  <c r="H190" i="5"/>
  <c r="K190"/>
  <c r="J13" i="6"/>
  <c r="L81" i="5"/>
  <c r="H685"/>
  <c r="H689" s="1"/>
  <c r="K685"/>
  <c r="H199"/>
  <c r="K199"/>
  <c r="H456"/>
  <c r="K456"/>
  <c r="J12" i="6"/>
  <c r="L71" i="5"/>
  <c r="H191"/>
  <c r="L191" s="1"/>
  <c r="K191"/>
  <c r="H174"/>
  <c r="L174" s="1"/>
  <c r="K174"/>
  <c r="H173"/>
  <c r="K173"/>
  <c r="E269"/>
  <c r="E273"/>
  <c r="E119"/>
  <c r="L685" l="1"/>
  <c r="H178"/>
  <c r="L173"/>
  <c r="E20" i="8"/>
  <c r="G9"/>
  <c r="H460" i="5"/>
  <c r="L456"/>
  <c r="H194"/>
  <c r="L190"/>
  <c r="L12" i="6"/>
  <c r="H203" i="5"/>
  <c r="L199"/>
  <c r="L13" i="6"/>
  <c r="F273" i="5"/>
  <c r="F269"/>
  <c r="F119"/>
  <c r="H31" i="6" l="1"/>
  <c r="L203" i="5"/>
  <c r="H28" i="6"/>
  <c r="L178" i="5"/>
  <c r="K20" i="8"/>
  <c r="F20"/>
  <c r="L20" s="1"/>
  <c r="H110" i="6"/>
  <c r="L689" i="5"/>
  <c r="E8" i="8"/>
  <c r="H30" i="6"/>
  <c r="L194" i="5"/>
  <c r="H9" i="8"/>
  <c r="H77" i="6"/>
  <c r="L460" i="5"/>
  <c r="F122"/>
  <c r="F270"/>
  <c r="F274"/>
  <c r="E13" i="8"/>
  <c r="L28" i="6" l="1"/>
  <c r="K8" i="8"/>
  <c r="F8"/>
  <c r="L8" s="1"/>
  <c r="I9"/>
  <c r="G119" i="5"/>
  <c r="L77" i="6"/>
  <c r="L30"/>
  <c r="G273" i="5"/>
  <c r="G269"/>
  <c r="L110" i="6"/>
  <c r="L31"/>
  <c r="F45"/>
  <c r="F13" i="8"/>
  <c r="F44" i="6"/>
  <c r="F21"/>
  <c r="J9" i="8" l="1"/>
  <c r="K9"/>
  <c r="H269" i="5"/>
  <c r="K269"/>
  <c r="H273"/>
  <c r="K273"/>
  <c r="H119"/>
  <c r="K119"/>
  <c r="H122" l="1"/>
  <c r="L119"/>
  <c r="H270"/>
  <c r="L269"/>
  <c r="G13" i="8"/>
  <c r="H274" i="5"/>
  <c r="L273"/>
  <c r="I6" i="8"/>
  <c r="J6" s="1"/>
  <c r="I5" s="1"/>
  <c r="J5" s="1"/>
  <c r="L9"/>
  <c r="H45" i="6" l="1"/>
  <c r="L274" i="5"/>
  <c r="H44" i="6"/>
  <c r="L270" i="5"/>
  <c r="J28" i="8"/>
  <c r="H13"/>
  <c r="L13" s="1"/>
  <c r="K13"/>
  <c r="H21" i="6"/>
  <c r="L122" i="5"/>
  <c r="E16" i="8"/>
  <c r="E10"/>
  <c r="L44" i="6" l="1"/>
  <c r="L21"/>
  <c r="L45"/>
  <c r="F10" i="8"/>
  <c r="F16"/>
  <c r="E6" l="1"/>
  <c r="G16" l="1"/>
  <c r="G10"/>
  <c r="F6"/>
  <c r="H10" l="1"/>
  <c r="K10"/>
  <c r="H16"/>
  <c r="L16" s="1"/>
  <c r="K16"/>
  <c r="E5"/>
  <c r="G6" l="1"/>
  <c r="L10"/>
  <c r="F5"/>
  <c r="H6" l="1"/>
  <c r="K6"/>
  <c r="F28"/>
  <c r="G5" l="1"/>
  <c r="L6"/>
  <c r="H5" l="1"/>
  <c r="K5"/>
  <c r="H28" l="1"/>
  <c r="L5"/>
  <c r="L28" s="1"/>
  <c r="E7" i="11" l="1"/>
  <c r="E8" l="1"/>
  <c r="G8" s="1"/>
  <c r="L8" s="1"/>
  <c r="G7"/>
  <c r="E9" l="1"/>
  <c r="E13" s="1"/>
  <c r="G2" i="3"/>
  <c r="F2"/>
  <c r="L7" i="11"/>
  <c r="L9" s="1"/>
  <c r="O13" s="1"/>
  <c r="G9"/>
  <c r="G13" s="1"/>
  <c r="L13" s="1"/>
  <c r="K4" s="1"/>
</calcChain>
</file>

<file path=xl/sharedStrings.xml><?xml version="1.0" encoding="utf-8"?>
<sst xmlns="http://schemas.openxmlformats.org/spreadsheetml/2006/main" count="11852" uniqueCount="1920">
  <si>
    <t>공 종 별 집 계 표</t>
  </si>
  <si>
    <t>[ #경기상상캠퍼스 생생동 화장실 리모델링공사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</si>
  <si>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</si>
  <si>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</si>
  <si>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</si>
  <si>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</si>
  <si>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</si>
  <si>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</si>
  <si>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</si>
  <si>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</si>
  <si>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</si>
  <si>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</si>
  <si>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</si>
  <si>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</si>
  <si>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</si>
  <si>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</si>
  <si>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</si>
  <si>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</si>
  <si>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</si>
  <si>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</si>
  <si>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</si>
  <si>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</si>
  <si>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</si>
  <si>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</si>
  <si>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</si>
  <si>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</si>
  <si>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</si>
  <si>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</si>
  <si>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</si>
  <si>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</si>
  <si>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</si>
  <si>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</si>
  <si>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</si>
  <si>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</si>
  <si>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</si>
  <si>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</si>
  <si>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</si>
  <si>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</si>
  <si>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</si>
  <si>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</si>
  <si>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</si>
  <si>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</si>
  <si>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</si>
  <si>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</si>
  <si>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</si>
  <si>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</si>
  <si>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</si>
  <si>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</si>
  <si>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</si>
  <si>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</si>
  <si>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</si>
  <si>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#경기상상캠퍼스 생생동 화장실 리모델링공사</t>
  </si>
  <si>
    <t/>
  </si>
  <si>
    <t>01</t>
  </si>
  <si>
    <t>0101  1.건축공사</t>
  </si>
  <si>
    <t>0101</t>
  </si>
  <si>
    <t>010101  가  설  공  사</t>
  </si>
  <si>
    <t>010101</t>
  </si>
  <si>
    <t>강관 조립말비계(이동식)설치 및 해체</t>
  </si>
  <si>
    <t>높이 2m, 3개월</t>
  </si>
  <si>
    <t>대</t>
  </si>
  <si>
    <t>호표 1</t>
  </si>
  <si>
    <t>584665458905ADC405C91183C119BE</t>
  </si>
  <si>
    <t>T</t>
  </si>
  <si>
    <t>F</t>
  </si>
  <si>
    <t>010101584665458905ADC405C91183C119BE</t>
  </si>
  <si>
    <t>바닥보양</t>
  </si>
  <si>
    <t>하드롱지</t>
  </si>
  <si>
    <t>M2</t>
  </si>
  <si>
    <t>호표 2</t>
  </si>
  <si>
    <t>584665400A05677B053FCECDE76357</t>
  </si>
  <si>
    <t>010101584665400A05677B053FCECDE76357</t>
  </si>
  <si>
    <t>건축물현장정리</t>
  </si>
  <si>
    <t>개보수</t>
  </si>
  <si>
    <t>㎡</t>
  </si>
  <si>
    <t>호표 3</t>
  </si>
  <si>
    <t>58466540090546F7058FCF43E512A7</t>
  </si>
  <si>
    <t>01010158466540090546F7058FCF43E512A7</t>
  </si>
  <si>
    <t>[ 합           계 ]</t>
  </si>
  <si>
    <t>TOTAL</t>
  </si>
  <si>
    <t>010102  철근콘크리트공사</t>
  </si>
  <si>
    <t>010102</t>
  </si>
  <si>
    <t>레미콘</t>
  </si>
  <si>
    <t>25-18-12</t>
  </si>
  <si>
    <t>M3</t>
  </si>
  <si>
    <t>5F6D8553EB0502F005CE36DF8798277703C697</t>
  </si>
  <si>
    <t>0101025F6D8553EB0502F005CE36DF8798277703C697</t>
  </si>
  <si>
    <t>레디믹스트콘크리트 인력운반 타설</t>
  </si>
  <si>
    <t>무근구조물</t>
  </si>
  <si>
    <t>호표 4</t>
  </si>
  <si>
    <t>584635096D058C9205A2D87539613A</t>
  </si>
  <si>
    <t>010102584635096D058C9205A2D87539613A</t>
  </si>
  <si>
    <t>콘크리트 치핑(건축)</t>
  </si>
  <si>
    <t>인력</t>
  </si>
  <si>
    <t>호표 5</t>
  </si>
  <si>
    <t>5846351D510581F6057465F13AE9CF</t>
  </si>
  <si>
    <t>0101025846351D510581F6057465F13AE9CF</t>
  </si>
  <si>
    <t>화변기위치 메우기</t>
  </si>
  <si>
    <t>350*600*T150</t>
  </si>
  <si>
    <t>개소</t>
  </si>
  <si>
    <t>호표 6</t>
  </si>
  <si>
    <t>5846351D510581F605773A76BD21F4</t>
  </si>
  <si>
    <t>0101025846351D510581F605773A76BD21F4</t>
  </si>
  <si>
    <t>010103  조  적  공  사</t>
  </si>
  <si>
    <t>010103</t>
  </si>
  <si>
    <t>콘크리트벽돌</t>
  </si>
  <si>
    <t>콘크리트벽돌, 190*57*90mm, 서울, C종2급</t>
  </si>
  <si>
    <t>매</t>
  </si>
  <si>
    <t>5F6D8553E905541F05D18DB289105CB666DFBB</t>
  </si>
  <si>
    <t>0101035F6D8553E905541F05D18DB289105CB666DFBB</t>
  </si>
  <si>
    <t>0.5B 벽돌쌓기</t>
  </si>
  <si>
    <t>3.6m 이하</t>
  </si>
  <si>
    <t>호표 7</t>
  </si>
  <si>
    <t>584615C34E0525F8052A95719B07FE</t>
  </si>
  <si>
    <t>010103584615C34E0525F8052A95719B07FE</t>
  </si>
  <si>
    <t>1.0B 벽돌쌓기</t>
  </si>
  <si>
    <t>호표 8</t>
  </si>
  <si>
    <t>584615C34E0525FA05D8CEEE20DEA3</t>
  </si>
  <si>
    <t>010103584615C34E0525FA05D8CEEE20DEA3</t>
  </si>
  <si>
    <t>철근콘크리트인방</t>
  </si>
  <si>
    <t>100*200</t>
  </si>
  <si>
    <t>M</t>
  </si>
  <si>
    <t>호표 9</t>
  </si>
  <si>
    <t>584615D006053EE405D1406265A15D</t>
  </si>
  <si>
    <t>010103584615D006053EE405D1406265A15D</t>
  </si>
  <si>
    <t>200*200</t>
  </si>
  <si>
    <t>호표 10</t>
  </si>
  <si>
    <t>584615D006053EE405D14336C7B54C</t>
  </si>
  <si>
    <t>010103584615D006053EE405D14336C7B54C</t>
  </si>
  <si>
    <t>벽돌운반</t>
  </si>
  <si>
    <t>인력, 1층</t>
  </si>
  <si>
    <t>천매</t>
  </si>
  <si>
    <t>호표 11</t>
  </si>
  <si>
    <t>584615C34C057676055EBC601A5E1B</t>
  </si>
  <si>
    <t>010103584615C34C057676055EBC601A5E1B</t>
  </si>
  <si>
    <t>인력, 2층</t>
  </si>
  <si>
    <t>호표 12</t>
  </si>
  <si>
    <t>584615C34C057676055EBC6120A968</t>
  </si>
  <si>
    <t>010103584615C34C057676055EBC6120A968</t>
  </si>
  <si>
    <t>인력, 3층</t>
  </si>
  <si>
    <t>호표 13</t>
  </si>
  <si>
    <t>584615C34C057676055EBC62C7D203</t>
  </si>
  <si>
    <t>010103584615C34C057676055EBC62C7D203</t>
  </si>
  <si>
    <t>010104  돌    공    사</t>
  </si>
  <si>
    <t>010104</t>
  </si>
  <si>
    <t>화강석 변기턱(습식, 물갈기)</t>
  </si>
  <si>
    <t>마천석 150*30mm, 모르타르 30mm</t>
  </si>
  <si>
    <t>호표 14</t>
  </si>
  <si>
    <t>5846A5DDF205FF0B05F76F416FD85A</t>
  </si>
  <si>
    <t>0101045846A5DDF205FF0B05F76F416FD85A</t>
  </si>
  <si>
    <t>마천석 380*30mm, 모르타르 30mm</t>
  </si>
  <si>
    <t>호표 15</t>
  </si>
  <si>
    <t>5846A5DDF205FF0B05F76F416FD859</t>
  </si>
  <si>
    <t>0101045846A5DDF205FF0B05F76F416FD859</t>
  </si>
  <si>
    <t>화강석 창대석붙임(습식, 물갈기)</t>
  </si>
  <si>
    <t>호표 16</t>
  </si>
  <si>
    <t>5846A5DDF205FD400538433042540C</t>
  </si>
  <si>
    <t>0101045846A5DDF205FD400538433042540C</t>
  </si>
  <si>
    <t>인조대리석 세면대상판붙임(건식/TRUSS)</t>
  </si>
  <si>
    <t>20mm</t>
  </si>
  <si>
    <t>호표 17</t>
  </si>
  <si>
    <t>5846A5DDF30584120597DB02CFBC62</t>
  </si>
  <si>
    <t>0101045846A5DDF30584120597DB02CFBC62</t>
  </si>
  <si>
    <t>인조대리석 고정 강재틀설치</t>
  </si>
  <si>
    <t>ㅁ50*50*1.5t 도장유, 앙카고정</t>
  </si>
  <si>
    <t>호표 18</t>
  </si>
  <si>
    <t>58468599C40597D20576115C696FED</t>
  </si>
  <si>
    <t>01010458468599C40597D20576115C696FED</t>
  </si>
  <si>
    <t>010105  타  일  공  사</t>
  </si>
  <si>
    <t>010105</t>
  </si>
  <si>
    <t>자기질타일</t>
  </si>
  <si>
    <t>자기질타일, 시유, 300*300*8mm</t>
  </si>
  <si>
    <t>5F6D8553E905541E05CA99C99DBB1297347CE8</t>
  </si>
  <si>
    <t>0101055F6D8553E905541E05CA99C99DBB1297347CE8</t>
  </si>
  <si>
    <t>타일 압착 붙이기(바탕 48mm+압 5mm)</t>
  </si>
  <si>
    <t>바닥, 300*300(일반C, 일반줄눈)</t>
  </si>
  <si>
    <t>호표 19</t>
  </si>
  <si>
    <t>5846A5DE9F05F1A6050FFA28A7868A</t>
  </si>
  <si>
    <t>0101055846A5DE9F05F1A6050FFA28A7868A</t>
  </si>
  <si>
    <t>도기질타일</t>
  </si>
  <si>
    <t>도기질타일, 일반색, 300*300mm</t>
  </si>
  <si>
    <t>5F6D8553E905541E05CA99C99DBFF9D0C47E71</t>
  </si>
  <si>
    <t>0101055F6D8553E905541E05CA99C99DBFF9D0C47E71</t>
  </si>
  <si>
    <t>타일 압착 붙이기(바탕 15mm+압 6mm)</t>
  </si>
  <si>
    <t>벽, 300*300(일반C, 백색줄눈)</t>
  </si>
  <si>
    <t>호표 20</t>
  </si>
  <si>
    <t>5846A5DE9D05C28305C5DFB697BE97</t>
  </si>
  <si>
    <t>0101055846A5DE9D05C28305C5DFB697BE97</t>
  </si>
  <si>
    <t>010106  방  수  공  사</t>
  </si>
  <si>
    <t>010106</t>
  </si>
  <si>
    <t>시멘트 액체방수 바름</t>
  </si>
  <si>
    <t>바닥</t>
  </si>
  <si>
    <t>호표 21</t>
  </si>
  <si>
    <t>5846F5693305A891055FA8733E18CB</t>
  </si>
  <si>
    <t>0101065846F5693305A891055FA8733E18CB</t>
  </si>
  <si>
    <t>수직부</t>
  </si>
  <si>
    <t>호표 22</t>
  </si>
  <si>
    <t>5846F5693305A891055FABC73C0ABB</t>
  </si>
  <si>
    <t>0101065846F5693305A891055FABC73C0ABB</t>
  </si>
  <si>
    <t>수밀코킹(실리콘)</t>
  </si>
  <si>
    <t>10㎜*10㎜</t>
  </si>
  <si>
    <t>호표 23</t>
  </si>
  <si>
    <t>5846F5667D0537C105F001DB7A70B0</t>
  </si>
  <si>
    <t>0101065846F5667D0537C105F001DB7A70B0</t>
  </si>
  <si>
    <t>010107  금  속  공  사</t>
  </si>
  <si>
    <t>010107</t>
  </si>
  <si>
    <t>베이스비드(홈내기) 설치</t>
  </si>
  <si>
    <t>AL, H=10mm</t>
  </si>
  <si>
    <t>호표 24</t>
  </si>
  <si>
    <t>584605D16B05E714056CF5DC374DDC</t>
  </si>
  <si>
    <t>010107584605D16B05E714056CF5DC374DDC</t>
  </si>
  <si>
    <t>타일벽코너가드</t>
  </si>
  <si>
    <t>스테인리스 1.2t*30*30(코킹 5*5)</t>
  </si>
  <si>
    <t>호표 25</t>
  </si>
  <si>
    <t>584605D16B05E711059D964B980DBB</t>
  </si>
  <si>
    <t>010107584605D16B05E711059D964B980DBB</t>
  </si>
  <si>
    <t>와이어메시 바닥깔기</t>
  </si>
  <si>
    <t>#8-150*150</t>
  </si>
  <si>
    <t>호표 26</t>
  </si>
  <si>
    <t>5846D517A50533D3053DB45F8549DF</t>
  </si>
  <si>
    <t>0101075846D517A50533D3053DB45F8549DF</t>
  </si>
  <si>
    <t>스테인리스재료분리대</t>
  </si>
  <si>
    <t>바닥, W45*H20*1.5t</t>
  </si>
  <si>
    <t>호표 27</t>
  </si>
  <si>
    <t>584685967005947F054877A0D7E324</t>
  </si>
  <si>
    <t>010107584685967005947F054877A0D7E324</t>
  </si>
  <si>
    <t>철재커텐박스(ㄱ자형)</t>
  </si>
  <si>
    <t>150*150*1.2t, STL(도장 유)</t>
  </si>
  <si>
    <t>호표 28</t>
  </si>
  <si>
    <t>58468599C405941E05F07E21E8D4DD</t>
  </si>
  <si>
    <t>01010758468599C405941E05F07E21E8D4DD</t>
  </si>
  <si>
    <t>AL몰딩 설치</t>
  </si>
  <si>
    <t>ㄷ형, 15*30*15*1.3mm</t>
  </si>
  <si>
    <t>호표 29</t>
  </si>
  <si>
    <t>584685983D0504FC0557D6DFE36DD0</t>
  </si>
  <si>
    <t>010107584685983D0504FC0557D6DFE36DD0</t>
  </si>
  <si>
    <t>손잡이</t>
  </si>
  <si>
    <t>손잡이, 장애자용손잡이, 대변기용, STS304 ∮38,1.5t(L형)</t>
  </si>
  <si>
    <t>조</t>
  </si>
  <si>
    <t>5F6D9578C005A3A105F0EEEF6A58DB4223139E</t>
  </si>
  <si>
    <t>0101075F6D9578C005A3A105F0EEEF6A58DB4223139E</t>
  </si>
  <si>
    <t>손잡이, 장애자용손잡이, 소변기용, STS304 ∮38,1.5t</t>
  </si>
  <si>
    <t>5F6D9578C005A3A105F0EEEF6A58DB4223139D</t>
  </si>
  <si>
    <t>0101075F6D9578C005A3A105F0EEEF6A58DB4223139D</t>
  </si>
  <si>
    <t>010108  미  장  공  사</t>
  </si>
  <si>
    <t>010108</t>
  </si>
  <si>
    <t>모르타르 바름</t>
  </si>
  <si>
    <t>내벽, 18mm, 3.6m 이하</t>
  </si>
  <si>
    <t>호표 30</t>
  </si>
  <si>
    <t>584605DA4905399205282468B6CEAB</t>
  </si>
  <si>
    <t>010108584605DA4905399205282468B6CEAB</t>
  </si>
  <si>
    <t>표면 마무리</t>
  </si>
  <si>
    <t>인력마감</t>
  </si>
  <si>
    <t>호표 31</t>
  </si>
  <si>
    <t>584605DA4C058EB5057682C8F63D13</t>
  </si>
  <si>
    <t>010108584605DA4C058EB5057682C8F63D13</t>
  </si>
  <si>
    <t>창호주위 모르타르 충전</t>
  </si>
  <si>
    <t>호표 32</t>
  </si>
  <si>
    <t>5846B5C32C05A99005D8F792B513CF</t>
  </si>
  <si>
    <t>0101085846B5C32C05A99005D8F792B513CF</t>
  </si>
  <si>
    <t>010109  창  호  공  사</t>
  </si>
  <si>
    <t>010109</t>
  </si>
  <si>
    <t>AD01[강화유리도어]</t>
  </si>
  <si>
    <t>1.020 x 2.400 = 2.448</t>
  </si>
  <si>
    <t>EA</t>
  </si>
  <si>
    <t>호표 33</t>
  </si>
  <si>
    <t>5846B5C4CF05775B05AE14DE70C4C8</t>
  </si>
  <si>
    <t>0101095846B5C4CF05775B05AE14DE70C4C8</t>
  </si>
  <si>
    <t>AD02[강화유리도어]</t>
  </si>
  <si>
    <t>0.700 x 2.100 = 1.470</t>
  </si>
  <si>
    <t>호표 34</t>
  </si>
  <si>
    <t>5846B5C4CF05775B05AE14DE70C4CA</t>
  </si>
  <si>
    <t>0101095846B5C4CF05775B05AE14DE70C4CA</t>
  </si>
  <si>
    <t>FSD01[점검구]</t>
  </si>
  <si>
    <t>0.500 x 1.000 = 0.500</t>
  </si>
  <si>
    <t>호표 35</t>
  </si>
  <si>
    <t>5846B5C4CF05775B05AE14DE70C4CC</t>
  </si>
  <si>
    <t>0101095846B5C4CF05775B05AE14DE70C4CC</t>
  </si>
  <si>
    <t>유리문</t>
  </si>
  <si>
    <t>12*1020*2100mm, 손보호, 투명, 강화유리문</t>
  </si>
  <si>
    <t>호표 36</t>
  </si>
  <si>
    <t>5846B5C4CF05775B05AE14DE70C5A1</t>
  </si>
  <si>
    <t>0101095846B5C4CF05775B05AE14DE70C5A1</t>
  </si>
  <si>
    <t>12*700*2100mm, 손보호, 투명, 강화유리문</t>
  </si>
  <si>
    <t>호표 37</t>
  </si>
  <si>
    <t>5846B5C4CF05775B05AE14DE70C686</t>
  </si>
  <si>
    <t>0101095846B5C4CF05775B05AE14DE70C686</t>
  </si>
  <si>
    <t>도어힌지</t>
  </si>
  <si>
    <t>도어힌지, 스테인리스강, 베어링2개, 101.6*3.0mm</t>
  </si>
  <si>
    <t>개</t>
  </si>
  <si>
    <t>5F6D9578C005A3AD05A1FBF3F230C6AAC44103</t>
  </si>
  <si>
    <t>0101095F6D9578C005A3AD05A1FBF3F230C6AAC44103</t>
  </si>
  <si>
    <t>푸쉬버튼</t>
  </si>
  <si>
    <t>300*200mm, 점검구</t>
  </si>
  <si>
    <t>5F6D8553ED053192053ABAE40AA9774F15DCE7</t>
  </si>
  <si>
    <t>0101095F6D8553ED053192053ABAE40AA9774F15DCE7</t>
  </si>
  <si>
    <t>강화유리문 손잡이</t>
  </si>
  <si>
    <t>손잡이, Ø38고강도 목재</t>
  </si>
  <si>
    <t>5F6D9578C005A3A105F0EEEF6A58DB4B09A2B9</t>
  </si>
  <si>
    <t>0101095F6D9578C005A3A105F0EEEF6A58DB4B09A2B9</t>
  </si>
  <si>
    <t>플로어힌지</t>
  </si>
  <si>
    <t>플로어힌지, KS4호, 120kg, 강화유리문(K-8400)</t>
  </si>
  <si>
    <t>5F6D9578C005A3AD05A1FBF3F230C01374B8A3</t>
  </si>
  <si>
    <t>0101095F6D9578C005A3AD05A1FBF3F230C01374B8A3</t>
  </si>
  <si>
    <t>플로어힌지 설치</t>
  </si>
  <si>
    <t>재료비 별도</t>
  </si>
  <si>
    <t>호표 38</t>
  </si>
  <si>
    <t>5846B5C32A05FDE205AB50183AC33A</t>
  </si>
  <si>
    <t>0101095846B5C32A05FDE205AB50183AC33A</t>
  </si>
  <si>
    <t>010110  유  리  공  사</t>
  </si>
  <si>
    <t>010110</t>
  </si>
  <si>
    <t>강화유리</t>
  </si>
  <si>
    <t>강화유리, 투명, 10mm</t>
  </si>
  <si>
    <t>5F6D8553ED05319005046470D5997E79AAD765</t>
  </si>
  <si>
    <t>0101105F6D8553ED05319005046470D5997E79AAD765</t>
  </si>
  <si>
    <t>판유리 끼우기</t>
  </si>
  <si>
    <t>10mm 이상</t>
  </si>
  <si>
    <t>호표 39</t>
  </si>
  <si>
    <t>5846B5C200051ED40527EB9BBB47A4</t>
  </si>
  <si>
    <t>0101105846B5C200051ED40527EB9BBB47A4</t>
  </si>
  <si>
    <t>유리주위 코킹</t>
  </si>
  <si>
    <t>5*5, 실리콘</t>
  </si>
  <si>
    <t>호표 40</t>
  </si>
  <si>
    <t>5846F5667D0535170530DFF3E326B7</t>
  </si>
  <si>
    <t>0101105846F5667D0535170530DFF3E326B7</t>
  </si>
  <si>
    <t>방습거울설치(1540*1520)</t>
  </si>
  <si>
    <t>5mm, 틀 포함</t>
  </si>
  <si>
    <t>호표 41</t>
  </si>
  <si>
    <t>5846B5CC01059F2605CA7DDD34F2B2</t>
  </si>
  <si>
    <t>0101105846B5CC01059F2605CA7DDD34F2B2</t>
  </si>
  <si>
    <t>방습거울설치(1750*1525)</t>
  </si>
  <si>
    <t>호표 42</t>
  </si>
  <si>
    <t>5846B5CC01059F2605CA7DDD34F2B4</t>
  </si>
  <si>
    <t>0101105846B5CC01059F2605CA7DDD34F2B4</t>
  </si>
  <si>
    <t>010111  도  장  공  사</t>
  </si>
  <si>
    <t>010111</t>
  </si>
  <si>
    <t>바탕만들기+수성페인트 롤러칠</t>
  </si>
  <si>
    <t>내부, 2회, con'c·mortar면, 친환경(진품)</t>
  </si>
  <si>
    <t>호표 43</t>
  </si>
  <si>
    <t>584695FB3C05BA4C051720DB96B4D6</t>
  </si>
  <si>
    <t>010111584695FB3C05BA4C051720DB96B4D6</t>
  </si>
  <si>
    <t>바탕만들기+걸레받이용 페인트칠</t>
  </si>
  <si>
    <t>붓칠, 2회, 콘크리트·모르타르면</t>
  </si>
  <si>
    <t>호표 44</t>
  </si>
  <si>
    <t>584695FA1505AE3E05C8D13EBEFE5B</t>
  </si>
  <si>
    <t>010111584695FA1505AE3E05C8D13EBEFE5B</t>
  </si>
  <si>
    <t>바탕만들기+에폭시 코팅</t>
  </si>
  <si>
    <t>롤러칠</t>
  </si>
  <si>
    <t>호표 45</t>
  </si>
  <si>
    <t>584695F2C0059D4E051897FB792B59</t>
  </si>
  <si>
    <t>010111584695F2C0059D4E051897FB792B59</t>
  </si>
  <si>
    <t>010112  수  장  공  사</t>
  </si>
  <si>
    <t>010112</t>
  </si>
  <si>
    <t>열경화성수지천장재</t>
  </si>
  <si>
    <t>열경화성수지천장재(난연3급), SMC, 1.2*300*300mm</t>
  </si>
  <si>
    <t>시공도</t>
  </si>
  <si>
    <t>5F6D8553EC0528FE05B030245B8475D482C4BD</t>
  </si>
  <si>
    <t>0101125F6D8553EC0528FE05B030245B8475D482C4BD</t>
  </si>
  <si>
    <t>화장실칸막이</t>
  </si>
  <si>
    <t>화장실칸막이, 큐비클, SUS몰딩</t>
  </si>
  <si>
    <t>5F6D8553E205277D057D69CFA19791FF91B013</t>
  </si>
  <si>
    <t>0101125F6D8553E205277D057D69CFA19791FF91B013</t>
  </si>
  <si>
    <t>장애자화장실 슬라이딩도어</t>
  </si>
  <si>
    <t>큐비클</t>
  </si>
  <si>
    <t>5F6D8553E205277D057D69CFA19791FF91B2DE</t>
  </si>
  <si>
    <t>0101125F6D8553E205277D057D69CFA19791FF91B2DE</t>
  </si>
  <si>
    <t>소변기칸막이</t>
  </si>
  <si>
    <t>5F6D8553E205277D057D69CFA19791FF91B2DF</t>
  </si>
  <si>
    <t>0101125F6D8553E205277D057D69CFA19791FF91B2DF</t>
  </si>
  <si>
    <t>010113  기  타  공  사</t>
  </si>
  <si>
    <t>010113</t>
  </si>
  <si>
    <t>탄소판 보강공사</t>
  </si>
  <si>
    <t>식</t>
  </si>
  <si>
    <t>5F6D8553ED05319205327CED2872EDB8F84B8B</t>
  </si>
  <si>
    <t>0101135F6D8553ED05319205327CED2872EDB8F84B8B</t>
  </si>
  <si>
    <t>010114  철  거  공  사</t>
  </si>
  <si>
    <t>010114</t>
  </si>
  <si>
    <t>큐비클 칸막이벽 철거</t>
  </si>
  <si>
    <t>호표 46</t>
  </si>
  <si>
    <t>58476531EA052E190580FAA56923A5</t>
  </si>
  <si>
    <t>01011458476531EA052E190580FAA56923A5</t>
  </si>
  <si>
    <t>벽돌벽 철거(마감재포함)</t>
  </si>
  <si>
    <t>소형브레이커</t>
  </si>
  <si>
    <t>호표 47</t>
  </si>
  <si>
    <t>58476531E90507700544568F437B4D</t>
  </si>
  <si>
    <t>01011458476531E90507700544568F437B4D</t>
  </si>
  <si>
    <t>철근콘크리트벽 철거(30cm미만)</t>
  </si>
  <si>
    <t>소형브레이커25kg</t>
  </si>
  <si>
    <t>호표 48</t>
  </si>
  <si>
    <t>58476531E8057DE9051BA001157736</t>
  </si>
  <si>
    <t>01011458476531E8057DE9051BA001157736</t>
  </si>
  <si>
    <t>커팅</t>
  </si>
  <si>
    <t>호표 49</t>
  </si>
  <si>
    <t>58476531E8057DE9051BA3DBDB5EEB</t>
  </si>
  <si>
    <t>01011458476531E8057DE9051BA3DBDB5EEB</t>
  </si>
  <si>
    <t>타일떼어내기(도자기류)</t>
  </si>
  <si>
    <t>바닥 및 수장 부분</t>
  </si>
  <si>
    <t>호표 50</t>
  </si>
  <si>
    <t>58476531E305FD5C050C010C0FCA9B</t>
  </si>
  <si>
    <t>01011458476531E305FD5C050C010C0FCA9B</t>
  </si>
  <si>
    <t>타일 까내기(벽)</t>
  </si>
  <si>
    <t>호표 51</t>
  </si>
  <si>
    <t>58476531E305FD5C050C0109B563D8</t>
  </si>
  <si>
    <t>01011458476531E305FD5C050C0109B563D8</t>
  </si>
  <si>
    <t>위생도기 철거</t>
  </si>
  <si>
    <t>호표 52</t>
  </si>
  <si>
    <t>58476531E305FD5C050C0109B1895C</t>
  </si>
  <si>
    <t>01011458476531E305FD5C050C0109B1895C</t>
  </si>
  <si>
    <t>목재창호 철거</t>
  </si>
  <si>
    <t>호표 53</t>
  </si>
  <si>
    <t>58476531E305FD5C050C0109B1F920</t>
  </si>
  <si>
    <t>01011458476531E305FD5C050C0109B1F920</t>
  </si>
  <si>
    <t>철재문 철거</t>
  </si>
  <si>
    <t>호표 54</t>
  </si>
  <si>
    <t>58476531E305FCB50582174177ACAB</t>
  </si>
  <si>
    <t>01011458476531E305FCB50582174177ACAB</t>
  </si>
  <si>
    <t>010115  골    재    비</t>
  </si>
  <si>
    <t>010115</t>
  </si>
  <si>
    <t>모래</t>
  </si>
  <si>
    <t>도착도</t>
  </si>
  <si>
    <t>5F42A5364B05B703055D7C3702E2C0F707A665</t>
  </si>
  <si>
    <t>0101155F42A5364B05B703055D7C3702E2C0F707A665</t>
  </si>
  <si>
    <t>시멘트</t>
  </si>
  <si>
    <t>건재상</t>
  </si>
  <si>
    <t>포</t>
  </si>
  <si>
    <t>5F6D8553EB0502F30582FBFCA519BE9E088DF2</t>
  </si>
  <si>
    <t>0101155F6D8553EB0502F30582FBFCA519BE9E088DF2</t>
  </si>
  <si>
    <t>010116  건설폐기물처리비</t>
  </si>
  <si>
    <t>010116</t>
  </si>
  <si>
    <t>6</t>
  </si>
  <si>
    <t>폐콘크리트</t>
  </si>
  <si>
    <t>이물질이 없는 순수한 폐콘크리트</t>
  </si>
  <si>
    <t>TON</t>
  </si>
  <si>
    <t>58466540090545D10586CF059D9BFB</t>
  </si>
  <si>
    <t>01011658466540090545D10586CF059D9BFB</t>
  </si>
  <si>
    <t>건설폐재류</t>
  </si>
  <si>
    <t>가연성이 제거된 재활용이 가능한 혼합물</t>
  </si>
  <si>
    <t>58466540090545D10586CF059D99CE</t>
  </si>
  <si>
    <t>01011658466540090545D10586CF059D99CE</t>
  </si>
  <si>
    <t>혼합건설폐기물</t>
  </si>
  <si>
    <t>건설폐재류에 가연성 5% 이하 혼합</t>
  </si>
  <si>
    <t>58466540090545D10586CF059AC676</t>
  </si>
  <si>
    <t>01011658466540090545D10586CF059AC676</t>
  </si>
  <si>
    <t>불연성 건설폐기물에 가연성 5% 이하 혼합</t>
  </si>
  <si>
    <t>58466540090545D10586CF02C81592</t>
  </si>
  <si>
    <t>01011658466540090545D10586CF02C81592</t>
  </si>
  <si>
    <t>그 밖의 건설폐기물에 가연성 5% 이하 혼합</t>
  </si>
  <si>
    <t>58466540090545D10586CF03D2DAE0</t>
  </si>
  <si>
    <t>01011658466540090545D10586CF03D2DAE0</t>
  </si>
  <si>
    <t>건설폐기물 상차 및 운반비 - 중량 기준</t>
  </si>
  <si>
    <t>중간처리 대상, 15ton 덤프트럭, 30km</t>
  </si>
  <si>
    <t>58466540090545D005E06B44050FBB</t>
  </si>
  <si>
    <t>01011658466540090545D005E06B44050FBB</t>
  </si>
  <si>
    <t>010117  작 업 부 산 물</t>
  </si>
  <si>
    <t>010117</t>
  </si>
  <si>
    <t>1</t>
  </si>
  <si>
    <t>철강설</t>
  </si>
  <si>
    <t>철강설, 고철, 작업설부산물</t>
  </si>
  <si>
    <t>kg</t>
  </si>
  <si>
    <t>수집상차도</t>
  </si>
  <si>
    <t>5F42A536430561AA054A4BC6CE87946F68D4F3</t>
  </si>
  <si>
    <t>0101175F42A536430561AA054A4BC6CE87946F68D4F3</t>
  </si>
  <si>
    <t>일 위 대 가 목 록</t>
  </si>
  <si>
    <t>코  드</t>
  </si>
  <si>
    <t>노 무 비</t>
  </si>
  <si>
    <t>경    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</si>
  <si>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</si>
  <si>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</si>
  <si>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</si>
  <si>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</si>
  <si>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</si>
  <si>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</si>
  <si>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</si>
  <si>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</si>
  <si>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</si>
  <si>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</si>
  <si>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</si>
  <si>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</si>
  <si>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</si>
  <si>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</si>
  <si>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강관 조립말비계(이동식)설치 및 해체  높이 2m, 3개월  대  공통 2-7-4   ( 호표 1 )</t>
  </si>
  <si>
    <t>공통 2-7-4</t>
  </si>
  <si>
    <t>비계안정장치</t>
  </si>
  <si>
    <t>비계안정장치, 비계기본틀, 기둥, 1.2*1.7m</t>
  </si>
  <si>
    <t>5F6D8553E305CCF505E7B8A674C919BBB41E49</t>
  </si>
  <si>
    <t>584665458905ADC405C91183C119BE5F6D8553E305CCF505E7B8A674C919BBB41E49</t>
  </si>
  <si>
    <t>비계안정장치, 가새, 1.2*1.9m</t>
  </si>
  <si>
    <t>5F6D8553E305CCF505E7B8A674C919BBB41E47</t>
  </si>
  <si>
    <t>584665458905ADC405C91183C119BE5F6D8553E305CCF505E7B8A674C919BBB41E47</t>
  </si>
  <si>
    <t>비계안정장치, 수평띠장, 1829mm</t>
  </si>
  <si>
    <t>5F6D8553E305CCF505E7B8A674C919BBB411F4</t>
  </si>
  <si>
    <t>584665458905ADC405C91183C119BE5F6D8553E305CCF505E7B8A674C919BBB411F4</t>
  </si>
  <si>
    <t>비계안정장치, 손잡이기둥</t>
  </si>
  <si>
    <t>5F6D8553E305CCF505E7B8A674C919BBB411F3</t>
  </si>
  <si>
    <t>584665458905ADC405C91183C119BE5F6D8553E305CCF505E7B8A674C919BBB411F3</t>
  </si>
  <si>
    <t>비계안정장치, 손잡이, 1229mm</t>
  </si>
  <si>
    <t>5F6D8553E305CCF505E7B8A674C919BBB411F5</t>
  </si>
  <si>
    <t>584665458905ADC405C91183C119BE5F6D8553E305CCF505E7B8A674C919BBB411F5</t>
  </si>
  <si>
    <t>비계안정장치, 손잡이, 1829mm</t>
  </si>
  <si>
    <t>5F6D8553E305CCF505E7B8A674C919BBB411F2</t>
  </si>
  <si>
    <t>584665458905ADC405C91183C119BE5F6D8553E305CCF505E7B8A674C919BBB411F2</t>
  </si>
  <si>
    <t>비계안정장치, 바퀴</t>
  </si>
  <si>
    <t>5F6D8553E305CCF505E7B8A674C919BBB411F0</t>
  </si>
  <si>
    <t>584665458905ADC405C91183C119BE5F6D8553E305CCF505E7B8A674C919BBB411F0</t>
  </si>
  <si>
    <t>비계안정장치, 쟈키</t>
  </si>
  <si>
    <t>5F6D8553E305CCF505E7B8A674C919BBB411F1</t>
  </si>
  <si>
    <t>584665458905ADC405C91183C119BE5F6D8553E305CCF505E7B8A674C919BBB411F1</t>
  </si>
  <si>
    <t>비계안정장치, 발판, 40*200*2000</t>
  </si>
  <si>
    <t>장</t>
  </si>
  <si>
    <t>5F6D8553E305CCF505E7B8A676F56807BA8BC1</t>
  </si>
  <si>
    <t>584665458905ADC405C91183C119BE5F6D8553E305CCF505E7B8A676F56807BA8BC1</t>
  </si>
  <si>
    <t>높이 2m, 노무비</t>
  </si>
  <si>
    <t>호표 55</t>
  </si>
  <si>
    <t>584665458905ADC405C911823A8607</t>
  </si>
  <si>
    <t>584665458905ADC405C91183C119BE584665458905ADC405C911823A8607</t>
  </si>
  <si>
    <t xml:space="preserve"> [ 합          계 ]</t>
  </si>
  <si>
    <t>바닥보양  하드롱지  M2  공통 2-9-1   ( 호표 2 )</t>
  </si>
  <si>
    <t>공통 2-9-1</t>
  </si>
  <si>
    <t>공통자재</t>
  </si>
  <si>
    <t>5F7FB5803405FB8F05059EEACACF30883F33E5</t>
  </si>
  <si>
    <t>584665400A05677B053FCECDE763575F7FB5803405FB8F05059EEACACF30883F33E5</t>
  </si>
  <si>
    <t>합성풀</t>
  </si>
  <si>
    <t>합성풀, 건설용</t>
  </si>
  <si>
    <t>5F6D957B9A05A87F05A5DCB69DD9ACD96DCEE8</t>
  </si>
  <si>
    <t>584665400A05677B053FCECDE763575F6D957B9A05A87F05A5DCB69DD9ACD96DCEE8</t>
  </si>
  <si>
    <t>보통인부</t>
  </si>
  <si>
    <t>일반공사 즤종</t>
  </si>
  <si>
    <t>인</t>
  </si>
  <si>
    <t>589995F8D705ACC005F905A67473F2901082CD</t>
  </si>
  <si>
    <t>584665400A05677B053FCECDE76357589995F8D705ACC005F905A67473F2901082CD</t>
  </si>
  <si>
    <t>건축물현장정리  개보수  ㎡     ( 호표 3 )</t>
  </si>
  <si>
    <t>58466540090546F7058FCF43E512A7589995F8D705ACC005F905A67473F2901082CD</t>
  </si>
  <si>
    <t>레디믹스트콘크리트 인력운반 타설  무근구조물  M3  공통 6-1-1   ( 호표 4 )</t>
  </si>
  <si>
    <t>공통 6-1-1</t>
  </si>
  <si>
    <t>콘크리트공</t>
  </si>
  <si>
    <t>589995F8D705ACC005F905A67473F2901083D5</t>
  </si>
  <si>
    <t>584635096D058C9205A2D87539613A589995F8D705ACC005F905A67473F2901083D5</t>
  </si>
  <si>
    <t>584635096D058C9205A2D87539613A589995F8D705ACC005F905A67473F2901082CD</t>
  </si>
  <si>
    <t>공구손료</t>
  </si>
  <si>
    <t>인력품의 2%</t>
  </si>
  <si>
    <t>5952A58AAD05A26A05FBD4AAFA91001</t>
  </si>
  <si>
    <t>584635096D058C9205A2D87539613A5952A58AAD05A26A05FBD4AAFA91001</t>
  </si>
  <si>
    <t>콘크리트 치핑(건축)  인력  M2  공통 6-1-12   ( 호표 5 )</t>
  </si>
  <si>
    <t>공통 6-1-12</t>
  </si>
  <si>
    <t>특별인부</t>
  </si>
  <si>
    <t>589995F8D705ACC005F905A67473F2901082CC</t>
  </si>
  <si>
    <t>5846351D510581F6057465F13AE9CF589995F8D705ACC005F905A67473F2901082CC</t>
  </si>
  <si>
    <t>인력품의 3%</t>
  </si>
  <si>
    <t>5846351D510581F6057465F13AE9CF5952A58AAD05A26A05FBD4AAFA91001</t>
  </si>
  <si>
    <t>화변기위치 메우기  350*600*T150  개소     ( 호표 6 )</t>
  </si>
  <si>
    <t>5846351D510581F605773A76BD21F45F6D8553EB0502F005CE36DF8798277703C697</t>
  </si>
  <si>
    <t>철근구조물</t>
  </si>
  <si>
    <t>호표 56</t>
  </si>
  <si>
    <t>584635096D058C9205A2DBC93753AB</t>
  </si>
  <si>
    <t>5846351D510581F605773A76BD21F4584635096D058C9205A2DBC93753AB</t>
  </si>
  <si>
    <t>철근콘크리트용봉강</t>
  </si>
  <si>
    <t>철근콘크리트용봉강, 이형봉강(SD350/400), HD-13, 지정장소도</t>
  </si>
  <si>
    <t>5F6D8553EA057DD605CF57F52036C37EF2CD33</t>
  </si>
  <si>
    <t>5846351D510581F605773A76BD21F45F6D8553EA057DD605CF57F52036C37EF2CD33</t>
  </si>
  <si>
    <t>현장 철근 가공 및 조립</t>
  </si>
  <si>
    <t>간단(미할증) - 18-2/4 삭제</t>
  </si>
  <si>
    <t>호표 57</t>
  </si>
  <si>
    <t>5846350DC805FCFA05CC0348FA72AA</t>
  </si>
  <si>
    <t>5846351D510581F605773A76BD21F45846350DC805FCFA05CC0348FA72AA</t>
  </si>
  <si>
    <t>철근용접</t>
  </si>
  <si>
    <t>L=50, T=5</t>
  </si>
  <si>
    <t>호표 58</t>
  </si>
  <si>
    <t>584615D00105BF7E05ED48CA8CF4D0</t>
  </si>
  <si>
    <t>5846351D510581F605773A76BD21F4584615D00105BF7E05ED48CA8CF4D0</t>
  </si>
  <si>
    <t>합판거푸집 설치 및 해체</t>
  </si>
  <si>
    <t>소규모 2회, 슬래브(경사도 20˚미만)</t>
  </si>
  <si>
    <t>호표 59</t>
  </si>
  <si>
    <t>5846350EEC053078051EFB5F9EE2B1</t>
  </si>
  <si>
    <t>5846351D510581F605773A76BD21F45846350EEC053078051EFB5F9EE2B1</t>
  </si>
  <si>
    <t>0.5B 벽돌쌓기  3.6m 이하  M2  건축 2-1-1   ( 호표 7 )</t>
  </si>
  <si>
    <t>건축 2-1-1</t>
  </si>
  <si>
    <t>조적공</t>
  </si>
  <si>
    <t>일반공사 직종</t>
  </si>
  <si>
    <t>589995F8D705ACC005F905A67473F290108000</t>
  </si>
  <si>
    <t>584615C34E0525F8052A95719B07FE589995F8D705ACC005F905A67473F290108000</t>
  </si>
  <si>
    <t>584615C34E0525F8052A95719B07FE589995F8D705ACC005F905A67473F2901082CD</t>
  </si>
  <si>
    <t>584615C34E0525F8052A95719B07FE5952A58AAD05A26A05FBD4AAFA91001</t>
  </si>
  <si>
    <t>콘크리트벽돌, 190*57*90mm, C종2급, - 별도 -</t>
  </si>
  <si>
    <t>별도</t>
  </si>
  <si>
    <t>5F6D8553E905541F05D18DB288023003BDCAB1</t>
  </si>
  <si>
    <t>584615C34E0525F8052A95719B07FE5F6D8553E905541F05D18DB288023003BDCAB1</t>
  </si>
  <si>
    <t>모르타르 배합(배합품 포함)</t>
  </si>
  <si>
    <t>배합용적비 1:3, 시멘트, 모래 별도</t>
  </si>
  <si>
    <t>호표 65</t>
  </si>
  <si>
    <t>584605DA49053889050978A41264CF</t>
  </si>
  <si>
    <t>584615C34E0525F8052A95719B07FE584605DA49053889050978A41264CF</t>
  </si>
  <si>
    <t>1.0B 벽돌쌓기  3.6m 이하  M2  건축 2-1-1   ( 호표 8 )</t>
  </si>
  <si>
    <t>584615C34E0525FA05D8CEEE20DEA3589995F8D705ACC005F905A67473F290108000</t>
  </si>
  <si>
    <t>584615C34E0525FA05D8CEEE20DEA3589995F8D705ACC005F905A67473F2901082CD</t>
  </si>
  <si>
    <t>584615C34E0525FA05D8CEEE20DEA35952A58AAD05A26A05FBD4AAFA91001</t>
  </si>
  <si>
    <t>584615C34E0525FA05D8CEEE20DEA35F6D8553E905541F05D18DB288023003BDCAB1</t>
  </si>
  <si>
    <t>584615C34E0525FA05D8CEEE20DEA3584605DA49053889050978A41264CF</t>
  </si>
  <si>
    <t>철근콘크리트인방  100*200  M  공통 6-1,2,3   ( 호표 9 )</t>
  </si>
  <si>
    <t>공통 6-1,2,3</t>
  </si>
  <si>
    <t>소규모 2회, 수직고 7m까지</t>
  </si>
  <si>
    <t>호표 67</t>
  </si>
  <si>
    <t>5846350EEC05311E05E3CF8AD6B161</t>
  </si>
  <si>
    <t>584615D006053EE405D1406265A15D5846350EEC05311E05E3CF8AD6B161</t>
  </si>
  <si>
    <t>철근콘크리트용봉강, 이형봉강(SD350/400), HD-10, 지정장소도</t>
  </si>
  <si>
    <t>5F6D8553EA057DD605CF57F52036C37EF1268A</t>
  </si>
  <si>
    <t>584615D006053EE405D1406265A15D5F6D8553EA057DD605CF57F52036C37EF1268A</t>
  </si>
  <si>
    <t>철근콘크리트용봉강, 이형봉강(SD350/400), HD-16, 지정장소도</t>
  </si>
  <si>
    <t>5F6D8553EA057DD605CF57F52036C37EF3D424</t>
  </si>
  <si>
    <t>584615D006053EE405D1406265A15D5F6D8553EA057DD605CF57F52036C37EF3D424</t>
  </si>
  <si>
    <t>584615D006053EE405D1406265A15D5F42A536430561AA054A4BC6CE87946F68D4F3</t>
  </si>
  <si>
    <t>철근, 현장 - 소형구조물, 보통 가공 및 조립</t>
  </si>
  <si>
    <t>수직고 7m 미만</t>
  </si>
  <si>
    <t>호표 68</t>
  </si>
  <si>
    <t>5846350DC805FCFA05CD2A51BDB74E</t>
  </si>
  <si>
    <t>584615D006053EE405D1406265A15D5846350DC805FCFA05CD2A51BDB74E</t>
  </si>
  <si>
    <t>584615D006053EE405D1406265A15D5F6D8553EB0502F005CE36DF8798277703C697</t>
  </si>
  <si>
    <t>소형구조물</t>
  </si>
  <si>
    <t>호표 69</t>
  </si>
  <si>
    <t>584635096D058C9205A2DA228ED715</t>
  </si>
  <si>
    <t>584615D006053EE405D1406265A15D584635096D058C9205A2DA228ED715</t>
  </si>
  <si>
    <t>철근콘크리트인방  200*200  M  공통 6-1,2,3   ( 호표 10 )</t>
  </si>
  <si>
    <t>584615D006053EE405D14336C7B54C5846350EEC05311E05E3CF8AD6B161</t>
  </si>
  <si>
    <t>584615D006053EE405D14336C7B54C5F6D8553EA057DD605CF57F52036C37EF1268A</t>
  </si>
  <si>
    <t>584615D006053EE405D14336C7B54C5F6D8553EA057DD605CF57F52036C37EF3D424</t>
  </si>
  <si>
    <t>584615D006053EE405D14336C7B54C5F42A536430561AA054A4BC6CE87946F68D4F3</t>
  </si>
  <si>
    <t>584615D006053EE405D14336C7B54C5846350DC805FCFA05CD2A51BDB74E</t>
  </si>
  <si>
    <t>584615D006053EE405D14336C7B54C5F6D8553EB0502F005CE36DF8798277703C697</t>
  </si>
  <si>
    <t>584615D006053EE405D14336C7B54C584635096D058C9205A2DA228ED715</t>
  </si>
  <si>
    <t>벽돌운반  인력, 1층  천매  공통 1-5-1.4   ( 호표 11 )</t>
  </si>
  <si>
    <t>공통 1-5-1.4</t>
  </si>
  <si>
    <t>584615C34C057676055EBC601A5E1B589995F8D705ACC005F905A67473F2901082CD</t>
  </si>
  <si>
    <t>벽돌운반  인력, 2층  천매  공통 1-5-1.4   ( 호표 12 )</t>
  </si>
  <si>
    <t>584615C34C057676055EBC6120A968589995F8D705ACC005F905A67473F2901082CD</t>
  </si>
  <si>
    <t>벽돌운반  인력, 3층  천매  공통 1-5-1.4   ( 호표 13 )</t>
  </si>
  <si>
    <t>584615C34C057676055EBC62C7D203589995F8D705ACC005F905A67473F2901082CD</t>
  </si>
  <si>
    <t>화강석 변기턱(습식, 물갈기)  마천석 150*30mm, 모르타르 30mm  M     ( 호표 14 )</t>
  </si>
  <si>
    <t>자연석판석</t>
  </si>
  <si>
    <t>자연석판석, 물갈기, 30mm, 마천석판재</t>
  </si>
  <si>
    <t>5F6D8553E905541E05CA9F56A77DA6DC20EAB8</t>
  </si>
  <si>
    <t>5846A5DDF205FF0B05F76F416FD85A5F6D8553E905541E05CA9F56A77DA6DC20EAB8</t>
  </si>
  <si>
    <t>모르타르비빔 - 돌붙임(바닥)</t>
  </si>
  <si>
    <t>호표 71</t>
  </si>
  <si>
    <t>5846A5DDF505B22E05EFF6352CA5BD</t>
  </si>
  <si>
    <t>5846A5DDF205FF0B05F76F416FD85A5846A5DDF505B22E05EFF6352CA5BD</t>
  </si>
  <si>
    <t>습식공법 - 화강석</t>
  </si>
  <si>
    <t>바닥, 자재 별도</t>
  </si>
  <si>
    <t>호표 72</t>
  </si>
  <si>
    <t>5846A5DDF6055B4505B57D03193D71</t>
  </si>
  <si>
    <t>5846A5DDF205FF0B05F76F416FD85A5846A5DDF6055B4505B57D03193D71</t>
  </si>
  <si>
    <t>화강석 변기턱(습식, 물갈기)  마천석 380*30mm, 모르타르 30mm  M     ( 호표 15 )</t>
  </si>
  <si>
    <t>5846A5DDF205FF0B05F76F416FD8595F6D8553E905541E05CA9F56A77DA6DC20EAB8</t>
  </si>
  <si>
    <t>5846A5DDF205FF0B05F76F416FD8595846A5DDF505B22E05EFF6352CA5BD</t>
  </si>
  <si>
    <t>5846A5DDF205FF0B05F76F416FD8595846A5DDF6055B4505B57D03193D71</t>
  </si>
  <si>
    <t>화강석 창대석붙임(습식, 물갈기)  마천석 150*30mm, 모르타르 30mm  M     ( 호표 16 )</t>
  </si>
  <si>
    <t>5846A5DDF205FD400538433042540C5F6D8553E905541E05CA9F56A77DA6DC20EAB8</t>
  </si>
  <si>
    <t>5846A5DDF205FD400538433042540C5846A5DDF505B22E05EFF6352CA5BD</t>
  </si>
  <si>
    <t>5846A5DDF205FD400538433042540C5846A5DDF6055B4505B57D03193D71</t>
  </si>
  <si>
    <t>인조대리석 세면대상판붙임(건식/TRUSS)  20mm  M2     ( 호표 17 )</t>
  </si>
  <si>
    <t>인조대리석</t>
  </si>
  <si>
    <t>5F6D8553EC0528FF05569072C1231EC8208349</t>
  </si>
  <si>
    <t>5846A5DDF30584120597DB02CFBC625F6D8553EC0528FF05569072C1231EC8208349</t>
  </si>
  <si>
    <t>석재판붙임(강재트러스 지지공법, 줄눈포함)</t>
  </si>
  <si>
    <t>석재판 규격 0.3m2 초과~0.8m2 이하</t>
  </si>
  <si>
    <t>호표 73</t>
  </si>
  <si>
    <t>5846A5DDF305853905A09444A42AD7</t>
  </si>
  <si>
    <t>5846A5DDF30584120597DB02CFBC625846A5DDF305853905A09444A42AD7</t>
  </si>
  <si>
    <t>인조대리석 고정 강재틀설치  ㅁ50*50*1.5t 도장유, 앙카고정  M     ( 호표 18 )</t>
  </si>
  <si>
    <t>강재틀</t>
  </si>
  <si>
    <t>ㅁ50*50*1.6t (도장 유)</t>
  </si>
  <si>
    <t>호표 74</t>
  </si>
  <si>
    <t>58468599C40597D20576115C68479F</t>
  </si>
  <si>
    <t>58468599C40597D20576115C696FED58468599C40597D20576115C68479F</t>
  </si>
  <si>
    <t>세트앵커</t>
  </si>
  <si>
    <t>세트앵커, M12*L100mm</t>
  </si>
  <si>
    <t>5F6D9578C005A3A8052084543BA8C46C01ED3B</t>
  </si>
  <si>
    <t>58468599C40597D20576115C696FED5F6D9578C005A3A8052084543BA8C46C01ED3B</t>
  </si>
  <si>
    <t>앵커 볼트 설치</t>
  </si>
  <si>
    <t>∮16 이하</t>
  </si>
  <si>
    <t>호표 75</t>
  </si>
  <si>
    <t>5846252B7005716E05DF6B13E4BD65</t>
  </si>
  <si>
    <t>58468599C40597D20576115C696FED5846252B7005716E05DF6B13E4BD65</t>
  </si>
  <si>
    <t>타일 압착 붙이기(바탕 48mm+압 5mm)  바닥, 300*300(일반C, 일반줄눈)  M2     ( 호표 19 )</t>
  </si>
  <si>
    <t>5846A5DE9F05F1A6050FFA28A7868A584605DA49053889050978A41264CF</t>
  </si>
  <si>
    <t>바탕고르기</t>
  </si>
  <si>
    <t>바닥, 24mm 이하 기준</t>
  </si>
  <si>
    <t>호표 85</t>
  </si>
  <si>
    <t>5846A5DE9D05C3A905C7AF1D5E077B</t>
  </si>
  <si>
    <t>5846A5DE9F05F1A6050FFA28A7868A5846A5DE9D05C3A905C7AF1D5E077B</t>
  </si>
  <si>
    <t>모르타르 배합(배합품 제외)</t>
  </si>
  <si>
    <t>배합용적비 1:2, 시멘트, 모래 별도</t>
  </si>
  <si>
    <t>호표 86</t>
  </si>
  <si>
    <t>584605DA49053889050978A7E6806C</t>
  </si>
  <si>
    <t>5846A5DE9F05F1A6050FFA28A7868A584605DA49053889050978A7E6806C</t>
  </si>
  <si>
    <t>배합용적비 1:1, 시멘트, 모래 별도</t>
  </si>
  <si>
    <t>호표 87</t>
  </si>
  <si>
    <t>584605DA49053889050978A7E68320</t>
  </si>
  <si>
    <t>5846A5DE9F05F1A6050FFA28A7868A584605DA49053889050978A7E68320</t>
  </si>
  <si>
    <t>압착 붙이기 / 타일 붙임</t>
  </si>
  <si>
    <t>바닥면, 0.04∼0.10 이하</t>
  </si>
  <si>
    <t>호표 88</t>
  </si>
  <si>
    <t>5846A5DE9F05F1A6050B02B47A64E7</t>
  </si>
  <si>
    <t>5846A5DE9F05F1A6050FFA28A7868A5846A5DE9F05F1A6050B02B47A64E7</t>
  </si>
  <si>
    <t>압착 붙이기 / 타일줄눈 설치</t>
  </si>
  <si>
    <t>호표 89</t>
  </si>
  <si>
    <t>5846A5DE9D05CAD7058E77BCE74AD2</t>
  </si>
  <si>
    <t>5846A5DE9F05F1A6050FFA28A7868A5846A5DE9D05CAD7058E77BCE74AD2</t>
  </si>
  <si>
    <t>타일 압착 붙이기(바탕 15mm+압 6mm)  벽, 300*300(일반C, 백색줄눈)  M2  건축 3-3-2,3   ( 호표 20 )</t>
  </si>
  <si>
    <t>건축 3-3-2,3</t>
  </si>
  <si>
    <t>5846A5DE9D05C28305C5DFB697BE97584605DA49053889050978A41264CF</t>
  </si>
  <si>
    <t>벽, 24mm 이하 기준</t>
  </si>
  <si>
    <t>호표 90</t>
  </si>
  <si>
    <t>5846A5DE9D05C3A905C7AF1E657952</t>
  </si>
  <si>
    <t>5846A5DE9D05C28305C5DFB697BE975846A5DE9D05C3A905C7AF1E657952</t>
  </si>
  <si>
    <t>5846A5DE9D05C28305C5DFB697BE97584605DA49053889050978A7E6806C</t>
  </si>
  <si>
    <t>줄눈 모르타르(배합품 제외)</t>
  </si>
  <si>
    <t>배합용적비 1:1(백시멘트), 모래 별도</t>
  </si>
  <si>
    <t>호표 91</t>
  </si>
  <si>
    <t>5846A5DE9D05C28305C6E4FB988A5A</t>
  </si>
  <si>
    <t>5846A5DE9D05C28305C5DFB697BE975846A5DE9D05C28305C6E4FB988A5A</t>
  </si>
  <si>
    <t>벽면, 0.04∼0.10 이하</t>
  </si>
  <si>
    <t>호표 92</t>
  </si>
  <si>
    <t>5846A5DE9D05C28305C5DD8B669F0A</t>
  </si>
  <si>
    <t>5846A5DE9D05C28305C5DFB697BE975846A5DE9D05C28305C5DD8B669F0A</t>
  </si>
  <si>
    <t>호표 93</t>
  </si>
  <si>
    <t>5846A5DE9D05CAD7058E77BCE2C9BE</t>
  </si>
  <si>
    <t>5846A5DE9D05C28305C5DFB697BE975846A5DE9D05CAD7058E77BCE2C9BE</t>
  </si>
  <si>
    <t>시멘트 액체방수 바름  바닥  M2     ( 호표 21 )</t>
  </si>
  <si>
    <t>기타도막방수재</t>
  </si>
  <si>
    <t>기타도막방수재, 방수액고점도(1:50희석)</t>
  </si>
  <si>
    <t>L</t>
  </si>
  <si>
    <t>5F4295104105AB5D051DB6B236AC7628A1F11B</t>
  </si>
  <si>
    <t>5846F5693305A891055FA8733E18CB5F4295104105AB5D051DB6B236AC7628A1F11B</t>
  </si>
  <si>
    <t>시멘트(별도)</t>
  </si>
  <si>
    <t>5F6D8553EB0502F30582FBFCA519BE9E088DF6</t>
  </si>
  <si>
    <t>5846F5693305A891055FA8733E18CB5F6D8553EB0502F30582FBFCA519BE9E088DF6</t>
  </si>
  <si>
    <t>(별도)</t>
  </si>
  <si>
    <t>5F42A5364B05B703055D7C3703F1090ABB1322</t>
  </si>
  <si>
    <t>5846F5693305A891055FA8733E18CB5F42A5364B05B703055D7C3703F1090ABB1322</t>
  </si>
  <si>
    <t>방수공</t>
  </si>
  <si>
    <t>589995F8D705ACC005F905A67473F290108007</t>
  </si>
  <si>
    <t>5846F5693305A891055FA8733E18CB589995F8D705ACC005F905A67473F290108007</t>
  </si>
  <si>
    <t>5846F5693305A891055FA8733E18CB589995F8D705ACC005F905A67473F2901082CD</t>
  </si>
  <si>
    <t>5846F5693305A891055FA8733E18CB5952A58AAD05A26A05FBD4AAFA92002</t>
  </si>
  <si>
    <t>시멘트 액체방수 바름  수직부  M2     ( 호표 22 )</t>
  </si>
  <si>
    <t>5846F5693305A891055FABC73C0ABB5F4295104105AB5D051DB6B236AC7628A1F11B</t>
  </si>
  <si>
    <t>5846F5693305A891055FABC73C0ABB5F6D8553EB0502F30582FBFCA519BE9E088DF6</t>
  </si>
  <si>
    <t>5846F5693305A891055FABC73C0ABB5F42A5364B05B703055D7C3703F1090ABB1322</t>
  </si>
  <si>
    <t>5846F5693305A891055FABC73C0ABB589995F8D705ACC005F905A67473F290108007</t>
  </si>
  <si>
    <t>5846F5693305A891055FABC73C0ABB589995F8D705ACC005F905A67473F2901082CD</t>
  </si>
  <si>
    <t>5846F5693305A891055FABC73C0ABB5952A58AAD05A26A05FBD4AAFA92002</t>
  </si>
  <si>
    <t>수밀코킹(실리콘)  10㎜*10㎜  M  건축 6-6-1   ( 호표 23 )</t>
  </si>
  <si>
    <t>건축 6-6-1</t>
  </si>
  <si>
    <t>실링재</t>
  </si>
  <si>
    <t>실링재, 실리콘, 비초산, 건축외장용, 비오염</t>
  </si>
  <si>
    <t>5F6D957B9B054EDB05157ADF0F91AFB7B00E33</t>
  </si>
  <si>
    <t>5846F5667D0537C105F001DB7A70B05F6D957B9B054EDB05157ADF0F91AFB7B00E33</t>
  </si>
  <si>
    <t>수밀코킹</t>
  </si>
  <si>
    <t>호표 94</t>
  </si>
  <si>
    <t>5846F5667F05E1830522F4CB66D09D</t>
  </si>
  <si>
    <t>5846F5667D0537C105F001DB7A70B05846F5667F05E1830522F4CB66D09D</t>
  </si>
  <si>
    <t>베이스비드(홈내기) 설치  AL, H=10mm  M  건축 8-1-2   ( 호표 24 )</t>
  </si>
  <si>
    <t>건축 8-1-2</t>
  </si>
  <si>
    <t>코너비드</t>
  </si>
  <si>
    <t>코너비드, 알루미늄, 베이스, 10*10mm</t>
  </si>
  <si>
    <t>5F6D8553EF05FFE2059AFBC9154E94B8C35A63</t>
  </si>
  <si>
    <t>584605D16B05E714056CF5DC374DDC5F6D8553EF05FFE2059AFBC9154E94B8C35A63</t>
  </si>
  <si>
    <t>코너비드 설치</t>
  </si>
  <si>
    <t>호표 95</t>
  </si>
  <si>
    <t>584605D16B05E7150574899D27439E</t>
  </si>
  <si>
    <t>584605D16B05E714056CF5DC374DDC584605D16B05E7150574899D27439E</t>
  </si>
  <si>
    <t>타일벽코너가드  스테인리스 1.2t*30*30(코킹 5*5)  M     ( 호표 25 )</t>
  </si>
  <si>
    <t>일반구조용압연강판</t>
  </si>
  <si>
    <t>일반구조용압연강판, 1.6mm</t>
  </si>
  <si>
    <t>5F6D8553EA057EF50582AC1E60D086A644C224</t>
  </si>
  <si>
    <t>584605D16B05E711059D964B980DBB5F6D8553EA057EF50582AC1E60D086A644C224</t>
  </si>
  <si>
    <t>스테인리스강판</t>
  </si>
  <si>
    <t>스테인리스강판, STS304, 1.2mm</t>
  </si>
  <si>
    <t>5F6D8553EA057EF50582AD21F77AFD186E47CA</t>
  </si>
  <si>
    <t>584605D16B05E711059D964B980DBB5F6D8553EA057EF50582AD21F77AFD186E47CA</t>
  </si>
  <si>
    <t>각종 잡철물 제작 설치</t>
  </si>
  <si>
    <t>철재, 간단(강판의 가공설치)</t>
  </si>
  <si>
    <t>호표 96</t>
  </si>
  <si>
    <t>5846D51ED505A9E4050411E4E2D3BD</t>
  </si>
  <si>
    <t>584605D16B05E711059D964B980DBB5846D51ED505A9E4050411E4E2D3BD</t>
  </si>
  <si>
    <t>스테인리스, 간단(강판의 가공설치)</t>
  </si>
  <si>
    <t>호표 97</t>
  </si>
  <si>
    <t>5846D51ED505A9E705D84FE597EDF4</t>
  </si>
  <si>
    <t>584605D16B05E711059D964B980DBB5846D51ED505A9E705D84FE597EDF4</t>
  </si>
  <si>
    <t>삼각, 5mm이하, 방균용</t>
  </si>
  <si>
    <t>호표 98</t>
  </si>
  <si>
    <t>5846F5667E05DA9005457E19AE75E3</t>
  </si>
  <si>
    <t>584605D16B05E711059D964B980DBB5846F5667E05DA9005457E19AE75E3</t>
  </si>
  <si>
    <t>584605D16B05E711059D964B980DBB5F42A536430561AA054A4BC6CE87946F68D4F3</t>
  </si>
  <si>
    <t>철강설, 스텐레스, 작업설부산물</t>
  </si>
  <si>
    <t>5F42A536430561AA054A4BC6CE87946F68D599</t>
  </si>
  <si>
    <t>584605D16B05E711059D964B980DBB5F42A536430561AA054A4BC6CE87946F68D599</t>
  </si>
  <si>
    <t>와이어메시 바닥깔기  #8-150*150  M2  건축 8-1-3   ( 호표 26 )</t>
  </si>
  <si>
    <t>건축 8-1-3</t>
  </si>
  <si>
    <t>용접철망</t>
  </si>
  <si>
    <t>용접철망, 와이어메시, #8-150*150</t>
  </si>
  <si>
    <t>5F6D8553EB0502FD0586CF68B34F6D62E66190</t>
  </si>
  <si>
    <t>5846D517A50533D3053DB45F8549DF5F6D8553EB0502FD0586CF68B34F6D62E66190</t>
  </si>
  <si>
    <t>잡재료</t>
  </si>
  <si>
    <t>주재료비의 3%</t>
  </si>
  <si>
    <t>5846D517A50533D3053DB45F8549DF5952A58AAD05A26A05FBD4AAFA91001</t>
  </si>
  <si>
    <t>1800*1800 기준</t>
  </si>
  <si>
    <t>호표 103</t>
  </si>
  <si>
    <t>5846D517A50533D3053DB45F854F68</t>
  </si>
  <si>
    <t>5846D517A50533D3053DB45F8549DF5846D517A50533D3053DB45F854F68</t>
  </si>
  <si>
    <t>스테인리스재료분리대  바닥, W45*H20*1.5t  M     ( 호표 27 )</t>
  </si>
  <si>
    <t>스테인리스강판, STS304, 1.5mm</t>
  </si>
  <si>
    <t>5F6D8553EA057EF50582AD21F77AFD186E47CB</t>
  </si>
  <si>
    <t>584685967005947F054877A0D7E3245F6D8553EA057EF50582AD21F77AFD186E47CB</t>
  </si>
  <si>
    <t>일반구조용압연강판, 2.3mm</t>
  </si>
  <si>
    <t>5F6D8553EA057EF50582AC1E60D086A644C223</t>
  </si>
  <si>
    <t>584685967005947F054877A0D7E3245F6D8553EA057EF50582AC1E60D086A644C223</t>
  </si>
  <si>
    <t>584685967005947F054877A0D7E3245F6D8553EA057EF50582AC1E60D086A644C224</t>
  </si>
  <si>
    <t>584685967005947F054877A0D7E3245846D51ED505A9E705D84FE597EDF4</t>
  </si>
  <si>
    <t>584685967005947F054877A0D7E3245846D51ED505A9E4050411E4E2D3BD</t>
  </si>
  <si>
    <t>584685967005947F054877A0D7E3245F42A536430561AA054A4BC6CE87946F68D599</t>
  </si>
  <si>
    <t>584685967005947F054877A0D7E3245F42A536430561AA054A4BC6CE87946F68D4F3</t>
  </si>
  <si>
    <t>철재커텐박스(ㄱ자형)  150*150*1.2t, STL(도장 유)  M     ( 호표 28 )</t>
  </si>
  <si>
    <t>일반구조용압연강판, 1.2mm</t>
  </si>
  <si>
    <t>5F6D8553EA057EF50582AC1E60D086A644C226</t>
  </si>
  <si>
    <t>58468599C405941E05F07E21E8D4DD5F6D8553EA057EF50582AC1E60D086A644C226</t>
  </si>
  <si>
    <t>ㄱ형강</t>
  </si>
  <si>
    <t>ㄱ형강, 등변, 25*25*3mm</t>
  </si>
  <si>
    <t>5F6D8553EA057DD505270A84168AFC3278306A</t>
  </si>
  <si>
    <t>58468599C405941E05F07E21E8D4DD5F6D8553EA057DD505270A84168AFC3278306A</t>
  </si>
  <si>
    <t>58468599C405941E05F07E21E8D4DD5846D51ED505A9E4050411E4E2D3BD</t>
  </si>
  <si>
    <t>녹막이페인트 붓칠</t>
  </si>
  <si>
    <t>철재면, 1회, 2종</t>
  </si>
  <si>
    <t>호표 77</t>
  </si>
  <si>
    <t>584695F90F0544DA051FE0EDFACC15</t>
  </si>
  <si>
    <t>58468599C405941E05F07E21E8D4DD584695F90F0544DA051FE0EDFACC15</t>
  </si>
  <si>
    <t>유성페인트 붓칠</t>
  </si>
  <si>
    <t>철재면, 2회. 1급</t>
  </si>
  <si>
    <t>호표 78</t>
  </si>
  <si>
    <t>584695FA17055C9605370A968E8614</t>
  </si>
  <si>
    <t>58468599C405941E05F07E21E8D4DD584695FA17055C9605370A968E8614</t>
  </si>
  <si>
    <t>58468599C405941E05F07E21E8D4DD5F42A536430561AA054A4BC6CE87946F68D4F3</t>
  </si>
  <si>
    <t>AL몰딩 설치  ㄷ형, 15*30*15*1.3mm  M     ( 호표 29 )</t>
  </si>
  <si>
    <t>경량철골천장틀</t>
  </si>
  <si>
    <t>경량철골천장틀, 몰딩(알루미늄), ㄷ형, 15*30*15*1.0mm</t>
  </si>
  <si>
    <t>5F6D8553EC0528FE05B0364C38957AFE1E030B</t>
  </si>
  <si>
    <t>584685983D0504FC0557D6DFE36DD05F6D8553EC0528FE05B0364C38957AFE1E030B</t>
  </si>
  <si>
    <t>주재료비의 5%</t>
  </si>
  <si>
    <t>584685983D0504FC0557D6DFE36DD05952A58AAD05A26A05FBD4AAFA92002</t>
  </si>
  <si>
    <t>몰딩 설치</t>
  </si>
  <si>
    <t>호표 104</t>
  </si>
  <si>
    <t>584685983F0531D105D41F93318B99</t>
  </si>
  <si>
    <t>584685983D0504FC0557D6DFE36DD0584685983F0531D105D41F93318B99</t>
  </si>
  <si>
    <t>모르타르 바름  내벽, 18mm, 3.6m 이하  M2  건축 9-1-2   ( 호표 30 )</t>
  </si>
  <si>
    <t>건축 9-1-2</t>
  </si>
  <si>
    <t>584605DA4905399205282468B6CEAB584605DA49053889050978A41264CF</t>
  </si>
  <si>
    <t>3.6m 이하, 3회(T=24mm 이하 기준)</t>
  </si>
  <si>
    <t>호표 105</t>
  </si>
  <si>
    <t>584605DA49053990057B6FCBACBE23</t>
  </si>
  <si>
    <t>584605DA4905399205282468B6CEAB584605DA49053990057B6FCBACBE23</t>
  </si>
  <si>
    <t>표면 마무리  인력마감  M2  건축 9-1-4   ( 호표 31 )</t>
  </si>
  <si>
    <t>건축 9-1-4</t>
  </si>
  <si>
    <t>미장공</t>
  </si>
  <si>
    <t>589995F8D705ACC005F905A67473F290108006</t>
  </si>
  <si>
    <t>584605DA4C058EB5057682C8F63D13589995F8D705ACC005F905A67473F290108006</t>
  </si>
  <si>
    <t>창호주위 모르타르 충전    M  건축 9-3-1   ( 호표 32 )</t>
  </si>
  <si>
    <t>건축 9-3-1</t>
  </si>
  <si>
    <t>5846B5C32C05A99005D8F792B513CF589995F8D705ACC005F905A67473F290108006</t>
  </si>
  <si>
    <t>5846B5C32C05A99005D8F792B513CF589995F8D705ACC005F905A67473F2901082CD</t>
  </si>
  <si>
    <t>5846B5C32C05A99005D8F792B513CF5F6D8553EB0502F30582FBFCA519BE9E088DF6</t>
  </si>
  <si>
    <t>5846B5C32C05A99005D8F792B513CF5F42A5364B05B703055D7C3703F1090ABB1322</t>
  </si>
  <si>
    <t>AD01[강화유리도어]  1.020 x 2.400 = 2.448  EA     ( 호표 33 )</t>
  </si>
  <si>
    <t>스텐창호(헤어라인)-문틀</t>
  </si>
  <si>
    <t>100*40*1.5T</t>
  </si>
  <si>
    <t>m</t>
  </si>
  <si>
    <t>5846B5C4CD05494005743CD627C1A3</t>
  </si>
  <si>
    <t>5846B5C4CF05775B05AE14DE70C4C85846B5C4CD05494005743CD627C1A3</t>
  </si>
  <si>
    <t>스텐창호(헤어라인)- 중간틀</t>
  </si>
  <si>
    <t>5846B5C4CD05494005743CD51C7DD9</t>
  </si>
  <si>
    <t>5846B5C4CF05775B05AE14DE70C4C85846B5C4CD05494005743CD51C7DD9</t>
  </si>
  <si>
    <t>AD02[강화유리도어]  0.700 x 2.100 = 1.470  EA     ( 호표 34 )</t>
  </si>
  <si>
    <t>5846B5C4CF05775B05AE14DE70C4CA5846B5C4CD05494005743CD627C1A3</t>
  </si>
  <si>
    <t>FSD01[점검구]  0.500 x 1.000 = 0.500  EA     ( 호표 35 )</t>
  </si>
  <si>
    <t>스틸도아/프레임 포함(방청 1회)</t>
  </si>
  <si>
    <t>150*45*1.6t, 편개</t>
  </si>
  <si>
    <t>5F6D8553ED05319105222AFB5202FFD1D9EB85</t>
  </si>
  <si>
    <t>5846B5C4CF05775B05AE14DE70C4CC5F6D8553ED05319105222AFB5202FFD1D9EB85</t>
  </si>
  <si>
    <t>강재창호 설치</t>
  </si>
  <si>
    <t>1.5m2 미만</t>
  </si>
  <si>
    <t>호표 106</t>
  </si>
  <si>
    <t>5846B5C4CE055158053704B45A2CFB</t>
  </si>
  <si>
    <t>5846B5C4CF05775B05AE14DE70C4CC5846B5C4CE055158053704B45A2CFB</t>
  </si>
  <si>
    <t>유리문  12*1020*2100mm, 손보호, 투명, 강화유리문  EA     ( 호표 36 )</t>
  </si>
  <si>
    <t>단열강화유리도어(손보호용)</t>
  </si>
  <si>
    <t>스텐미러, 헤어라인 1000*2100 - 유리포함</t>
  </si>
  <si>
    <t>유리 포함</t>
  </si>
  <si>
    <t>5F6D8553ED05319205327CED2A3EB75E6543CE</t>
  </si>
  <si>
    <t>5846B5C4CF05775B05AE14DE70C5A15F6D8553ED05319205327CED2A3EB75E6543CE</t>
  </si>
  <si>
    <t>W,H 100MM 추가</t>
  </si>
  <si>
    <t>SET</t>
  </si>
  <si>
    <t>5F6D8553ED05319205327CED2872EDB8F84A93</t>
  </si>
  <si>
    <t>5846B5C4CF05775B05AE14DE70C5A15F6D8553ED05319205327CED2872EDB8F84A93</t>
  </si>
  <si>
    <t>유리문 설치비</t>
  </si>
  <si>
    <t>5F6D8553ED05319205327CED2872EDB8F84BF8</t>
  </si>
  <si>
    <t>5846B5C4CF05775B05AE14DE70C5A15F6D8553ED05319205327CED2872EDB8F84BF8</t>
  </si>
  <si>
    <t>유리문  12*700*2100mm, 손보호, 투명, 강화유리문  EA     ( 호표 37 )</t>
  </si>
  <si>
    <t>스텐미러, 헤어라인 900*2100 - 유리포함</t>
  </si>
  <si>
    <t>5F6D8553ED05319205327CED2A3EB75E6543CF</t>
  </si>
  <si>
    <t>5846B5C4CF05775B05AE14DE70C6865F6D8553ED05319205327CED2A3EB75E6543CF</t>
  </si>
  <si>
    <t>5846B5C4CF05775B05AE14DE70C6865F6D8553ED05319205327CED2872EDB8F84A93</t>
  </si>
  <si>
    <t>5846B5C4CF05775B05AE14DE70C6865F6D8553ED05319205327CED2872EDB8F84BF8</t>
  </si>
  <si>
    <t>플로어힌지 설치  재료비 별도  개소  건축 10-2-2   ( 호표 38 )</t>
  </si>
  <si>
    <t>건축 10-2-2</t>
  </si>
  <si>
    <t>창호공</t>
  </si>
  <si>
    <t>589995F8D705ACC005F905A67473F290108005</t>
  </si>
  <si>
    <t>5846B5C32A05FDE205AB50183AC33A589995F8D705ACC005F905A67473F290108005</t>
  </si>
  <si>
    <t>5846B5C32A05FDE205AB50183AC33A589995F8D705ACC005F905A67473F2901082CD</t>
  </si>
  <si>
    <t>5846B5C32A05FDE205AB50183AC33A5952A58AAD05A26A05FBD4AAFA91001</t>
  </si>
  <si>
    <t>판유리 끼우기  10mm 이상  M2  건축 10-3-1   ( 호표 39 )</t>
  </si>
  <si>
    <t>건축 10-3-1</t>
  </si>
  <si>
    <t>유리공</t>
  </si>
  <si>
    <t>589995F8D705ACC005F905A67473F290108004</t>
  </si>
  <si>
    <t>5846B5C200051ED40527EB9BBB47A4589995F8D705ACC005F905A67473F290108004</t>
  </si>
  <si>
    <t>유리주위 코킹  5*5, 실리콘  M  건축 6-6-1   ( 호표 40 )</t>
  </si>
  <si>
    <t>실링재, 실리콘, 비초산, 유리용, 창호주위</t>
  </si>
  <si>
    <t>5F6D957B9B054EDB05157ADF0F91AFB7B00949</t>
  </si>
  <si>
    <t>5846F5667D0535170530DFF3E326B75F6D957B9B054EDB05157ADF0F91AFB7B00949</t>
  </si>
  <si>
    <t>방습거울설치(1540*1520)  5mm, 틀 포함  EA     ( 호표 41 )</t>
  </si>
  <si>
    <t>방습거울설치 - 합판 12mm+STS 1.5mm</t>
  </si>
  <si>
    <t>호표 107</t>
  </si>
  <si>
    <t>5846B5CC01059F2605CA7DDD34F2B1</t>
  </si>
  <si>
    <t>5846B5CC01059F2605CA7DDD34F2B25846B5CC01059F2605CA7DDD34F2B1</t>
  </si>
  <si>
    <t>방습거울설치(1750*1525)  5mm, 틀 포함  EA     ( 호표 42 )</t>
  </si>
  <si>
    <t>5846B5CC01059F2605CA7DDD34F2B45846B5CC01059F2605CA7DDD34F2B1</t>
  </si>
  <si>
    <t>바탕만들기+수성페인트 롤러칠  내부, 2회, con'c·mortar면, 친환경(진품)  M2  건축 11-1-1,-2-2   ( 호표 43 )</t>
  </si>
  <si>
    <t>건축 11-1-1,-2-2</t>
  </si>
  <si>
    <t>con'c, mortar면 바탕만들기</t>
  </si>
  <si>
    <t>내부, 친환경</t>
  </si>
  <si>
    <t>호표 108</t>
  </si>
  <si>
    <t>584695EB900527BD056E4231B8CB72</t>
  </si>
  <si>
    <t>584695FB3C05BA4C051720DB96B4D6584695EB900527BD056E4231B8CB72</t>
  </si>
  <si>
    <t>수성페인트 롤러칠</t>
  </si>
  <si>
    <t>내부, 2회, 친환경페인트(진품)</t>
  </si>
  <si>
    <t>호표 109</t>
  </si>
  <si>
    <t>584695FB3C05BA4C051722886B8992</t>
  </si>
  <si>
    <t>584695FB3C05BA4C051720DB96B4D6584695FB3C05BA4C051722886B8992</t>
  </si>
  <si>
    <t>2회</t>
  </si>
  <si>
    <t>호표 110</t>
  </si>
  <si>
    <t>584695FB3C05BA4C0512A04DE37DA1</t>
  </si>
  <si>
    <t>584695FB3C05BA4C051720DB96B4D6584695FB3C05BA4C0512A04DE37DA1</t>
  </si>
  <si>
    <t>바탕만들기+걸레받이용 페인트칠  붓칠, 2회, 콘크리트·모르타르면  M2  건축 11-2-10   ( 호표 44 )</t>
  </si>
  <si>
    <t>건축 11-2-10</t>
  </si>
  <si>
    <t>콘크리트·모르타르면 바탕만들기</t>
  </si>
  <si>
    <t>호표 111</t>
  </si>
  <si>
    <t>584695EB900527BD056E4000E9D242</t>
  </si>
  <si>
    <t>584695FA1505AE3E05C8D13EBEFE5B584695EB900527BD056E4000E9D242</t>
  </si>
  <si>
    <t>걸레받이용 페인트칠</t>
  </si>
  <si>
    <t>붓칠, 2회, 재료비</t>
  </si>
  <si>
    <t>호표 112</t>
  </si>
  <si>
    <t>584695FA1505AE3E05C8D13D98FC8A</t>
  </si>
  <si>
    <t>584695FA1505AE3E05C8D13EBEFE5B584695FA1505AE3E05C8D13D98FC8A</t>
  </si>
  <si>
    <t>붓칠, 2회, 노무비</t>
  </si>
  <si>
    <t>호표 113</t>
  </si>
  <si>
    <t>584695FA1505AE3E05C8D13CF173E8</t>
  </si>
  <si>
    <t>584695FA1505AE3E05C8D13EBEFE5B584695FA1505AE3E05C8D13CF173E8</t>
  </si>
  <si>
    <t>바탕만들기+에폭시 코팅  롤러칠  M2  건축 11-2-8   ( 호표 45 )</t>
  </si>
  <si>
    <t>건축 11-2-8</t>
  </si>
  <si>
    <t>584695F2C0059D4E051897FB792B59584695EB900527BD056E4000E9D242</t>
  </si>
  <si>
    <t>에폭시 페인트칠</t>
  </si>
  <si>
    <t>재료비(콘크리트, 시멘트 모르타르용)</t>
  </si>
  <si>
    <t>호표 114</t>
  </si>
  <si>
    <t>584695F2C0059D4E051A45567AE3C2</t>
  </si>
  <si>
    <t>584695F2C0059D4E051897FB792B59584695F2C0059D4E051A45567AE3C2</t>
  </si>
  <si>
    <t>에폭시 코팅</t>
  </si>
  <si>
    <t>롤러칠, 노무비</t>
  </si>
  <si>
    <t>호표 115</t>
  </si>
  <si>
    <t>584695F2C0059D4E051897FA520386</t>
  </si>
  <si>
    <t>584695F2C0059D4E051897FB792B59584695F2C0059D4E051897FA520386</t>
  </si>
  <si>
    <t>큐비클 칸막이벽 철거    M2     ( 호표 46 )</t>
  </si>
  <si>
    <t>건축목공</t>
  </si>
  <si>
    <t>589995F8D705ACC005F905A67473F290108002</t>
  </si>
  <si>
    <t>58476531EA052E190580FAA56923A5589995F8D705ACC005F905A67473F290108002</t>
  </si>
  <si>
    <t>58476531EA052E190580FAA56923A5589995F8D705ACC005F905A67473F2901082CD</t>
  </si>
  <si>
    <t>벽돌벽 철거(마감재포함)  소형브레이커  M3     ( 호표 47 )</t>
  </si>
  <si>
    <t>소형브레이커(공압식)</t>
  </si>
  <si>
    <t>1.3㎥/min</t>
  </si>
  <si>
    <t>HR</t>
  </si>
  <si>
    <t>호표 116</t>
  </si>
  <si>
    <t>5F5315292805C9D105562AE51A3C1BEF7C43780D</t>
  </si>
  <si>
    <t>58476531E90507700544568F437B4D5F5315292805C9D105562AE51A3C1BEF7C43780D</t>
  </si>
  <si>
    <t>공기압축기(이동식)</t>
  </si>
  <si>
    <t>3.5㎥/min</t>
  </si>
  <si>
    <t>호표 117</t>
  </si>
  <si>
    <t>5F5315292805C9D105562E404BD862F2EC7577B8</t>
  </si>
  <si>
    <t>58476531E90507700544568F437B4D5F5315292805C9D105562E404BD862F2EC7577B8</t>
  </si>
  <si>
    <t>착암공</t>
  </si>
  <si>
    <t>589995F8D705ACC005F905A67473F2901083D3</t>
  </si>
  <si>
    <t>58476531E90507700544568F437B4D589995F8D705ACC005F905A67473F2901083D3</t>
  </si>
  <si>
    <t>58476531E90507700544568F437B4D589995F8D705ACC005F905A67473F2901082CD</t>
  </si>
  <si>
    <t>인력품의 1%</t>
  </si>
  <si>
    <t>58476531E90507700544568F437B4D5952A58AAD05A26A05FBD4AAFA91001</t>
  </si>
  <si>
    <t>철근콘크리트벽 철거(30cm미만)  소형브레이커25kg  M3  건축 18-1-3,2   ( 호표 48 )</t>
  </si>
  <si>
    <t>건축 18-1-3,2</t>
  </si>
  <si>
    <t>소형장비 사용</t>
  </si>
  <si>
    <t>호표 118</t>
  </si>
  <si>
    <t>58476531E9050770054604645C6482</t>
  </si>
  <si>
    <t>58476531E8057DE9051BA00115773658476531E9050770054604645C6482</t>
  </si>
  <si>
    <t>커팅    M     ( 호표 49 )</t>
  </si>
  <si>
    <t>핸드커터기</t>
  </si>
  <si>
    <t>14Inch</t>
  </si>
  <si>
    <t>호표 119</t>
  </si>
  <si>
    <t>5F5315292805C45A05663B4E71783EEDEE8356DA</t>
  </si>
  <si>
    <t>58476531E8057DE9051BA3DBDB5EEB5F5315292805C45A05663B4E71783EEDEE8356DA</t>
  </si>
  <si>
    <t>보충수</t>
  </si>
  <si>
    <t>580BC54E2C05C85E059A9328D1ECE4B656EA34</t>
  </si>
  <si>
    <t>58476531E8057DE9051BA3DBDB5EEB580BC54E2C05C85E059A9328D1ECE4B656EA34</t>
  </si>
  <si>
    <t>58476531E8057DE9051BA3DBDB5EEB589995F8D705ACC005F905A67473F2901082CD</t>
  </si>
  <si>
    <t>58476531E8057DE9051BA3DBDB5EEB5952A58AAD05A26A05FBD4AAFA91001</t>
  </si>
  <si>
    <t>타일떼어내기(도자기류)  바닥 및 수장 부분  M2  건축 12-2-1   ( 호표 50 )</t>
  </si>
  <si>
    <t>건축 12-2-1</t>
  </si>
  <si>
    <t>58476531E305FD5C050C010C0FCA9B589995F8D705ACC005F905A67473F2901082CD</t>
  </si>
  <si>
    <t>타일 까내기(벽)    M2  건축 12-2-1   ( 호표 51 )</t>
  </si>
  <si>
    <t>58476531E305FD5C050C0109B563D8589995F8D705ACC005F905A67473F2901082CD</t>
  </si>
  <si>
    <t>위생도기 철거    EA     ( 호표 52 )</t>
  </si>
  <si>
    <t>위생공</t>
  </si>
  <si>
    <t>589995F8D705ACC005F905A67473F2901086A8</t>
  </si>
  <si>
    <t>58476531E305FD5C050C0109B1895C589995F8D705ACC005F905A67473F2901086A8</t>
  </si>
  <si>
    <t>배관공</t>
  </si>
  <si>
    <t>589995F8D705ACC005F905A67473F290108121</t>
  </si>
  <si>
    <t>58476531E305FD5C050C0109B1895C589995F8D705ACC005F905A67473F290108121</t>
  </si>
  <si>
    <t>58476531E305FD5C050C0109B1895C5952A58AAD05A26A05FBD4AAFA91001</t>
  </si>
  <si>
    <t>목재창호 철거    M2     ( 호표 53 )</t>
  </si>
  <si>
    <t>목재창호 설치</t>
  </si>
  <si>
    <t>호표 120</t>
  </si>
  <si>
    <t>5846B5C4CC05A2D6052BDCF08E5849</t>
  </si>
  <si>
    <t>58476531E305FD5C050C0109B1F9205846B5C4CC05A2D6052BDCF08E5849</t>
  </si>
  <si>
    <t>철재문 철거    M2     ( 호표 54 )</t>
  </si>
  <si>
    <t>58476531E305FCB50582174177ACAB5846B5C4CE055158053704B45A2CFB</t>
  </si>
  <si>
    <t>강관 조립말비계(이동식)설치 및 해체  높이 2m, 노무비  대  공통 2-7-4   ( 호표 55 )</t>
  </si>
  <si>
    <t>비계공</t>
  </si>
  <si>
    <t>589995F8D705ACC005F905A67473F2901082C9</t>
  </si>
  <si>
    <t>584665458905ADC405C911823A8607589995F8D705ACC005F905A67473F2901082C9</t>
  </si>
  <si>
    <t>584665458905ADC405C911823A8607589995F8D705ACC005F905A67473F2901082CD</t>
  </si>
  <si>
    <t>레디믹스트콘크리트 인력운반 타설  철근구조물  M3  공통 6-1-1   ( 호표 56 )</t>
  </si>
  <si>
    <t>584635096D058C9205A2DBC93753AB589995F8D705ACC005F905A67473F2901083D5</t>
  </si>
  <si>
    <t>584635096D058C9205A2DBC93753AB589995F8D705ACC005F905A67473F2901082CD</t>
  </si>
  <si>
    <t>584635096D058C9205A2DBC93753AB5952A58AAD05A26A05FBD4AAFA91001</t>
  </si>
  <si>
    <t>현장 철근 가공 및 조립  간단(미할증) - 18-2/4 삭제  TON  건축 6-2-1   ( 호표 57 )</t>
  </si>
  <si>
    <t>건축 6-2-1</t>
  </si>
  <si>
    <t>철선</t>
  </si>
  <si>
    <t>철선, 어닐링, ∮0.9mm</t>
  </si>
  <si>
    <t>5F6D9578C3057F5705F94F2B5D0526932F94FA</t>
  </si>
  <si>
    <t>5846350DC805FCFA05CC0348FA72AA5F6D9578C3057F5705F94F2B5D0526932F94FA</t>
  </si>
  <si>
    <t>철근 현장 가공</t>
  </si>
  <si>
    <t>간단 - 18-2/4 삭제</t>
  </si>
  <si>
    <t>호표 60</t>
  </si>
  <si>
    <t>5846350DC805FCFA05CD2B796DE484</t>
  </si>
  <si>
    <t>5846350DC805FCFA05CC0348FA72AA5846350DC805FCFA05CD2B796DE484</t>
  </si>
  <si>
    <t>철근 현장 조립</t>
  </si>
  <si>
    <t>호표 61</t>
  </si>
  <si>
    <t>5846350DC805FCFA05CD2B7A74D65B</t>
  </si>
  <si>
    <t>5846350DC805FCFA05CC0348FA72AA5846350DC805FCFA05CD2B7A74D65B</t>
  </si>
  <si>
    <t>철근용접  L=50, T=5  개     ( 호표 58 )</t>
  </si>
  <si>
    <t>일반경비, 전력</t>
  </si>
  <si>
    <t>kwh</t>
  </si>
  <si>
    <t>580BC54E2C05C85E059A9328D1ECE4B4A80ECA</t>
  </si>
  <si>
    <t>584615D00105BF7E05ED48CA8CF4D0580BC54E2C05C85E059A9328D1ECE4B4A80ECA</t>
  </si>
  <si>
    <t>용접봉(연강용)</t>
  </si>
  <si>
    <t>3.2(KSE4301)</t>
  </si>
  <si>
    <t>5F7FC5AA94050EBB05AE59FBF6BC74C02CF528</t>
  </si>
  <si>
    <t>584615D00105BF7E05ED48CA8CF4D05F7FC5AA94050EBB05AE59FBF6BC74C02CF528</t>
  </si>
  <si>
    <t>용접공</t>
  </si>
  <si>
    <t>589995F8D705ACC005F905A67473F2901083D4</t>
  </si>
  <si>
    <t>584615D00105BF7E05ED48CA8CF4D0589995F8D705ACC005F905A67473F2901083D4</t>
  </si>
  <si>
    <t>584615D00105BF7E05ED48CA8CF4D0589995F8D705ACC005F905A67473F2901082CC</t>
  </si>
  <si>
    <t>용접기(교류)</t>
  </si>
  <si>
    <t>500Amp</t>
  </si>
  <si>
    <t>호표 62</t>
  </si>
  <si>
    <t>5F5315292805CB870509B20A960B185F73CAF2E8</t>
  </si>
  <si>
    <t>584615D00105BF7E05ED48CA8CF4D05F5315292805CB870509B20A960B185F73CAF2E8</t>
  </si>
  <si>
    <t>합판거푸집 설치 및 해체  소규모 2회, 슬래브(경사도 20˚미만)  M2  공통 6-3-1   ( 호표 59 )</t>
  </si>
  <si>
    <t>공통 6-3-1</t>
  </si>
  <si>
    <t>합판거푸집 - 자재비</t>
  </si>
  <si>
    <t>호표 63</t>
  </si>
  <si>
    <t>5846350EEC05311E05E228410366FC</t>
  </si>
  <si>
    <t>5846350EEC053078051EFB5F9EE2B15846350EEC05311E05E228410366FC</t>
  </si>
  <si>
    <t>합판거푸집 - 인력투입</t>
  </si>
  <si>
    <t>소규모, 슬래브(경사도 20˚미만)</t>
  </si>
  <si>
    <t>호표 64</t>
  </si>
  <si>
    <t>5846350EEC053078051F82114529AB</t>
  </si>
  <si>
    <t>5846350EEC053078051EFB5F9EE2B15846350EEC053078051F82114529AB</t>
  </si>
  <si>
    <t>철근 현장 가공  간단 - 18-2/4 삭제  TON  건축 6-2-1   ( 호표 60 )</t>
  </si>
  <si>
    <t>철근공</t>
  </si>
  <si>
    <t>589995F8D705ACC005F905A67473F2901082C7</t>
  </si>
  <si>
    <t>5846350DC805FCFA05CD2B796DE484589995F8D705ACC005F905A67473F2901082C7</t>
  </si>
  <si>
    <t>5846350DC805FCFA05CD2B796DE484589995F8D705ACC005F905A67473F2901082CD</t>
  </si>
  <si>
    <t>기계기구손료</t>
  </si>
  <si>
    <t>5846350DC805FCFA05CD2B796DE4845952A58AAD05A26A05FBD4AAFA91001</t>
  </si>
  <si>
    <t>철근 현장 조립  간단 - 18-2/4 삭제  TON  건축 6-2-1   ( 호표 61 )</t>
  </si>
  <si>
    <t>5846350DC805FCFA05CD2B7A74D65B589995F8D705ACC005F905A67473F2901082C7</t>
  </si>
  <si>
    <t>5846350DC805FCFA05CD2B7A74D65B589995F8D705ACC005F905A67473F2901082CD</t>
  </si>
  <si>
    <t>용접기(교류)  500Amp  HR  공통 8-3(7611)   ( 호표 62 )</t>
  </si>
  <si>
    <t>공통 8-3(7611)</t>
  </si>
  <si>
    <t>A</t>
  </si>
  <si>
    <t>천원</t>
  </si>
  <si>
    <t>5F5315292805CB870509B20A960B185F73CAF2</t>
  </si>
  <si>
    <t>5F5315292805CB870509B20A960B185F73CAF2E85F5315292805CB870509B20A960B185F73CAF2</t>
  </si>
  <si>
    <t>합판거푸집 - 자재비  2회  M2  공통 6-3-1   ( 호표 63 )</t>
  </si>
  <si>
    <t>내수합판</t>
  </si>
  <si>
    <t>내수합판, 1급, 12*1220*2440mm</t>
  </si>
  <si>
    <t>금액제외</t>
  </si>
  <si>
    <t>5F42A5364805E0D10505EF1145DD598AF825AC</t>
  </si>
  <si>
    <t>5846350EEC05311E05E228410366FC5F42A5364805E0D10505EF1145DD598AF825AC</t>
  </si>
  <si>
    <t>-</t>
  </si>
  <si>
    <t>각재</t>
  </si>
  <si>
    <t>각재, 외송</t>
  </si>
  <si>
    <t>5F6D8553EA057F980598F05A8D2DB5DC6720CB</t>
  </si>
  <si>
    <t>5846350EEC05311E05E228410366FC5F6D8553EA057F980598F05A8D2DB5DC6720CB</t>
  </si>
  <si>
    <t>적용비율</t>
  </si>
  <si>
    <t>주재료비의 55%</t>
  </si>
  <si>
    <t>5846350EEC05311E05E228410366FC5952A58AAD05A26A05FBD4AAFA95005</t>
  </si>
  <si>
    <t>소모자재(박리재 등)</t>
  </si>
  <si>
    <t>주재료비의 7%</t>
  </si>
  <si>
    <t>5952A58AAD05A26A05FBD4AAFA92002</t>
  </si>
  <si>
    <t>5846350EEC05311E05E228410366FC5952A58AAD05A26A05FBD4AAFA93003</t>
  </si>
  <si>
    <t>합판거푸집 - 인력투입  소규모, 슬래브(경사도 20˚미만)  M2  공통 6-3-1   ( 호표 64 )</t>
  </si>
  <si>
    <t>형틀목공</t>
  </si>
  <si>
    <t>589995F8D705ACC005F905A67473F2901082C8</t>
  </si>
  <si>
    <t>5846350EEC053078051F82114529AB589995F8D705ACC005F905A67473F2901082C8</t>
  </si>
  <si>
    <t>5846350EEC053078051F82114529AB589995F8D705ACC005F905A67473F2901082CD</t>
  </si>
  <si>
    <t>5846350EEC053078051F82114529AB5952A58AAD05A26A05FBD4AAFA91001</t>
  </si>
  <si>
    <t>노임할증</t>
  </si>
  <si>
    <t>인력품의 20%</t>
  </si>
  <si>
    <t>5846350EEC053078051F82114529AB5952A58AAD05A26A05FBD4AAFA92002</t>
  </si>
  <si>
    <t>모르타르 배합(배합품 포함)  배합용적비 1:3, 시멘트, 모래 별도  M3  건축 9-1-1   ( 호표 65 )</t>
  </si>
  <si>
    <t>건축 9-1-1</t>
  </si>
  <si>
    <t>584605DA49053889050978A41264CF5F6D8553EB0502F30582FBFCA519BE9E088DF6</t>
  </si>
  <si>
    <t>584605DA49053889050978A41264CF5F42A5364B05B703055D7C3703F1090ABB1322</t>
  </si>
  <si>
    <t>모르타르 배합</t>
  </si>
  <si>
    <t>모래채가름 포함</t>
  </si>
  <si>
    <t>호표 66</t>
  </si>
  <si>
    <t>584605DA49053889050978A7E68219</t>
  </si>
  <si>
    <t>584605DA49053889050978A41264CF584605DA49053889050978A7E68219</t>
  </si>
  <si>
    <t>584605DA49053889050978A7E68219589995F8D705ACC005F905A67473F2901082CD</t>
  </si>
  <si>
    <t>합판거푸집 설치 및 해체  소규모 2회, 수직고 7m까지  M2  공통 6-3-1   ( 호표 67 )</t>
  </si>
  <si>
    <t>5846350EEC05311E05E3CF8AD6B1615846350EEC05311E05E228410366FC</t>
  </si>
  <si>
    <t>소규모, 수직고 7m까지</t>
  </si>
  <si>
    <t>호표 70</t>
  </si>
  <si>
    <t>5846350EEC05311E05E22841025A08</t>
  </si>
  <si>
    <t>5846350EEC05311E05E3CF8AD6B1615846350EEC05311E05E22841025A08</t>
  </si>
  <si>
    <t>철근, 현장 - 소형구조물, 보통 가공 및 조립  수직고 7m 미만  TON  공통 6-2-2.6   ( 호표 68 )</t>
  </si>
  <si>
    <t>공통 6-2-2.6</t>
  </si>
  <si>
    <t>5846350DC805FCFA05CD2A51BDB74E589995F8D705ACC005F905A67473F2901082C7</t>
  </si>
  <si>
    <t>5846350DC805FCFA05CD2A51BDB74E589995F8D705ACC005F905A67473F2901082CD</t>
  </si>
  <si>
    <t>기구손료</t>
  </si>
  <si>
    <t>5846350DC805FCFA05CD2A51BDB74E5952A58AAD05A26A05FBD4AAFA91001</t>
  </si>
  <si>
    <t>5846350DC805FCFA05CD2A51BDB74E5F6D9578C3057F5705F94F2B5D0526932F94FA</t>
  </si>
  <si>
    <t>인력품의 50%</t>
  </si>
  <si>
    <t>5846350DC805FCFA05CD2A51BDB74E5952A58AAD05A26A05FBD4AAFA92002</t>
  </si>
  <si>
    <t>레디믹스트콘크리트 인력운반 타설  소형구조물  M3  공통 6-1-1   ( 호표 69 )</t>
  </si>
  <si>
    <t>584635096D058C9205A2DA228ED715589995F8D705ACC005F905A67473F2901083D5</t>
  </si>
  <si>
    <t>584635096D058C9205A2DA228ED715589995F8D705ACC005F905A67473F2901082CD</t>
  </si>
  <si>
    <t>584635096D058C9205A2DA228ED7155952A58AAD05A26A05FBD4AAFA91001</t>
  </si>
  <si>
    <t>합판거푸집 - 인력투입  소규모, 수직고 7m까지  M2  공통 6-3-1   ( 호표 70 )</t>
  </si>
  <si>
    <t>5846350EEC05311E05E22841025A08589995F8D705ACC005F905A67473F2901082C8</t>
  </si>
  <si>
    <t>5846350EEC05311E05E22841025A08589995F8D705ACC005F905A67473F2901082CD</t>
  </si>
  <si>
    <t>5846350EEC05311E05E22841025A085952A58AAD05A26A05FBD4AAFA91001</t>
  </si>
  <si>
    <t>모르타르비빔 - 돌붙임(바닥)  배합용적비 1:3, 시멘트, 모래 별도  M3  건축 9-1-1   ( 호표 71 )</t>
  </si>
  <si>
    <t>5846A5DDF505B22E05EFF6352CA5BD5F6D8553EB0502F30582FBFCA519BE9E088DF6</t>
  </si>
  <si>
    <t>5846A5DDF505B22E05EFF6352CA5BD5F42A5364B05B703055D7C3703F1090ABB1322</t>
  </si>
  <si>
    <t>5846A5DDF505B22E05EFF6352CA5BD584605DA49053889050978A7E68219</t>
  </si>
  <si>
    <t>습식공법 - 화강석  바닥, 자재 별도  M2  공통 7-4-1   ( 호표 72 )</t>
  </si>
  <si>
    <t>공통 7-4-1</t>
  </si>
  <si>
    <t>석공</t>
  </si>
  <si>
    <t>589995F8D705ACC005F905A67473F29010812B</t>
  </si>
  <si>
    <t>5846A5DDF6055B4505B57D03193D71589995F8D705ACC005F905A67473F29010812B</t>
  </si>
  <si>
    <t>5846A5DDF6055B4505B57D03193D71589995F8D705ACC005F905A67473F2901082CD</t>
  </si>
  <si>
    <t>5846A5DDF6055B4505B57D03193D715952A58AAD05A26A05FBD4AAFA91001</t>
  </si>
  <si>
    <t>석재판붙임(강재트러스 지지공법, 줄눈포함)  석재판 규격 0.3m2 초과~0.8m2 이하  M2  공통 7-4-3   ( 호표 73 )</t>
  </si>
  <si>
    <t>공통 7-4-3</t>
  </si>
  <si>
    <t>5846A5DDF305853905A09444A42AD7589995F8D705ACC005F905A67473F29010812B</t>
  </si>
  <si>
    <t>5846A5DDF305853905A09444A42AD7589995F8D705ACC005F905A67473F2901082CD</t>
  </si>
  <si>
    <t>5846A5DDF305853905A09444A42AD75952A58AAD05A26A05FBD4AAFA91001</t>
  </si>
  <si>
    <t>강재틀  ㅁ50*50*1.6t (도장 유)  M     ( 호표 74 )</t>
  </si>
  <si>
    <t>일반구조용각형강관</t>
  </si>
  <si>
    <t>일반구조용각형강관, 각형강관, 50*50*1.6mm</t>
  </si>
  <si>
    <t>5F156558B505602B053BC3AC0D442AC79F29D8</t>
  </si>
  <si>
    <t>58468599C40597D20576115C68479F5F156558B505602B053BC3AC0D442AC79F29D8</t>
  </si>
  <si>
    <t>철재, 간단</t>
  </si>
  <si>
    <t>호표 76</t>
  </si>
  <si>
    <t>5846D51ED505A9E5052F954E54279B</t>
  </si>
  <si>
    <t>58468599C40597D20576115C68479F5846D51ED505A9E5052F954E54279B</t>
  </si>
  <si>
    <t>58468599C40597D20576115C68479F5F42A536430561AA054A4BC6CE87946F68D4F3</t>
  </si>
  <si>
    <t>58468599C40597D20576115C68479F584695F90F0544DA051FE0EDFACC15</t>
  </si>
  <si>
    <t>58468599C40597D20576115C68479F584695FA17055C9605370A968E8614</t>
  </si>
  <si>
    <t>앵커 볼트 설치  ∮16 이하  개  건축 1-2-5   ( 호표 75 )</t>
  </si>
  <si>
    <t>건축 1-2-5</t>
  </si>
  <si>
    <t>철골공</t>
  </si>
  <si>
    <t>589995F8D705ACC005F905A67473F2901083D7</t>
  </si>
  <si>
    <t>5846252B7005716E05DF6B13E4BD65589995F8D705ACC005F905A67473F2901083D7</t>
  </si>
  <si>
    <t>5846252B7005716E05DF6B13E4BD65589995F8D705ACC005F905A67473F2901082CC</t>
  </si>
  <si>
    <t>5846252B7005716E05DF6B13E4BD655952A58AAD05A26A05FBD4AAFA91001</t>
  </si>
  <si>
    <t>각종 잡철물 제작 설치  철재, 간단  kg  건축 8-4-1   ( 호표 76 )</t>
  </si>
  <si>
    <t>건축 8-4-1</t>
  </si>
  <si>
    <t>각종 잡철물 제작</t>
  </si>
  <si>
    <t>호표 79</t>
  </si>
  <si>
    <t>5846D51ED505A9E5052CC0C9D1AEFF</t>
  </si>
  <si>
    <t>5846D51ED505A9E5052F954E54279B5846D51ED505A9E5052CC0C9D1AEFF</t>
  </si>
  <si>
    <t>각종 잡철물 설치</t>
  </si>
  <si>
    <t>호표 80</t>
  </si>
  <si>
    <t>5846D51ED505A9E5052CC0C8CABC28</t>
  </si>
  <si>
    <t>5846D51ED505A9E5052F954E54279B5846D51ED505A9E5052CC0C8CABC28</t>
  </si>
  <si>
    <t>녹막이페인트 붓칠  철재면, 1회, 2종  M2  건축 11-2-6   ( 호표 77 )</t>
  </si>
  <si>
    <t>건축 11-2-6</t>
  </si>
  <si>
    <t>녹막이 페인트칠</t>
  </si>
  <si>
    <t>호표 81</t>
  </si>
  <si>
    <t>584695F90F0544DA051EDA81EF176A</t>
  </si>
  <si>
    <t>584695F90F0544DA051FE0EDFACC15584695F90F0544DA051EDA81EF176A</t>
  </si>
  <si>
    <t>철재면, 1회</t>
  </si>
  <si>
    <t>호표 82</t>
  </si>
  <si>
    <t>584695F90F0544DA051EDBA8F8D6F3</t>
  </si>
  <si>
    <t>584695F90F0544DA051FE0EDFACC15584695F90F0544DA051EDBA8F8D6F3</t>
  </si>
  <si>
    <t>유성페인트 붓칠  철재면, 2회. 1급  M2  건축 11-2-4   ( 호표 78 )</t>
  </si>
  <si>
    <t>건축 11-2-4</t>
  </si>
  <si>
    <t>철재면, 2회, 1급</t>
  </si>
  <si>
    <t>호표 83</t>
  </si>
  <si>
    <t>584695FA17055C9605370A921130A6</t>
  </si>
  <si>
    <t>584695FA17055C9605370A968E8614584695FA17055C9605370A921130A6</t>
  </si>
  <si>
    <t>철재면, 2회</t>
  </si>
  <si>
    <t>호표 84</t>
  </si>
  <si>
    <t>584695FA17055C9605370A9213FCCB</t>
  </si>
  <si>
    <t>584695FA17055C9605370A968E8614584695FA17055C9605370A9213FCCB</t>
  </si>
  <si>
    <t>각종 잡철물 제작  철재, 간단  kg  건축 8-4-1   ( 호표 79 )</t>
  </si>
  <si>
    <t>5846D51ED505A9E5052CC0C9D1AEFF5F7FC5AA94050EBB05AE59FBF6BC74C02CF528</t>
  </si>
  <si>
    <t>산소가스</t>
  </si>
  <si>
    <t>기체</t>
  </si>
  <si>
    <t>대기압상태기준</t>
  </si>
  <si>
    <t>5F42951043055DA3053130E3EC471FA10C63CB</t>
  </si>
  <si>
    <t>5846D51ED505A9E5052CC0C9D1AEFF5F42951043055DA3053130E3EC471FA10C63CB</t>
  </si>
  <si>
    <t>아세틸렌가스</t>
  </si>
  <si>
    <t>아세틸렌가스, kg</t>
  </si>
  <si>
    <t>5F42E5936605A7DF052CDA53583556DC8D7562</t>
  </si>
  <si>
    <t>5846D51ED505A9E5052CC0C9D1AEFF5F42E5936605A7DF052CDA53583556DC8D7562</t>
  </si>
  <si>
    <t>5846D51ED505A9E5052CC0C9D1AEFF5F5315292805CB870509B20A960B185F73CAF2E8</t>
  </si>
  <si>
    <t>5846D51ED505A9E5052CC0C9D1AEFF580BC54E2C05C85E059A9328D1ECE4B4A80ECA</t>
  </si>
  <si>
    <t>철공</t>
  </si>
  <si>
    <t>589995F8D705ACC005F905A67473F2901082C6</t>
  </si>
  <si>
    <t>5846D51ED505A9E5052CC0C9D1AEFF589995F8D705ACC005F905A67473F2901082C6</t>
  </si>
  <si>
    <t>5846D51ED505A9E5052CC0C9D1AEFF589995F8D705ACC005F905A67473F2901082CD</t>
  </si>
  <si>
    <t>5846D51ED505A9E5052CC0C9D1AEFF589995F8D705ACC005F905A67473F2901083D4</t>
  </si>
  <si>
    <t>5846D51ED505A9E5052CC0C9D1AEFF589995F8D705ACC005F905A67473F2901082CC</t>
  </si>
  <si>
    <t>5846D51ED505A9E5052CC0C9D1AEFF5952A58AAD05A26A05FBD4AAFA91001</t>
  </si>
  <si>
    <t>각종 잡철물 설치  철재, 간단  kg  건축 8-4-1   ( 호표 80 )</t>
  </si>
  <si>
    <t>5846D51ED505A9E5052CC0C8CABC285F7FC5AA94050EBB05AE59FBF6BC74C02CF528</t>
  </si>
  <si>
    <t>5846D51ED505A9E5052CC0C8CABC285F42951043055DA3053130E3EC471FA10C63CB</t>
  </si>
  <si>
    <t>5846D51ED505A9E5052CC0C8CABC285F42E5936605A7DF052CDA53583556DC8D7562</t>
  </si>
  <si>
    <t>5846D51ED505A9E5052CC0C8CABC285F5315292805CB870509B20A960B185F73CAF2E8</t>
  </si>
  <si>
    <t>5846D51ED505A9E5052CC0C8CABC28580BC54E2C05C85E059A9328D1ECE4B4A80ECA</t>
  </si>
  <si>
    <t>5846D51ED505A9E5052CC0C8CABC28589995F8D705ACC005F905A67473F2901082C6</t>
  </si>
  <si>
    <t>5846D51ED505A9E5052CC0C8CABC28589995F8D705ACC005F905A67473F2901082CD</t>
  </si>
  <si>
    <t>5846D51ED505A9E5052CC0C8CABC28589995F8D705ACC005F905A67473F2901083D4</t>
  </si>
  <si>
    <t>5846D51ED505A9E5052CC0C8CABC28589995F8D705ACC005F905A67473F2901082CC</t>
  </si>
  <si>
    <t>5846D51ED505A9E5052CC0C8CABC285952A58AAD05A26A05FBD4AAFA91001</t>
  </si>
  <si>
    <t>녹막이 페인트칠  철재면, 1회, 2종  M2  건축 11-2-6   ( 호표 81 )</t>
  </si>
  <si>
    <t>방청페인트</t>
  </si>
  <si>
    <t>방청페인트, KSM6030-1종2류, 광명단페인트</t>
  </si>
  <si>
    <t>5F6D957B9B054ED9056E318481F14B4B76C6AA</t>
  </si>
  <si>
    <t>584695F90F0544DA051EDA81EF176A5F6D957B9B054ED9056E318481F14B4B76C6AA</t>
  </si>
  <si>
    <t>시너</t>
  </si>
  <si>
    <t>시너, KSM6060, 2종</t>
  </si>
  <si>
    <t>5F6D957B9B054ED405E66CCE6F9355F59943FE</t>
  </si>
  <si>
    <t>584695F90F0544DA051EDA81EF176A5F6D957B9B054ED405E66CCE6F9355F59943FE</t>
  </si>
  <si>
    <t>584695F90F0544DA051EDA81EF176A5952A58AAD05A26A05FBD4AAFA91001</t>
  </si>
  <si>
    <t>녹막이 페인트칠  철재면, 1회  M2  건축 11-2-6   ( 호표 82 )</t>
  </si>
  <si>
    <t>도장공</t>
  </si>
  <si>
    <t>589995F8D705ACC005F905A67473F290108008</t>
  </si>
  <si>
    <t>584695F90F0544DA051EDBA8F8D6F3589995F8D705ACC005F905A67473F290108008</t>
  </si>
  <si>
    <t>584695F90F0544DA051EDBA8F8D6F3589995F8D705ACC005F905A67473F2901082CD</t>
  </si>
  <si>
    <t>유성페인트 붓칠  철재면, 2회, 1급  M2  건축 11-2-4   ( 호표 83 )</t>
  </si>
  <si>
    <t>조합페인트</t>
  </si>
  <si>
    <t>조합페인트, KSM6020-1종1급, 백색</t>
  </si>
  <si>
    <t>5F6D957B9B054ED9056E3563CC695D8EE12237</t>
  </si>
  <si>
    <t>584695FA17055C9605370A921130A65F6D957B9B054ED9056E3563CC695D8EE12237</t>
  </si>
  <si>
    <t>시너, KSM6060, 1종</t>
  </si>
  <si>
    <t>5F6D957B9B054ED405E66CCE6F9355F59943FF</t>
  </si>
  <si>
    <t>584695FA17055C9605370A921130A65F6D957B9B054ED405E66CCE6F9355F59943FF</t>
  </si>
  <si>
    <t>주재료비의 4%</t>
  </si>
  <si>
    <t>584695FA17055C9605370A921130A65952A58AAD05A26A05FBD4AAFA91001</t>
  </si>
  <si>
    <t>유성페인트 붓칠  철재면, 2회  M2  건축 11-2-4   ( 호표 84 )</t>
  </si>
  <si>
    <t>584695FA17055C9605370A9213FCCB589995F8D705ACC005F905A67473F290108008</t>
  </si>
  <si>
    <t>584695FA17055C9605370A9213FCCB589995F8D705ACC005F905A67473F2901082CD</t>
  </si>
  <si>
    <t>바탕고르기  바닥, 24mm 이하 기준  M2  건축 3-1-1   ( 호표 85 )</t>
  </si>
  <si>
    <t>건축 3-1-1</t>
  </si>
  <si>
    <t>5846A5DE9D05C3A905C7AF1D5E077B589995F8D705ACC005F905A67473F290108006</t>
  </si>
  <si>
    <t>5846A5DE9D05C3A905C7AF1D5E077B589995F8D705ACC005F905A67473F2901082CD</t>
  </si>
  <si>
    <t>모르타르 배합(배합품 제외)  배합용적비 1:2, 시멘트, 모래 별도  M3  건축 9-1-1   ( 호표 86 )</t>
  </si>
  <si>
    <t>584605DA49053889050978A7E6806C5F6D8553EB0502F30582FBFCA519BE9E088DF6</t>
  </si>
  <si>
    <t>584605DA49053889050978A7E6806C5F42A5364B05B703055D7C3703F1090ABB1322</t>
  </si>
  <si>
    <t>모르타르 배합(배합품 제외)  배합용적비 1:1, 시멘트, 모래 별도  M3  건축 9-1-1   ( 호표 87 )</t>
  </si>
  <si>
    <t>584605DA49053889050978A7E683205F6D8553EB0502F30582FBFCA519BE9E088DF6</t>
  </si>
  <si>
    <t>584605DA49053889050978A7E683205F42A5364B05B703055D7C3703F1090ABB1322</t>
  </si>
  <si>
    <t>압착 붙이기 / 타일 붙임  바닥면, 0.04∼0.10 이하  M2  건축 3-3-2   ( 호표 88 )</t>
  </si>
  <si>
    <t>건축 3-3-2</t>
  </si>
  <si>
    <t>타일공</t>
  </si>
  <si>
    <t>589995F8D705ACC005F905A67473F290108009</t>
  </si>
  <si>
    <t>5846A5DE9F05F1A6050B02B47A64E7589995F8D705ACC005F905A67473F290108009</t>
  </si>
  <si>
    <t>5846A5DE9F05F1A6050B02B47A64E7589995F8D705ACC005F905A67473F2901082CD</t>
  </si>
  <si>
    <t>5846A5DE9F05F1A6050B02B47A64E75952A58AAD05A26A05FBD4AAFA92002</t>
  </si>
  <si>
    <t>압착 붙이기 / 타일줄눈 설치  바닥면, 0.04∼0.10 이하  M2  건축 3-3-3   ( 호표 89 )</t>
  </si>
  <si>
    <t>건축 3-3-3</t>
  </si>
  <si>
    <t>줄눈공</t>
  </si>
  <si>
    <t>589995F8D705ACC005F905A67473F29010812C</t>
  </si>
  <si>
    <t>5846A5DE9D05CAD7058E77BCE74AD2589995F8D705ACC005F905A67473F29010812C</t>
  </si>
  <si>
    <t>바탕고르기  벽, 24mm 이하 기준  M2  건축 3-1-1   ( 호표 90 )</t>
  </si>
  <si>
    <t>5846A5DE9D05C3A905C7AF1E657952589995F8D705ACC005F905A67473F290108006</t>
  </si>
  <si>
    <t>5846A5DE9D05C3A905C7AF1E657952589995F8D705ACC005F905A67473F2901082CD</t>
  </si>
  <si>
    <t>줄눈 모르타르(배합품 제외)  배합용적비 1:1(백시멘트), 모래 별도  M3  건축 9-1-1   ( 호표 91 )</t>
  </si>
  <si>
    <t>특수시멘트</t>
  </si>
  <si>
    <t>특수시멘트, 백색시멘트</t>
  </si>
  <si>
    <t>5F6D8553EB0502F30582FBFCA519BE98E2903B</t>
  </si>
  <si>
    <t>5846A5DE9D05C28305C6E4FB988A5A5F6D8553EB0502F30582FBFCA519BE98E2903B</t>
  </si>
  <si>
    <t>5846A5DE9D05C28305C6E4FB988A5A5F42A5364B05B703055D7C3703F1090ABB1322</t>
  </si>
  <si>
    <t>압착 붙이기 / 타일 붙임  벽면, 0.04∼0.10 이하  M2  건축 3-3-2   ( 호표 92 )</t>
  </si>
  <si>
    <t>5846A5DE9D05C28305C5DD8B669F0A589995F8D705ACC005F905A67473F290108009</t>
  </si>
  <si>
    <t>5846A5DE9D05C28305C5DD8B669F0A589995F8D705ACC005F905A67473F2901082CD</t>
  </si>
  <si>
    <t>5846A5DE9D05C28305C5DD8B669F0A5952A58AAD05A26A05FBD4AAFA92002</t>
  </si>
  <si>
    <t>압착 붙이기 / 타일줄눈 설치  벽면, 0.04∼0.10 이하  M2  건축 3-3-3   ( 호표 93 )</t>
  </si>
  <si>
    <t>5846A5DE9D05CAD7058E77BCE2C9BE589995F8D705ACC005F905A67473F29010812C</t>
  </si>
  <si>
    <t>수밀코킹  재료비 별도  M  건축 6-6-1   ( 호표 94 )</t>
  </si>
  <si>
    <t>코킹공</t>
  </si>
  <si>
    <t>기타 직종</t>
  </si>
  <si>
    <t>589995F8D705ACC005F901CBA4A33778987F7D</t>
  </si>
  <si>
    <t>5846F5667F05E1830522F4CB66D09D589995F8D705ACC005F901CBA4A33778987F7D</t>
  </si>
  <si>
    <t>코너비드 설치  재료비 별도  M  건축 8-1-2   ( 호표 95 )</t>
  </si>
  <si>
    <t>584605D16B05E7150574899D27439E589995F8D705ACC005F905A67473F290108006</t>
  </si>
  <si>
    <t>각종 잡철물 제작 설치  철재, 간단(강판의 가공설치)  kg  건축 8-4-1   ( 호표 96 )</t>
  </si>
  <si>
    <t>호표 99</t>
  </si>
  <si>
    <t>5846D51ED505A9E40507E47BBBF4C1</t>
  </si>
  <si>
    <t>5846D51ED505A9E4050411E4E2D3BD5846D51ED505A9E40507E47BBBF4C1</t>
  </si>
  <si>
    <t>호표 100</t>
  </si>
  <si>
    <t>5846D51ED505A9E40507E47A94EB1E</t>
  </si>
  <si>
    <t>5846D51ED505A9E4050411E4E2D3BD5846D51ED505A9E40507E47A94EB1E</t>
  </si>
  <si>
    <t>각종 잡철물 제작 설치  스테인리스, 간단(강판의 가공설치)  kg  건축 8-4-1   ( 호표 97 )</t>
  </si>
  <si>
    <t>호표 101</t>
  </si>
  <si>
    <t>5846D51ED505A9E705DB0286A292DA</t>
  </si>
  <si>
    <t>5846D51ED505A9E705D84FE597EDF45846D51ED505A9E705DB0286A292DA</t>
  </si>
  <si>
    <t>호표 102</t>
  </si>
  <si>
    <t>5846D51ED505A9E705DB0287491CC3</t>
  </si>
  <si>
    <t>5846D51ED505A9E705D84FE597EDF45846D51ED505A9E705DB0287491CC3</t>
  </si>
  <si>
    <t>수밀코킹(실리콘)  삼각, 5mm이하, 방균용  M  건축 6-6-1   ( 호표 98 )</t>
  </si>
  <si>
    <t>실링재, 실리콘, 비초산, 방균용</t>
  </si>
  <si>
    <t>5F6D957B9B054EDB05157ADF0F91AFB7B00E31</t>
  </si>
  <si>
    <t>5846F5667E05DA9005457E19AE75E35F6D957B9B054EDB05157ADF0F91AFB7B00E31</t>
  </si>
  <si>
    <t>5846F5667E05DA9005457E19AE75E35846F5667F05E1830522F4CB66D09D</t>
  </si>
  <si>
    <t>각종 잡철물 제작  철재, 간단(강판의 가공설치)  kg  건축 8-4-1   ( 호표 99 )</t>
  </si>
  <si>
    <t>5846D51ED505A9E40507E47BBBF4C15F7FC5AA94050EBB05AE59FBF6BC74C02CF528</t>
  </si>
  <si>
    <t>5846D51ED505A9E40507E47BBBF4C15F42951043055DA3053130E3EC471FA10C63CB</t>
  </si>
  <si>
    <t>5846D51ED505A9E40507E47BBBF4C15F42E5936605A7DF052CDA53583556DC8D7562</t>
  </si>
  <si>
    <t>5846D51ED505A9E40507E47BBBF4C15F5315292805CB870509B20A960B185F73CAF2E8</t>
  </si>
  <si>
    <t>5846D51ED505A9E40507E47BBBF4C1580BC54E2C05C85E059A9328D1ECE4B4A80ECA</t>
  </si>
  <si>
    <t>철판공</t>
  </si>
  <si>
    <t>589995F8D705ACC005F905A67473F2901083D6</t>
  </si>
  <si>
    <t>5846D51ED505A9E40507E47BBBF4C1589995F8D705ACC005F905A67473F2901083D6</t>
  </si>
  <si>
    <t>5846D51ED505A9E40507E47BBBF4C1589995F8D705ACC005F905A67473F2901082CD</t>
  </si>
  <si>
    <t>5846D51ED505A9E40507E47BBBF4C1589995F8D705ACC005F905A67473F2901083D4</t>
  </si>
  <si>
    <t>5846D51ED505A9E40507E47BBBF4C1589995F8D705ACC005F905A67473F2901082CC</t>
  </si>
  <si>
    <t>5846D51ED505A9E40507E47BBBF4C15952A58AAD05A26A05FBD4AAFA91001</t>
  </si>
  <si>
    <t>각종 잡철물 설치  철재, 간단(강판의 가공설치)  kg  건축 8-4-1   ( 호표 100 )</t>
  </si>
  <si>
    <t>5846D51ED505A9E40507E47A94EB1E5F7FC5AA94050EBB05AE59FBF6BC74C02CF528</t>
  </si>
  <si>
    <t>5846D51ED505A9E40507E47A94EB1E5F42951043055DA3053130E3EC471FA10C63CB</t>
  </si>
  <si>
    <t>5846D51ED505A9E40507E47A94EB1E5F42E5936605A7DF052CDA53583556DC8D7562</t>
  </si>
  <si>
    <t>5846D51ED505A9E40507E47A94EB1E5F5315292805CB870509B20A960B185F73CAF2E8</t>
  </si>
  <si>
    <t>5846D51ED505A9E40507E47A94EB1E580BC54E2C05C85E059A9328D1ECE4B4A80ECA</t>
  </si>
  <si>
    <t>5846D51ED505A9E40507E47A94EB1E589995F8D705ACC005F905A67473F2901083D6</t>
  </si>
  <si>
    <t>5846D51ED505A9E40507E47A94EB1E589995F8D705ACC005F905A67473F2901082CD</t>
  </si>
  <si>
    <t>5846D51ED505A9E40507E47A94EB1E589995F8D705ACC005F905A67473F2901083D4</t>
  </si>
  <si>
    <t>5846D51ED505A9E40507E47A94EB1E589995F8D705ACC005F905A67473F2901082CC</t>
  </si>
  <si>
    <t>5846D51ED505A9E40507E47A94EB1E5952A58AAD05A26A05FBD4AAFA91001</t>
  </si>
  <si>
    <t>각종 잡철물 제작  스테인리스, 간단(강판의 가공설치)  kg  건축 8-4-1   ( 호표 101 )</t>
  </si>
  <si>
    <t>스테인리스강용피복아크용접봉</t>
  </si>
  <si>
    <t>스테인리스강용피복아크용접봉, ∮3.2mm, AWSE309</t>
  </si>
  <si>
    <t>5F7FC5AA94050EBB05AE59FBF6BC74C02FB854</t>
  </si>
  <si>
    <t>5846D51ED505A9E705DB0286A292DA5F7FC5AA94050EBB05AE59FBF6BC74C02FB854</t>
  </si>
  <si>
    <t>5846D51ED505A9E705DB0286A292DA5F42951043055DA3053130E3EC471FA10C63CB</t>
  </si>
  <si>
    <t>5846D51ED505A9E705DB0286A292DA5F42E5936605A7DF052CDA53583556DC8D7562</t>
  </si>
  <si>
    <t>5846D51ED505A9E705DB0286A292DA5F5315292805CB870509B20A960B185F73CAF2E8</t>
  </si>
  <si>
    <t>5846D51ED505A9E705DB0286A292DA580BC54E2C05C85E059A9328D1ECE4B4A80ECA</t>
  </si>
  <si>
    <t>5846D51ED505A9E705DB0286A292DA589995F8D705ACC005F905A67473F2901083D6</t>
  </si>
  <si>
    <t>5846D51ED505A9E705DB0286A292DA589995F8D705ACC005F905A67473F2901082CD</t>
  </si>
  <si>
    <t>5846D51ED505A9E705DB0286A292DA589995F8D705ACC005F905A67473F2901083D4</t>
  </si>
  <si>
    <t>5846D51ED505A9E705DB0286A292DA589995F8D705ACC005F905A67473F2901082CC</t>
  </si>
  <si>
    <t>5846D51ED505A9E705DB0286A292DA5952A58AAD05A26A05FBD4AAFA91001</t>
  </si>
  <si>
    <t>각종 잡철물 설치  스테인리스, 간단(강판의 가공설치)  kg  건축 8-4-1   ( 호표 102 )</t>
  </si>
  <si>
    <t>5846D51ED505A9E705DB0287491CC35F7FC5AA94050EBB05AE59FBF6BC74C02FB854</t>
  </si>
  <si>
    <t>5846D51ED505A9E705DB0287491CC35F42951043055DA3053130E3EC471FA10C63CB</t>
  </si>
  <si>
    <t>5846D51ED505A9E705DB0287491CC35F42E5936605A7DF052CDA53583556DC8D7562</t>
  </si>
  <si>
    <t>5846D51ED505A9E705DB0287491CC35F5315292805CB870509B20A960B185F73CAF2E8</t>
  </si>
  <si>
    <t>5846D51ED505A9E705DB0287491CC3580BC54E2C05C85E059A9328D1ECE4B4A80ECA</t>
  </si>
  <si>
    <t>5846D51ED505A9E705DB0287491CC3589995F8D705ACC005F905A67473F2901083D6</t>
  </si>
  <si>
    <t>5846D51ED505A9E705DB0287491CC3589995F8D705ACC005F905A67473F2901082CD</t>
  </si>
  <si>
    <t>5846D51ED505A9E705DB0287491CC3589995F8D705ACC005F905A67473F2901083D4</t>
  </si>
  <si>
    <t>5846D51ED505A9E705DB0287491CC3589995F8D705ACC005F905A67473F2901082CC</t>
  </si>
  <si>
    <t>5846D51ED505A9E705DB0287491CC35952A58AAD05A26A05FBD4AAFA91001</t>
  </si>
  <si>
    <t>와이어메시 바닥깔기  1800*1800 기준  M2  건축 8-1-3   ( 호표 103 )</t>
  </si>
  <si>
    <t>5846D517A50533D3053DB45F854F68589995F8D705ACC005F905A67473F2901082CC</t>
  </si>
  <si>
    <t>몰딩 설치    M  건축 8-1-5   ( 호표 104 )</t>
  </si>
  <si>
    <t>건축 8-1-5</t>
  </si>
  <si>
    <t>내장공</t>
  </si>
  <si>
    <t>589995F8D705ACC005F905A67473F290108128</t>
  </si>
  <si>
    <t>584685983F0531D105D41F93318B99589995F8D705ACC005F905A67473F290108128</t>
  </si>
  <si>
    <t>인력품의 4%</t>
  </si>
  <si>
    <t>584685983F0531D105D41F93318B995952A58AAD05A26A05FBD4AAFA91001</t>
  </si>
  <si>
    <t>모르타르 바름  3.6m 이하, 3회(T=24mm 이하 기준)  M2  건축 9-1-2   ( 호표 105 )</t>
  </si>
  <si>
    <t>584605DA49053990057B6FCBACBE23589995F8D705ACC005F905A67473F290108006</t>
  </si>
  <si>
    <t>584605DA49053990057B6FCBACBE23589995F8D705ACC005F905A67473F2901082CD</t>
  </si>
  <si>
    <t>584605DA49053990057B6FCBACBE235952A58AAD05A26A05FBD4AAFA91001</t>
  </si>
  <si>
    <t>강재창호 설치  1.5m2 미만  개소  건축 10-1-2   ( 호표 106 )</t>
  </si>
  <si>
    <t>건축 10-1-2</t>
  </si>
  <si>
    <t>5846B5C4CE055158053704B45A2CFB589995F8D705ACC005F905A67473F290108005</t>
  </si>
  <si>
    <t>5846B5C4CE055158053704B45A2CFB589995F8D705ACC005F905A67473F2901082CD</t>
  </si>
  <si>
    <t>5846B5C4CE055158053704B45A2CFB5952A58AAD05A26A05FBD4AAFA91001</t>
  </si>
  <si>
    <t>각재, 미송</t>
  </si>
  <si>
    <t>재</t>
  </si>
  <si>
    <t>5F6D8553EA057F980598F05A8D2DB5DC6720CA</t>
  </si>
  <si>
    <t>5846B5CC01059F2605CA7DDD34F2B15F6D8553EA057F980598F05A8D2DB5DC6720CA</t>
  </si>
  <si>
    <t>보통합판</t>
  </si>
  <si>
    <t>보통합판, 1급, 12*1220*2440mm</t>
  </si>
  <si>
    <t>5F42A5364805E0D10505EF1145DD598AF821CE</t>
  </si>
  <si>
    <t>5846B5CC01059F2605CA7DDD34F2B15F42A5364805E0D10505EF1145DD598AF821CE</t>
  </si>
  <si>
    <t>초산비닐계접착제</t>
  </si>
  <si>
    <t>초산비닐계접착제, 일반목공용</t>
  </si>
  <si>
    <t>5F6D957B9A05A87F05A5DCB69DD9ACD96DC84D</t>
  </si>
  <si>
    <t>5846B5CC01059F2605CA7DDD34F2B15F6D957B9A05A87F05A5DCB69DD9ACD96DC84D</t>
  </si>
  <si>
    <t>5846B5CC01059F2605CA7DDD34F2B1589995F8D705ACC005F905A67473F290108002</t>
  </si>
  <si>
    <t>5846B5CC01059F2605CA7DDD34F2B1589995F8D705ACC005F905A67473F2901082CD</t>
  </si>
  <si>
    <t>5846B5CC01059F2605CA7DDD34F2B15F6D8553EA057EF50582AD21F77AFD186E47CB</t>
  </si>
  <si>
    <t>5846B5CC01059F2605CA7DDD34F2B15846D51ED505A9E705D84FE597EDF4</t>
  </si>
  <si>
    <t>거울</t>
  </si>
  <si>
    <t>거울, 1000*1000*5mm</t>
  </si>
  <si>
    <t>A * M2단가</t>
  </si>
  <si>
    <t>5F0B651F3C05F4AB05AE780599E47587A75200</t>
  </si>
  <si>
    <t>5846B5CC01059F2605CA7DDD34F2B15F0B651F3C05F4AB05AE780599E47587A75200</t>
  </si>
  <si>
    <t>5846B5CC01059F2605CA7DDD34F2B1589995F8D705ACC005F905A67473F290108004</t>
  </si>
  <si>
    <t>con'c, mortar면 바탕만들기  내부, 친환경  M2  건축 11-1-1   ( 호표 108 )</t>
  </si>
  <si>
    <t>건축 11-1-1</t>
  </si>
  <si>
    <t>퍼티</t>
  </si>
  <si>
    <t>퍼티, 친환경, 내부</t>
  </si>
  <si>
    <t>5F6D957B9A05A87F05A5D8DBCC6605F66AA3CE</t>
  </si>
  <si>
    <t>584695EB900527BD056E4231B8CB725F6D957B9A05A87F05A5D8DBCC6605F66AA3CE</t>
  </si>
  <si>
    <t>연마지</t>
  </si>
  <si>
    <t>연마지, #120~180, 230*280mm</t>
  </si>
  <si>
    <t>5F6D9578CF05266105670A0E31032672BE3678</t>
  </si>
  <si>
    <t>584695EB900527BD056E4231B8CB725F6D9578CF05266105670A0E31032672BE3678</t>
  </si>
  <si>
    <t>584695EB900527BD056E4231B8CB72589995F8D705ACC005F905A67473F290108008</t>
  </si>
  <si>
    <t>584695EB900527BD056E4231B8CB72589995F8D705ACC005F905A67473F2901082CD</t>
  </si>
  <si>
    <t>수성페인트 롤러칠  내부, 2회, 친환경페인트(진품)  M2  건축 11-2-2   ( 호표 109 )</t>
  </si>
  <si>
    <t>건축 11-2-2</t>
  </si>
  <si>
    <t>수성페인트</t>
  </si>
  <si>
    <t>수성페인트, 친환경(진품)</t>
  </si>
  <si>
    <t>5F6D957B9B054ED9056780A83E96F137D76809</t>
  </si>
  <si>
    <t>584695FB3C05BA4C051722886B89925F6D957B9B054ED9056780A83E96F137D76809</t>
  </si>
  <si>
    <t>주재료비의 6%</t>
  </si>
  <si>
    <t>584695FB3C05BA4C051722886B89925952A58AAD05A26A05FBD4AAFA91001</t>
  </si>
  <si>
    <t>수성페인트 롤러칠  2회  M2  건축 11-2-2   ( 호표 110 )</t>
  </si>
  <si>
    <t>584695FB3C05BA4C0512A04DE37DA1589995F8D705ACC005F905A67473F290108008</t>
  </si>
  <si>
    <t>584695FB3C05BA4C0512A04DE37DA1589995F8D705ACC005F905A67473F2901082CD</t>
  </si>
  <si>
    <t>콘크리트·모르타르면 바탕만들기    M2  건축 11-1-1   ( 호표 111 )</t>
  </si>
  <si>
    <t>퍼티, 319퍼티, 백색</t>
  </si>
  <si>
    <t>1L=1.55kg</t>
  </si>
  <si>
    <t>5F6D957B9A05A87F05A5D8DBCC6605F6699A11</t>
  </si>
  <si>
    <t>584695EB900527BD056E4000E9D2425F6D957B9A05A87F05A5D8DBCC6605F6699A11</t>
  </si>
  <si>
    <t>584695EB900527BD056E4000E9D2425F6D9578CF05266105670A0E31032672BE3678</t>
  </si>
  <si>
    <t>584695EB900527BD056E4000E9D242589995F8D705ACC005F905A67473F290108008</t>
  </si>
  <si>
    <t>584695EB900527BD056E4000E9D242589995F8D705ACC005F905A67473F2901082CD</t>
  </si>
  <si>
    <t>걸레받이용 페인트칠  붓칠, 2회, 재료비  M2  건축 11-2-10   ( 호표 112 )</t>
  </si>
  <si>
    <t>아크릴수지페인트</t>
  </si>
  <si>
    <t>아크릴수지페인트, KSM6020-2종1급, 흑색</t>
  </si>
  <si>
    <t>5F6D957B9B054ED905678AAFC4D8D564E94644</t>
  </si>
  <si>
    <t>584695FA1505AE3E05C8D13D98FC8A5F6D957B9B054ED905678AAFC4D8D564E94644</t>
  </si>
  <si>
    <t>584695FA1505AE3E05C8D13D98FC8A5F6D957B9B054ED405E66CCE6F9355F59943FF</t>
  </si>
  <si>
    <t>퍼티, 319퍼티, 회색</t>
  </si>
  <si>
    <t>5F6D957B9A05A87F05A5D8DBCC6605F6699B37</t>
  </si>
  <si>
    <t>584695FA1505AE3E05C8D13D98FC8A5F6D957B9A05A87F05A5D8DBCC6605F6699B37</t>
  </si>
  <si>
    <t>584695FA1505AE3E05C8D13D98FC8A5F6D9578CF05266105670A0E31032672BE3678</t>
  </si>
  <si>
    <t>걸레받이용 페인트칠  붓칠, 2회, 노무비  M2  건축 11-2-10   ( 호표 113 )</t>
  </si>
  <si>
    <t>584695FA1505AE3E05C8D13CF173E8589995F8D705ACC005F905A67473F290108008</t>
  </si>
  <si>
    <t>584695FA1505AE3E05C8D13CF173E8589995F8D705ACC005F905A67473F2901082CD</t>
  </si>
  <si>
    <t>에폭시 페인트칠  재료비(콘크리트, 시멘트 모르타르용)  M2  건축 11-2-8   ( 호표 114 )</t>
  </si>
  <si>
    <t>유니폭시 투명라이닝</t>
  </si>
  <si>
    <t>후막형 투명 에폭시 바닥마감재(2~3mm)</t>
  </si>
  <si>
    <t>5F6D957B9B054ED90567837F50F3D22AC77925</t>
  </si>
  <si>
    <t>584695F2C0059D4E051A45567AE3C25F6D957B9B054ED90567837F50F3D22AC77925</t>
  </si>
  <si>
    <t>에폭시페인트</t>
  </si>
  <si>
    <t>EP1730 비철금속용 프라이머(회색)</t>
  </si>
  <si>
    <t>5F6D957B9B054ED90567837F50F3D22AC77800</t>
  </si>
  <si>
    <t>584695F2C0059D4E051A45567AE3C25F6D957B9B054ED90567837F50F3D22AC77800</t>
  </si>
  <si>
    <t>에폭시계시너</t>
  </si>
  <si>
    <t>024</t>
  </si>
  <si>
    <t>5F6D957B9B054ED405E66CCE6CC7CE7840994B</t>
  </si>
  <si>
    <t>584695F2C0059D4E051A45567AE3C25F6D957B9B054ED405E66CCE6CC7CE7840994B</t>
  </si>
  <si>
    <t>에폭시 코팅  롤러칠, 노무비  M2  건축 11-2-8   ( 호표 115 )</t>
  </si>
  <si>
    <t>584695F2C0059D4E051897FA520386589995F8D705ACC005F905A67473F290108008</t>
  </si>
  <si>
    <t>584695F2C0059D4E051897FA520386589995F8D705ACC005F905A67473F2901082CD</t>
  </si>
  <si>
    <t>소형브레이커(공압식)  1.3㎥/min  HR  공통 8-3(5210)   ( 호표 116 )</t>
  </si>
  <si>
    <t>공통 8-3(5210)</t>
  </si>
  <si>
    <t>5F5315292805C9D105562AE51A3C1BEF7C4378</t>
  </si>
  <si>
    <t>5F5315292805C9D105562AE51A3C1BEF7C43780D5F5315292805C9D105562AE51A3C1BEF7C4378</t>
  </si>
  <si>
    <t>공기압축기(이동식)  3.5㎥/min  HR  공통 8-3,4(5205)   ( 호표 117 )</t>
  </si>
  <si>
    <t>공통 8-3,4(5205)</t>
  </si>
  <si>
    <t>5F5315292805C9D105562E404BD862F2EC7577</t>
  </si>
  <si>
    <t>5F5315292805C9D105562E404BD862F2EC7577B85F5315292805C9D105562E404BD862F2EC7577</t>
  </si>
  <si>
    <t>경유</t>
  </si>
  <si>
    <t>경유, 저유황</t>
  </si>
  <si>
    <t>5F42E59367054DBB057CC0F272B1E0184D0AD5</t>
  </si>
  <si>
    <t>5F5315292805C9D105562E404BD862F2EC7577B85F42E59367054DBB057CC0F272B1E0184D0AD5</t>
  </si>
  <si>
    <t>주연료비의 16%</t>
  </si>
  <si>
    <t>5F5315292805C9D105562E404BD862F2EC7577B85952A58AAD05A26A05FBD4AAFA91001</t>
  </si>
  <si>
    <t>건설기계운전사</t>
  </si>
  <si>
    <t>589995F8D705ACC005F905A67473F2901086A2</t>
  </si>
  <si>
    <t>5F5315292805C9D105562E404BD862F2EC7577B8589995F8D705ACC005F905A67473F2901086A2</t>
  </si>
  <si>
    <t>소형장비 사용  철근구조물  M3  건축 18-1-3,2   ( 호표 118 )</t>
  </si>
  <si>
    <t>58476531E9050770054604645C6482589995F8D705ACC005F905A67473F2901083D3</t>
  </si>
  <si>
    <t>58476531E9050770054604645C6482589995F8D705ACC005F905A67473F2901082CD</t>
  </si>
  <si>
    <t>58476531E9050770054604645C64825F5315292805C9D105562AE51A3C1BEF7C43780D</t>
  </si>
  <si>
    <t>58476531E9050770054604645C64825F5315292805C9D105562E404BD862F2EC7577B8</t>
  </si>
  <si>
    <t>58476531E9050770054604645C64825952A58AAD05A26A05FBD4AAFA91001</t>
  </si>
  <si>
    <t>핸드커터기  14Inch  HR  기계경비   ( 호표 119 )</t>
  </si>
  <si>
    <t>기계경비</t>
  </si>
  <si>
    <t>XL-98D</t>
  </si>
  <si>
    <t>5F5315292805CB8905374FC9D13811616DBBD3</t>
  </si>
  <si>
    <t>5F5315292805C45A05663B4E71783EEDEE8356DA5F5315292805CB8905374FC9D13811616DBBD3</t>
  </si>
  <si>
    <t>일반기계운전사</t>
  </si>
  <si>
    <t>589995F8D705ACC005F905A67473F2901087B1</t>
  </si>
  <si>
    <t>5F5315292805C45A05663B4E71783EEDEE8356DA589995F8D705ACC005F905A67473F2901087B1</t>
  </si>
  <si>
    <t>목재창호 설치  1.5m2 미만  개소  건축 10-1-1   ( 호표 120 )</t>
  </si>
  <si>
    <t>건축 10-1-1</t>
  </si>
  <si>
    <t>5846B5C4CC05A2D6052BDCF08E5849589995F8D705ACC005F905A67473F290108005</t>
  </si>
  <si>
    <t>5846B5C4CC05A2D6052BDCF08E5849589995F8D705ACC005F905A67473F2901082CD</t>
  </si>
  <si>
    <t>5846B5C4CC05A2D6052BDCF08E58495952A58AAD05A26A05FBD4AAFA91001</t>
  </si>
  <si>
    <t>단 가 대 비 표</t>
  </si>
  <si>
    <t>규격</t>
  </si>
  <si>
    <t>조달청가격</t>
  </si>
  <si>
    <t>PAGE</t>
  </si>
  <si>
    <t>거래가격</t>
  </si>
  <si>
    <t>유통물가</t>
  </si>
  <si>
    <t>조사가격1</t>
  </si>
  <si>
    <t>조사가격2</t>
  </si>
  <si>
    <t>적용단가</t>
  </si>
  <si>
    <t>품목구분</t>
  </si>
  <si>
    <t>노임구분</t>
  </si>
  <si>
    <t>소수점처리</t>
  </si>
  <si>
    <t>자재 1</t>
  </si>
  <si>
    <t>자재 2</t>
  </si>
  <si>
    <t>자재 3</t>
  </si>
  <si>
    <t>자재 4</t>
  </si>
  <si>
    <t>자재 5</t>
  </si>
  <si>
    <t>110</t>
  </si>
  <si>
    <t>자재 6</t>
  </si>
  <si>
    <t>653</t>
  </si>
  <si>
    <t>417</t>
  </si>
  <si>
    <t>자재 7</t>
  </si>
  <si>
    <t>자재 8</t>
  </si>
  <si>
    <t>1488</t>
  </si>
  <si>
    <t>1246</t>
  </si>
  <si>
    <t>자재 9</t>
  </si>
  <si>
    <t>자재 10</t>
  </si>
  <si>
    <t>1467</t>
  </si>
  <si>
    <t>1238</t>
  </si>
  <si>
    <t>자재 11</t>
  </si>
  <si>
    <t>물가자료503P</t>
  </si>
  <si>
    <t>자재 12</t>
  </si>
  <si>
    <t>1237</t>
  </si>
  <si>
    <t>자재 13</t>
  </si>
  <si>
    <t>자재 14</t>
  </si>
  <si>
    <t>1342</t>
  </si>
  <si>
    <t>1180</t>
  </si>
  <si>
    <t>자재 15</t>
  </si>
  <si>
    <t>자재 16</t>
  </si>
  <si>
    <t>676</t>
  </si>
  <si>
    <t>자재 17</t>
  </si>
  <si>
    <t>54</t>
  </si>
  <si>
    <t>자재 18</t>
  </si>
  <si>
    <t>49</t>
  </si>
  <si>
    <t>17</t>
  </si>
  <si>
    <t>자재 19</t>
  </si>
  <si>
    <t>자재 20</t>
  </si>
  <si>
    <t>자재 21</t>
  </si>
  <si>
    <t>63</t>
  </si>
  <si>
    <t>자재 22</t>
  </si>
  <si>
    <t>26</t>
  </si>
  <si>
    <t>자재 23</t>
  </si>
  <si>
    <t>자재 24</t>
  </si>
  <si>
    <t>76</t>
  </si>
  <si>
    <t>36</t>
  </si>
  <si>
    <t>자재 25</t>
  </si>
  <si>
    <t>자재 26</t>
  </si>
  <si>
    <t>153</t>
  </si>
  <si>
    <t>73</t>
  </si>
  <si>
    <t>자재 27</t>
  </si>
  <si>
    <t>자재 28</t>
  </si>
  <si>
    <t>자재 29</t>
  </si>
  <si>
    <t>자재 30</t>
  </si>
  <si>
    <t>111</t>
  </si>
  <si>
    <t>62</t>
  </si>
  <si>
    <t>자재 31</t>
  </si>
  <si>
    <t>자재 32</t>
  </si>
  <si>
    <t>107</t>
  </si>
  <si>
    <t>58</t>
  </si>
  <si>
    <t>자재 33</t>
  </si>
  <si>
    <t>529</t>
  </si>
  <si>
    <t>367</t>
  </si>
  <si>
    <t>자재 34</t>
  </si>
  <si>
    <t>자재 35</t>
  </si>
  <si>
    <t>545</t>
  </si>
  <si>
    <t>자재 36</t>
  </si>
  <si>
    <t>553</t>
  </si>
  <si>
    <t>자재 37</t>
  </si>
  <si>
    <t>자재 38</t>
  </si>
  <si>
    <t>568</t>
  </si>
  <si>
    <t>469</t>
  </si>
  <si>
    <t>자재 39</t>
  </si>
  <si>
    <t>664</t>
  </si>
  <si>
    <t>자재 40</t>
  </si>
  <si>
    <t>물가자료583P</t>
  </si>
  <si>
    <t>자재 41</t>
  </si>
  <si>
    <t>물가자료492P</t>
  </si>
  <si>
    <t>자재 42</t>
  </si>
  <si>
    <t>629</t>
  </si>
  <si>
    <t>450</t>
  </si>
  <si>
    <t>자재 43</t>
  </si>
  <si>
    <t>자재 44</t>
  </si>
  <si>
    <t>물가자료598P</t>
  </si>
  <si>
    <t>자재 45</t>
  </si>
  <si>
    <t>(주)소명특수건</t>
  </si>
  <si>
    <t>(유)금록</t>
  </si>
  <si>
    <t>(주)신개산업</t>
  </si>
  <si>
    <t>자재 46</t>
  </si>
  <si>
    <t>자재 47</t>
  </si>
  <si>
    <t>자재 48</t>
  </si>
  <si>
    <t>물가자료605P</t>
  </si>
  <si>
    <t>자재 49</t>
  </si>
  <si>
    <t>648</t>
  </si>
  <si>
    <t>473</t>
  </si>
  <si>
    <t>자재 50</t>
  </si>
  <si>
    <t>528</t>
  </si>
  <si>
    <t>자재 51</t>
  </si>
  <si>
    <t>물가자료561P</t>
  </si>
  <si>
    <t>자재 52</t>
  </si>
  <si>
    <t>물가자료558P</t>
  </si>
  <si>
    <t>자재 53</t>
  </si>
  <si>
    <t>167</t>
  </si>
  <si>
    <t>자재 54</t>
  </si>
  <si>
    <t>자재 55</t>
  </si>
  <si>
    <t>자재 56</t>
  </si>
  <si>
    <t>물가자료</t>
  </si>
  <si>
    <t>자재 57</t>
  </si>
  <si>
    <t>자재 58</t>
  </si>
  <si>
    <t>자재 59</t>
  </si>
  <si>
    <t>자재 60</t>
  </si>
  <si>
    <t>자재 61</t>
  </si>
  <si>
    <t>물가자료147P</t>
  </si>
  <si>
    <t>자재 62</t>
  </si>
  <si>
    <t>42</t>
  </si>
  <si>
    <t>자재 63</t>
  </si>
  <si>
    <t>자재 64</t>
  </si>
  <si>
    <t>물가자료616P</t>
  </si>
  <si>
    <t>자재 65</t>
  </si>
  <si>
    <t>643</t>
  </si>
  <si>
    <t>465</t>
  </si>
  <si>
    <t>자재 66</t>
  </si>
  <si>
    <t>863</t>
  </si>
  <si>
    <t>692</t>
  </si>
  <si>
    <t>자재 67</t>
  </si>
  <si>
    <t>자재 68</t>
  </si>
  <si>
    <t>물가자료614P</t>
  </si>
  <si>
    <t>자재 69</t>
  </si>
  <si>
    <t>1353</t>
  </si>
  <si>
    <t>1216</t>
  </si>
  <si>
    <t>자재 70</t>
  </si>
  <si>
    <t>자재 71</t>
  </si>
  <si>
    <t>자재 72</t>
  </si>
  <si>
    <t>606</t>
  </si>
  <si>
    <t>479</t>
  </si>
  <si>
    <t>자재 73</t>
  </si>
  <si>
    <t>자재 74</t>
  </si>
  <si>
    <t>자재 75</t>
  </si>
  <si>
    <t>487</t>
  </si>
  <si>
    <t>자재 76</t>
  </si>
  <si>
    <t>자재 77</t>
  </si>
  <si>
    <t>604</t>
  </si>
  <si>
    <t>자재 78</t>
  </si>
  <si>
    <t>자재 79</t>
  </si>
  <si>
    <t>601</t>
  </si>
  <si>
    <t>476</t>
  </si>
  <si>
    <t>자재 80</t>
  </si>
  <si>
    <t>자재 81</t>
  </si>
  <si>
    <t>592</t>
  </si>
  <si>
    <t>395</t>
  </si>
  <si>
    <t>자재 82</t>
  </si>
  <si>
    <t>자재 83</t>
  </si>
  <si>
    <t>자재 84</t>
  </si>
  <si>
    <t>자재 85</t>
  </si>
  <si>
    <t>자재 86</t>
  </si>
  <si>
    <t>자재 87</t>
  </si>
  <si>
    <t>자재 88</t>
  </si>
  <si>
    <t>물가자료6225P</t>
  </si>
  <si>
    <t>자재 89</t>
  </si>
  <si>
    <t>자재 90</t>
  </si>
  <si>
    <t>C</t>
  </si>
  <si>
    <t>자재 91</t>
  </si>
  <si>
    <t>자재 92</t>
  </si>
  <si>
    <t>자재 93</t>
  </si>
  <si>
    <t>자재 94</t>
  </si>
  <si>
    <t>자재 95</t>
  </si>
  <si>
    <t>자재 96</t>
  </si>
  <si>
    <t>2</t>
  </si>
  <si>
    <t>자재 97</t>
  </si>
  <si>
    <t>자재 98</t>
  </si>
  <si>
    <t>자재 99</t>
  </si>
  <si>
    <t>노임 1</t>
  </si>
  <si>
    <t>B</t>
  </si>
  <si>
    <t>노임 2</t>
  </si>
  <si>
    <t>노임 3</t>
  </si>
  <si>
    <t>노임 4</t>
  </si>
  <si>
    <t>노임 5</t>
  </si>
  <si>
    <t>노임 6</t>
  </si>
  <si>
    <t>노임 7</t>
  </si>
  <si>
    <t>노임 8</t>
  </si>
  <si>
    <t>노임 9</t>
  </si>
  <si>
    <t>노임 10</t>
  </si>
  <si>
    <t>노임 11</t>
  </si>
  <si>
    <t>노임 12</t>
  </si>
  <si>
    <t>노임 13</t>
  </si>
  <si>
    <t>노임 14</t>
  </si>
  <si>
    <t>노임 15</t>
  </si>
  <si>
    <t>노임 16</t>
  </si>
  <si>
    <t>노임 17</t>
  </si>
  <si>
    <t>노임 18</t>
  </si>
  <si>
    <t>노임 19</t>
  </si>
  <si>
    <t>노임 20</t>
  </si>
  <si>
    <t>노임 21</t>
  </si>
  <si>
    <t>노임 22</t>
  </si>
  <si>
    <t>노임 23</t>
  </si>
  <si>
    <t>노임 24</t>
  </si>
  <si>
    <t>노임 25</t>
  </si>
  <si>
    <t>노임 26</t>
  </si>
  <si>
    <t>노임 27</t>
  </si>
  <si>
    <t>공사명 : #경기상상캠퍼스 생생동 화장실 리모델링공사</t>
  </si>
  <si>
    <t>비        목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</si>
  <si>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</si>
  <si>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</si>
  <si>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</si>
  <si>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</si>
  <si>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</si>
  <si>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</si>
  <si>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</si>
  <si>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</si>
  <si>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</si>
  <si>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</si>
  <si>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 업 부 산 물</t>
  </si>
  <si>
    <t>AS</t>
  </si>
  <si>
    <t>[ 소          계 ]</t>
  </si>
  <si>
    <t>B1</t>
  </si>
  <si>
    <t>직  접  노  무  비</t>
  </si>
  <si>
    <t>B2</t>
  </si>
  <si>
    <t>간  접  노  무  비</t>
  </si>
  <si>
    <t>직접노무비 * 8%</t>
  </si>
  <si>
    <t>BS</t>
  </si>
  <si>
    <t>C2</t>
  </si>
  <si>
    <t>기   계    경   비</t>
  </si>
  <si>
    <t>C4</t>
  </si>
  <si>
    <t>산  재  보  험  료</t>
  </si>
  <si>
    <t>노무비 * 3.73%</t>
  </si>
  <si>
    <t>C5</t>
  </si>
  <si>
    <t>고  용  보  험  료</t>
  </si>
  <si>
    <t>노무비 * 0.87%</t>
  </si>
  <si>
    <t>C6</t>
  </si>
  <si>
    <t>국민  건강  보험료</t>
  </si>
  <si>
    <t>직접노무비 * 3.335%</t>
  </si>
  <si>
    <t>C7</t>
  </si>
  <si>
    <t>국민  연금  보험료</t>
  </si>
  <si>
    <t>직접노무비 * 4.5%</t>
  </si>
  <si>
    <t>CB</t>
  </si>
  <si>
    <t>노인장기요양보험료</t>
  </si>
  <si>
    <t>건강보험료 * 10.25%</t>
  </si>
  <si>
    <t>C8</t>
  </si>
  <si>
    <t>퇴직  공제  부금비</t>
  </si>
  <si>
    <t>직접노무비 * 2.3%</t>
  </si>
  <si>
    <t>CA</t>
  </si>
  <si>
    <t>산업안전보건관리비</t>
  </si>
  <si>
    <t>(재료비+직노) * 2.93%</t>
  </si>
  <si>
    <t>CH</t>
  </si>
  <si>
    <t>환  경  보  전  비</t>
  </si>
  <si>
    <t>(재료비+직노+기계경비) * 0.3%</t>
  </si>
  <si>
    <t>CG</t>
  </si>
  <si>
    <t>기   타    경   비</t>
  </si>
  <si>
    <t>(재료비+노무비) * 5.6%</t>
  </si>
  <si>
    <t>CK</t>
  </si>
  <si>
    <t>하도급지급보증수수료</t>
  </si>
  <si>
    <t>(재료비+직노+기계경비) * 0.081%</t>
  </si>
  <si>
    <t>CL</t>
  </si>
  <si>
    <t>건설기계대여금지급보증서발급수수료</t>
  </si>
  <si>
    <t>(재료비+직노+기계경비) * 0.32%</t>
  </si>
  <si>
    <t>시설물유지관리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</si>
  <si>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</si>
  <si>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</si>
  <si>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</si>
  <si>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</si>
  <si>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</si>
  <si>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</si>
  <si>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</si>
  <si>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</si>
  <si>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</si>
  <si>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D5</t>
  </si>
  <si>
    <t>건설폐기물처리비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</si>
  <si>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</si>
  <si>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</si>
  <si>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</si>
  <si>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</si>
  <si>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</si>
  <si>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</si>
  <si>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</si>
  <si>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</si>
  <si>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</si>
  <si>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>이 Sheet는 수정하지 마십시요</t>
  </si>
  <si>
    <t>공사구분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</si>
  <si>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</si>
  <si>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</si>
  <si>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</si>
  <si>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</si>
  <si>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</si>
  <si>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</si>
  <si>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</si>
  <si>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</si>
  <si>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</si>
  <si>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</si>
  <si>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</si>
  <si>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</si>
  <si>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</si>
  <si>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</si>
  <si>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</si>
  <si>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</si>
  <si>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</si>
  <si>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</si>
  <si>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</si>
  <si>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</si>
  <si>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</si>
  <si>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</si>
  <si>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</si>
  <si>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코드</t>
  </si>
  <si>
    <t>공종구분명</t>
  </si>
  <si>
    <t>원가비목코드</t>
  </si>
  <si>
    <t>운    반    비</t>
  </si>
  <si>
    <t>C1</t>
  </si>
  <si>
    <t>관 급 자 재 비</t>
  </si>
  <si>
    <t>DJ</t>
  </si>
  <si>
    <t>사 급 자 재 비</t>
  </si>
  <si>
    <t>D3</t>
  </si>
  <si>
    <t>외    자    재</t>
  </si>
  <si>
    <t>...</t>
  </si>
  <si>
    <t>공 사 원 가 계 산 서 ( 건 축 )</t>
    <phoneticPr fontId="2" type="noConversion"/>
  </si>
  <si>
    <t>공 사 원 가 계 산 서 ( 기계설비 )</t>
    <phoneticPr fontId="2" type="noConversion"/>
  </si>
  <si>
    <t>총    괄    집    계    표</t>
    <phoneticPr fontId="8" type="noConversion"/>
  </si>
  <si>
    <t>구    분</t>
    <phoneticPr fontId="8" type="noConversion"/>
  </si>
  <si>
    <t>건축</t>
    <phoneticPr fontId="8" type="noConversion"/>
  </si>
  <si>
    <t>기계설비</t>
    <phoneticPr fontId="5" type="noConversion"/>
  </si>
  <si>
    <t>소 계</t>
    <phoneticPr fontId="8" type="noConversion"/>
  </si>
  <si>
    <t>전기</t>
    <phoneticPr fontId="5" type="noConversion"/>
  </si>
  <si>
    <t>소계</t>
    <phoneticPr fontId="5" type="noConversion"/>
  </si>
  <si>
    <t>합 계</t>
    <phoneticPr fontId="8" type="noConversion"/>
  </si>
  <si>
    <t>도 급 액</t>
    <phoneticPr fontId="8" type="noConversion"/>
  </si>
  <si>
    <t>공 급 가 액</t>
    <phoneticPr fontId="8" type="noConversion"/>
  </si>
  <si>
    <t>부가가치세</t>
    <phoneticPr fontId="8" type="noConversion"/>
  </si>
  <si>
    <t>계</t>
    <phoneticPr fontId="8" type="noConversion"/>
  </si>
  <si>
    <t>관급자재비[관급자설치]</t>
    <phoneticPr fontId="5" type="noConversion"/>
  </si>
  <si>
    <t>시설분담금</t>
    <phoneticPr fontId="5" type="noConversion"/>
  </si>
  <si>
    <t>합     계</t>
    <phoneticPr fontId="5" type="noConversion"/>
  </si>
  <si>
    <t xml:space="preserve"> ■ 공사개요 :</t>
    <phoneticPr fontId="8" type="noConversion"/>
  </si>
  <si>
    <t>설계금액</t>
    <phoneticPr fontId="2" type="noConversion"/>
  </si>
  <si>
    <t>재  료  비(심사)</t>
    <phoneticPr fontId="2" type="noConversion"/>
  </si>
  <si>
    <t>노  무  비(심사)</t>
    <phoneticPr fontId="2" type="noConversion"/>
  </si>
  <si>
    <t>경      비(심사)</t>
    <phoneticPr fontId="2" type="noConversion"/>
  </si>
  <si>
    <t>합      계(심사)</t>
    <phoneticPr fontId="2" type="noConversion"/>
  </si>
  <si>
    <t>수량(심사)</t>
    <phoneticPr fontId="2" type="noConversion"/>
  </si>
  <si>
    <t>재  료  비(심사)</t>
    <phoneticPr fontId="2" type="noConversion"/>
  </si>
  <si>
    <t>노  무  비(심사)</t>
    <phoneticPr fontId="2" type="noConversion"/>
  </si>
  <si>
    <t>경      비(심사)</t>
    <phoneticPr fontId="2" type="noConversion"/>
  </si>
  <si>
    <t>합      계(심사)</t>
    <phoneticPr fontId="2" type="noConversion"/>
  </si>
  <si>
    <t>재 료 비(설계)</t>
    <phoneticPr fontId="2" type="noConversion"/>
  </si>
  <si>
    <t>재 료 비(심사)</t>
    <phoneticPr fontId="2" type="noConversion"/>
  </si>
  <si>
    <t>노 무 비(설계)</t>
    <phoneticPr fontId="2" type="noConversion"/>
  </si>
  <si>
    <t>노 무 비(심사)</t>
    <phoneticPr fontId="2" type="noConversion"/>
  </si>
  <si>
    <t>경    비(설계)</t>
    <phoneticPr fontId="2" type="noConversion"/>
  </si>
  <si>
    <t>경    비(심사)</t>
    <phoneticPr fontId="2" type="noConversion"/>
  </si>
  <si>
    <t>합    계(설계)</t>
    <phoneticPr fontId="2" type="noConversion"/>
  </si>
  <si>
    <t>합    계(심사)</t>
    <phoneticPr fontId="2" type="noConversion"/>
  </si>
  <si>
    <t>공통7-4-1(석재판 붙임, 습식공법)에 모르타르 비빔 작업이 포함됨</t>
    <phoneticPr fontId="2" type="noConversion"/>
  </si>
  <si>
    <t>공통7-4-1(석재판 붙임, 습식공법)에 모르타르 비빔 작업이 포함됨</t>
    <phoneticPr fontId="2" type="noConversion"/>
  </si>
  <si>
    <t>건축10-3-1(창호유리 설치) 개정 품셈 적용</t>
    <phoneticPr fontId="2" type="noConversion"/>
  </si>
  <si>
    <t>모르타르 제품을 사용하므로 체가름 불필요</t>
    <phoneticPr fontId="2" type="noConversion"/>
  </si>
  <si>
    <r>
      <t xml:space="preserve">모르타르 배합  모래채가름 포함 </t>
    </r>
    <r>
      <rPr>
        <sz val="11"/>
        <color rgb="FFFF0000"/>
        <rFont val="굴림체"/>
        <family val="3"/>
        <charset val="129"/>
      </rPr>
      <t>→ 모래체가름 제외</t>
    </r>
    <r>
      <rPr>
        <sz val="11"/>
        <color theme="1"/>
        <rFont val="굴림체"/>
        <family val="3"/>
        <charset val="129"/>
      </rPr>
      <t xml:space="preserve">  M3  건축 9-1-1   ( 호표 66 )</t>
    </r>
    <phoneticPr fontId="2" type="noConversion"/>
  </si>
  <si>
    <t>조합페인트(붓칠)</t>
    <phoneticPr fontId="2" type="noConversion"/>
  </si>
  <si>
    <t>철재면 2회, 1급</t>
    <phoneticPr fontId="2" type="noConversion"/>
  </si>
  <si>
    <t>조달청시장시공가격 적용</t>
    <phoneticPr fontId="2" type="noConversion"/>
  </si>
  <si>
    <t>AL몰딩 설치</t>
    <phoneticPr fontId="2" type="noConversion"/>
  </si>
  <si>
    <t>재료비 별도</t>
    <phoneticPr fontId="2" type="noConversion"/>
  </si>
  <si>
    <t>M</t>
    <phoneticPr fontId="2" type="noConversion"/>
  </si>
  <si>
    <t>조달청 시장시공가격 적용</t>
    <phoneticPr fontId="2" type="noConversion"/>
  </si>
  <si>
    <t>건축10-3-1 창호유리 설치 5mm 준용</t>
    <phoneticPr fontId="2" type="noConversion"/>
  </si>
  <si>
    <t>66</t>
    <phoneticPr fontId="2" type="noConversion"/>
  </si>
  <si>
    <t>물정p102</t>
    <phoneticPr fontId="2" type="noConversion"/>
  </si>
  <si>
    <t>물정p82</t>
    <phoneticPr fontId="2" type="noConversion"/>
  </si>
  <si>
    <t>548</t>
    <phoneticPr fontId="2" type="noConversion"/>
  </si>
  <si>
    <t>720</t>
    <phoneticPr fontId="2" type="noConversion"/>
  </si>
  <si>
    <t>경기도 건설폐기물 처리비 심사기준 단가</t>
    <phoneticPr fontId="2" type="noConversion"/>
  </si>
  <si>
    <t>건축3-1-1(바탕 고르기) 개정품셈 적용</t>
    <phoneticPr fontId="2" type="noConversion"/>
  </si>
  <si>
    <t>공구손료</t>
    <phoneticPr fontId="2" type="noConversion"/>
  </si>
  <si>
    <t>인력품의 2%</t>
    <phoneticPr fontId="2" type="noConversion"/>
  </si>
  <si>
    <t>식</t>
    <phoneticPr fontId="2" type="noConversion"/>
  </si>
  <si>
    <t>방습거울설치 - 합판 12mm+STS 1.5mm  5mm, 틀 포함  M2     ( 호표 107 )</t>
    <phoneticPr fontId="2" type="noConversion"/>
  </si>
  <si>
    <t>설계금액</t>
    <phoneticPr fontId="2" type="noConversion"/>
  </si>
</sst>
</file>

<file path=xl/styles.xml><?xml version="1.0" encoding="utf-8"?>
<styleSheet xmlns="http://schemas.openxmlformats.org/spreadsheetml/2006/main">
  <numFmts count="7">
    <numFmt numFmtId="6" formatCode="&quot;₩&quot;#,##0;[Red]\-&quot;₩&quot;#,##0"/>
    <numFmt numFmtId="41" formatCode="_-* #,##0_-;\-* #,##0_-;_-* &quot;-&quot;_-;_-@_-"/>
    <numFmt numFmtId="176" formatCode="#,###"/>
    <numFmt numFmtId="177" formatCode="#,###;\-#,###;#;"/>
    <numFmt numFmtId="178" formatCode="#,##0.00#"/>
    <numFmt numFmtId="179" formatCode="#,##0.0"/>
    <numFmt numFmtId="180" formatCode="#,##0.00#;\-#,##0.00#;#"/>
  </numFmts>
  <fonts count="3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1"/>
      <name val="굴림"/>
      <family val="3"/>
      <charset val="129"/>
    </font>
    <font>
      <b/>
      <sz val="11"/>
      <color indexed="10"/>
      <name val="굴림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u val="double"/>
      <sz val="45"/>
      <name val="돋움"/>
      <family val="3"/>
      <charset val="129"/>
    </font>
    <font>
      <sz val="8"/>
      <name val="돋움"/>
      <family val="3"/>
      <charset val="129"/>
    </font>
    <font>
      <sz val="14"/>
      <name val="돋움"/>
      <family val="3"/>
      <charset val="129"/>
    </font>
    <font>
      <b/>
      <sz val="14"/>
      <name val="돋움"/>
      <family val="3"/>
      <charset val="129"/>
    </font>
    <font>
      <b/>
      <sz val="14"/>
      <name val="굴림"/>
      <family val="3"/>
      <charset val="129"/>
    </font>
    <font>
      <b/>
      <sz val="14"/>
      <color indexed="10"/>
      <name val="굴림"/>
      <family val="3"/>
      <charset val="129"/>
    </font>
    <font>
      <b/>
      <sz val="11"/>
      <name val="돋움"/>
      <family val="3"/>
      <charset val="129"/>
    </font>
    <font>
      <sz val="11"/>
      <name val="Arial"/>
      <family val="2"/>
    </font>
    <font>
      <b/>
      <sz val="11"/>
      <name val="Arial"/>
      <family val="2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sz val="24"/>
      <color theme="1"/>
      <name val="맑은 고딕"/>
      <family val="3"/>
      <charset val="129"/>
      <scheme val="minor"/>
    </font>
    <font>
      <b/>
      <u/>
      <sz val="24"/>
      <color theme="1"/>
      <name val="돋움체"/>
      <family val="3"/>
      <charset val="129"/>
    </font>
    <font>
      <b/>
      <sz val="11"/>
      <color theme="1"/>
      <name val="돋움체"/>
      <family val="3"/>
      <charset val="129"/>
    </font>
    <font>
      <b/>
      <sz val="11"/>
      <color rgb="FF0000CC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u/>
      <sz val="22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b/>
      <sz val="11"/>
      <color rgb="FFFF0000"/>
      <name val="굴림체"/>
      <family val="3"/>
      <charset val="129"/>
    </font>
    <font>
      <b/>
      <sz val="11"/>
      <color rgb="FF0000CC"/>
      <name val="굴림체"/>
      <family val="3"/>
      <charset val="129"/>
    </font>
    <font>
      <b/>
      <u/>
      <sz val="24"/>
      <color theme="1"/>
      <name val="맑은 고딕"/>
      <family val="3"/>
      <charset val="129"/>
      <scheme val="minor"/>
    </font>
    <font>
      <b/>
      <sz val="11"/>
      <color rgb="FF000099"/>
      <name val="돋움"/>
      <family val="3"/>
      <charset val="129"/>
    </font>
    <font>
      <b/>
      <sz val="11"/>
      <color rgb="FF000099"/>
      <name val="Arial"/>
      <family val="2"/>
    </font>
    <font>
      <sz val="11"/>
      <color rgb="FF000099"/>
      <name val="Arial"/>
      <family val="2"/>
    </font>
    <font>
      <b/>
      <sz val="11"/>
      <color rgb="FF0000CC"/>
      <name val="Arial"/>
      <family val="2"/>
    </font>
    <font>
      <b/>
      <sz val="11"/>
      <color rgb="FF0070C0"/>
      <name val="맑은 고딕"/>
      <family val="3"/>
      <charset val="129"/>
      <scheme val="minor"/>
    </font>
    <font>
      <sz val="11"/>
      <color rgb="FF0070C0"/>
      <name val="굴림체"/>
      <family val="3"/>
      <charset val="129"/>
    </font>
    <font>
      <sz val="11"/>
      <color rgb="FFFF0000"/>
      <name val="굴림체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0" fillId="0" borderId="0" xfId="0" quotePrefix="1">
      <alignment vertical="center"/>
    </xf>
    <xf numFmtId="0" fontId="19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20" fillId="0" borderId="1" xfId="0" quotePrefix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176" fontId="20" fillId="0" borderId="1" xfId="0" applyNumberFormat="1" applyFont="1" applyBorder="1" applyAlignment="1">
      <alignment vertical="center" wrapText="1"/>
    </xf>
    <xf numFmtId="177" fontId="20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178" fontId="20" fillId="0" borderId="1" xfId="0" applyNumberFormat="1" applyFont="1" applyBorder="1" applyAlignment="1">
      <alignment vertical="center" wrapText="1"/>
    </xf>
    <xf numFmtId="179" fontId="20" fillId="0" borderId="1" xfId="0" applyNumberFormat="1" applyFont="1" applyBorder="1" applyAlignment="1">
      <alignment vertical="center" wrapText="1"/>
    </xf>
    <xf numFmtId="180" fontId="20" fillId="0" borderId="1" xfId="0" quotePrefix="1" applyNumberFormat="1" applyFont="1" applyBorder="1" applyAlignment="1">
      <alignment vertical="center" wrapText="1"/>
    </xf>
    <xf numFmtId="180" fontId="20" fillId="0" borderId="1" xfId="0" applyNumberFormat="1" applyFont="1" applyBorder="1" applyAlignment="1">
      <alignment vertical="center" wrapText="1"/>
    </xf>
    <xf numFmtId="180" fontId="0" fillId="0" borderId="0" xfId="0" applyNumberFormat="1" applyAlignment="1">
      <alignment vertical="center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179" fontId="20" fillId="0" borderId="1" xfId="0" applyNumberFormat="1" applyFont="1" applyBorder="1" applyAlignment="1">
      <alignment vertical="center" wrapText="1"/>
    </xf>
    <xf numFmtId="0" fontId="22" fillId="0" borderId="0" xfId="0" applyFont="1">
      <alignment vertical="center"/>
    </xf>
    <xf numFmtId="0" fontId="19" fillId="0" borderId="0" xfId="0" applyFont="1">
      <alignment vertical="center"/>
    </xf>
    <xf numFmtId="0" fontId="24" fillId="2" borderId="1" xfId="0" quotePrefix="1" applyFont="1" applyFill="1" applyBorder="1" applyAlignment="1">
      <alignment horizontal="center" vertical="center" wrapText="1"/>
    </xf>
    <xf numFmtId="176" fontId="19" fillId="0" borderId="1" xfId="0" applyNumberFormat="1" applyFont="1" applyBorder="1" applyAlignment="1">
      <alignment vertical="center" wrapText="1"/>
    </xf>
    <xf numFmtId="176" fontId="25" fillId="0" borderId="1" xfId="0" applyNumberFormat="1" applyFont="1" applyBorder="1" applyAlignment="1">
      <alignment vertical="center" wrapText="1"/>
    </xf>
    <xf numFmtId="176" fontId="26" fillId="0" borderId="1" xfId="0" applyNumberFormat="1" applyFont="1" applyBorder="1" applyAlignment="1">
      <alignment vertical="center" wrapText="1"/>
    </xf>
    <xf numFmtId="0" fontId="26" fillId="0" borderId="1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6" fontId="4" fillId="0" borderId="2" xfId="0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0" fontId="28" fillId="2" borderId="1" xfId="0" quotePrefix="1" applyFont="1" applyFill="1" applyBorder="1" applyAlignment="1">
      <alignment horizontal="center" vertical="center" wrapText="1"/>
    </xf>
    <xf numFmtId="0" fontId="28" fillId="0" borderId="1" xfId="0" quotePrefix="1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176" fontId="28" fillId="0" borderId="1" xfId="0" applyNumberFormat="1" applyFont="1" applyBorder="1" applyAlignment="1">
      <alignment vertical="center" wrapText="1"/>
    </xf>
    <xf numFmtId="0" fontId="19" fillId="0" borderId="0" xfId="0" quotePrefix="1" applyFont="1" applyAlignment="1">
      <alignment vertical="center"/>
    </xf>
    <xf numFmtId="0" fontId="19" fillId="0" borderId="0" xfId="0" applyFont="1" applyAlignment="1">
      <alignment vertical="center"/>
    </xf>
    <xf numFmtId="176" fontId="19" fillId="0" borderId="0" xfId="0" applyNumberFormat="1" applyFont="1" applyAlignment="1">
      <alignment vertical="center"/>
    </xf>
    <xf numFmtId="0" fontId="29" fillId="0" borderId="1" xfId="0" quotePrefix="1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176" fontId="29" fillId="0" borderId="1" xfId="0" applyNumberFormat="1" applyFont="1" applyBorder="1" applyAlignment="1">
      <alignment vertical="center" wrapText="1"/>
    </xf>
    <xf numFmtId="0" fontId="26" fillId="0" borderId="0" xfId="0" quotePrefix="1" applyFont="1" applyAlignment="1">
      <alignment vertical="center"/>
    </xf>
    <xf numFmtId="0" fontId="26" fillId="0" borderId="0" xfId="0" applyFont="1" applyAlignment="1">
      <alignment vertical="center"/>
    </xf>
    <xf numFmtId="176" fontId="26" fillId="0" borderId="0" xfId="0" applyNumberFormat="1" applyFont="1" applyAlignment="1">
      <alignment vertical="center"/>
    </xf>
    <xf numFmtId="0" fontId="26" fillId="0" borderId="0" xfId="0" applyFont="1">
      <alignment vertical="center"/>
    </xf>
    <xf numFmtId="0" fontId="30" fillId="0" borderId="1" xfId="0" quotePrefix="1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176" fontId="30" fillId="0" borderId="1" xfId="0" applyNumberFormat="1" applyFont="1" applyBorder="1" applyAlignment="1">
      <alignment vertical="center" wrapText="1"/>
    </xf>
    <xf numFmtId="0" fontId="25" fillId="0" borderId="0" xfId="0" quotePrefix="1" applyFont="1" applyAlignment="1">
      <alignment vertical="center"/>
    </xf>
    <xf numFmtId="0" fontId="25" fillId="0" borderId="0" xfId="0" applyFont="1" applyAlignment="1">
      <alignment vertical="center"/>
    </xf>
    <xf numFmtId="176" fontId="25" fillId="0" borderId="0" xfId="0" applyNumberFormat="1" applyFont="1" applyAlignment="1">
      <alignment vertical="center"/>
    </xf>
    <xf numFmtId="0" fontId="25" fillId="0" borderId="0" xfId="0" applyFont="1">
      <alignment vertical="center"/>
    </xf>
    <xf numFmtId="176" fontId="19" fillId="0" borderId="0" xfId="0" applyNumberFormat="1" applyFont="1">
      <alignment vertical="center"/>
    </xf>
    <xf numFmtId="0" fontId="19" fillId="2" borderId="1" xfId="0" quotePrefix="1" applyFont="1" applyFill="1" applyBorder="1" applyAlignment="1">
      <alignment horizontal="center" vertical="center"/>
    </xf>
    <xf numFmtId="0" fontId="19" fillId="0" borderId="0" xfId="0" quotePrefix="1" applyFont="1">
      <alignment vertical="center"/>
    </xf>
    <xf numFmtId="0" fontId="6" fillId="0" borderId="0" xfId="4">
      <alignment vertical="center"/>
    </xf>
    <xf numFmtId="0" fontId="6" fillId="0" borderId="8" xfId="4" applyBorder="1">
      <alignment vertical="center"/>
    </xf>
    <xf numFmtId="0" fontId="6" fillId="0" borderId="9" xfId="4" applyBorder="1">
      <alignment vertical="center"/>
    </xf>
    <xf numFmtId="0" fontId="9" fillId="0" borderId="8" xfId="4" applyFont="1" applyBorder="1">
      <alignment vertical="center"/>
    </xf>
    <xf numFmtId="0" fontId="10" fillId="0" borderId="0" xfId="4" applyFont="1" applyAlignment="1">
      <alignment horizontal="left" vertical="center"/>
    </xf>
    <xf numFmtId="0" fontId="11" fillId="0" borderId="0" xfId="3" applyFont="1">
      <alignment vertical="center"/>
    </xf>
    <xf numFmtId="0" fontId="9" fillId="0" borderId="9" xfId="4" applyFont="1" applyBorder="1">
      <alignment vertical="center"/>
    </xf>
    <xf numFmtId="0" fontId="9" fillId="0" borderId="0" xfId="4" applyFont="1">
      <alignment vertical="center"/>
    </xf>
    <xf numFmtId="0" fontId="6" fillId="0" borderId="10" xfId="4" applyBorder="1">
      <alignment vertical="center"/>
    </xf>
    <xf numFmtId="0" fontId="13" fillId="3" borderId="1" xfId="4" applyFont="1" applyFill="1" applyBorder="1" applyAlignment="1">
      <alignment horizontal="center" vertical="center"/>
    </xf>
    <xf numFmtId="0" fontId="6" fillId="0" borderId="12" xfId="4" applyBorder="1">
      <alignment vertical="center"/>
    </xf>
    <xf numFmtId="41" fontId="14" fillId="0" borderId="1" xfId="1" applyFont="1" applyBorder="1">
      <alignment vertical="center"/>
    </xf>
    <xf numFmtId="41" fontId="15" fillId="4" borderId="1" xfId="1" applyFont="1" applyFill="1" applyBorder="1">
      <alignment vertical="center"/>
    </xf>
    <xf numFmtId="41" fontId="14" fillId="5" borderId="1" xfId="1" applyFont="1" applyFill="1" applyBorder="1">
      <alignment vertical="center"/>
    </xf>
    <xf numFmtId="41" fontId="15" fillId="5" borderId="1" xfId="1" applyFont="1" applyFill="1" applyBorder="1">
      <alignment vertical="center"/>
    </xf>
    <xf numFmtId="41" fontId="15" fillId="6" borderId="1" xfId="1" applyFont="1" applyFill="1" applyBorder="1">
      <alignment vertical="center"/>
    </xf>
    <xf numFmtId="41" fontId="33" fillId="0" borderId="1" xfId="1" applyFont="1" applyBorder="1">
      <alignment vertical="center"/>
    </xf>
    <xf numFmtId="41" fontId="34" fillId="5" borderId="1" xfId="1" applyFont="1" applyFill="1" applyBorder="1">
      <alignment vertical="center"/>
    </xf>
    <xf numFmtId="41" fontId="33" fillId="5" borderId="1" xfId="1" applyFont="1" applyFill="1" applyBorder="1">
      <alignment vertical="center"/>
    </xf>
    <xf numFmtId="41" fontId="35" fillId="0" borderId="1" xfId="1" applyFont="1" applyBorder="1">
      <alignment vertical="center"/>
    </xf>
    <xf numFmtId="41" fontId="35" fillId="4" borderId="1" xfId="1" applyFont="1" applyFill="1" applyBorder="1">
      <alignment vertical="center"/>
    </xf>
    <xf numFmtId="41" fontId="35" fillId="6" borderId="1" xfId="1" applyFont="1" applyFill="1" applyBorder="1">
      <alignment vertical="center"/>
    </xf>
    <xf numFmtId="41" fontId="33" fillId="4" borderId="1" xfId="1" applyFont="1" applyFill="1" applyBorder="1">
      <alignment vertical="center"/>
    </xf>
    <xf numFmtId="41" fontId="15" fillId="0" borderId="1" xfId="1" applyFont="1" applyBorder="1">
      <alignment vertical="center"/>
    </xf>
    <xf numFmtId="41" fontId="6" fillId="0" borderId="0" xfId="4" applyNumberFormat="1">
      <alignment vertical="center"/>
    </xf>
    <xf numFmtId="0" fontId="6" fillId="0" borderId="16" xfId="4" applyBorder="1">
      <alignment vertical="center"/>
    </xf>
    <xf numFmtId="41" fontId="6" fillId="0" borderId="16" xfId="4" applyNumberFormat="1" applyBorder="1">
      <alignment vertical="center"/>
    </xf>
    <xf numFmtId="41" fontId="16" fillId="0" borderId="16" xfId="4" applyNumberFormat="1" applyFont="1" applyBorder="1">
      <alignment vertical="center"/>
    </xf>
    <xf numFmtId="0" fontId="10" fillId="0" borderId="0" xfId="4" applyFont="1">
      <alignment vertical="center"/>
    </xf>
    <xf numFmtId="41" fontId="17" fillId="0" borderId="0" xfId="4" applyNumberFormat="1" applyFont="1">
      <alignment vertical="center"/>
    </xf>
    <xf numFmtId="0" fontId="13" fillId="0" borderId="0" xfId="4" applyFont="1">
      <alignment vertical="center"/>
    </xf>
    <xf numFmtId="0" fontId="6" fillId="0" borderId="17" xfId="4" applyBorder="1">
      <alignment vertical="center"/>
    </xf>
    <xf numFmtId="0" fontId="10" fillId="0" borderId="18" xfId="4" applyFont="1" applyBorder="1">
      <alignment vertical="center"/>
    </xf>
    <xf numFmtId="0" fontId="13" fillId="0" borderId="18" xfId="4" applyFont="1" applyBorder="1">
      <alignment vertical="center"/>
    </xf>
    <xf numFmtId="0" fontId="6" fillId="0" borderId="18" xfId="4" applyBorder="1">
      <alignment vertical="center"/>
    </xf>
    <xf numFmtId="41" fontId="17" fillId="0" borderId="18" xfId="4" applyNumberFormat="1" applyFont="1" applyBorder="1">
      <alignment vertical="center"/>
    </xf>
    <xf numFmtId="0" fontId="6" fillId="0" borderId="19" xfId="4" applyBorder="1">
      <alignment vertical="center"/>
    </xf>
    <xf numFmtId="176" fontId="0" fillId="7" borderId="1" xfId="0" applyNumberFormat="1" applyFont="1" applyFill="1" applyBorder="1" applyAlignment="1">
      <alignment vertical="center" wrapText="1"/>
    </xf>
    <xf numFmtId="176" fontId="19" fillId="8" borderId="1" xfId="0" applyNumberFormat="1" applyFont="1" applyFill="1" applyBorder="1" applyAlignment="1">
      <alignment vertical="center" wrapText="1"/>
    </xf>
    <xf numFmtId="0" fontId="0" fillId="8" borderId="1" xfId="0" quotePrefix="1" applyFont="1" applyFill="1" applyBorder="1" applyAlignment="1">
      <alignment vertical="center" wrapText="1"/>
    </xf>
    <xf numFmtId="0" fontId="36" fillId="2" borderId="1" xfId="0" quotePrefix="1" applyFont="1" applyFill="1" applyBorder="1" applyAlignment="1">
      <alignment horizontal="center" vertical="center"/>
    </xf>
    <xf numFmtId="179" fontId="37" fillId="0" borderId="1" xfId="0" applyNumberFormat="1" applyFont="1" applyBorder="1" applyAlignment="1">
      <alignment vertical="center" wrapText="1"/>
    </xf>
    <xf numFmtId="179" fontId="0" fillId="0" borderId="0" xfId="0" applyNumberFormat="1">
      <alignment vertical="center"/>
    </xf>
    <xf numFmtId="0" fontId="38" fillId="0" borderId="1" xfId="0" applyFont="1" applyBorder="1" applyAlignment="1">
      <alignment vertical="center" wrapText="1"/>
    </xf>
    <xf numFmtId="0" fontId="38" fillId="0" borderId="1" xfId="0" quotePrefix="1" applyFont="1" applyBorder="1" applyAlignment="1">
      <alignment vertical="center" wrapText="1"/>
    </xf>
    <xf numFmtId="178" fontId="38" fillId="0" borderId="1" xfId="0" applyNumberFormat="1" applyFont="1" applyBorder="1" applyAlignment="1">
      <alignment vertical="center" wrapText="1"/>
    </xf>
    <xf numFmtId="179" fontId="38" fillId="0" borderId="1" xfId="0" applyNumberFormat="1" applyFont="1" applyBorder="1" applyAlignment="1">
      <alignment vertical="center" wrapText="1"/>
    </xf>
    <xf numFmtId="0" fontId="20" fillId="7" borderId="1" xfId="0" quotePrefix="1" applyFont="1" applyFill="1" applyBorder="1" applyAlignment="1">
      <alignment vertical="center" wrapText="1"/>
    </xf>
    <xf numFmtId="180" fontId="20" fillId="7" borderId="1" xfId="0" quotePrefix="1" applyNumberFormat="1" applyFont="1" applyFill="1" applyBorder="1" applyAlignment="1">
      <alignment vertical="center" wrapText="1"/>
    </xf>
    <xf numFmtId="180" fontId="38" fillId="7" borderId="1" xfId="0" applyNumberFormat="1" applyFont="1" applyFill="1" applyBorder="1" applyAlignment="1">
      <alignment vertical="center" wrapText="1"/>
    </xf>
    <xf numFmtId="180" fontId="20" fillId="7" borderId="1" xfId="0" applyNumberFormat="1" applyFont="1" applyFill="1" applyBorder="1" applyAlignment="1">
      <alignment vertical="center" wrapText="1"/>
    </xf>
    <xf numFmtId="0" fontId="38" fillId="7" borderId="1" xfId="0" quotePrefix="1" applyFont="1" applyFill="1" applyBorder="1" applyAlignment="1">
      <alignment vertical="center" wrapText="1"/>
    </xf>
    <xf numFmtId="0" fontId="0" fillId="7" borderId="1" xfId="0" quotePrefix="1" applyFont="1" applyFill="1" applyBorder="1" applyAlignment="1">
      <alignment horizontal="center" vertical="center" wrapText="1"/>
    </xf>
    <xf numFmtId="0" fontId="0" fillId="7" borderId="1" xfId="0" quotePrefix="1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3" fillId="3" borderId="3" xfId="4" applyFont="1" applyFill="1" applyBorder="1" applyAlignment="1">
      <alignment horizontal="center" vertical="center"/>
    </xf>
    <xf numFmtId="0" fontId="13" fillId="3" borderId="11" xfId="4" applyFont="1" applyFill="1" applyBorder="1" applyAlignment="1">
      <alignment horizontal="center" vertical="center"/>
    </xf>
    <xf numFmtId="0" fontId="13" fillId="3" borderId="4" xfId="4" applyFont="1" applyFill="1" applyBorder="1" applyAlignment="1">
      <alignment horizontal="center" vertical="center"/>
    </xf>
    <xf numFmtId="0" fontId="32" fillId="0" borderId="3" xfId="4" applyFont="1" applyBorder="1" applyAlignment="1">
      <alignment horizontal="center" vertical="center"/>
    </xf>
    <xf numFmtId="0" fontId="32" fillId="0" borderId="11" xfId="4" applyFont="1" applyBorder="1" applyAlignment="1">
      <alignment horizontal="center" vertical="center"/>
    </xf>
    <xf numFmtId="0" fontId="32" fillId="0" borderId="4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3" fillId="0" borderId="13" xfId="4" applyFont="1" applyBorder="1" applyAlignment="1">
      <alignment horizontal="center" vertical="center" textRotation="255"/>
    </xf>
    <xf numFmtId="0" fontId="13" fillId="0" borderId="14" xfId="4" applyFont="1" applyBorder="1" applyAlignment="1">
      <alignment horizontal="center" vertical="center" textRotation="255"/>
    </xf>
    <xf numFmtId="0" fontId="13" fillId="0" borderId="15" xfId="4" applyFont="1" applyBorder="1" applyAlignment="1">
      <alignment horizontal="center" vertical="center" textRotation="255"/>
    </xf>
    <xf numFmtId="0" fontId="6" fillId="0" borderId="5" xfId="4" applyBorder="1" applyAlignment="1">
      <alignment horizontal="center" vertical="center"/>
    </xf>
    <xf numFmtId="0" fontId="6" fillId="0" borderId="6" xfId="4" applyBorder="1" applyAlignment="1">
      <alignment horizontal="center" vertical="center"/>
    </xf>
    <xf numFmtId="0" fontId="6" fillId="0" borderId="7" xfId="4" applyBorder="1" applyAlignment="1">
      <alignment horizontal="center" vertical="center"/>
    </xf>
    <xf numFmtId="0" fontId="7" fillId="0" borderId="8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10" fillId="0" borderId="0" xfId="4" applyFont="1" applyAlignment="1">
      <alignment horizontal="left" vertical="center"/>
    </xf>
    <xf numFmtId="6" fontId="12" fillId="0" borderId="0" xfId="3" applyNumberFormat="1" applyFont="1" applyAlignment="1">
      <alignment horizontal="center" vertical="center"/>
    </xf>
    <xf numFmtId="0" fontId="6" fillId="0" borderId="8" xfId="4" applyBorder="1" applyAlignment="1">
      <alignment horizontal="center" vertical="center"/>
    </xf>
    <xf numFmtId="0" fontId="6" fillId="0" borderId="2" xfId="4" applyBorder="1" applyAlignment="1">
      <alignment horizontal="center" vertical="center"/>
    </xf>
    <xf numFmtId="0" fontId="6" fillId="0" borderId="9" xfId="4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quotePrefix="1" applyFont="1" applyAlignment="1">
      <alignment vertical="center"/>
    </xf>
    <xf numFmtId="0" fontId="24" fillId="2" borderId="1" xfId="0" quotePrefix="1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8" borderId="1" xfId="0" quotePrefix="1" applyFont="1" applyFill="1" applyBorder="1" applyAlignment="1">
      <alignment vertical="center" wrapText="1"/>
    </xf>
    <xf numFmtId="0" fontId="0" fillId="8" borderId="1" xfId="0" quotePrefix="1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25" fillId="0" borderId="1" xfId="0" quotePrefix="1" applyFont="1" applyBorder="1" applyAlignment="1">
      <alignment vertical="center" wrapText="1"/>
    </xf>
    <xf numFmtId="0" fontId="25" fillId="0" borderId="1" xfId="0" quotePrefix="1" applyFont="1" applyBorder="1" applyAlignment="1">
      <alignment horizontal="center" vertical="center" wrapText="1"/>
    </xf>
    <xf numFmtId="0" fontId="28" fillId="0" borderId="3" xfId="0" quotePrefix="1" applyFont="1" applyBorder="1" applyAlignment="1">
      <alignment horizontal="left" vertical="center" wrapText="1"/>
    </xf>
    <xf numFmtId="0" fontId="28" fillId="0" borderId="4" xfId="0" quotePrefix="1" applyFont="1" applyBorder="1" applyAlignment="1">
      <alignment horizontal="left" vertical="center" wrapText="1"/>
    </xf>
    <xf numFmtId="0" fontId="27" fillId="0" borderId="0" xfId="0" quotePrefix="1" applyFont="1" applyAlignment="1">
      <alignment horizontal="center" vertical="center"/>
    </xf>
    <xf numFmtId="0" fontId="19" fillId="0" borderId="0" xfId="0" quotePrefix="1" applyFont="1" applyAlignment="1">
      <alignment vertical="center"/>
    </xf>
    <xf numFmtId="0" fontId="19" fillId="2" borderId="1" xfId="0" quotePrefix="1" applyFont="1" applyFill="1" applyBorder="1" applyAlignment="1">
      <alignment horizontal="center" vertical="center"/>
    </xf>
    <xf numFmtId="0" fontId="28" fillId="2" borderId="1" xfId="0" quotePrefix="1" applyFont="1" applyFill="1" applyBorder="1" applyAlignment="1">
      <alignment horizontal="center" vertical="center" wrapText="1"/>
    </xf>
    <xf numFmtId="0" fontId="0" fillId="0" borderId="0" xfId="0" quotePrefix="1">
      <alignment vertical="center"/>
    </xf>
    <xf numFmtId="0" fontId="21" fillId="0" borderId="0" xfId="0" quotePrefix="1" applyFont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178" fontId="20" fillId="0" borderId="1" xfId="0" applyNumberFormat="1" applyFont="1" applyBorder="1" applyAlignment="1">
      <alignment vertical="center" wrapText="1"/>
    </xf>
    <xf numFmtId="179" fontId="20" fillId="0" borderId="1" xfId="0" applyNumberFormat="1" applyFont="1" applyBorder="1" applyAlignment="1">
      <alignment vertical="center" wrapText="1"/>
    </xf>
    <xf numFmtId="0" fontId="20" fillId="7" borderId="1" xfId="0" applyFont="1" applyFill="1" applyBorder="1" applyAlignment="1">
      <alignment vertical="center" wrapText="1"/>
    </xf>
    <xf numFmtId="178" fontId="20" fillId="7" borderId="1" xfId="0" applyNumberFormat="1" applyFont="1" applyFill="1" applyBorder="1" applyAlignment="1">
      <alignment vertical="center" wrapText="1"/>
    </xf>
    <xf numFmtId="179" fontId="20" fillId="7" borderId="1" xfId="0" applyNumberFormat="1" applyFont="1" applyFill="1" applyBorder="1" applyAlignment="1">
      <alignment vertical="center" wrapText="1"/>
    </xf>
    <xf numFmtId="0" fontId="31" fillId="0" borderId="0" xfId="0" quotePrefix="1" applyFont="1" applyAlignment="1">
      <alignment horizontal="center" vertical="center"/>
    </xf>
    <xf numFmtId="0" fontId="19" fillId="0" borderId="1" xfId="0" quotePrefix="1" applyFont="1" applyBorder="1" applyAlignment="1">
      <alignment horizontal="center" vertical="center"/>
    </xf>
  </cellXfs>
  <cellStyles count="6">
    <cellStyle name="쉼표 [0] 2" xfId="1"/>
    <cellStyle name="쉼표 [0] 3" xfId="2"/>
    <cellStyle name="표준" xfId="0" builtinId="0"/>
    <cellStyle name="표준 2" xfId="3"/>
    <cellStyle name="표준 2 2 2" xfId="4"/>
    <cellStyle name="표준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5-&#49436;&#50872;&#45824;&#45236;&#50669;&#49436;\&#52572;&#51333;&#54028;&#51068;\99-05-10-&#49436;&#50872;&#45824;&#44288;&#47144;(&#45236;&#50669;&#49436;-1&#49688;&#51221;&#5147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5-&#49436;&#50872;&#45824;&#45236;&#50669;&#49436;\&#52572;&#51333;&#54028;&#51068;\1.&#47609;&#50516;&#44144;&#44288;&#4714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8337;&#44152;\bk-lee\BK-LEE\&#54801;&#50672;%20&#44148;&#52629;\&#50836;&#50629;&#44592;&#49696;&#50896;\2005&#45380;6&#50900;24&#51068;-&#54728;&#44032;&#50857;&#46020;&#49436;\&#44288;&#47144;&#49436;&#47448;\&#49688;&#47049;&#49328;&#52636;\&#50836;&#50629;-&#49688;&#47049;&#51665;&#44228;&#54364;06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.yoo-PC\AppData\Local\Microsoft\Windows\Temporary%20Internet%20Files\Content.IE5\0ATS637N\BK-LEE\&#54801;&#50672;%20&#44148;&#52629;\&#50836;&#50629;&#44592;&#49696;&#50896;\2005&#45380;6&#50900;24&#51068;-&#54728;&#44032;&#50857;&#46020;&#49436;\&#44288;&#47144;&#49436;&#47448;\&#49688;&#47049;&#49328;&#52636;\&#50836;&#50629;-&#49688;&#47049;&#51665;&#44228;&#54364;062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.&#44148;&#52629;&#49900;&#49324;&#54016;\1.&#44228;&#50557;&#49900;&#49324;\2020&#45380;\&#44277;&#49324;\08.%20&#49373;&#49373;&#46041;%20&#54868;&#51109;&#49892;%20&#47532;&#47784;&#45944;&#47553;&#44277;&#49324;\&#49888;&#52397;&#45236;&#50669;\200205%20&#47700;&#51068;&#49569;&#48512;\%23&#44221;&#44592;&#49345;&#49345;&#52896;&#54140;&#49828;%20&#49373;&#49373;&#46041;%20&#54868;&#51109;&#49892;%20&#47532;&#47784;&#45944;&#47553;&#44277;&#49324;%20&#45236;&#50669;&#49436;%20(011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dt"/>
      <sheetName val="공사원가"/>
      <sheetName val="내역서집계표"/>
      <sheetName val="내역서99-4"/>
      <sheetName val="일위대가집계표"/>
      <sheetName val="정부노임단가"/>
      <sheetName val="단가조사서"/>
      <sheetName val="견적중기"/>
      <sheetName val="중기산출근거"/>
      <sheetName val="중기집계표"/>
      <sheetName val="중기계산"/>
      <sheetName val="주입율"/>
      <sheetName val="토공일위"/>
      <sheetName val="공통일위"/>
      <sheetName val="일반토목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RCD-장비운반"/>
      <sheetName val="RCD-STAND파일압입"/>
      <sheetName val="RCD-장비이동및거치"/>
      <sheetName val="RCD-굴착(풍화암)"/>
      <sheetName val="RCD-굴착(기반암)"/>
      <sheetName val="RCD-슬라임처리"/>
      <sheetName val="RCD-말뚝조성공"/>
      <sheetName val="RCD-두부정리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가시-쓰암천공"/>
      <sheetName val="3BL공동구 수량"/>
      <sheetName val="단가표"/>
      <sheetName val="데이타"/>
      <sheetName val="식재인부"/>
      <sheetName val="일위대가목차"/>
      <sheetName val="영동(D)"/>
      <sheetName val="99-05-10-서울대관련(내역서-1수정중)"/>
      <sheetName val="계화배수"/>
      <sheetName val="가시-파으박기(디젤햄머)"/>
      <sheetName val="교통대책내역"/>
      <sheetName val="말뚝물량"/>
      <sheetName val="내역서"/>
      <sheetName val="BSD (2)"/>
      <sheetName val="Total"/>
      <sheetName val="일위대가"/>
      <sheetName val="관람석제출"/>
      <sheetName val="차액보증"/>
      <sheetName val="수량산출서"/>
      <sheetName val="Customer Databas"/>
      <sheetName val="전기일위대가"/>
      <sheetName val="대비"/>
      <sheetName val="Proposal"/>
      <sheetName val="hvac내역서(제어동)"/>
      <sheetName val="도급"/>
      <sheetName val="가공비"/>
      <sheetName val="Sheet1"/>
      <sheetName val="JUCKEYK"/>
      <sheetName val="INPUT"/>
      <sheetName val="예산M12A"/>
      <sheetName val="내역서(총)"/>
      <sheetName val="Cover"/>
      <sheetName val="full (2)"/>
      <sheetName val="토공사"/>
      <sheetName val="건축집계표"/>
      <sheetName val="단면가정"/>
      <sheetName val="unit 4"/>
      <sheetName val="교각1"/>
      <sheetName val=" 견적서"/>
      <sheetName val="세부내역"/>
      <sheetName val="CODE"/>
      <sheetName val="경비2내역"/>
      <sheetName val="금액집계"/>
      <sheetName val="N賃率-職"/>
      <sheetName val="을"/>
      <sheetName val="물량표"/>
      <sheetName val="여과지동"/>
      <sheetName val="기초자료"/>
      <sheetName val="GRDBS"/>
      <sheetName val="보도경계블럭"/>
      <sheetName val="수량산출"/>
      <sheetName val="단면(RW1)"/>
      <sheetName val="설계서"/>
      <sheetName val="건축원가계산서"/>
      <sheetName val="토목"/>
      <sheetName val="BSD _2_"/>
      <sheetName val="20관리비율"/>
      <sheetName val="wall"/>
      <sheetName val="조명시설"/>
      <sheetName val="금액내역서"/>
      <sheetName val="준검 내역서"/>
      <sheetName val="FB25JN"/>
      <sheetName val="서울대규장각(가시설흙막이)"/>
      <sheetName val="소비자가"/>
      <sheetName val="BID"/>
      <sheetName val="공사원가계산서"/>
      <sheetName val="RCD-두부정리_x0000_ꘄŤ_x0000__x0004__x0000__x0000__x0000__x0000__x0000__x0000_휰Ť_x0000__x0000__x0000__x0000__x0000__x0000__x0000__x0000_ꐨŤ"/>
      <sheetName val="6호기"/>
      <sheetName val="변화치수"/>
      <sheetName val="설계조건"/>
      <sheetName val="안정계산"/>
      <sheetName val="단면검토"/>
      <sheetName val="BLOCK(1)"/>
      <sheetName val="Sheet2"/>
      <sheetName val="건축"/>
      <sheetName val="원가계산"/>
      <sheetName val="직접비"/>
      <sheetName val="시추주상도"/>
      <sheetName val="DR(SUM)"/>
      <sheetName val="TL(SUM)"/>
      <sheetName val="도급잔고내역"/>
      <sheetName val="Macro(전선)"/>
      <sheetName val="투찰"/>
      <sheetName val="공사비집계"/>
      <sheetName val="건축내역"/>
      <sheetName val="공사비내역서"/>
      <sheetName val="설계개요"/>
      <sheetName val="도급양식"/>
      <sheetName val="8월현금흐름표"/>
      <sheetName val="DI1"/>
      <sheetName val="UR2-Calculation"/>
      <sheetName val="Sheet5"/>
      <sheetName val="날개벽"/>
      <sheetName val="공사비 내역 (가)"/>
      <sheetName val="토공(완충)"/>
      <sheetName val="예산서"/>
      <sheetName val="TEL"/>
      <sheetName val="견적서"/>
      <sheetName val="공사비예산서(토목분)"/>
      <sheetName val="옹벽"/>
      <sheetName val="단면치수"/>
      <sheetName val="factor"/>
      <sheetName val="내역집계표_소방"/>
      <sheetName val="#REF"/>
      <sheetName val="날개벽(좌,우=45도,75도)"/>
      <sheetName val="터파기및재료"/>
      <sheetName val="fitting"/>
      <sheetName val="소방사항"/>
      <sheetName val="CALCULATION"/>
      <sheetName val="DESIGN_CRETERIA"/>
      <sheetName val="영업소실적"/>
      <sheetName val="노원열병합  건축공사기성내역서"/>
      <sheetName val="제경비"/>
      <sheetName val="list price"/>
      <sheetName val="상 부"/>
      <sheetName val="ELECTRIC"/>
      <sheetName val="내역"/>
      <sheetName val="노임변동률"/>
      <sheetName val="danga"/>
      <sheetName val="ilch"/>
      <sheetName val="단위수량"/>
      <sheetName val="맨홀토공수량"/>
      <sheetName val="차량구입"/>
      <sheetName val="WO"/>
      <sheetName val="부표총괄"/>
      <sheetName val="지장물C"/>
      <sheetName val="수량분배표"/>
      <sheetName val="원가"/>
      <sheetName val="차수"/>
      <sheetName val="단중표"/>
      <sheetName val="7.5.2 BOQ Summary "/>
      <sheetName val="SE-611"/>
      <sheetName val="단가표 "/>
      <sheetName val="재집"/>
      <sheetName val="직재"/>
      <sheetName val="data1"/>
      <sheetName val="원형맨홀수량"/>
      <sheetName val="공사비총괄표"/>
      <sheetName val="전기"/>
      <sheetName val="공사개요"/>
      <sheetName val="I.설계조건"/>
      <sheetName val="기본DATA"/>
      <sheetName val="HW일위"/>
      <sheetName val="품셈TABLE"/>
    </sheetNames>
    <sheetDataSet>
      <sheetData sheetId="0" refreshError="1"/>
      <sheetData sheetId="1"/>
      <sheetData sheetId="2"/>
      <sheetData sheetId="3"/>
      <sheetData sheetId="4"/>
      <sheetData sheetId="5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☞개인진도및전화부및견적조건"/>
      <sheetName val="      ★개인별현황표(김종우기사)"/>
      <sheetName val="      주소록"/>
      <sheetName val="☞골조,철골,조적분석표"/>
      <sheetName val="      ★골조분석표(서태용대리)"/>
      <sheetName val="      골조부재별비율"/>
      <sheetName val="☞마감분석표"/>
      <sheetName val="    (주)경원건축공사비분석표"/>
      <sheetName val="    (주)경원건축공사비분석표(공)"/>
      <sheetName val="ITEM"/>
      <sheetName val="A-4"/>
      <sheetName val="WORK"/>
      <sheetName val="99-04-19-서울대관련(수정중)"/>
      <sheetName val="ilch"/>
      <sheetName val="연수동"/>
      <sheetName val="오산갈곳"/>
      <sheetName val="TEL"/>
      <sheetName val="Y-WORK"/>
      <sheetName val="토공사"/>
      <sheetName val="ABUT수량-A1"/>
      <sheetName val="산업개발안내서"/>
      <sheetName val="c_balju"/>
      <sheetName val="단가"/>
      <sheetName val="시설물일위"/>
      <sheetName val="경비2내역"/>
      <sheetName val="BQ"/>
      <sheetName val="Sheet5"/>
      <sheetName val="Sheet4"/>
      <sheetName val="을"/>
      <sheetName val="BSD (2)"/>
      <sheetName val="P.M 별"/>
      <sheetName val="1월"/>
      <sheetName val="VXXXXXXX"/>
      <sheetName val="장비당단가 (1)"/>
      <sheetName val="부대내역"/>
      <sheetName val="Sheet1"/>
      <sheetName val="투찰"/>
      <sheetName val="전기공사"/>
      <sheetName val="공통가설공사"/>
      <sheetName val="공통부대비"/>
      <sheetName val="20관리비율"/>
      <sheetName val="건축내역"/>
      <sheetName val="도급"/>
      <sheetName val="토목내역"/>
      <sheetName val="전기일위대가"/>
      <sheetName val="3련 BOX"/>
      <sheetName val="단면(RW1)"/>
      <sheetName val="TYPE-A"/>
      <sheetName val="내역1"/>
      <sheetName val="영업2"/>
      <sheetName val="내역서(총)"/>
      <sheetName val="집계표"/>
      <sheetName val="보합"/>
      <sheetName val="차액보증"/>
      <sheetName val="토&amp;흙"/>
      <sheetName val="2F 회의실견적(5_14 일대)"/>
      <sheetName val="DATA(BAC)"/>
      <sheetName val="세부내역"/>
      <sheetName val="TOTAL"/>
      <sheetName val="기별(종합)"/>
      <sheetName val="맨홀수량집계"/>
      <sheetName val="D-3503"/>
      <sheetName val="Site Expenses"/>
      <sheetName val="갑지(추정)"/>
      <sheetName val="EUPDAT2"/>
      <sheetName val="INST_DCI"/>
      <sheetName val="HVAC_DCI"/>
      <sheetName val="PIPE_DCI"/>
      <sheetName val="PRO_DCI"/>
      <sheetName val="Dae_Jiju"/>
      <sheetName val="Sikje_ingun"/>
      <sheetName val="TREE_D"/>
      <sheetName val="설계조건"/>
      <sheetName val="안정계산"/>
      <sheetName val="단면검토"/>
      <sheetName val="DATA1"/>
      <sheetName val="일위대가목록"/>
      <sheetName val="CONCRETE"/>
      <sheetName val="일반공사"/>
      <sheetName val="원형맨홀수량"/>
      <sheetName val="일위대가표(DEEP)"/>
      <sheetName val="가시설수량"/>
      <sheetName val="단위수량"/>
      <sheetName val="설산1.나"/>
      <sheetName val="본사S"/>
      <sheetName val="물량산출근거"/>
      <sheetName val="교각1"/>
      <sheetName val="을지"/>
      <sheetName val="실행내역"/>
      <sheetName val="3BL공동구 수량"/>
      <sheetName val="건축원가계산서"/>
      <sheetName val="일위대가목차"/>
      <sheetName val="TABLE"/>
      <sheetName val="BSD _2_"/>
      <sheetName val="내역서"/>
      <sheetName val="장비집계"/>
      <sheetName val="SLAB"/>
      <sheetName val="입찰안"/>
      <sheetName val="聒CD-STRAND PILE 압입및굴착"/>
      <sheetName val="공사원가계산서"/>
      <sheetName val="계산근거"/>
      <sheetName val="일위대가목록(1)"/>
      <sheetName val="단가대비표(1)"/>
      <sheetName val="Testing"/>
      <sheetName val="list price"/>
      <sheetName val="PUMP"/>
      <sheetName val="gyun"/>
      <sheetName val="Customer Databas"/>
      <sheetName val="공사비 내역 (가)"/>
      <sheetName val="MOTOR"/>
      <sheetName val="J直材4"/>
      <sheetName val="인건비"/>
      <sheetName val=" "/>
      <sheetName val="산거각호표"/>
      <sheetName val="대비"/>
      <sheetName val="감가상각"/>
      <sheetName val="INSTR"/>
      <sheetName val="BQ-Offsite"/>
      <sheetName val="Cover"/>
      <sheetName val="L형옹벽(key)"/>
      <sheetName val="물량표"/>
      <sheetName val="방배동내역(리라)"/>
      <sheetName val="청산공사"/>
      <sheetName val="INPUT"/>
      <sheetName val="기계내역"/>
      <sheetName val="ELECTRIC"/>
      <sheetName val="CTEMCOST"/>
      <sheetName val="SCHEDULE"/>
      <sheetName val="96수출"/>
      <sheetName val="FAB별"/>
      <sheetName val="수량산출서"/>
      <sheetName val="Base_Data"/>
      <sheetName val="IMP(MAIN)"/>
      <sheetName val="IMP (REACTOR)"/>
      <sheetName val="단면가정"/>
      <sheetName val="공사비산출내역"/>
      <sheetName val="가시설단위수량"/>
      <sheetName val=" 견적서"/>
      <sheetName val="투자효율분석"/>
      <sheetName val="설계명세서"/>
      <sheetName val="원가"/>
      <sheetName val="배수관공"/>
      <sheetName val="단가대비표"/>
      <sheetName val="일위대가"/>
      <sheetName val="조경"/>
      <sheetName val="Indirect Cost"/>
      <sheetName val="현황산출서"/>
      <sheetName val="단중표"/>
      <sheetName val="내역서 "/>
      <sheetName val="별표 "/>
      <sheetName val="1"/>
      <sheetName val="unit"/>
      <sheetName val="수량산출"/>
      <sheetName val="SE-611"/>
      <sheetName val="DATA_BAC_"/>
      <sheetName val="단위중량"/>
      <sheetName val="단가표 "/>
      <sheetName val="연습"/>
      <sheetName val="전신환매도율"/>
      <sheetName val="양식"/>
      <sheetName val="차량구입"/>
      <sheetName val="wblff(before omi pc&amp;stump)"/>
      <sheetName val="Macro1"/>
      <sheetName val="금액집계"/>
      <sheetName val="노원열병합  건축공사기성내역서"/>
      <sheetName val="식재품셈"/>
      <sheetName val="RCD-STRAND_PILE_압입및굴착"/>
      <sheetName val="______★개인별현황표(김종우기사)"/>
      <sheetName val="______주소록"/>
      <sheetName val="______★골조분석표(서태용대리)"/>
      <sheetName val="______골조부재별비율"/>
      <sheetName val="____(주)경원건축공사비분석표"/>
      <sheetName val="____(주)경원건축공사비분석표(공)"/>
      <sheetName val="장비당단가_(1)"/>
      <sheetName val="BSD_(2)"/>
      <sheetName val="실행예산"/>
      <sheetName val="밸브설치"/>
      <sheetName val="dg"/>
      <sheetName val="Proposal"/>
      <sheetName val="우각부보강"/>
      <sheetName val="환률"/>
      <sheetName val="HRSG SMALL07220"/>
      <sheetName val="가시설(TYPE-A)"/>
      <sheetName val="1-1평균터파기고(1)"/>
      <sheetName val="부재력정리"/>
      <sheetName val="터파기및재료"/>
      <sheetName val="토공계산서(부체도로)"/>
      <sheetName val="중기사용료"/>
      <sheetName val="내역"/>
      <sheetName val="말뚝지지력산정"/>
      <sheetName val="DATE"/>
      <sheetName val="단가표"/>
      <sheetName val="남양시작동자105노65기1.3화1.2"/>
      <sheetName val="금액"/>
      <sheetName val="P_M_별"/>
      <sheetName val="3련_BOX"/>
      <sheetName val="CALCULATION"/>
      <sheetName val="DESIGN_CRETERIA"/>
      <sheetName val="영동(D)"/>
      <sheetName val="날개벽"/>
      <sheetName val="FRT_O"/>
      <sheetName val="FAB_I"/>
      <sheetName val="원가계산서"/>
      <sheetName val="실행"/>
      <sheetName val="현장"/>
      <sheetName val="BQLIST"/>
      <sheetName val="TABLE2-1 ISBL-(SlTE PREP)"/>
      <sheetName val="TABLE2.1 ISBL (Soil Invest)"/>
      <sheetName val="TABLE2-2 OSBL(GENERAL-CIVIL)"/>
      <sheetName val="7.5.2 BOQ Summary "/>
      <sheetName val="Harga material "/>
      <sheetName val="IPL_SCHEDULE"/>
      <sheetName val="DATA"/>
      <sheetName val="말뚝물량"/>
      <sheetName val="분류기준"/>
      <sheetName val="7내역"/>
      <sheetName val="sum1 (2)"/>
      <sheetName val="(C)원내역"/>
      <sheetName val="총괄표"/>
      <sheetName val="공통가설"/>
      <sheetName val="I.설계조건"/>
      <sheetName val="1.설계기준"/>
      <sheetName val="GRDBS"/>
      <sheetName val="옹벽"/>
      <sheetName val="설계서"/>
      <sheetName val="토목"/>
      <sheetName val="플랜트 설치"/>
      <sheetName val="DOGI"/>
      <sheetName val="비교표"/>
      <sheetName val="kimre scrubber"/>
      <sheetName val="관람석제출"/>
      <sheetName val="wall"/>
      <sheetName val="단가대비"/>
      <sheetName val="소비자가"/>
      <sheetName val="Y_WORK"/>
      <sheetName val="1을"/>
      <sheetName val="Projekt4"/>
      <sheetName val="RING WALL"/>
      <sheetName val="cable"/>
      <sheetName val="AH-1 "/>
      <sheetName val="방송노임"/>
      <sheetName val="자재단가비교표"/>
      <sheetName val="단가비교표"/>
      <sheetName val="DRAIN DRUM PIT D-301"/>
      <sheetName val="날개벽(좌,우=45도,75도)"/>
      <sheetName val="품셈TABLE"/>
      <sheetName val="Sheet13"/>
      <sheetName val="발전기"/>
      <sheetName val="#REF"/>
      <sheetName val="Sheet14"/>
      <sheetName val="공사개요"/>
      <sheetName val="N賃率-職"/>
      <sheetName val="통신집계표1"/>
      <sheetName val="산출근거"/>
      <sheetName val="06-BATCH "/>
      <sheetName val="부하(성남)"/>
      <sheetName val="b_balju_cho"/>
      <sheetName val="대치판정"/>
      <sheetName val="EACT10"/>
      <sheetName val="전사계"/>
      <sheetName val="COPING"/>
      <sheetName val="8월현금흐름표"/>
      <sheetName val="RAHMEN"/>
      <sheetName val="개요"/>
      <sheetName val="가공비"/>
      <sheetName val="예산서"/>
      <sheetName val="설계명세서(선로)"/>
      <sheetName val="full (2)"/>
      <sheetName val="I一般比"/>
      <sheetName val="MAT"/>
      <sheetName val="2075-Q011"/>
      <sheetName val="3F"/>
      <sheetName val="본장"/>
      <sheetName val="직접인건비"/>
      <sheetName val="공문"/>
      <sheetName val="BID9697"/>
      <sheetName val="교통시설 표지판"/>
      <sheetName val="KP1590_E"/>
      <sheetName val="예산"/>
      <sheetName val="공사비PK5월"/>
      <sheetName val="BD集計用"/>
      <sheetName val="General Data"/>
      <sheetName val="인강기성"/>
      <sheetName val="SG"/>
      <sheetName val="자료(통합)"/>
      <sheetName val="대상공사(조달청)"/>
      <sheetName val="BID"/>
      <sheetName val="공사입력"/>
      <sheetName val="SRC-B3U2"/>
      <sheetName val="환율"/>
      <sheetName val="변화치수"/>
      <sheetName val="전체"/>
      <sheetName val="06_BATCH "/>
      <sheetName val="Studio"/>
      <sheetName val="단면치수"/>
      <sheetName val="BOM-Form A.1.III"/>
      <sheetName val="자재집계표"/>
      <sheetName val="단가조사표"/>
      <sheetName val="1호맨홀가감수량"/>
      <sheetName val="1호맨홀수량산출"/>
      <sheetName val="SORCE1"/>
      <sheetName val="국별인원"/>
      <sheetName val="직노"/>
      <sheetName val="일반맨홀수량집계"/>
      <sheetName val="업무처리전"/>
      <sheetName val="TT35"/>
      <sheetName val="TTTram"/>
      <sheetName val="SL dau tien"/>
      <sheetName val="총내역서"/>
      <sheetName val="입찰견적보고서"/>
      <sheetName val="주경기-오배수"/>
      <sheetName val="교각계산"/>
      <sheetName val="표지판현황"/>
      <sheetName val="수선비분석"/>
      <sheetName val="2F_회의실견적(5_14_일대)"/>
      <sheetName val="설계서을"/>
      <sheetName val="6월실적"/>
      <sheetName val="도급양식"/>
      <sheetName val="손익분석"/>
      <sheetName val="견적집계표"/>
      <sheetName val="지급자재"/>
      <sheetName val="ISBL"/>
      <sheetName val="OSBL"/>
      <sheetName val="신규단가내역"/>
      <sheetName val="FACTOR"/>
      <sheetName val="간선계산"/>
      <sheetName val="SALES&amp;COGS"/>
      <sheetName val="보차도경계석"/>
      <sheetName val="보도경계블럭"/>
      <sheetName val="개산공사비"/>
      <sheetName val="토사(PE)"/>
      <sheetName val="노임단가"/>
      <sheetName val=""/>
      <sheetName val="전체실적"/>
      <sheetName val="Requirement(Work Crew)"/>
      <sheetName val="1.설계조건"/>
      <sheetName val="예방접종계획"/>
      <sheetName val="근태계획서"/>
      <sheetName val="plan&amp;section of foundation"/>
      <sheetName val="CAPVC"/>
      <sheetName val="Bdown_ISBL"/>
      <sheetName val="ISBL (검증)"/>
      <sheetName val="TABLE2-2 OSBL-(SITE PREP)"/>
      <sheetName val="CONTENTS"/>
      <sheetName val="BM"/>
      <sheetName val="사업계획"/>
      <sheetName val="lookup"/>
      <sheetName val="BOQ0822"/>
      <sheetName val="INDIRECT MOBILIZATION PLAN"/>
      <sheetName val="MANPOWER MOBILIZATION"/>
      <sheetName val="LABOR MOBILIZATION PLAN"/>
      <sheetName val="STAFF MOBILIZATION PLAN"/>
      <sheetName val="LIST OF OFFICE EQUIPMENT"/>
      <sheetName val="BREAKDOWN"/>
      <sheetName val="PERSONNEL SETUP"/>
      <sheetName val="KOREAN STAFF SALARY - SITE"/>
      <sheetName val="TEMPORARY FACILITIES"/>
      <sheetName val="WATER SUPPLY"/>
      <sheetName val="TABLE2-1 ISBL(GENEAL-CIVIL)"/>
      <sheetName val="준검 내역서"/>
      <sheetName val="UOP 508 PG 5-12"/>
      <sheetName val="Site_Expenses"/>
      <sheetName val="Customer_Databas"/>
      <sheetName val="공사비_내역_(가)"/>
      <sheetName val="3BL공동구_수량"/>
      <sheetName val="聒CD-STRAND_PILE_압입및굴착"/>
      <sheetName val="BSD__2_"/>
      <sheetName val="설산1_나"/>
      <sheetName val="IMP_(REACTOR)"/>
      <sheetName val="효성CB 1P기초"/>
      <sheetName val="갑지_추정_"/>
      <sheetName val="UR2-Calculation"/>
      <sheetName val="가도공"/>
      <sheetName val="소방"/>
      <sheetName val="1F"/>
      <sheetName val="XL4Poppy"/>
      <sheetName val="단가디비"/>
      <sheetName val="물량표S"/>
      <sheetName val="계수시트"/>
      <sheetName val="C &amp; G RHS"/>
      <sheetName val="PumpSpec"/>
      <sheetName val="정렬"/>
      <sheetName val="단가사정"/>
      <sheetName val="Inputs"/>
      <sheetName val="Timing&amp;Esc"/>
      <sheetName val="I-O(번호별)"/>
      <sheetName val="NSMA-status"/>
      <sheetName val="일위대가표"/>
      <sheetName val="인부신상자료"/>
      <sheetName val="기초공"/>
      <sheetName val="기둥(원형)"/>
      <sheetName val="첨부파일"/>
      <sheetName val="Sheet1 (2)"/>
      <sheetName val="FRP내역서"/>
      <sheetName val="DS"/>
      <sheetName val="CAL"/>
      <sheetName val="화산경계"/>
      <sheetName val="경비"/>
      <sheetName val="설변물량"/>
      <sheetName val="APT내역"/>
      <sheetName val="덕전리"/>
      <sheetName val="BLOCK(1)"/>
      <sheetName val="HWSET"/>
      <sheetName val="비대칭계수"/>
      <sheetName val="전동기 SPEC"/>
      <sheetName val="공사비예산서(토목분)"/>
      <sheetName val="RCD-STRAND_PILE_압입및굴착4"/>
      <sheetName val="______★개인별현황표(김종우기사)4"/>
      <sheetName val="______주소록4"/>
      <sheetName val="______★골조분석표(서태용대리)4"/>
      <sheetName val="______골조부재별비율4"/>
      <sheetName val="____(주)경원건축공사비분석표4"/>
      <sheetName val="____(주)경원건축공사비분석표(공)4"/>
      <sheetName val="RCD-STRAND_PILE_압입및굴착1"/>
      <sheetName val="______★개인별현황표(김종우기사)1"/>
      <sheetName val="______주소록1"/>
      <sheetName val="______★골조분석표(서태용대리)1"/>
      <sheetName val="______골조부재별비율1"/>
      <sheetName val="____(주)경원건축공사비분석표1"/>
      <sheetName val="____(주)경원건축공사비분석표(공)1"/>
      <sheetName val="RCD-STRAND_PILE_압입및굴착2"/>
      <sheetName val="______★개인별현황표(김종우기사)2"/>
      <sheetName val="______주소록2"/>
      <sheetName val="______★골조분석표(서태용대리)2"/>
      <sheetName val="______골조부재별비율2"/>
      <sheetName val="____(주)경원건축공사비분석표2"/>
      <sheetName val="____(주)경원건축공사비분석표(공)2"/>
      <sheetName val="RCD-STRAND_PILE_압입및굴착3"/>
      <sheetName val="______★개인별현황표(김종우기사)3"/>
      <sheetName val="______주소록3"/>
      <sheetName val="______★골조분석표(서태용대리)3"/>
      <sheetName val="______골조부재별비율3"/>
      <sheetName val="____(주)경원건축공사비분석표3"/>
      <sheetName val="____(주)경원건축공사비분석표(공)3"/>
      <sheetName val="산출내역서집계표"/>
      <sheetName val="전압강하계산"/>
      <sheetName val="Mp-team 1"/>
      <sheetName val="부대대비"/>
      <sheetName val="냉연집계"/>
      <sheetName val="신우"/>
      <sheetName val="CODE"/>
      <sheetName val="2000년1차"/>
      <sheetName val="시멘트"/>
      <sheetName val="01"/>
      <sheetName val="오억미만"/>
      <sheetName val="단가산출서"/>
      <sheetName val="단가산출서 (2)"/>
      <sheetName val="설계산출기초"/>
      <sheetName val="을부담운반비"/>
      <sheetName val="운반비산출"/>
      <sheetName val="설계산출표지"/>
      <sheetName val="도급예산내역서총괄표"/>
      <sheetName val="조명시설"/>
      <sheetName val="woo(mac)"/>
      <sheetName val="을 2"/>
      <sheetName val="적용기준"/>
      <sheetName val="hvac(제어동)"/>
      <sheetName val="일위대가-1"/>
      <sheetName val="목록"/>
      <sheetName val="중기"/>
      <sheetName val="Change rate"/>
      <sheetName val="재무가정"/>
      <sheetName val="물가자료"/>
      <sheetName val="부대"/>
      <sheetName val="산출금액내역"/>
      <sheetName val="난방열교"/>
      <sheetName val="급탕열교"/>
      <sheetName val="실행품의서"/>
      <sheetName val="건축내역서"/>
      <sheetName val="90.03실행 "/>
      <sheetName val="데이타"/>
      <sheetName val="발신정보"/>
      <sheetName val="인건-측정"/>
      <sheetName val="송라터널총괄"/>
      <sheetName val="TTL"/>
      <sheetName val="1-1"/>
      <sheetName val="품목"/>
      <sheetName val="현장코드"/>
      <sheetName val="해외코드"/>
      <sheetName val="수량집계"/>
      <sheetName val="여과지동"/>
      <sheetName val="기초자료"/>
      <sheetName val="코드"/>
      <sheetName val="시설물기초"/>
      <sheetName val="JUCK"/>
      <sheetName val="통합"/>
      <sheetName val="자판실행"/>
      <sheetName val="자재"/>
      <sheetName val="적용환율"/>
      <sheetName val="FANDBS"/>
      <sheetName val="GRDATA"/>
      <sheetName val="SHAFTDBSE"/>
      <sheetName val="연결임시"/>
      <sheetName val="Recording,Phone,Headset,PC"/>
      <sheetName val="b_gunmul"/>
      <sheetName val="direct"/>
      <sheetName val="wage"/>
      <sheetName val="1.우편집중내역서"/>
      <sheetName val="검색"/>
      <sheetName val="Constant"/>
      <sheetName val="11.자재단가"/>
      <sheetName val="원가계산"/>
      <sheetName val="Front"/>
      <sheetName val="현장관리비"/>
      <sheetName val="강관 및 부속"/>
      <sheetName val="유림콘도"/>
      <sheetName val="일위_파일"/>
      <sheetName val="재집"/>
      <sheetName val="직재"/>
      <sheetName val="견적내용입력"/>
      <sheetName val="견적서세부내용"/>
      <sheetName val="토공"/>
      <sheetName val="예산내역서"/>
      <sheetName val="설계예산서"/>
      <sheetName val="총계"/>
      <sheetName val="archi(본사)"/>
      <sheetName val="시행예산"/>
      <sheetName val="계약서"/>
      <sheetName val="재료집계"/>
      <sheetName val="퇴비산출근거"/>
      <sheetName val="6호기"/>
      <sheetName val="교통표지"/>
      <sheetName val="danga"/>
      <sheetName val="월선수금"/>
      <sheetName val="공사비내역서"/>
      <sheetName val="MATRLDATA"/>
      <sheetName val="CP-E2 (품셈표)"/>
      <sheetName val="프랜트면허"/>
      <sheetName val="음료실행"/>
      <sheetName val="4 LINE"/>
      <sheetName val="7 th"/>
      <sheetName val="배명(단가)"/>
      <sheetName val="분석"/>
      <sheetName val="ACCESS FLOOR"/>
      <sheetName val="토목주소"/>
      <sheetName val="갑지1"/>
      <sheetName val="견적을지"/>
      <sheetName val="EJ"/>
      <sheetName val="시중노임DATA"/>
      <sheetName val="예산명세서"/>
      <sheetName val="원하대비"/>
      <sheetName val="원도급"/>
      <sheetName val="자료입력"/>
      <sheetName val="하도급"/>
      <sheetName val="2.내역서"/>
      <sheetName val="TEST1"/>
      <sheetName val="2002상반기노임기준"/>
      <sheetName val="기계"/>
      <sheetName val="단면 (2)"/>
      <sheetName val="세부내역서(전기)"/>
      <sheetName val="FCU (2)"/>
      <sheetName val="조도계산서 (도서)"/>
      <sheetName val="업무"/>
      <sheetName val="ETC"/>
      <sheetName val="식재인부"/>
      <sheetName val="동해title"/>
      <sheetName val="PROCURE"/>
      <sheetName val="특수선일위대가"/>
      <sheetName val="OCT.FDN"/>
      <sheetName val="현금"/>
      <sheetName val="기성집계"/>
      <sheetName val="기자재비"/>
      <sheetName val="건축(충일분)"/>
      <sheetName val="인건비 "/>
      <sheetName val="일반수량집계"/>
      <sheetName val="Earthwork"/>
      <sheetName val="CAB_OD"/>
      <sheetName val="효율계획(당월)"/>
      <sheetName val="사용자정의"/>
      <sheetName val="제품표준규격"/>
      <sheetName val="일반맨홀수량집계(A-7 LINE)"/>
      <sheetName val="종합"/>
      <sheetName val="토공(완충)"/>
      <sheetName val="과천MAIN"/>
      <sheetName val="단"/>
      <sheetName val="예산M12A"/>
      <sheetName val="케이블및전선관규격표"/>
      <sheetName val="표지"/>
      <sheetName val="001"/>
      <sheetName val="목동세대 산출근거"/>
      <sheetName val="자재단가"/>
      <sheetName val="수입"/>
      <sheetName val="채권(하반기)"/>
      <sheetName val="SUMMARY(S)"/>
      <sheetName val="CAUDIT"/>
      <sheetName val="Data Vol"/>
      <sheetName val="type-F"/>
      <sheetName val="설직재-1"/>
      <sheetName val="토공(우물통,기타) "/>
      <sheetName val="cost"/>
      <sheetName val="2-3.V.D일위"/>
      <sheetName val="실행철강하도"/>
      <sheetName val="Baby일위대가"/>
      <sheetName val="견적대비표"/>
      <sheetName val="전기"/>
      <sheetName val="견적대비 견적서"/>
      <sheetName val="수량산출기초(케블등)"/>
      <sheetName val="Assumptions"/>
      <sheetName val="공주-교대(A1)"/>
      <sheetName val="March"/>
      <sheetName val="가설공사비"/>
      <sheetName val="도로구조공사비"/>
      <sheetName val="도로토공공사비"/>
      <sheetName val="여수토공사비"/>
      <sheetName val="FAND厰&amp;"/>
      <sheetName val="FAND咀,"/>
      <sheetName val="견"/>
      <sheetName val="기안"/>
      <sheetName val="견적의뢰"/>
      <sheetName val="순환펌프"/>
      <sheetName val="저수조"/>
      <sheetName val="급,배기팬"/>
      <sheetName val="급탕순환펌프"/>
      <sheetName val="A"/>
      <sheetName val="BOQ건축"/>
      <sheetName val="최초침전지집계표"/>
      <sheetName val="단가산출집계"/>
      <sheetName val="일반설비내역서"/>
      <sheetName val="CRUDE RE-bar"/>
      <sheetName val="건축2"/>
      <sheetName val="수량산출서 갑지"/>
      <sheetName val="NOMUBI"/>
      <sheetName val="sw1"/>
      <sheetName val="4안전율"/>
      <sheetName val="현황"/>
    </sheetNames>
    <sheetDataSet>
      <sheetData sheetId="0">
        <row r="5">
          <cell r="D5" t="str">
            <v>(발표일:99.1.1)</v>
          </cell>
        </row>
      </sheetData>
      <sheetData sheetId="1"/>
      <sheetData sheetId="2"/>
      <sheetData sheetId="3"/>
      <sheetData sheetId="4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정부노임단가"/>
      <sheetName val="단가조사서"/>
      <sheetName val="공사원가"/>
      <sheetName val="내역서집계표"/>
      <sheetName val="내역서"/>
      <sheetName val="호표일위대가집계표"/>
      <sheetName val="호표일위대가"/>
      <sheetName val="중기산출근거"/>
      <sheetName val="중기집계표"/>
      <sheetName val="중기계산"/>
      <sheetName val="2.자재집계표"/>
      <sheetName val="토공-토사"/>
      <sheetName val="맹암거터파기"/>
      <sheetName val="되메우기및다짐1"/>
      <sheetName val="토사운반및사토장정리"/>
      <sheetName val="경암운반및사토장정리"/>
      <sheetName val="화강석 보조기층"/>
      <sheetName val="혼합기층 포설 및다짐 (2)"/>
      <sheetName val="보조기층 포설 및다짐"/>
      <sheetName val="아스콘기층"/>
      <sheetName val="아스콘표층"/>
      <sheetName val="프라임코팅"/>
      <sheetName val="텍코팅코팅"/>
      <sheetName val="보조기층운반"/>
      <sheetName val="철근운반"/>
      <sheetName val="흄관운반300"/>
      <sheetName val="도로경계석운반"/>
      <sheetName val="보차도경계석운반 (2)"/>
      <sheetName val="1.총괄토공"/>
      <sheetName val="2.하수터파기토공"/>
      <sheetName val="3.하수수량집계표"/>
      <sheetName val="배수관집계표-연결관"/>
      <sheetName val="연결관-300"/>
      <sheetName val="배수관집계표-오수관"/>
      <sheetName val="오수관-300"/>
      <sheetName val="맨홀집계및깊이계산서-오수"/>
      <sheetName val="오수맨홀900"/>
      <sheetName val="집수정600-600-3"/>
      <sheetName val="집수정300-400-1"/>
      <sheetName val="U형측구300×400"/>
      <sheetName val="4.맹암거집계표"/>
      <sheetName val="맹암거 토공"/>
      <sheetName val="맹암거100"/>
      <sheetName val="맹암거200"/>
      <sheetName val="맹암거300"/>
      <sheetName val="5.포장공사수량집계표"/>
      <sheetName val="화강석"/>
      <sheetName val="보차도경계석"/>
      <sheetName val="도로경계석 (2)"/>
      <sheetName val="L형측구"/>
      <sheetName val="아스팔트포장"/>
    </sheetNames>
    <sheetDataSet>
      <sheetData sheetId="0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내역서목차(토목)"/>
      <sheetName val="산출서표지"/>
      <sheetName val="사급자재집계표"/>
      <sheetName val="주요자재집계표"/>
      <sheetName val="총괄수량집계표"/>
      <sheetName val="토공사집계표"/>
      <sheetName val="토적계산서"/>
      <sheetName val="상수토공"/>
      <sheetName val="하수토공"/>
      <sheetName val="상수공사"/>
      <sheetName val="하수 공사"/>
      <sheetName val="맨홀평균깊이"/>
      <sheetName val="하수관평균깊이"/>
      <sheetName val="포장공사"/>
      <sheetName val="옹벽공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내역서목차(토목)"/>
      <sheetName val="산출서표지"/>
      <sheetName val="사급자재집계표"/>
      <sheetName val="주요자재집계표"/>
      <sheetName val="총괄수량집계표"/>
      <sheetName val="토공사집계표"/>
      <sheetName val="토적계산서"/>
      <sheetName val="상수토공"/>
      <sheetName val="하수토공"/>
      <sheetName val="상수공사"/>
      <sheetName val="하수 공사"/>
      <sheetName val="맨홀평균깊이"/>
      <sheetName val="하수관평균깊이"/>
      <sheetName val="포장공사"/>
      <sheetName val="옹벽공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원가(총공사비)"/>
      <sheetName val="원가(건축+기계)"/>
      <sheetName val="원가(건축)"/>
      <sheetName val="원가(기계)"/>
      <sheetName val="공종별집계표"/>
      <sheetName val="공종별내역서"/>
      <sheetName val="일위대가목록"/>
      <sheetName val="일위대가"/>
      <sheetName val="단가대비표"/>
      <sheetName val=" 공사설정 "/>
      <sheetName val="Sheet1"/>
    </sheetNames>
    <sheetDataSet>
      <sheetData sheetId="0"/>
      <sheetData sheetId="1"/>
      <sheetData sheetId="2">
        <row r="2">
          <cell r="B2" t="str">
            <v>공사명 : 경기상상캠퍼스 생생동 화장실 리모델링공사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19"/>
  <sheetViews>
    <sheetView view="pageBreakPreview" zoomScale="75" zoomScaleNormal="100" zoomScaleSheetLayoutView="75" workbookViewId="0">
      <selection activeCell="B11" sqref="B11:D11"/>
    </sheetView>
  </sheetViews>
  <sheetFormatPr defaultColWidth="7.625" defaultRowHeight="13.5"/>
  <cols>
    <col min="1" max="1" width="7.625" style="57" customWidth="1"/>
    <col min="2" max="2" width="7.5" style="57" customWidth="1"/>
    <col min="3" max="3" width="4" style="57" customWidth="1"/>
    <col min="4" max="4" width="11.875" style="57" customWidth="1"/>
    <col min="5" max="7" width="16.75" style="57" customWidth="1"/>
    <col min="8" max="8" width="4.75" style="57" customWidth="1"/>
    <col min="9" max="12" width="16.75" style="57" customWidth="1"/>
    <col min="13" max="13" width="8.25" style="57" customWidth="1"/>
    <col min="14" max="14" width="9" style="57" customWidth="1"/>
    <col min="15" max="15" width="18.875" style="57" bestFit="1" customWidth="1"/>
    <col min="16" max="253" width="9" style="57" customWidth="1"/>
    <col min="254" max="254" width="9.75" style="57" customWidth="1"/>
    <col min="255" max="255" width="7.5" style="57" customWidth="1"/>
    <col min="256" max="16384" width="7.625" style="57"/>
  </cols>
  <sheetData>
    <row r="1" spans="1:15" ht="24" customHeight="1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5" ht="64.5" customHeight="1">
      <c r="A2" s="128" t="s">
        <v>1861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5" ht="24.75" customHeight="1">
      <c r="A3" s="58"/>
      <c r="M3" s="59"/>
    </row>
    <row r="4" spans="1:15" s="64" customFormat="1" ht="33.75" customHeight="1">
      <c r="A4" s="60"/>
      <c r="B4" s="131" t="str">
        <f>'[6]원가(건축+기계)'!B2:G2</f>
        <v>공사명 : 경기상상캠퍼스 생생동 화장실 리모델링공사</v>
      </c>
      <c r="C4" s="131"/>
      <c r="D4" s="131"/>
      <c r="E4" s="131"/>
      <c r="F4" s="131"/>
      <c r="G4" s="131"/>
      <c r="H4" s="61"/>
      <c r="I4" s="62"/>
      <c r="J4" s="62"/>
      <c r="K4" s="132">
        <f>L13</f>
        <v>373150000.30000001</v>
      </c>
      <c r="L4" s="132"/>
      <c r="M4" s="63"/>
    </row>
    <row r="5" spans="1:15" ht="24.75" customHeight="1">
      <c r="A5" s="133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</row>
    <row r="6" spans="1:15" ht="42" customHeight="1">
      <c r="A6" s="65"/>
      <c r="B6" s="112" t="s">
        <v>1862</v>
      </c>
      <c r="C6" s="113"/>
      <c r="D6" s="114"/>
      <c r="E6" s="66" t="s">
        <v>1863</v>
      </c>
      <c r="F6" s="66" t="s">
        <v>1864</v>
      </c>
      <c r="G6" s="66" t="s">
        <v>1865</v>
      </c>
      <c r="H6" s="66"/>
      <c r="I6" s="66" t="s">
        <v>1866</v>
      </c>
      <c r="J6" s="66"/>
      <c r="K6" s="66" t="s">
        <v>1867</v>
      </c>
      <c r="L6" s="66" t="s">
        <v>1868</v>
      </c>
      <c r="M6" s="67"/>
    </row>
    <row r="7" spans="1:15" ht="42" customHeight="1">
      <c r="A7" s="65"/>
      <c r="B7" s="122" t="s">
        <v>1869</v>
      </c>
      <c r="C7" s="118" t="s">
        <v>1870</v>
      </c>
      <c r="D7" s="120"/>
      <c r="E7" s="68">
        <f>'원가(건축)'!E28</f>
        <v>199397273</v>
      </c>
      <c r="F7" s="68">
        <f>'원가(기계)'!E28</f>
        <v>94052728</v>
      </c>
      <c r="G7" s="69">
        <f>E7+F7</f>
        <v>293450001</v>
      </c>
      <c r="H7" s="69"/>
      <c r="I7" s="70">
        <v>45777273</v>
      </c>
      <c r="J7" s="71"/>
      <c r="K7" s="72">
        <f>SUM(I7:J7)</f>
        <v>45777273</v>
      </c>
      <c r="L7" s="72">
        <f>G7+K7</f>
        <v>339227274</v>
      </c>
      <c r="M7" s="67"/>
    </row>
    <row r="8" spans="1:15" ht="42" customHeight="1">
      <c r="A8" s="65"/>
      <c r="B8" s="123"/>
      <c r="C8" s="118" t="s">
        <v>1871</v>
      </c>
      <c r="D8" s="120"/>
      <c r="E8" s="68">
        <f>'원가(건축)'!E29</f>
        <v>19939727</v>
      </c>
      <c r="F8" s="68">
        <f>'원가(기계)'!E29</f>
        <v>9405272</v>
      </c>
      <c r="G8" s="69">
        <f>E8+F8</f>
        <v>29344999</v>
      </c>
      <c r="H8" s="69"/>
      <c r="I8" s="70">
        <f>I7*0.1</f>
        <v>4577727.3</v>
      </c>
      <c r="J8" s="71"/>
      <c r="K8" s="72">
        <f>SUM(I8:J8)</f>
        <v>4577727.3</v>
      </c>
      <c r="L8" s="72">
        <f>G8+K8</f>
        <v>33922726.299999997</v>
      </c>
      <c r="M8" s="67"/>
    </row>
    <row r="9" spans="1:15" ht="42" customHeight="1">
      <c r="A9" s="65"/>
      <c r="B9" s="124"/>
      <c r="C9" s="118" t="s">
        <v>1872</v>
      </c>
      <c r="D9" s="120"/>
      <c r="E9" s="68">
        <f>SUM(E7:E8)</f>
        <v>219337000</v>
      </c>
      <c r="F9" s="68">
        <f>SUM(F7:F8)</f>
        <v>103458000</v>
      </c>
      <c r="G9" s="69">
        <f>SUM(G7:G8)</f>
        <v>322795000</v>
      </c>
      <c r="H9" s="69"/>
      <c r="I9" s="70">
        <f>SUM(I7:I8)</f>
        <v>50355000.299999997</v>
      </c>
      <c r="J9" s="71"/>
      <c r="K9" s="72">
        <f>SUM(I9:J9)</f>
        <v>50355000.299999997</v>
      </c>
      <c r="L9" s="72">
        <f>SUM(L7:L8)</f>
        <v>373150000.30000001</v>
      </c>
      <c r="M9" s="67"/>
    </row>
    <row r="10" spans="1:15" ht="42" customHeight="1">
      <c r="A10" s="58"/>
      <c r="B10" s="115" t="s">
        <v>1873</v>
      </c>
      <c r="C10" s="116"/>
      <c r="D10" s="117"/>
      <c r="E10" s="73"/>
      <c r="F10" s="68">
        <v>0</v>
      </c>
      <c r="G10" s="69">
        <f>SUM(F10:F10)</f>
        <v>0</v>
      </c>
      <c r="H10" s="69"/>
      <c r="I10" s="74"/>
      <c r="J10" s="75"/>
      <c r="K10" s="72">
        <f>SUM(I10:I10)</f>
        <v>0</v>
      </c>
      <c r="L10" s="72">
        <f>F10+K10</f>
        <v>0</v>
      </c>
      <c r="M10" s="59"/>
    </row>
    <row r="11" spans="1:15" ht="42" customHeight="1">
      <c r="A11" s="58"/>
      <c r="B11" s="115" t="s">
        <v>1873</v>
      </c>
      <c r="C11" s="116"/>
      <c r="D11" s="117"/>
      <c r="E11" s="73"/>
      <c r="F11" s="76">
        <v>0</v>
      </c>
      <c r="G11" s="77">
        <f>SUM(F11:F11)</f>
        <v>0</v>
      </c>
      <c r="H11" s="77"/>
      <c r="I11" s="74"/>
      <c r="J11" s="75"/>
      <c r="K11" s="72">
        <f>SUM(I11:I11)</f>
        <v>0</v>
      </c>
      <c r="L11" s="78">
        <f>F11+K11</f>
        <v>0</v>
      </c>
      <c r="M11" s="59"/>
    </row>
    <row r="12" spans="1:15" ht="42" customHeight="1">
      <c r="A12" s="58"/>
      <c r="B12" s="115" t="s">
        <v>1874</v>
      </c>
      <c r="C12" s="116"/>
      <c r="D12" s="117"/>
      <c r="E12" s="73"/>
      <c r="F12" s="68"/>
      <c r="G12" s="79"/>
      <c r="H12" s="79"/>
      <c r="I12" s="74">
        <v>0</v>
      </c>
      <c r="J12" s="75"/>
      <c r="K12" s="72">
        <f>SUM(I12:I12)</f>
        <v>0</v>
      </c>
      <c r="L12" s="72">
        <f>F12+K12</f>
        <v>0</v>
      </c>
      <c r="M12" s="59"/>
    </row>
    <row r="13" spans="1:15" ht="42" customHeight="1">
      <c r="A13" s="58"/>
      <c r="B13" s="118" t="s">
        <v>1875</v>
      </c>
      <c r="C13" s="119"/>
      <c r="D13" s="120"/>
      <c r="E13" s="80">
        <f>SUM(E9:E12)</f>
        <v>219337000</v>
      </c>
      <c r="F13" s="80">
        <f>F11+F9</f>
        <v>103458000</v>
      </c>
      <c r="G13" s="69">
        <f>G9+G10+G11+G12</f>
        <v>322795000</v>
      </c>
      <c r="H13" s="69"/>
      <c r="I13" s="68">
        <f>I12+I9</f>
        <v>50355000.299999997</v>
      </c>
      <c r="J13" s="80"/>
      <c r="K13" s="72">
        <f>SUM(I13:J13)</f>
        <v>50355000.299999997</v>
      </c>
      <c r="L13" s="72">
        <f>G13+K13</f>
        <v>373150000.30000001</v>
      </c>
      <c r="M13" s="59"/>
      <c r="O13" s="81">
        <f>L11+L9+L12</f>
        <v>373150000.30000001</v>
      </c>
    </row>
    <row r="14" spans="1:15" ht="23.25" customHeight="1">
      <c r="A14" s="58"/>
      <c r="B14" s="82"/>
      <c r="C14" s="82"/>
      <c r="D14" s="82"/>
      <c r="E14" s="82"/>
      <c r="F14" s="82"/>
      <c r="G14" s="82"/>
      <c r="H14" s="82"/>
      <c r="I14" s="82"/>
      <c r="J14" s="82"/>
      <c r="K14" s="83"/>
      <c r="L14" s="84"/>
      <c r="M14" s="59"/>
    </row>
    <row r="15" spans="1:15" ht="40.5" customHeight="1">
      <c r="A15" s="58"/>
      <c r="B15" s="121" t="s">
        <v>1876</v>
      </c>
      <c r="C15" s="121"/>
      <c r="D15" s="121"/>
      <c r="E15" s="85"/>
      <c r="L15" s="86"/>
      <c r="M15" s="59"/>
    </row>
    <row r="16" spans="1:15" ht="40.5" customHeight="1">
      <c r="A16" s="58"/>
      <c r="B16" s="85"/>
      <c r="C16" s="87"/>
      <c r="D16" s="87"/>
      <c r="E16" s="85"/>
      <c r="L16" s="86"/>
      <c r="M16" s="59"/>
    </row>
    <row r="17" spans="1:13" ht="40.5" customHeight="1">
      <c r="A17" s="58"/>
      <c r="B17" s="85"/>
      <c r="C17" s="87"/>
      <c r="D17" s="87"/>
      <c r="E17" s="85"/>
      <c r="L17" s="86"/>
      <c r="M17" s="59"/>
    </row>
    <row r="18" spans="1:13" ht="24.75" customHeight="1">
      <c r="A18" s="58"/>
      <c r="B18" s="85"/>
      <c r="C18" s="87"/>
      <c r="D18" s="87"/>
      <c r="L18" s="86"/>
      <c r="M18" s="59"/>
    </row>
    <row r="19" spans="1:13" ht="24.75" customHeight="1" thickBot="1">
      <c r="A19" s="88"/>
      <c r="B19" s="89"/>
      <c r="C19" s="90"/>
      <c r="D19" s="90"/>
      <c r="E19" s="91"/>
      <c r="F19" s="91"/>
      <c r="G19" s="91"/>
      <c r="H19" s="91"/>
      <c r="I19" s="91"/>
      <c r="J19" s="91"/>
      <c r="K19" s="91"/>
      <c r="L19" s="92"/>
      <c r="M19" s="93"/>
    </row>
  </sheetData>
  <mergeCells count="15">
    <mergeCell ref="A1:M1"/>
    <mergeCell ref="A2:M2"/>
    <mergeCell ref="B4:G4"/>
    <mergeCell ref="K4:L4"/>
    <mergeCell ref="A5:M5"/>
    <mergeCell ref="B6:D6"/>
    <mergeCell ref="B12:D12"/>
    <mergeCell ref="B13:D13"/>
    <mergeCell ref="B15:D15"/>
    <mergeCell ref="B7:B9"/>
    <mergeCell ref="C7:D7"/>
    <mergeCell ref="C8:D8"/>
    <mergeCell ref="C9:D9"/>
    <mergeCell ref="B10:D10"/>
    <mergeCell ref="B11:D11"/>
  </mergeCells>
  <phoneticPr fontId="2" type="noConversion"/>
  <pageMargins left="0.98425196850393704" right="0.39370078740157483" top="0.39370078740157483" bottom="0.39370078740157483" header="0.31496062992125984" footer="0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1" sqref="D11"/>
    </sheetView>
  </sheetViews>
  <sheetFormatPr defaultRowHeight="16.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tabSelected="1" topLeftCell="B1" workbookViewId="0">
      <pane xSplit="3" ySplit="3" topLeftCell="E22" activePane="bottomRight" state="frozen"/>
      <selection activeCell="D11" sqref="D11"/>
      <selection pane="topRight" activeCell="D11" sqref="D11"/>
      <selection pane="bottomLeft" activeCell="D11" sqref="D11"/>
      <selection pane="bottomRight" activeCell="E28" sqref="E28"/>
    </sheetView>
  </sheetViews>
  <sheetFormatPr defaultRowHeight="16.5"/>
  <cols>
    <col min="1" max="1" width="0" hidden="1" customWidth="1"/>
    <col min="2" max="3" width="4.625" customWidth="1"/>
    <col min="4" max="4" width="35.625" customWidth="1"/>
    <col min="5" max="5" width="15.625" customWidth="1"/>
    <col min="6" max="6" width="63.5" customWidth="1"/>
    <col min="7" max="7" width="32" customWidth="1"/>
  </cols>
  <sheetData>
    <row r="1" spans="1:7" s="23" customFormat="1" ht="45.75" customHeight="1">
      <c r="B1" s="136" t="s">
        <v>1859</v>
      </c>
      <c r="C1" s="136"/>
      <c r="D1" s="136"/>
      <c r="E1" s="136"/>
      <c r="F1" s="136"/>
      <c r="G1" s="136"/>
    </row>
    <row r="2" spans="1:7" s="24" customFormat="1" ht="33" customHeight="1">
      <c r="B2" s="137" t="s">
        <v>1746</v>
      </c>
      <c r="C2" s="137"/>
      <c r="D2" s="137"/>
      <c r="E2" s="137"/>
      <c r="F2" s="30" t="str">
        <f>"금액 : 금"&amp;NUMBERSTRING(E30,1)&amp;"원정"</f>
        <v>금액 : 금이억일천구백삼십삼만칠천원정</v>
      </c>
      <c r="G2" s="31">
        <f>E30</f>
        <v>219337000</v>
      </c>
    </row>
    <row r="3" spans="1:7" s="24" customFormat="1" ht="33" customHeight="1">
      <c r="B3" s="138" t="s">
        <v>1747</v>
      </c>
      <c r="C3" s="138"/>
      <c r="D3" s="138"/>
      <c r="E3" s="111" t="s">
        <v>1919</v>
      </c>
      <c r="F3" s="25" t="s">
        <v>1748</v>
      </c>
      <c r="G3" s="25" t="s">
        <v>467</v>
      </c>
    </row>
    <row r="4" spans="1:7" ht="21.95" customHeight="1">
      <c r="A4" s="1" t="s">
        <v>1753</v>
      </c>
      <c r="B4" s="139" t="s">
        <v>1749</v>
      </c>
      <c r="C4" s="139" t="s">
        <v>1750</v>
      </c>
      <c r="D4" s="19" t="s">
        <v>1754</v>
      </c>
      <c r="E4" s="26"/>
      <c r="F4" s="12" t="s">
        <v>52</v>
      </c>
      <c r="G4" s="12" t="s">
        <v>52</v>
      </c>
    </row>
    <row r="5" spans="1:7" ht="21.95" customHeight="1">
      <c r="A5" s="1" t="s">
        <v>1755</v>
      </c>
      <c r="B5" s="139"/>
      <c r="C5" s="139"/>
      <c r="D5" s="19" t="s">
        <v>1756</v>
      </c>
      <c r="E5" s="21"/>
      <c r="F5" s="12" t="s">
        <v>52</v>
      </c>
      <c r="G5" s="12" t="s">
        <v>52</v>
      </c>
    </row>
    <row r="6" spans="1:7" ht="21.95" customHeight="1">
      <c r="A6" s="1" t="s">
        <v>1757</v>
      </c>
      <c r="B6" s="139"/>
      <c r="C6" s="139"/>
      <c r="D6" s="29" t="s">
        <v>1758</v>
      </c>
      <c r="E6" s="28"/>
      <c r="F6" s="12" t="s">
        <v>52</v>
      </c>
      <c r="G6" s="12" t="s">
        <v>52</v>
      </c>
    </row>
    <row r="7" spans="1:7" ht="21.95" customHeight="1">
      <c r="A7" s="1" t="s">
        <v>1759</v>
      </c>
      <c r="B7" s="139"/>
      <c r="C7" s="139"/>
      <c r="D7" s="19" t="s">
        <v>1760</v>
      </c>
      <c r="E7" s="21"/>
      <c r="F7" s="12" t="s">
        <v>52</v>
      </c>
      <c r="G7" s="12" t="s">
        <v>52</v>
      </c>
    </row>
    <row r="8" spans="1:7" ht="21.95" customHeight="1">
      <c r="A8" s="1" t="s">
        <v>1761</v>
      </c>
      <c r="B8" s="139"/>
      <c r="C8" s="139" t="s">
        <v>1751</v>
      </c>
      <c r="D8" s="19" t="s">
        <v>1762</v>
      </c>
      <c r="E8" s="26"/>
      <c r="F8" s="12" t="s">
        <v>52</v>
      </c>
      <c r="G8" s="12" t="s">
        <v>52</v>
      </c>
    </row>
    <row r="9" spans="1:7" ht="21.95" customHeight="1">
      <c r="A9" s="1" t="s">
        <v>1763</v>
      </c>
      <c r="B9" s="139"/>
      <c r="C9" s="139"/>
      <c r="D9" s="19" t="s">
        <v>1764</v>
      </c>
      <c r="E9" s="21"/>
      <c r="F9" s="12" t="s">
        <v>1765</v>
      </c>
      <c r="G9" s="12" t="s">
        <v>52</v>
      </c>
    </row>
    <row r="10" spans="1:7" ht="21.95" customHeight="1">
      <c r="A10" s="1" t="s">
        <v>1766</v>
      </c>
      <c r="B10" s="139"/>
      <c r="C10" s="139"/>
      <c r="D10" s="19" t="s">
        <v>1760</v>
      </c>
      <c r="E10" s="21"/>
      <c r="F10" s="12" t="s">
        <v>52</v>
      </c>
      <c r="G10" s="12" t="s">
        <v>52</v>
      </c>
    </row>
    <row r="11" spans="1:7" ht="21.95" customHeight="1">
      <c r="A11" s="1" t="s">
        <v>1767</v>
      </c>
      <c r="B11" s="139"/>
      <c r="C11" s="139" t="s">
        <v>1752</v>
      </c>
      <c r="D11" s="19" t="s">
        <v>1768</v>
      </c>
      <c r="E11" s="26"/>
      <c r="F11" s="12" t="s">
        <v>52</v>
      </c>
      <c r="G11" s="12" t="s">
        <v>52</v>
      </c>
    </row>
    <row r="12" spans="1:7" ht="21.95" customHeight="1">
      <c r="A12" s="1" t="s">
        <v>1769</v>
      </c>
      <c r="B12" s="139"/>
      <c r="C12" s="139"/>
      <c r="D12" s="19" t="s">
        <v>1770</v>
      </c>
      <c r="E12" s="21"/>
      <c r="F12" s="12" t="s">
        <v>1771</v>
      </c>
      <c r="G12" s="12" t="s">
        <v>52</v>
      </c>
    </row>
    <row r="13" spans="1:7" ht="21.95" customHeight="1">
      <c r="A13" s="1" t="s">
        <v>1772</v>
      </c>
      <c r="B13" s="139"/>
      <c r="C13" s="139"/>
      <c r="D13" s="19" t="s">
        <v>1773</v>
      </c>
      <c r="E13" s="21"/>
      <c r="F13" s="12" t="s">
        <v>1774</v>
      </c>
      <c r="G13" s="12" t="s">
        <v>52</v>
      </c>
    </row>
    <row r="14" spans="1:7" ht="21.95" customHeight="1">
      <c r="A14" s="1" t="s">
        <v>1775</v>
      </c>
      <c r="B14" s="139"/>
      <c r="C14" s="139"/>
      <c r="D14" s="19" t="s">
        <v>1776</v>
      </c>
      <c r="E14" s="21"/>
      <c r="F14" s="12" t="s">
        <v>1777</v>
      </c>
      <c r="G14" s="12" t="s">
        <v>52</v>
      </c>
    </row>
    <row r="15" spans="1:7" ht="21.95" customHeight="1">
      <c r="A15" s="1" t="s">
        <v>1778</v>
      </c>
      <c r="B15" s="139"/>
      <c r="C15" s="139"/>
      <c r="D15" s="19" t="s">
        <v>1779</v>
      </c>
      <c r="E15" s="21"/>
      <c r="F15" s="12" t="s">
        <v>1780</v>
      </c>
      <c r="G15" s="12" t="s">
        <v>52</v>
      </c>
    </row>
    <row r="16" spans="1:7" ht="21.95" customHeight="1">
      <c r="A16" s="1" t="s">
        <v>1781</v>
      </c>
      <c r="B16" s="139"/>
      <c r="C16" s="139"/>
      <c r="D16" s="19" t="s">
        <v>1782</v>
      </c>
      <c r="E16" s="21"/>
      <c r="F16" s="12" t="s">
        <v>1783</v>
      </c>
      <c r="G16" s="12" t="s">
        <v>52</v>
      </c>
    </row>
    <row r="17" spans="1:7" ht="21.95" customHeight="1">
      <c r="A17" s="1" t="s">
        <v>1784</v>
      </c>
      <c r="B17" s="139"/>
      <c r="C17" s="139"/>
      <c r="D17" s="109" t="s">
        <v>1785</v>
      </c>
      <c r="E17" s="94"/>
      <c r="F17" s="110" t="s">
        <v>1786</v>
      </c>
      <c r="G17" s="110"/>
    </row>
    <row r="18" spans="1:7" ht="21.95" customHeight="1">
      <c r="A18" s="1" t="s">
        <v>1787</v>
      </c>
      <c r="B18" s="139"/>
      <c r="C18" s="139"/>
      <c r="D18" s="19" t="s">
        <v>1788</v>
      </c>
      <c r="E18" s="21"/>
      <c r="F18" s="12" t="s">
        <v>1789</v>
      </c>
      <c r="G18" s="12" t="s">
        <v>52</v>
      </c>
    </row>
    <row r="19" spans="1:7" ht="21.95" customHeight="1">
      <c r="A19" s="1" t="s">
        <v>1790</v>
      </c>
      <c r="B19" s="139"/>
      <c r="C19" s="139"/>
      <c r="D19" s="19" t="s">
        <v>1791</v>
      </c>
      <c r="E19" s="21"/>
      <c r="F19" s="12" t="s">
        <v>1792</v>
      </c>
      <c r="G19" s="12" t="s">
        <v>52</v>
      </c>
    </row>
    <row r="20" spans="1:7" ht="21.95" customHeight="1">
      <c r="A20" s="1" t="s">
        <v>1793</v>
      </c>
      <c r="B20" s="139"/>
      <c r="C20" s="139"/>
      <c r="D20" s="19" t="s">
        <v>1794</v>
      </c>
      <c r="E20" s="21"/>
      <c r="F20" s="12" t="s">
        <v>1795</v>
      </c>
      <c r="G20" s="12" t="s">
        <v>52</v>
      </c>
    </row>
    <row r="21" spans="1:7" ht="21.95" customHeight="1">
      <c r="A21" s="1" t="s">
        <v>1796</v>
      </c>
      <c r="B21" s="139"/>
      <c r="C21" s="139"/>
      <c r="D21" s="19" t="s">
        <v>1797</v>
      </c>
      <c r="E21" s="21"/>
      <c r="F21" s="12" t="s">
        <v>1798</v>
      </c>
      <c r="G21" s="12" t="s">
        <v>52</v>
      </c>
    </row>
    <row r="22" spans="1:7" ht="21.95" customHeight="1">
      <c r="A22" s="1" t="s">
        <v>1799</v>
      </c>
      <c r="B22" s="139"/>
      <c r="C22" s="139"/>
      <c r="D22" s="19" t="s">
        <v>1800</v>
      </c>
      <c r="E22" s="21"/>
      <c r="F22" s="12" t="s">
        <v>1801</v>
      </c>
      <c r="G22" s="12" t="s">
        <v>1802</v>
      </c>
    </row>
    <row r="23" spans="1:7" ht="21.95" customHeight="1">
      <c r="A23" s="1" t="s">
        <v>1803</v>
      </c>
      <c r="B23" s="139"/>
      <c r="C23" s="139"/>
      <c r="D23" s="19" t="s">
        <v>1760</v>
      </c>
      <c r="E23" s="21"/>
      <c r="F23" s="12" t="s">
        <v>52</v>
      </c>
      <c r="G23" s="12" t="s">
        <v>52</v>
      </c>
    </row>
    <row r="24" spans="1:7" ht="21.95" customHeight="1">
      <c r="A24" s="1" t="s">
        <v>1804</v>
      </c>
      <c r="B24" s="142" t="s">
        <v>1805</v>
      </c>
      <c r="C24" s="142"/>
      <c r="D24" s="143"/>
      <c r="E24" s="21"/>
      <c r="F24" s="12" t="s">
        <v>52</v>
      </c>
      <c r="G24" s="12" t="s">
        <v>52</v>
      </c>
    </row>
    <row r="25" spans="1:7" ht="21.95" customHeight="1">
      <c r="A25" s="1" t="s">
        <v>1806</v>
      </c>
      <c r="B25" s="142" t="s">
        <v>1807</v>
      </c>
      <c r="C25" s="142"/>
      <c r="D25" s="143"/>
      <c r="E25" s="21"/>
      <c r="F25" s="12" t="s">
        <v>1808</v>
      </c>
      <c r="G25" s="12" t="s">
        <v>52</v>
      </c>
    </row>
    <row r="26" spans="1:7" ht="21.95" customHeight="1">
      <c r="A26" s="1" t="s">
        <v>1809</v>
      </c>
      <c r="B26" s="142" t="s">
        <v>1810</v>
      </c>
      <c r="C26" s="142"/>
      <c r="D26" s="143"/>
      <c r="E26" s="21"/>
      <c r="F26" s="12" t="s">
        <v>1811</v>
      </c>
      <c r="G26" s="12" t="s">
        <v>52</v>
      </c>
    </row>
    <row r="27" spans="1:7" ht="21.95" customHeight="1">
      <c r="A27" s="1" t="s">
        <v>1812</v>
      </c>
      <c r="B27" s="144" t="s">
        <v>1813</v>
      </c>
      <c r="C27" s="144"/>
      <c r="D27" s="145"/>
      <c r="E27" s="27"/>
      <c r="F27" s="12" t="s">
        <v>52</v>
      </c>
      <c r="G27" s="12" t="s">
        <v>52</v>
      </c>
    </row>
    <row r="28" spans="1:7" ht="21.95" customHeight="1">
      <c r="A28" s="1" t="s">
        <v>1814</v>
      </c>
      <c r="B28" s="142" t="s">
        <v>1815</v>
      </c>
      <c r="C28" s="142"/>
      <c r="D28" s="143"/>
      <c r="E28" s="21">
        <v>199397273</v>
      </c>
      <c r="F28" s="12" t="s">
        <v>52</v>
      </c>
      <c r="G28" s="12" t="s">
        <v>52</v>
      </c>
    </row>
    <row r="29" spans="1:7" ht="21.95" customHeight="1">
      <c r="A29" s="1" t="s">
        <v>1816</v>
      </c>
      <c r="B29" s="142" t="s">
        <v>1817</v>
      </c>
      <c r="C29" s="142"/>
      <c r="D29" s="143"/>
      <c r="E29" s="21">
        <v>19939727</v>
      </c>
      <c r="F29" s="12" t="s">
        <v>1818</v>
      </c>
      <c r="G29" s="12" t="s">
        <v>52</v>
      </c>
    </row>
    <row r="30" spans="1:7" ht="21.95" customHeight="1">
      <c r="A30" s="1" t="s">
        <v>1819</v>
      </c>
      <c r="B30" s="140" t="s">
        <v>1820</v>
      </c>
      <c r="C30" s="140"/>
      <c r="D30" s="141"/>
      <c r="E30" s="95">
        <v>219337000</v>
      </c>
      <c r="F30" s="96" t="s">
        <v>52</v>
      </c>
      <c r="G30" s="96" t="s">
        <v>52</v>
      </c>
    </row>
    <row r="31" spans="1:7" ht="21.95" customHeight="1">
      <c r="A31" s="1" t="s">
        <v>1821</v>
      </c>
      <c r="B31" s="142" t="s">
        <v>1822</v>
      </c>
      <c r="C31" s="142"/>
      <c r="D31" s="143"/>
      <c r="E31" s="26">
        <v>219337000</v>
      </c>
      <c r="F31" s="12" t="s">
        <v>52</v>
      </c>
      <c r="G31" s="12" t="s">
        <v>52</v>
      </c>
    </row>
  </sheetData>
  <mergeCells count="15">
    <mergeCell ref="B30:D30"/>
    <mergeCell ref="B31:D31"/>
    <mergeCell ref="B24:D24"/>
    <mergeCell ref="B25:D25"/>
    <mergeCell ref="B26:D26"/>
    <mergeCell ref="B27:D27"/>
    <mergeCell ref="B28:D28"/>
    <mergeCell ref="B29:D29"/>
    <mergeCell ref="B1:G1"/>
    <mergeCell ref="B2:E2"/>
    <mergeCell ref="B3:D3"/>
    <mergeCell ref="B4:B23"/>
    <mergeCell ref="C4:C7"/>
    <mergeCell ref="C8:C10"/>
    <mergeCell ref="C11:C23"/>
  </mergeCells>
  <phoneticPr fontId="2" type="noConversion"/>
  <pageMargins left="0.98425196850393704" right="0.39370078740157483" top="0.39370078740157483" bottom="0.39370078740157483" header="0.31496062992125984" footer="0"/>
  <pageSetup paperSize="9" scale="7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topLeftCell="B13" workbookViewId="0">
      <selection activeCell="F32" sqref="F32"/>
    </sheetView>
  </sheetViews>
  <sheetFormatPr defaultRowHeight="16.5"/>
  <cols>
    <col min="1" max="1" width="0" hidden="1" customWidth="1"/>
    <col min="2" max="3" width="4.625" customWidth="1"/>
    <col min="4" max="4" width="35.625" customWidth="1"/>
    <col min="5" max="5" width="15.625" customWidth="1"/>
    <col min="6" max="6" width="63.5" customWidth="1"/>
    <col min="7" max="7" width="32" customWidth="1"/>
  </cols>
  <sheetData>
    <row r="1" spans="1:7" s="23" customFormat="1" ht="45.75" customHeight="1">
      <c r="B1" s="136" t="s">
        <v>1860</v>
      </c>
      <c r="C1" s="136"/>
      <c r="D1" s="136"/>
      <c r="E1" s="136"/>
      <c r="F1" s="136"/>
      <c r="G1" s="136"/>
    </row>
    <row r="2" spans="1:7" s="24" customFormat="1" ht="33" customHeight="1">
      <c r="B2" s="137" t="s">
        <v>1746</v>
      </c>
      <c r="C2" s="137"/>
      <c r="D2" s="137"/>
      <c r="E2" s="137"/>
      <c r="F2" s="30" t="str">
        <f>"금액 : 금"&amp;NUMBERSTRING(E30,1)&amp;"원정"</f>
        <v>금액 : 금일억삼백사십오만팔천원정</v>
      </c>
      <c r="G2" s="31">
        <f>E30</f>
        <v>103458000</v>
      </c>
    </row>
    <row r="3" spans="1:7" s="24" customFormat="1" ht="33" customHeight="1">
      <c r="B3" s="138" t="s">
        <v>1747</v>
      </c>
      <c r="C3" s="138"/>
      <c r="D3" s="138"/>
      <c r="E3" s="111" t="s">
        <v>1877</v>
      </c>
      <c r="F3" s="25" t="s">
        <v>1748</v>
      </c>
      <c r="G3" s="25" t="s">
        <v>467</v>
      </c>
    </row>
    <row r="4" spans="1:7" ht="21.95" customHeight="1">
      <c r="A4" s="4" t="s">
        <v>1753</v>
      </c>
      <c r="B4" s="139" t="s">
        <v>1749</v>
      </c>
      <c r="C4" s="139" t="s">
        <v>1750</v>
      </c>
      <c r="D4" s="20" t="s">
        <v>1754</v>
      </c>
      <c r="E4" s="26"/>
      <c r="F4" s="18" t="s">
        <v>52</v>
      </c>
      <c r="G4" s="18" t="s">
        <v>52</v>
      </c>
    </row>
    <row r="5" spans="1:7" ht="21.95" customHeight="1">
      <c r="A5" s="4" t="s">
        <v>1755</v>
      </c>
      <c r="B5" s="139"/>
      <c r="C5" s="139"/>
      <c r="D5" s="20" t="s">
        <v>1756</v>
      </c>
      <c r="E5" s="21"/>
      <c r="F5" s="18" t="s">
        <v>52</v>
      </c>
      <c r="G5" s="18" t="s">
        <v>52</v>
      </c>
    </row>
    <row r="6" spans="1:7" ht="21.95" customHeight="1">
      <c r="A6" s="4" t="s">
        <v>1757</v>
      </c>
      <c r="B6" s="139"/>
      <c r="C6" s="139"/>
      <c r="D6" s="29" t="s">
        <v>1758</v>
      </c>
      <c r="E6" s="28"/>
      <c r="F6" s="18" t="s">
        <v>52</v>
      </c>
      <c r="G6" s="18" t="s">
        <v>52</v>
      </c>
    </row>
    <row r="7" spans="1:7" ht="21.95" customHeight="1">
      <c r="A7" s="4" t="s">
        <v>1759</v>
      </c>
      <c r="B7" s="139"/>
      <c r="C7" s="139"/>
      <c r="D7" s="20" t="s">
        <v>1760</v>
      </c>
      <c r="E7" s="21"/>
      <c r="F7" s="18" t="s">
        <v>52</v>
      </c>
      <c r="G7" s="18" t="s">
        <v>52</v>
      </c>
    </row>
    <row r="8" spans="1:7" ht="21.95" customHeight="1">
      <c r="A8" s="4" t="s">
        <v>1761</v>
      </c>
      <c r="B8" s="139"/>
      <c r="C8" s="139" t="s">
        <v>1751</v>
      </c>
      <c r="D8" s="20" t="s">
        <v>1762</v>
      </c>
      <c r="E8" s="26"/>
      <c r="F8" s="18" t="s">
        <v>52</v>
      </c>
      <c r="G8" s="18" t="s">
        <v>52</v>
      </c>
    </row>
    <row r="9" spans="1:7" ht="21.95" customHeight="1">
      <c r="A9" s="4" t="s">
        <v>1763</v>
      </c>
      <c r="B9" s="139"/>
      <c r="C9" s="139"/>
      <c r="D9" s="20" t="s">
        <v>1764</v>
      </c>
      <c r="E9" s="21"/>
      <c r="F9" s="18" t="s">
        <v>1765</v>
      </c>
      <c r="G9" s="18" t="s">
        <v>52</v>
      </c>
    </row>
    <row r="10" spans="1:7" ht="21.95" customHeight="1">
      <c r="A10" s="4" t="s">
        <v>1766</v>
      </c>
      <c r="B10" s="139"/>
      <c r="C10" s="139"/>
      <c r="D10" s="20" t="s">
        <v>1760</v>
      </c>
      <c r="E10" s="21"/>
      <c r="F10" s="18" t="s">
        <v>52</v>
      </c>
      <c r="G10" s="18" t="s">
        <v>52</v>
      </c>
    </row>
    <row r="11" spans="1:7" ht="21.95" customHeight="1">
      <c r="A11" s="4" t="s">
        <v>1767</v>
      </c>
      <c r="B11" s="139"/>
      <c r="C11" s="139" t="s">
        <v>1752</v>
      </c>
      <c r="D11" s="20" t="s">
        <v>1768</v>
      </c>
      <c r="E11" s="26"/>
      <c r="F11" s="18" t="s">
        <v>52</v>
      </c>
      <c r="G11" s="18" t="s">
        <v>52</v>
      </c>
    </row>
    <row r="12" spans="1:7" ht="21.95" customHeight="1">
      <c r="A12" s="4" t="s">
        <v>1769</v>
      </c>
      <c r="B12" s="139"/>
      <c r="C12" s="139"/>
      <c r="D12" s="20" t="s">
        <v>1770</v>
      </c>
      <c r="E12" s="21"/>
      <c r="F12" s="18" t="s">
        <v>1771</v>
      </c>
      <c r="G12" s="18" t="s">
        <v>52</v>
      </c>
    </row>
    <row r="13" spans="1:7" ht="21.95" customHeight="1">
      <c r="A13" s="4" t="s">
        <v>1772</v>
      </c>
      <c r="B13" s="139"/>
      <c r="C13" s="139"/>
      <c r="D13" s="20" t="s">
        <v>1773</v>
      </c>
      <c r="E13" s="21"/>
      <c r="F13" s="18" t="s">
        <v>1774</v>
      </c>
      <c r="G13" s="18" t="s">
        <v>52</v>
      </c>
    </row>
    <row r="14" spans="1:7" ht="21.95" customHeight="1">
      <c r="A14" s="4" t="s">
        <v>1775</v>
      </c>
      <c r="B14" s="139"/>
      <c r="C14" s="139"/>
      <c r="D14" s="20" t="s">
        <v>1776</v>
      </c>
      <c r="E14" s="21"/>
      <c r="F14" s="18" t="s">
        <v>1777</v>
      </c>
      <c r="G14" s="18" t="s">
        <v>52</v>
      </c>
    </row>
    <row r="15" spans="1:7" ht="21.95" customHeight="1">
      <c r="A15" s="4" t="s">
        <v>1778</v>
      </c>
      <c r="B15" s="139"/>
      <c r="C15" s="139"/>
      <c r="D15" s="20" t="s">
        <v>1779</v>
      </c>
      <c r="E15" s="21"/>
      <c r="F15" s="18" t="s">
        <v>1780</v>
      </c>
      <c r="G15" s="18" t="s">
        <v>52</v>
      </c>
    </row>
    <row r="16" spans="1:7" ht="21.95" customHeight="1">
      <c r="A16" s="4" t="s">
        <v>1781</v>
      </c>
      <c r="B16" s="139"/>
      <c r="C16" s="139"/>
      <c r="D16" s="20" t="s">
        <v>1782</v>
      </c>
      <c r="E16" s="21"/>
      <c r="F16" s="18" t="s">
        <v>1783</v>
      </c>
      <c r="G16" s="18" t="s">
        <v>52</v>
      </c>
    </row>
    <row r="17" spans="1:7" ht="21.95" customHeight="1">
      <c r="A17" s="4" t="s">
        <v>1784</v>
      </c>
      <c r="B17" s="139"/>
      <c r="C17" s="139"/>
      <c r="D17" s="20" t="s">
        <v>1785</v>
      </c>
      <c r="E17" s="21"/>
      <c r="F17" s="18" t="s">
        <v>1786</v>
      </c>
      <c r="G17" s="18"/>
    </row>
    <row r="18" spans="1:7" ht="21.95" customHeight="1">
      <c r="A18" s="4" t="s">
        <v>1787</v>
      </c>
      <c r="B18" s="139"/>
      <c r="C18" s="139"/>
      <c r="D18" s="20" t="s">
        <v>1788</v>
      </c>
      <c r="E18" s="21"/>
      <c r="F18" s="18" t="s">
        <v>1789</v>
      </c>
      <c r="G18" s="18" t="s">
        <v>52</v>
      </c>
    </row>
    <row r="19" spans="1:7" ht="21.95" customHeight="1">
      <c r="A19" s="4" t="s">
        <v>1790</v>
      </c>
      <c r="B19" s="139"/>
      <c r="C19" s="139"/>
      <c r="D19" s="20" t="s">
        <v>1791</v>
      </c>
      <c r="E19" s="21"/>
      <c r="F19" s="18" t="s">
        <v>1792</v>
      </c>
      <c r="G19" s="18" t="s">
        <v>52</v>
      </c>
    </row>
    <row r="20" spans="1:7" ht="21.95" customHeight="1">
      <c r="A20" s="4" t="s">
        <v>1793</v>
      </c>
      <c r="B20" s="139"/>
      <c r="C20" s="139"/>
      <c r="D20" s="20" t="s">
        <v>1794</v>
      </c>
      <c r="E20" s="21"/>
      <c r="F20" s="18" t="s">
        <v>1795</v>
      </c>
      <c r="G20" s="18" t="s">
        <v>52</v>
      </c>
    </row>
    <row r="21" spans="1:7" ht="21.95" customHeight="1">
      <c r="A21" s="4" t="s">
        <v>1796</v>
      </c>
      <c r="B21" s="139"/>
      <c r="C21" s="139"/>
      <c r="D21" s="20" t="s">
        <v>1797</v>
      </c>
      <c r="E21" s="21"/>
      <c r="F21" s="18" t="s">
        <v>1798</v>
      </c>
      <c r="G21" s="18" t="s">
        <v>52</v>
      </c>
    </row>
    <row r="22" spans="1:7" ht="21.95" customHeight="1">
      <c r="A22" s="4" t="s">
        <v>1799</v>
      </c>
      <c r="B22" s="139"/>
      <c r="C22" s="139"/>
      <c r="D22" s="20" t="s">
        <v>1800</v>
      </c>
      <c r="E22" s="21"/>
      <c r="F22" s="18" t="s">
        <v>1801</v>
      </c>
      <c r="G22" s="18" t="s">
        <v>1802</v>
      </c>
    </row>
    <row r="23" spans="1:7" ht="21.95" customHeight="1">
      <c r="A23" s="4" t="s">
        <v>1803</v>
      </c>
      <c r="B23" s="139"/>
      <c r="C23" s="139"/>
      <c r="D23" s="20" t="s">
        <v>1760</v>
      </c>
      <c r="E23" s="21"/>
      <c r="F23" s="18" t="s">
        <v>52</v>
      </c>
      <c r="G23" s="18" t="s">
        <v>52</v>
      </c>
    </row>
    <row r="24" spans="1:7" ht="21.95" customHeight="1">
      <c r="A24" s="4" t="s">
        <v>1804</v>
      </c>
      <c r="B24" s="142" t="s">
        <v>1805</v>
      </c>
      <c r="C24" s="142"/>
      <c r="D24" s="143"/>
      <c r="E24" s="21"/>
      <c r="F24" s="18" t="s">
        <v>52</v>
      </c>
      <c r="G24" s="18" t="s">
        <v>52</v>
      </c>
    </row>
    <row r="25" spans="1:7" ht="21.95" customHeight="1">
      <c r="A25" s="4" t="s">
        <v>1806</v>
      </c>
      <c r="B25" s="142" t="s">
        <v>1807</v>
      </c>
      <c r="C25" s="142"/>
      <c r="D25" s="143"/>
      <c r="E25" s="21"/>
      <c r="F25" s="18" t="s">
        <v>1808</v>
      </c>
      <c r="G25" s="18" t="s">
        <v>52</v>
      </c>
    </row>
    <row r="26" spans="1:7" ht="21.95" customHeight="1">
      <c r="A26" s="4" t="s">
        <v>1809</v>
      </c>
      <c r="B26" s="142" t="s">
        <v>1810</v>
      </c>
      <c r="C26" s="142"/>
      <c r="D26" s="143"/>
      <c r="E26" s="21"/>
      <c r="F26" s="18" t="s">
        <v>1811</v>
      </c>
      <c r="G26" s="18" t="s">
        <v>52</v>
      </c>
    </row>
    <row r="27" spans="1:7" ht="21.95" customHeight="1">
      <c r="A27" s="4" t="s">
        <v>1812</v>
      </c>
      <c r="B27" s="144" t="s">
        <v>1813</v>
      </c>
      <c r="C27" s="144"/>
      <c r="D27" s="145"/>
      <c r="E27" s="27"/>
      <c r="F27" s="18" t="s">
        <v>52</v>
      </c>
      <c r="G27" s="18" t="s">
        <v>52</v>
      </c>
    </row>
    <row r="28" spans="1:7" ht="21.95" customHeight="1">
      <c r="A28" s="4" t="s">
        <v>1814</v>
      </c>
      <c r="B28" s="142" t="s">
        <v>1815</v>
      </c>
      <c r="C28" s="142"/>
      <c r="D28" s="143"/>
      <c r="E28" s="21">
        <v>94052728</v>
      </c>
      <c r="F28" s="18" t="s">
        <v>52</v>
      </c>
      <c r="G28" s="18" t="s">
        <v>52</v>
      </c>
    </row>
    <row r="29" spans="1:7" ht="21.95" customHeight="1">
      <c r="A29" s="4" t="s">
        <v>1816</v>
      </c>
      <c r="B29" s="142" t="s">
        <v>1817</v>
      </c>
      <c r="C29" s="142"/>
      <c r="D29" s="143"/>
      <c r="E29" s="21">
        <v>9405272</v>
      </c>
      <c r="F29" s="18" t="s">
        <v>1818</v>
      </c>
      <c r="G29" s="18" t="s">
        <v>52</v>
      </c>
    </row>
    <row r="30" spans="1:7" ht="21.95" customHeight="1">
      <c r="A30" s="4" t="s">
        <v>1819</v>
      </c>
      <c r="B30" s="140" t="s">
        <v>1820</v>
      </c>
      <c r="C30" s="140"/>
      <c r="D30" s="141"/>
      <c r="E30" s="95">
        <v>103458000</v>
      </c>
      <c r="F30" s="96" t="s">
        <v>52</v>
      </c>
      <c r="G30" s="96" t="s">
        <v>52</v>
      </c>
    </row>
    <row r="31" spans="1:7" ht="21.95" customHeight="1">
      <c r="A31" s="4" t="s">
        <v>1821</v>
      </c>
      <c r="B31" s="142" t="s">
        <v>1822</v>
      </c>
      <c r="C31" s="142"/>
      <c r="D31" s="143"/>
      <c r="E31" s="26">
        <v>103458000</v>
      </c>
      <c r="F31" s="18" t="s">
        <v>52</v>
      </c>
      <c r="G31" s="18" t="s">
        <v>52</v>
      </c>
    </row>
  </sheetData>
  <mergeCells count="15">
    <mergeCell ref="B1:G1"/>
    <mergeCell ref="B2:E2"/>
    <mergeCell ref="B3:D3"/>
    <mergeCell ref="B4:B23"/>
    <mergeCell ref="C4:C7"/>
    <mergeCell ref="C8:C10"/>
    <mergeCell ref="C11:C23"/>
    <mergeCell ref="B30:D30"/>
    <mergeCell ref="B31:D31"/>
    <mergeCell ref="B24:D24"/>
    <mergeCell ref="B25:D25"/>
    <mergeCell ref="B26:D26"/>
    <mergeCell ref="B27:D27"/>
    <mergeCell ref="B28:D28"/>
    <mergeCell ref="B29:D29"/>
  </mergeCells>
  <phoneticPr fontId="2" type="noConversion"/>
  <pageMargins left="0.98425196850393704" right="0.39370078740157483" top="0.39370078740157483" bottom="0.39370078740157483" header="0.31496062992125984" footer="0"/>
  <pageSetup paperSize="9" scale="7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workbookViewId="0">
      <pane xSplit="4" ySplit="4" topLeftCell="E5" activePane="bottomRight" state="frozen"/>
      <selection activeCell="D11" sqref="D11"/>
      <selection pane="topRight" activeCell="D11" sqref="D11"/>
      <selection pane="bottomLeft" activeCell="D11" sqref="D11"/>
      <selection pane="bottomRight" activeCell="A2" sqref="A2:M2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20" s="32" customFormat="1" ht="30" customHeight="1">
      <c r="A2" s="149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20" ht="30" customHeight="1">
      <c r="A3" s="150" t="s">
        <v>2</v>
      </c>
      <c r="B3" s="150" t="s">
        <v>3</v>
      </c>
      <c r="C3" s="150" t="s">
        <v>4</v>
      </c>
      <c r="D3" s="150" t="s">
        <v>5</v>
      </c>
      <c r="E3" s="150" t="s">
        <v>1878</v>
      </c>
      <c r="F3" s="150"/>
      <c r="G3" s="150" t="s">
        <v>1879</v>
      </c>
      <c r="H3" s="150"/>
      <c r="I3" s="150" t="s">
        <v>1880</v>
      </c>
      <c r="J3" s="150"/>
      <c r="K3" s="150" t="s">
        <v>1881</v>
      </c>
      <c r="L3" s="150"/>
      <c r="M3" s="150" t="s">
        <v>12</v>
      </c>
      <c r="N3" s="152" t="s">
        <v>13</v>
      </c>
      <c r="O3" s="152" t="s">
        <v>14</v>
      </c>
      <c r="P3" s="152" t="s">
        <v>15</v>
      </c>
      <c r="Q3" s="152" t="s">
        <v>16</v>
      </c>
      <c r="R3" s="152" t="s">
        <v>17</v>
      </c>
      <c r="S3" s="152" t="s">
        <v>18</v>
      </c>
      <c r="T3" s="152" t="s">
        <v>19</v>
      </c>
    </row>
    <row r="4" spans="1:20" ht="30" customHeight="1">
      <c r="A4" s="151"/>
      <c r="B4" s="151"/>
      <c r="C4" s="151"/>
      <c r="D4" s="151"/>
      <c r="E4" s="33" t="s">
        <v>7</v>
      </c>
      <c r="F4" s="33" t="s">
        <v>8</v>
      </c>
      <c r="G4" s="33" t="s">
        <v>7</v>
      </c>
      <c r="H4" s="33" t="s">
        <v>8</v>
      </c>
      <c r="I4" s="33" t="s">
        <v>7</v>
      </c>
      <c r="J4" s="33" t="s">
        <v>8</v>
      </c>
      <c r="K4" s="33" t="s">
        <v>7</v>
      </c>
      <c r="L4" s="33" t="s">
        <v>8</v>
      </c>
      <c r="M4" s="151"/>
      <c r="N4" s="152"/>
      <c r="O4" s="152"/>
      <c r="P4" s="152"/>
      <c r="Q4" s="152"/>
      <c r="R4" s="152"/>
      <c r="S4" s="152"/>
      <c r="T4" s="152"/>
    </row>
    <row r="5" spans="1:20" s="24" customFormat="1" ht="30" customHeight="1">
      <c r="A5" s="146" t="s">
        <v>51</v>
      </c>
      <c r="B5" s="147"/>
      <c r="C5" s="34" t="s">
        <v>52</v>
      </c>
      <c r="D5" s="35">
        <v>1</v>
      </c>
      <c r="E5" s="36">
        <f>F6</f>
        <v>0</v>
      </c>
      <c r="F5" s="36">
        <f t="shared" ref="F5:F23" si="0">E5*D5</f>
        <v>0</v>
      </c>
      <c r="G5" s="36">
        <f>H6</f>
        <v>0</v>
      </c>
      <c r="H5" s="36">
        <f t="shared" ref="H5:H23" si="1">G5*D5</f>
        <v>0</v>
      </c>
      <c r="I5" s="36">
        <f>J6</f>
        <v>0</v>
      </c>
      <c r="J5" s="36">
        <f t="shared" ref="J5:J23" si="2">I5*D5</f>
        <v>0</v>
      </c>
      <c r="K5" s="36">
        <f t="shared" ref="K5:K23" si="3">E5+G5+I5</f>
        <v>0</v>
      </c>
      <c r="L5" s="36">
        <f t="shared" ref="L5:L23" si="4">F5+H5+J5</f>
        <v>0</v>
      </c>
      <c r="M5" s="34" t="s">
        <v>52</v>
      </c>
      <c r="N5" s="37" t="s">
        <v>53</v>
      </c>
      <c r="O5" s="37" t="s">
        <v>52</v>
      </c>
      <c r="P5" s="37" t="s">
        <v>52</v>
      </c>
      <c r="Q5" s="37" t="s">
        <v>52</v>
      </c>
      <c r="R5" s="38">
        <v>1</v>
      </c>
      <c r="S5" s="37" t="s">
        <v>52</v>
      </c>
      <c r="T5" s="39"/>
    </row>
    <row r="6" spans="1:20" s="24" customFormat="1" ht="30" customHeight="1">
      <c r="A6" s="34" t="s">
        <v>54</v>
      </c>
      <c r="B6" s="34" t="s">
        <v>52</v>
      </c>
      <c r="C6" s="34" t="s">
        <v>52</v>
      </c>
      <c r="D6" s="35">
        <v>1</v>
      </c>
      <c r="E6" s="36">
        <f>F7+F8+F9+F10+F11+F12+F13+F14+F15+F16+F17+F18+F19+F20+F21</f>
        <v>0</v>
      </c>
      <c r="F6" s="36">
        <f t="shared" si="0"/>
        <v>0</v>
      </c>
      <c r="G6" s="36">
        <f>H7+H8+H9+H10+H11+H12+H13+H14+H15+H16+H17+H18+H19+H20+H21</f>
        <v>0</v>
      </c>
      <c r="H6" s="36">
        <f t="shared" si="1"/>
        <v>0</v>
      </c>
      <c r="I6" s="36">
        <f>J7+J8+J9+J10+J11+J12+J13+J14+J15+J16+J17+J18+J19+J20+J21</f>
        <v>0</v>
      </c>
      <c r="J6" s="36">
        <f t="shared" si="2"/>
        <v>0</v>
      </c>
      <c r="K6" s="36">
        <f t="shared" si="3"/>
        <v>0</v>
      </c>
      <c r="L6" s="36">
        <f t="shared" si="4"/>
        <v>0</v>
      </c>
      <c r="M6" s="34" t="s">
        <v>52</v>
      </c>
      <c r="N6" s="37" t="s">
        <v>55</v>
      </c>
      <c r="O6" s="37" t="s">
        <v>52</v>
      </c>
      <c r="P6" s="37" t="s">
        <v>53</v>
      </c>
      <c r="Q6" s="37" t="s">
        <v>52</v>
      </c>
      <c r="R6" s="38">
        <v>2</v>
      </c>
      <c r="S6" s="37" t="s">
        <v>52</v>
      </c>
      <c r="T6" s="39"/>
    </row>
    <row r="7" spans="1:20" ht="30" customHeight="1">
      <c r="A7" s="8" t="s">
        <v>56</v>
      </c>
      <c r="B7" s="8" t="s">
        <v>52</v>
      </c>
      <c r="C7" s="8" t="s">
        <v>52</v>
      </c>
      <c r="D7" s="9">
        <v>1</v>
      </c>
      <c r="E7" s="10">
        <f>공종별내역서!F29</f>
        <v>0</v>
      </c>
      <c r="F7" s="10">
        <f t="shared" si="0"/>
        <v>0</v>
      </c>
      <c r="G7" s="10">
        <f>공종별내역서!H29</f>
        <v>0</v>
      </c>
      <c r="H7" s="10">
        <f t="shared" si="1"/>
        <v>0</v>
      </c>
      <c r="I7" s="10">
        <f>공종별내역서!J29</f>
        <v>0</v>
      </c>
      <c r="J7" s="10">
        <f t="shared" si="2"/>
        <v>0</v>
      </c>
      <c r="K7" s="10">
        <f t="shared" si="3"/>
        <v>0</v>
      </c>
      <c r="L7" s="10">
        <f t="shared" si="4"/>
        <v>0</v>
      </c>
      <c r="M7" s="8" t="s">
        <v>52</v>
      </c>
      <c r="N7" s="2" t="s">
        <v>57</v>
      </c>
      <c r="O7" s="2" t="s">
        <v>52</v>
      </c>
      <c r="P7" s="2" t="s">
        <v>55</v>
      </c>
      <c r="Q7" s="2" t="s">
        <v>52</v>
      </c>
      <c r="R7" s="3">
        <v>3</v>
      </c>
      <c r="S7" s="2" t="s">
        <v>52</v>
      </c>
      <c r="T7" s="7"/>
    </row>
    <row r="8" spans="1:20" ht="30" customHeight="1">
      <c r="A8" s="8" t="s">
        <v>80</v>
      </c>
      <c r="B8" s="8" t="s">
        <v>52</v>
      </c>
      <c r="C8" s="8" t="s">
        <v>52</v>
      </c>
      <c r="D8" s="9">
        <v>1</v>
      </c>
      <c r="E8" s="10">
        <f>공종별내역서!F55</f>
        <v>0</v>
      </c>
      <c r="F8" s="10">
        <f t="shared" si="0"/>
        <v>0</v>
      </c>
      <c r="G8" s="10">
        <f>공종별내역서!H55</f>
        <v>0</v>
      </c>
      <c r="H8" s="10">
        <f t="shared" si="1"/>
        <v>0</v>
      </c>
      <c r="I8" s="10">
        <f>공종별내역서!J55</f>
        <v>0</v>
      </c>
      <c r="J8" s="10">
        <f t="shared" si="2"/>
        <v>0</v>
      </c>
      <c r="K8" s="10">
        <f t="shared" si="3"/>
        <v>0</v>
      </c>
      <c r="L8" s="10">
        <f t="shared" si="4"/>
        <v>0</v>
      </c>
      <c r="M8" s="8" t="s">
        <v>52</v>
      </c>
      <c r="N8" s="2" t="s">
        <v>81</v>
      </c>
      <c r="O8" s="2" t="s">
        <v>52</v>
      </c>
      <c r="P8" s="2" t="s">
        <v>55</v>
      </c>
      <c r="Q8" s="2" t="s">
        <v>52</v>
      </c>
      <c r="R8" s="3">
        <v>3</v>
      </c>
      <c r="S8" s="2" t="s">
        <v>52</v>
      </c>
      <c r="T8" s="7"/>
    </row>
    <row r="9" spans="1:20" ht="30" customHeight="1">
      <c r="A9" s="8" t="s">
        <v>103</v>
      </c>
      <c r="B9" s="8" t="s">
        <v>52</v>
      </c>
      <c r="C9" s="8" t="s">
        <v>52</v>
      </c>
      <c r="D9" s="9">
        <v>1</v>
      </c>
      <c r="E9" s="10">
        <f>공종별내역서!F81</f>
        <v>0</v>
      </c>
      <c r="F9" s="10">
        <f t="shared" si="0"/>
        <v>0</v>
      </c>
      <c r="G9" s="10">
        <f>공종별내역서!H81</f>
        <v>0</v>
      </c>
      <c r="H9" s="10">
        <f t="shared" si="1"/>
        <v>0</v>
      </c>
      <c r="I9" s="10">
        <f>공종별내역서!J81</f>
        <v>0</v>
      </c>
      <c r="J9" s="10">
        <f t="shared" si="2"/>
        <v>0</v>
      </c>
      <c r="K9" s="10">
        <f t="shared" si="3"/>
        <v>0</v>
      </c>
      <c r="L9" s="10">
        <f t="shared" si="4"/>
        <v>0</v>
      </c>
      <c r="M9" s="8" t="s">
        <v>52</v>
      </c>
      <c r="N9" s="2" t="s">
        <v>104</v>
      </c>
      <c r="O9" s="2" t="s">
        <v>52</v>
      </c>
      <c r="P9" s="2" t="s">
        <v>55</v>
      </c>
      <c r="Q9" s="2" t="s">
        <v>52</v>
      </c>
      <c r="R9" s="3">
        <v>3</v>
      </c>
      <c r="S9" s="2" t="s">
        <v>52</v>
      </c>
      <c r="T9" s="7"/>
    </row>
    <row r="10" spans="1:20" ht="30" customHeight="1">
      <c r="A10" s="8" t="s">
        <v>143</v>
      </c>
      <c r="B10" s="8" t="s">
        <v>52</v>
      </c>
      <c r="C10" s="8" t="s">
        <v>52</v>
      </c>
      <c r="D10" s="9">
        <v>1</v>
      </c>
      <c r="E10" s="10">
        <f>공종별내역서!F107</f>
        <v>0</v>
      </c>
      <c r="F10" s="10">
        <f t="shared" si="0"/>
        <v>0</v>
      </c>
      <c r="G10" s="10">
        <f>공종별내역서!H107</f>
        <v>0</v>
      </c>
      <c r="H10" s="10">
        <f t="shared" si="1"/>
        <v>0</v>
      </c>
      <c r="I10" s="10">
        <f>공종별내역서!J107</f>
        <v>0</v>
      </c>
      <c r="J10" s="10">
        <f t="shared" si="2"/>
        <v>0</v>
      </c>
      <c r="K10" s="10">
        <f t="shared" si="3"/>
        <v>0</v>
      </c>
      <c r="L10" s="10">
        <f t="shared" si="4"/>
        <v>0</v>
      </c>
      <c r="M10" s="8" t="s">
        <v>52</v>
      </c>
      <c r="N10" s="2" t="s">
        <v>144</v>
      </c>
      <c r="O10" s="2" t="s">
        <v>52</v>
      </c>
      <c r="P10" s="2" t="s">
        <v>55</v>
      </c>
      <c r="Q10" s="2" t="s">
        <v>52</v>
      </c>
      <c r="R10" s="3">
        <v>3</v>
      </c>
      <c r="S10" s="2" t="s">
        <v>52</v>
      </c>
      <c r="T10" s="7"/>
    </row>
    <row r="11" spans="1:20" ht="30" customHeight="1">
      <c r="A11" s="8" t="s">
        <v>168</v>
      </c>
      <c r="B11" s="8" t="s">
        <v>52</v>
      </c>
      <c r="C11" s="8" t="s">
        <v>52</v>
      </c>
      <c r="D11" s="9">
        <v>1</v>
      </c>
      <c r="E11" s="10">
        <f>공종별내역서!F133</f>
        <v>0</v>
      </c>
      <c r="F11" s="10">
        <f t="shared" si="0"/>
        <v>0</v>
      </c>
      <c r="G11" s="10">
        <f>공종별내역서!H133</f>
        <v>0</v>
      </c>
      <c r="H11" s="10">
        <f t="shared" si="1"/>
        <v>0</v>
      </c>
      <c r="I11" s="10">
        <f>공종별내역서!J133</f>
        <v>0</v>
      </c>
      <c r="J11" s="10">
        <f t="shared" si="2"/>
        <v>0</v>
      </c>
      <c r="K11" s="10">
        <f t="shared" si="3"/>
        <v>0</v>
      </c>
      <c r="L11" s="10">
        <f t="shared" si="4"/>
        <v>0</v>
      </c>
      <c r="M11" s="8" t="s">
        <v>52</v>
      </c>
      <c r="N11" s="2" t="s">
        <v>169</v>
      </c>
      <c r="O11" s="2" t="s">
        <v>52</v>
      </c>
      <c r="P11" s="2" t="s">
        <v>55</v>
      </c>
      <c r="Q11" s="2" t="s">
        <v>52</v>
      </c>
      <c r="R11" s="3">
        <v>3</v>
      </c>
      <c r="S11" s="2" t="s">
        <v>52</v>
      </c>
      <c r="T11" s="7"/>
    </row>
    <row r="12" spans="1:20" ht="30" customHeight="1">
      <c r="A12" s="8" t="s">
        <v>188</v>
      </c>
      <c r="B12" s="8" t="s">
        <v>52</v>
      </c>
      <c r="C12" s="8" t="s">
        <v>52</v>
      </c>
      <c r="D12" s="9">
        <v>1</v>
      </c>
      <c r="E12" s="10">
        <f>공종별내역서!F159</f>
        <v>0</v>
      </c>
      <c r="F12" s="10">
        <f t="shared" si="0"/>
        <v>0</v>
      </c>
      <c r="G12" s="10">
        <f>공종별내역서!H159</f>
        <v>0</v>
      </c>
      <c r="H12" s="10">
        <f t="shared" si="1"/>
        <v>0</v>
      </c>
      <c r="I12" s="10">
        <f>공종별내역서!J159</f>
        <v>0</v>
      </c>
      <c r="J12" s="10">
        <f t="shared" si="2"/>
        <v>0</v>
      </c>
      <c r="K12" s="10">
        <f t="shared" si="3"/>
        <v>0</v>
      </c>
      <c r="L12" s="10">
        <f t="shared" si="4"/>
        <v>0</v>
      </c>
      <c r="M12" s="8" t="s">
        <v>52</v>
      </c>
      <c r="N12" s="2" t="s">
        <v>189</v>
      </c>
      <c r="O12" s="2" t="s">
        <v>52</v>
      </c>
      <c r="P12" s="2" t="s">
        <v>55</v>
      </c>
      <c r="Q12" s="2" t="s">
        <v>52</v>
      </c>
      <c r="R12" s="3">
        <v>3</v>
      </c>
      <c r="S12" s="2" t="s">
        <v>52</v>
      </c>
      <c r="T12" s="7"/>
    </row>
    <row r="13" spans="1:20" ht="30" customHeight="1">
      <c r="A13" s="8" t="s">
        <v>204</v>
      </c>
      <c r="B13" s="8" t="s">
        <v>52</v>
      </c>
      <c r="C13" s="8" t="s">
        <v>52</v>
      </c>
      <c r="D13" s="9">
        <v>1</v>
      </c>
      <c r="E13" s="10">
        <f>공종별내역서!F185</f>
        <v>0</v>
      </c>
      <c r="F13" s="10">
        <f t="shared" si="0"/>
        <v>0</v>
      </c>
      <c r="G13" s="10">
        <f>공종별내역서!H185</f>
        <v>0</v>
      </c>
      <c r="H13" s="10">
        <f t="shared" si="1"/>
        <v>0</v>
      </c>
      <c r="I13" s="10">
        <f>공종별내역서!J185</f>
        <v>0</v>
      </c>
      <c r="J13" s="10">
        <f t="shared" si="2"/>
        <v>0</v>
      </c>
      <c r="K13" s="10">
        <f t="shared" si="3"/>
        <v>0</v>
      </c>
      <c r="L13" s="10">
        <f t="shared" si="4"/>
        <v>0</v>
      </c>
      <c r="M13" s="8" t="s">
        <v>52</v>
      </c>
      <c r="N13" s="2" t="s">
        <v>205</v>
      </c>
      <c r="O13" s="2" t="s">
        <v>52</v>
      </c>
      <c r="P13" s="2" t="s">
        <v>55</v>
      </c>
      <c r="Q13" s="2" t="s">
        <v>52</v>
      </c>
      <c r="R13" s="3">
        <v>3</v>
      </c>
      <c r="S13" s="2" t="s">
        <v>52</v>
      </c>
      <c r="T13" s="7"/>
    </row>
    <row r="14" spans="1:20" ht="30" customHeight="1">
      <c r="A14" s="8" t="s">
        <v>244</v>
      </c>
      <c r="B14" s="8" t="s">
        <v>52</v>
      </c>
      <c r="C14" s="8" t="s">
        <v>52</v>
      </c>
      <c r="D14" s="9">
        <v>1</v>
      </c>
      <c r="E14" s="10">
        <f>공종별내역서!F211</f>
        <v>0</v>
      </c>
      <c r="F14" s="10">
        <f t="shared" si="0"/>
        <v>0</v>
      </c>
      <c r="G14" s="10">
        <f>공종별내역서!H211</f>
        <v>0</v>
      </c>
      <c r="H14" s="10">
        <f t="shared" si="1"/>
        <v>0</v>
      </c>
      <c r="I14" s="10">
        <f>공종별내역서!J211</f>
        <v>0</v>
      </c>
      <c r="J14" s="10">
        <f t="shared" si="2"/>
        <v>0</v>
      </c>
      <c r="K14" s="10">
        <f t="shared" si="3"/>
        <v>0</v>
      </c>
      <c r="L14" s="10">
        <f t="shared" si="4"/>
        <v>0</v>
      </c>
      <c r="M14" s="8" t="s">
        <v>52</v>
      </c>
      <c r="N14" s="2" t="s">
        <v>245</v>
      </c>
      <c r="O14" s="2" t="s">
        <v>52</v>
      </c>
      <c r="P14" s="2" t="s">
        <v>55</v>
      </c>
      <c r="Q14" s="2" t="s">
        <v>52</v>
      </c>
      <c r="R14" s="3">
        <v>3</v>
      </c>
      <c r="S14" s="2" t="s">
        <v>52</v>
      </c>
      <c r="T14" s="7"/>
    </row>
    <row r="15" spans="1:20" ht="30" customHeight="1">
      <c r="A15" s="8" t="s">
        <v>260</v>
      </c>
      <c r="B15" s="8" t="s">
        <v>52</v>
      </c>
      <c r="C15" s="8" t="s">
        <v>52</v>
      </c>
      <c r="D15" s="9">
        <v>1</v>
      </c>
      <c r="E15" s="10">
        <f>공종별내역서!F237</f>
        <v>0</v>
      </c>
      <c r="F15" s="10">
        <f t="shared" si="0"/>
        <v>0</v>
      </c>
      <c r="G15" s="10">
        <f>공종별내역서!H237</f>
        <v>0</v>
      </c>
      <c r="H15" s="10">
        <f t="shared" si="1"/>
        <v>0</v>
      </c>
      <c r="I15" s="10">
        <f>공종별내역서!J237</f>
        <v>0</v>
      </c>
      <c r="J15" s="10">
        <f t="shared" si="2"/>
        <v>0</v>
      </c>
      <c r="K15" s="10">
        <f t="shared" si="3"/>
        <v>0</v>
      </c>
      <c r="L15" s="10">
        <f t="shared" si="4"/>
        <v>0</v>
      </c>
      <c r="M15" s="8" t="s">
        <v>52</v>
      </c>
      <c r="N15" s="2" t="s">
        <v>261</v>
      </c>
      <c r="O15" s="2" t="s">
        <v>52</v>
      </c>
      <c r="P15" s="2" t="s">
        <v>55</v>
      </c>
      <c r="Q15" s="2" t="s">
        <v>52</v>
      </c>
      <c r="R15" s="3">
        <v>3</v>
      </c>
      <c r="S15" s="2" t="s">
        <v>52</v>
      </c>
      <c r="T15" s="7"/>
    </row>
    <row r="16" spans="1:20" ht="30" customHeight="1">
      <c r="A16" s="8" t="s">
        <v>309</v>
      </c>
      <c r="B16" s="8" t="s">
        <v>52</v>
      </c>
      <c r="C16" s="8" t="s">
        <v>52</v>
      </c>
      <c r="D16" s="9">
        <v>1</v>
      </c>
      <c r="E16" s="10">
        <f>공종별내역서!F263</f>
        <v>0</v>
      </c>
      <c r="F16" s="10">
        <f t="shared" si="0"/>
        <v>0</v>
      </c>
      <c r="G16" s="10">
        <f>공종별내역서!H263</f>
        <v>0</v>
      </c>
      <c r="H16" s="10">
        <f t="shared" si="1"/>
        <v>0</v>
      </c>
      <c r="I16" s="10">
        <f>공종별내역서!J263</f>
        <v>0</v>
      </c>
      <c r="J16" s="10">
        <f t="shared" si="2"/>
        <v>0</v>
      </c>
      <c r="K16" s="10">
        <f t="shared" si="3"/>
        <v>0</v>
      </c>
      <c r="L16" s="10">
        <f t="shared" si="4"/>
        <v>0</v>
      </c>
      <c r="M16" s="8" t="s">
        <v>52</v>
      </c>
      <c r="N16" s="2" t="s">
        <v>310</v>
      </c>
      <c r="O16" s="2" t="s">
        <v>52</v>
      </c>
      <c r="P16" s="2" t="s">
        <v>55</v>
      </c>
      <c r="Q16" s="2" t="s">
        <v>52</v>
      </c>
      <c r="R16" s="3">
        <v>3</v>
      </c>
      <c r="S16" s="2" t="s">
        <v>52</v>
      </c>
      <c r="T16" s="7"/>
    </row>
    <row r="17" spans="1:20" ht="30" customHeight="1">
      <c r="A17" s="8" t="s">
        <v>334</v>
      </c>
      <c r="B17" s="8" t="s">
        <v>52</v>
      </c>
      <c r="C17" s="8" t="s">
        <v>52</v>
      </c>
      <c r="D17" s="9">
        <v>1</v>
      </c>
      <c r="E17" s="10">
        <f>공종별내역서!F289</f>
        <v>0</v>
      </c>
      <c r="F17" s="10">
        <f t="shared" si="0"/>
        <v>0</v>
      </c>
      <c r="G17" s="10">
        <f>공종별내역서!H289</f>
        <v>0</v>
      </c>
      <c r="H17" s="10">
        <f t="shared" si="1"/>
        <v>0</v>
      </c>
      <c r="I17" s="10">
        <f>공종별내역서!J289</f>
        <v>0</v>
      </c>
      <c r="J17" s="10">
        <f t="shared" si="2"/>
        <v>0</v>
      </c>
      <c r="K17" s="10">
        <f t="shared" si="3"/>
        <v>0</v>
      </c>
      <c r="L17" s="10">
        <f t="shared" si="4"/>
        <v>0</v>
      </c>
      <c r="M17" s="8" t="s">
        <v>52</v>
      </c>
      <c r="N17" s="2" t="s">
        <v>335</v>
      </c>
      <c r="O17" s="2" t="s">
        <v>52</v>
      </c>
      <c r="P17" s="2" t="s">
        <v>55</v>
      </c>
      <c r="Q17" s="2" t="s">
        <v>52</v>
      </c>
      <c r="R17" s="3">
        <v>3</v>
      </c>
      <c r="S17" s="2" t="s">
        <v>52</v>
      </c>
      <c r="T17" s="7"/>
    </row>
    <row r="18" spans="1:20" ht="30" customHeight="1">
      <c r="A18" s="8" t="s">
        <v>351</v>
      </c>
      <c r="B18" s="8" t="s">
        <v>52</v>
      </c>
      <c r="C18" s="8" t="s">
        <v>52</v>
      </c>
      <c r="D18" s="9">
        <v>1</v>
      </c>
      <c r="E18" s="10">
        <f>공종별내역서!F315</f>
        <v>0</v>
      </c>
      <c r="F18" s="10">
        <f t="shared" si="0"/>
        <v>0</v>
      </c>
      <c r="G18" s="10">
        <f>공종별내역서!H315</f>
        <v>0</v>
      </c>
      <c r="H18" s="10">
        <f t="shared" si="1"/>
        <v>0</v>
      </c>
      <c r="I18" s="10">
        <f>공종별내역서!J315</f>
        <v>0</v>
      </c>
      <c r="J18" s="10">
        <f t="shared" si="2"/>
        <v>0</v>
      </c>
      <c r="K18" s="10">
        <f t="shared" si="3"/>
        <v>0</v>
      </c>
      <c r="L18" s="10">
        <f t="shared" si="4"/>
        <v>0</v>
      </c>
      <c r="M18" s="8" t="s">
        <v>52</v>
      </c>
      <c r="N18" s="2" t="s">
        <v>352</v>
      </c>
      <c r="O18" s="2" t="s">
        <v>52</v>
      </c>
      <c r="P18" s="2" t="s">
        <v>55</v>
      </c>
      <c r="Q18" s="2" t="s">
        <v>52</v>
      </c>
      <c r="R18" s="3">
        <v>3</v>
      </c>
      <c r="S18" s="2" t="s">
        <v>52</v>
      </c>
      <c r="T18" s="7"/>
    </row>
    <row r="19" spans="1:20" ht="30" customHeight="1">
      <c r="A19" s="8" t="s">
        <v>369</v>
      </c>
      <c r="B19" s="8" t="s">
        <v>52</v>
      </c>
      <c r="C19" s="8" t="s">
        <v>52</v>
      </c>
      <c r="D19" s="9">
        <v>1</v>
      </c>
      <c r="E19" s="10">
        <f>공종별내역서!F341</f>
        <v>0</v>
      </c>
      <c r="F19" s="10">
        <f t="shared" si="0"/>
        <v>0</v>
      </c>
      <c r="G19" s="10">
        <f>공종별내역서!H341</f>
        <v>0</v>
      </c>
      <c r="H19" s="10">
        <f t="shared" si="1"/>
        <v>0</v>
      </c>
      <c r="I19" s="10">
        <f>공종별내역서!J341</f>
        <v>0</v>
      </c>
      <c r="J19" s="10">
        <f t="shared" si="2"/>
        <v>0</v>
      </c>
      <c r="K19" s="10">
        <f t="shared" si="3"/>
        <v>0</v>
      </c>
      <c r="L19" s="10">
        <f t="shared" si="4"/>
        <v>0</v>
      </c>
      <c r="M19" s="8" t="s">
        <v>52</v>
      </c>
      <c r="N19" s="2" t="s">
        <v>370</v>
      </c>
      <c r="O19" s="2" t="s">
        <v>52</v>
      </c>
      <c r="P19" s="2" t="s">
        <v>55</v>
      </c>
      <c r="Q19" s="2" t="s">
        <v>52</v>
      </c>
      <c r="R19" s="3">
        <v>3</v>
      </c>
      <c r="S19" s="2" t="s">
        <v>52</v>
      </c>
      <c r="T19" s="7"/>
    </row>
    <row r="20" spans="1:20" ht="30" customHeight="1">
      <c r="A20" s="8" t="s">
        <v>375</v>
      </c>
      <c r="B20" s="8" t="s">
        <v>52</v>
      </c>
      <c r="C20" s="8" t="s">
        <v>52</v>
      </c>
      <c r="D20" s="9">
        <v>1</v>
      </c>
      <c r="E20" s="10">
        <f>공종별내역서!F367</f>
        <v>0</v>
      </c>
      <c r="F20" s="10">
        <f t="shared" si="0"/>
        <v>0</v>
      </c>
      <c r="G20" s="10">
        <f>공종별내역서!H367</f>
        <v>0</v>
      </c>
      <c r="H20" s="10">
        <f t="shared" si="1"/>
        <v>0</v>
      </c>
      <c r="I20" s="10">
        <f>공종별내역서!J367</f>
        <v>0</v>
      </c>
      <c r="J20" s="10">
        <f t="shared" si="2"/>
        <v>0</v>
      </c>
      <c r="K20" s="10">
        <f t="shared" si="3"/>
        <v>0</v>
      </c>
      <c r="L20" s="10">
        <f t="shared" si="4"/>
        <v>0</v>
      </c>
      <c r="M20" s="8" t="s">
        <v>52</v>
      </c>
      <c r="N20" s="2" t="s">
        <v>376</v>
      </c>
      <c r="O20" s="2" t="s">
        <v>52</v>
      </c>
      <c r="P20" s="2" t="s">
        <v>55</v>
      </c>
      <c r="Q20" s="2" t="s">
        <v>52</v>
      </c>
      <c r="R20" s="3">
        <v>3</v>
      </c>
      <c r="S20" s="2" t="s">
        <v>52</v>
      </c>
      <c r="T20" s="7"/>
    </row>
    <row r="21" spans="1:20" ht="30" customHeight="1">
      <c r="A21" s="8" t="s">
        <v>416</v>
      </c>
      <c r="B21" s="8" t="s">
        <v>52</v>
      </c>
      <c r="C21" s="8" t="s">
        <v>52</v>
      </c>
      <c r="D21" s="9">
        <v>1</v>
      </c>
      <c r="E21" s="10">
        <f>공종별내역서!F393</f>
        <v>0</v>
      </c>
      <c r="F21" s="10">
        <f t="shared" si="0"/>
        <v>0</v>
      </c>
      <c r="G21" s="10">
        <f>공종별내역서!H393</f>
        <v>0</v>
      </c>
      <c r="H21" s="10">
        <f t="shared" si="1"/>
        <v>0</v>
      </c>
      <c r="I21" s="10">
        <f>공종별내역서!J393</f>
        <v>0</v>
      </c>
      <c r="J21" s="10">
        <f t="shared" si="2"/>
        <v>0</v>
      </c>
      <c r="K21" s="10">
        <f t="shared" si="3"/>
        <v>0</v>
      </c>
      <c r="L21" s="10">
        <f t="shared" si="4"/>
        <v>0</v>
      </c>
      <c r="M21" s="8" t="s">
        <v>52</v>
      </c>
      <c r="N21" s="2" t="s">
        <v>417</v>
      </c>
      <c r="O21" s="2" t="s">
        <v>52</v>
      </c>
      <c r="P21" s="2" t="s">
        <v>55</v>
      </c>
      <c r="Q21" s="2" t="s">
        <v>52</v>
      </c>
      <c r="R21" s="3">
        <v>3</v>
      </c>
      <c r="S21" s="2" t="s">
        <v>52</v>
      </c>
      <c r="T21" s="7"/>
    </row>
    <row r="22" spans="1:20" s="53" customFormat="1" ht="30" customHeight="1">
      <c r="A22" s="47" t="s">
        <v>427</v>
      </c>
      <c r="B22" s="47" t="s">
        <v>52</v>
      </c>
      <c r="C22" s="47" t="s">
        <v>52</v>
      </c>
      <c r="D22" s="48">
        <v>1</v>
      </c>
      <c r="E22" s="49">
        <f>공종별내역서!F419</f>
        <v>0</v>
      </c>
      <c r="F22" s="49">
        <f t="shared" si="0"/>
        <v>0</v>
      </c>
      <c r="G22" s="49">
        <f>공종별내역서!H419</f>
        <v>0</v>
      </c>
      <c r="H22" s="49">
        <f t="shared" si="1"/>
        <v>0</v>
      </c>
      <c r="I22" s="49">
        <f>공종별내역서!J419</f>
        <v>0</v>
      </c>
      <c r="J22" s="49">
        <f t="shared" si="2"/>
        <v>0</v>
      </c>
      <c r="K22" s="49">
        <f t="shared" si="3"/>
        <v>0</v>
      </c>
      <c r="L22" s="49">
        <f t="shared" si="4"/>
        <v>0</v>
      </c>
      <c r="M22" s="47" t="s">
        <v>52</v>
      </c>
      <c r="N22" s="50" t="s">
        <v>428</v>
      </c>
      <c r="O22" s="50" t="s">
        <v>52</v>
      </c>
      <c r="P22" s="50" t="s">
        <v>52</v>
      </c>
      <c r="Q22" s="50" t="s">
        <v>429</v>
      </c>
      <c r="R22" s="51">
        <v>3</v>
      </c>
      <c r="S22" s="50" t="s">
        <v>52</v>
      </c>
      <c r="T22" s="52">
        <f>L22*1</f>
        <v>0</v>
      </c>
    </row>
    <row r="23" spans="1:20" s="46" customFormat="1" ht="30" customHeight="1">
      <c r="A23" s="40" t="s">
        <v>453</v>
      </c>
      <c r="B23" s="40" t="s">
        <v>52</v>
      </c>
      <c r="C23" s="40" t="s">
        <v>52</v>
      </c>
      <c r="D23" s="41">
        <v>1</v>
      </c>
      <c r="E23" s="42">
        <f>공종별내역서!F445</f>
        <v>0</v>
      </c>
      <c r="F23" s="42">
        <f t="shared" si="0"/>
        <v>0</v>
      </c>
      <c r="G23" s="42">
        <f>공종별내역서!H445</f>
        <v>0</v>
      </c>
      <c r="H23" s="42">
        <f t="shared" si="1"/>
        <v>0</v>
      </c>
      <c r="I23" s="42">
        <f>공종별내역서!J445</f>
        <v>0</v>
      </c>
      <c r="J23" s="42">
        <f t="shared" si="2"/>
        <v>0</v>
      </c>
      <c r="K23" s="42">
        <f t="shared" si="3"/>
        <v>0</v>
      </c>
      <c r="L23" s="42">
        <f t="shared" si="4"/>
        <v>0</v>
      </c>
      <c r="M23" s="40" t="s">
        <v>52</v>
      </c>
      <c r="N23" s="43" t="s">
        <v>454</v>
      </c>
      <c r="O23" s="43" t="s">
        <v>52</v>
      </c>
      <c r="P23" s="43" t="s">
        <v>52</v>
      </c>
      <c r="Q23" s="43" t="s">
        <v>455</v>
      </c>
      <c r="R23" s="44">
        <v>3</v>
      </c>
      <c r="S23" s="43" t="s">
        <v>52</v>
      </c>
      <c r="T23" s="45">
        <f>L23*1</f>
        <v>0</v>
      </c>
    </row>
    <row r="24" spans="1:20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6"/>
    </row>
    <row r="25" spans="1:20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6"/>
    </row>
    <row r="26" spans="1:20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T26" s="6"/>
    </row>
    <row r="27" spans="1:20" ht="30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T27" s="6"/>
    </row>
    <row r="28" spans="1:20" s="24" customFormat="1" ht="30" customHeight="1">
      <c r="A28" s="34" t="s">
        <v>78</v>
      </c>
      <c r="B28" s="35"/>
      <c r="C28" s="35"/>
      <c r="D28" s="35"/>
      <c r="E28" s="35"/>
      <c r="F28" s="36">
        <f>F5</f>
        <v>0</v>
      </c>
      <c r="G28" s="35"/>
      <c r="H28" s="36">
        <f>H5</f>
        <v>0</v>
      </c>
      <c r="I28" s="35"/>
      <c r="J28" s="36">
        <f>J5</f>
        <v>0</v>
      </c>
      <c r="K28" s="35"/>
      <c r="L28" s="36">
        <f>L5</f>
        <v>0</v>
      </c>
      <c r="M28" s="35"/>
      <c r="T28" s="54"/>
    </row>
  </sheetData>
  <mergeCells count="19">
    <mergeCell ref="S3:S4"/>
    <mergeCell ref="T3:T4"/>
    <mergeCell ref="M3:M4"/>
    <mergeCell ref="N3:N4"/>
    <mergeCell ref="O3:O4"/>
    <mergeCell ref="P3:P4"/>
    <mergeCell ref="Q3:Q4"/>
    <mergeCell ref="R3:R4"/>
    <mergeCell ref="A5:B5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2" type="noConversion"/>
  <pageMargins left="0.98425196850393704" right="0.39370078740157483" top="0.39370078740157483" bottom="0.39370078740157483" header="0.31496062992125984" footer="0"/>
  <pageSetup paperSize="9" scale="6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45"/>
  <sheetViews>
    <sheetView zoomScale="75" zoomScaleNormal="75" workbookViewId="0">
      <pane xSplit="3" ySplit="3" topLeftCell="D373" activePane="bottomRight" state="frozen"/>
      <selection activeCell="D11" sqref="D11"/>
      <selection pane="topRight" activeCell="D11" sqref="D11"/>
      <selection pane="bottomLeft" activeCell="D11" sqref="D11"/>
      <selection pane="bottomRight" activeCell="I412" sqref="I412"/>
    </sheetView>
  </sheetViews>
  <sheetFormatPr defaultRowHeight="16.5"/>
  <cols>
    <col min="1" max="1" width="32.625" customWidth="1"/>
    <col min="2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s="32" customFormat="1" ht="30" customHeight="1">
      <c r="A1" s="149" t="s">
        <v>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48" ht="30" customHeight="1">
      <c r="A2" s="150" t="s">
        <v>2</v>
      </c>
      <c r="B2" s="150" t="s">
        <v>3</v>
      </c>
      <c r="C2" s="150" t="s">
        <v>4</v>
      </c>
      <c r="D2" s="150" t="s">
        <v>1882</v>
      </c>
      <c r="E2" s="150" t="s">
        <v>1883</v>
      </c>
      <c r="F2" s="150"/>
      <c r="G2" s="150" t="s">
        <v>1884</v>
      </c>
      <c r="H2" s="150"/>
      <c r="I2" s="150" t="s">
        <v>1885</v>
      </c>
      <c r="J2" s="150"/>
      <c r="K2" s="150" t="s">
        <v>1886</v>
      </c>
      <c r="L2" s="150"/>
      <c r="M2" s="150" t="s">
        <v>12</v>
      </c>
      <c r="N2" s="152" t="s">
        <v>20</v>
      </c>
      <c r="O2" s="152" t="s">
        <v>14</v>
      </c>
      <c r="P2" s="152" t="s">
        <v>21</v>
      </c>
      <c r="Q2" s="152" t="s">
        <v>13</v>
      </c>
      <c r="R2" s="152" t="s">
        <v>22</v>
      </c>
      <c r="S2" s="152" t="s">
        <v>23</v>
      </c>
      <c r="T2" s="152" t="s">
        <v>24</v>
      </c>
      <c r="U2" s="152" t="s">
        <v>25</v>
      </c>
      <c r="V2" s="152" t="s">
        <v>26</v>
      </c>
      <c r="W2" s="152" t="s">
        <v>27</v>
      </c>
      <c r="X2" s="152" t="s">
        <v>28</v>
      </c>
      <c r="Y2" s="152" t="s">
        <v>29</v>
      </c>
      <c r="Z2" s="152" t="s">
        <v>30</v>
      </c>
      <c r="AA2" s="152" t="s">
        <v>31</v>
      </c>
      <c r="AB2" s="152" t="s">
        <v>32</v>
      </c>
      <c r="AC2" s="152" t="s">
        <v>33</v>
      </c>
      <c r="AD2" s="152" t="s">
        <v>34</v>
      </c>
      <c r="AE2" s="152" t="s">
        <v>35</v>
      </c>
      <c r="AF2" s="152" t="s">
        <v>36</v>
      </c>
      <c r="AG2" s="152" t="s">
        <v>37</v>
      </c>
      <c r="AH2" s="152" t="s">
        <v>38</v>
      </c>
      <c r="AI2" s="152" t="s">
        <v>39</v>
      </c>
      <c r="AJ2" s="152" t="s">
        <v>40</v>
      </c>
      <c r="AK2" s="152" t="s">
        <v>41</v>
      </c>
      <c r="AL2" s="152" t="s">
        <v>42</v>
      </c>
      <c r="AM2" s="152" t="s">
        <v>43</v>
      </c>
      <c r="AN2" s="152" t="s">
        <v>44</v>
      </c>
      <c r="AO2" s="152" t="s">
        <v>45</v>
      </c>
      <c r="AP2" s="152" t="s">
        <v>46</v>
      </c>
      <c r="AQ2" s="152" t="s">
        <v>47</v>
      </c>
      <c r="AR2" s="152" t="s">
        <v>48</v>
      </c>
      <c r="AS2" s="152" t="s">
        <v>16</v>
      </c>
      <c r="AT2" s="152" t="s">
        <v>17</v>
      </c>
      <c r="AU2" s="152" t="s">
        <v>49</v>
      </c>
      <c r="AV2" s="152" t="s">
        <v>50</v>
      </c>
    </row>
    <row r="3" spans="1:48" ht="30" customHeight="1">
      <c r="A3" s="150"/>
      <c r="B3" s="150"/>
      <c r="C3" s="150"/>
      <c r="D3" s="150"/>
      <c r="E3" s="55" t="s">
        <v>7</v>
      </c>
      <c r="F3" s="55" t="s">
        <v>8</v>
      </c>
      <c r="G3" s="55" t="s">
        <v>7</v>
      </c>
      <c r="H3" s="55" t="s">
        <v>8</v>
      </c>
      <c r="I3" s="55" t="s">
        <v>7</v>
      </c>
      <c r="J3" s="55" t="s">
        <v>8</v>
      </c>
      <c r="K3" s="55" t="s">
        <v>7</v>
      </c>
      <c r="L3" s="55" t="s">
        <v>8</v>
      </c>
      <c r="M3" s="150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</row>
    <row r="4" spans="1:48" ht="30" customHeight="1">
      <c r="A4" s="8" t="s">
        <v>56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 t="s">
        <v>57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>
      <c r="A5" s="8" t="s">
        <v>58</v>
      </c>
      <c r="B5" s="8" t="s">
        <v>59</v>
      </c>
      <c r="C5" s="8" t="s">
        <v>60</v>
      </c>
      <c r="D5" s="9">
        <v>2</v>
      </c>
      <c r="E5" s="11"/>
      <c r="F5" s="11"/>
      <c r="G5" s="11"/>
      <c r="H5" s="11"/>
      <c r="I5" s="11">
        <f>TRUNC(일위대가목록!J4,0)</f>
        <v>0</v>
      </c>
      <c r="J5" s="11">
        <f>TRUNC(I5*D5, 0)</f>
        <v>0</v>
      </c>
      <c r="K5" s="11">
        <f t="shared" ref="K5:L7" si="0">TRUNC(E5+G5+I5, 0)</f>
        <v>0</v>
      </c>
      <c r="L5" s="11">
        <f t="shared" si="0"/>
        <v>0</v>
      </c>
      <c r="M5" s="8" t="s">
        <v>61</v>
      </c>
      <c r="N5" s="2" t="s">
        <v>62</v>
      </c>
      <c r="O5" s="2" t="s">
        <v>52</v>
      </c>
      <c r="P5" s="2" t="s">
        <v>52</v>
      </c>
      <c r="Q5" s="2" t="s">
        <v>57</v>
      </c>
      <c r="R5" s="2" t="s">
        <v>63</v>
      </c>
      <c r="S5" s="2" t="s">
        <v>64</v>
      </c>
      <c r="T5" s="2" t="s">
        <v>64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65</v>
      </c>
      <c r="AV5" s="3">
        <v>4</v>
      </c>
    </row>
    <row r="6" spans="1:48" ht="30" customHeight="1">
      <c r="A6" s="8" t="s">
        <v>66</v>
      </c>
      <c r="B6" s="8" t="s">
        <v>67</v>
      </c>
      <c r="C6" s="8" t="s">
        <v>68</v>
      </c>
      <c r="D6" s="9">
        <v>139</v>
      </c>
      <c r="E6" s="11"/>
      <c r="F6" s="11"/>
      <c r="G6" s="11"/>
      <c r="H6" s="11"/>
      <c r="I6" s="11">
        <f>TRUNC(일위대가목록!J5,0)</f>
        <v>0</v>
      </c>
      <c r="J6" s="11">
        <f>TRUNC(I6*D6, 0)</f>
        <v>0</v>
      </c>
      <c r="K6" s="11">
        <f t="shared" si="0"/>
        <v>0</v>
      </c>
      <c r="L6" s="11">
        <f t="shared" si="0"/>
        <v>0</v>
      </c>
      <c r="M6" s="8" t="s">
        <v>69</v>
      </c>
      <c r="N6" s="2" t="s">
        <v>70</v>
      </c>
      <c r="O6" s="2" t="s">
        <v>52</v>
      </c>
      <c r="P6" s="2" t="s">
        <v>52</v>
      </c>
      <c r="Q6" s="2" t="s">
        <v>57</v>
      </c>
      <c r="R6" s="2" t="s">
        <v>63</v>
      </c>
      <c r="S6" s="2" t="s">
        <v>64</v>
      </c>
      <c r="T6" s="2" t="s">
        <v>64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52</v>
      </c>
      <c r="AS6" s="2" t="s">
        <v>52</v>
      </c>
      <c r="AT6" s="3"/>
      <c r="AU6" s="2" t="s">
        <v>71</v>
      </c>
      <c r="AV6" s="3">
        <v>126</v>
      </c>
    </row>
    <row r="7" spans="1:48" ht="30" customHeight="1">
      <c r="A7" s="8" t="s">
        <v>72</v>
      </c>
      <c r="B7" s="8" t="s">
        <v>73</v>
      </c>
      <c r="C7" s="8" t="s">
        <v>74</v>
      </c>
      <c r="D7" s="9">
        <v>139</v>
      </c>
      <c r="E7" s="11"/>
      <c r="F7" s="11"/>
      <c r="G7" s="11"/>
      <c r="H7" s="11"/>
      <c r="I7" s="11">
        <f>TRUNC(일위대가목록!J6,0)</f>
        <v>0</v>
      </c>
      <c r="J7" s="11">
        <f>TRUNC(I7*D7, 0)</f>
        <v>0</v>
      </c>
      <c r="K7" s="11">
        <f t="shared" si="0"/>
        <v>0</v>
      </c>
      <c r="L7" s="11">
        <f t="shared" si="0"/>
        <v>0</v>
      </c>
      <c r="M7" s="8" t="s">
        <v>75</v>
      </c>
      <c r="N7" s="2" t="s">
        <v>76</v>
      </c>
      <c r="O7" s="2" t="s">
        <v>52</v>
      </c>
      <c r="P7" s="2" t="s">
        <v>52</v>
      </c>
      <c r="Q7" s="2" t="s">
        <v>57</v>
      </c>
      <c r="R7" s="2" t="s">
        <v>63</v>
      </c>
      <c r="S7" s="2" t="s">
        <v>64</v>
      </c>
      <c r="T7" s="2" t="s">
        <v>64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52</v>
      </c>
      <c r="AS7" s="2" t="s">
        <v>52</v>
      </c>
      <c r="AT7" s="3"/>
      <c r="AU7" s="2" t="s">
        <v>77</v>
      </c>
      <c r="AV7" s="3">
        <v>5</v>
      </c>
    </row>
    <row r="8" spans="1:48" ht="30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48" ht="30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48" ht="3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48" ht="30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48" ht="30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48" ht="3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8" ht="3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3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8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8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8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8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8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48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48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48" ht="30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48" ht="30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48" ht="30" customHeight="1">
      <c r="A29" s="8" t="s">
        <v>78</v>
      </c>
      <c r="B29" s="9"/>
      <c r="C29" s="9"/>
      <c r="D29" s="9"/>
      <c r="E29" s="9"/>
      <c r="F29" s="11"/>
      <c r="G29" s="9"/>
      <c r="H29" s="11"/>
      <c r="I29" s="9"/>
      <c r="J29" s="11"/>
      <c r="K29" s="9"/>
      <c r="L29" s="11"/>
      <c r="M29" s="9"/>
      <c r="N29" t="s">
        <v>79</v>
      </c>
    </row>
    <row r="30" spans="1:48" ht="30" customHeight="1">
      <c r="A30" s="8" t="s">
        <v>80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3"/>
      <c r="O30" s="3"/>
      <c r="P30" s="3"/>
      <c r="Q30" s="2" t="s">
        <v>81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ht="30" customHeight="1">
      <c r="A31" s="8" t="s">
        <v>82</v>
      </c>
      <c r="B31" s="8" t="s">
        <v>83</v>
      </c>
      <c r="C31" s="8" t="s">
        <v>84</v>
      </c>
      <c r="D31" s="9">
        <v>1</v>
      </c>
      <c r="E31" s="11"/>
      <c r="F31" s="11"/>
      <c r="G31" s="11"/>
      <c r="H31" s="11"/>
      <c r="I31" s="11"/>
      <c r="J31" s="11"/>
      <c r="K31" s="11"/>
      <c r="L31" s="11"/>
      <c r="M31" s="8" t="s">
        <v>52</v>
      </c>
      <c r="N31" s="2" t="s">
        <v>85</v>
      </c>
      <c r="O31" s="2" t="s">
        <v>52</v>
      </c>
      <c r="P31" s="2" t="s">
        <v>52</v>
      </c>
      <c r="Q31" s="2" t="s">
        <v>81</v>
      </c>
      <c r="R31" s="2" t="s">
        <v>64</v>
      </c>
      <c r="S31" s="2" t="s">
        <v>64</v>
      </c>
      <c r="T31" s="2" t="s">
        <v>63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52</v>
      </c>
      <c r="AS31" s="2" t="s">
        <v>52</v>
      </c>
      <c r="AT31" s="3"/>
      <c r="AU31" s="2" t="s">
        <v>86</v>
      </c>
      <c r="AV31" s="3">
        <v>8</v>
      </c>
    </row>
    <row r="32" spans="1:48" ht="30" customHeight="1">
      <c r="A32" s="8" t="s">
        <v>87</v>
      </c>
      <c r="B32" s="8" t="s">
        <v>88</v>
      </c>
      <c r="C32" s="8" t="s">
        <v>84</v>
      </c>
      <c r="D32" s="9">
        <v>1</v>
      </c>
      <c r="E32" s="11"/>
      <c r="F32" s="11"/>
      <c r="G32" s="11"/>
      <c r="H32" s="11"/>
      <c r="I32" s="11"/>
      <c r="J32" s="11"/>
      <c r="K32" s="11"/>
      <c r="L32" s="11"/>
      <c r="M32" s="8" t="s">
        <v>89</v>
      </c>
      <c r="N32" s="2" t="s">
        <v>90</v>
      </c>
      <c r="O32" s="2" t="s">
        <v>52</v>
      </c>
      <c r="P32" s="2" t="s">
        <v>52</v>
      </c>
      <c r="Q32" s="2" t="s">
        <v>81</v>
      </c>
      <c r="R32" s="2" t="s">
        <v>63</v>
      </c>
      <c r="S32" s="2" t="s">
        <v>64</v>
      </c>
      <c r="T32" s="2" t="s">
        <v>64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52</v>
      </c>
      <c r="AS32" s="2" t="s">
        <v>52</v>
      </c>
      <c r="AT32" s="3"/>
      <c r="AU32" s="2" t="s">
        <v>91</v>
      </c>
      <c r="AV32" s="3">
        <v>111</v>
      </c>
    </row>
    <row r="33" spans="1:48" ht="30" customHeight="1">
      <c r="A33" s="8" t="s">
        <v>92</v>
      </c>
      <c r="B33" s="8" t="s">
        <v>93</v>
      </c>
      <c r="C33" s="8" t="s">
        <v>68</v>
      </c>
      <c r="D33" s="9">
        <v>3</v>
      </c>
      <c r="E33" s="11"/>
      <c r="F33" s="11"/>
      <c r="G33" s="11"/>
      <c r="H33" s="11"/>
      <c r="I33" s="11"/>
      <c r="J33" s="11"/>
      <c r="K33" s="11"/>
      <c r="L33" s="11"/>
      <c r="M33" s="8" t="s">
        <v>94</v>
      </c>
      <c r="N33" s="2" t="s">
        <v>95</v>
      </c>
      <c r="O33" s="2" t="s">
        <v>52</v>
      </c>
      <c r="P33" s="2" t="s">
        <v>52</v>
      </c>
      <c r="Q33" s="2" t="s">
        <v>81</v>
      </c>
      <c r="R33" s="2" t="s">
        <v>63</v>
      </c>
      <c r="S33" s="2" t="s">
        <v>64</v>
      </c>
      <c r="T33" s="2" t="s">
        <v>64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52</v>
      </c>
      <c r="AS33" s="2" t="s">
        <v>52</v>
      </c>
      <c r="AT33" s="3"/>
      <c r="AU33" s="2" t="s">
        <v>96</v>
      </c>
      <c r="AV33" s="3">
        <v>10</v>
      </c>
    </row>
    <row r="34" spans="1:48" ht="30" customHeight="1">
      <c r="A34" s="8" t="s">
        <v>97</v>
      </c>
      <c r="B34" s="8" t="s">
        <v>98</v>
      </c>
      <c r="C34" s="8" t="s">
        <v>99</v>
      </c>
      <c r="D34" s="9">
        <v>27</v>
      </c>
      <c r="E34" s="11"/>
      <c r="F34" s="11"/>
      <c r="G34" s="11"/>
      <c r="H34" s="11"/>
      <c r="I34" s="11"/>
      <c r="J34" s="11"/>
      <c r="K34" s="11"/>
      <c r="L34" s="11"/>
      <c r="M34" s="8" t="s">
        <v>100</v>
      </c>
      <c r="N34" s="2" t="s">
        <v>101</v>
      </c>
      <c r="O34" s="2" t="s">
        <v>52</v>
      </c>
      <c r="P34" s="2" t="s">
        <v>52</v>
      </c>
      <c r="Q34" s="2" t="s">
        <v>81</v>
      </c>
      <c r="R34" s="2" t="s">
        <v>63</v>
      </c>
      <c r="S34" s="2" t="s">
        <v>64</v>
      </c>
      <c r="T34" s="2" t="s">
        <v>64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2" t="s">
        <v>52</v>
      </c>
      <c r="AS34" s="2" t="s">
        <v>52</v>
      </c>
      <c r="AT34" s="3"/>
      <c r="AU34" s="2" t="s">
        <v>102</v>
      </c>
      <c r="AV34" s="3">
        <v>11</v>
      </c>
    </row>
    <row r="35" spans="1:48" ht="30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48" ht="30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48" ht="30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48" ht="30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48" ht="3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48" ht="30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48" ht="30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48" ht="30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48" ht="3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48" ht="3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48" ht="30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48" ht="3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48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48" ht="3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48" ht="30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48" ht="30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48" ht="30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48" ht="30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48" ht="30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48" ht="30" customHeight="1">
      <c r="A55" s="8" t="s">
        <v>78</v>
      </c>
      <c r="B55" s="9"/>
      <c r="C55" s="9"/>
      <c r="D55" s="9"/>
      <c r="E55" s="9"/>
      <c r="F55" s="11"/>
      <c r="G55" s="9"/>
      <c r="H55" s="11"/>
      <c r="I55" s="9"/>
      <c r="J55" s="11"/>
      <c r="K55" s="9"/>
      <c r="L55" s="11"/>
      <c r="M55" s="9"/>
      <c r="N55" t="s">
        <v>79</v>
      </c>
    </row>
    <row r="56" spans="1:48" ht="30" customHeight="1">
      <c r="A56" s="8" t="s">
        <v>103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3"/>
      <c r="O56" s="3"/>
      <c r="P56" s="3"/>
      <c r="Q56" s="2" t="s">
        <v>104</v>
      </c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1:48" ht="30" customHeight="1">
      <c r="A57" s="8" t="s">
        <v>105</v>
      </c>
      <c r="B57" s="8" t="s">
        <v>106</v>
      </c>
      <c r="C57" s="8" t="s">
        <v>107</v>
      </c>
      <c r="D57" s="9">
        <v>44164</v>
      </c>
      <c r="E57" s="11"/>
      <c r="F57" s="11"/>
      <c r="G57" s="11"/>
      <c r="H57" s="11"/>
      <c r="I57" s="11"/>
      <c r="J57" s="11"/>
      <c r="K57" s="11"/>
      <c r="L57" s="11"/>
      <c r="M57" s="8" t="s">
        <v>52</v>
      </c>
      <c r="N57" s="2" t="s">
        <v>108</v>
      </c>
      <c r="O57" s="2" t="s">
        <v>52</v>
      </c>
      <c r="P57" s="2" t="s">
        <v>52</v>
      </c>
      <c r="Q57" s="2" t="s">
        <v>104</v>
      </c>
      <c r="R57" s="2" t="s">
        <v>64</v>
      </c>
      <c r="S57" s="2" t="s">
        <v>64</v>
      </c>
      <c r="T57" s="2" t="s">
        <v>63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2" t="s">
        <v>52</v>
      </c>
      <c r="AS57" s="2" t="s">
        <v>52</v>
      </c>
      <c r="AT57" s="3"/>
      <c r="AU57" s="2" t="s">
        <v>109</v>
      </c>
      <c r="AV57" s="3">
        <v>18</v>
      </c>
    </row>
    <row r="58" spans="1:48" ht="30" customHeight="1">
      <c r="A58" s="8" t="s">
        <v>110</v>
      </c>
      <c r="B58" s="8" t="s">
        <v>111</v>
      </c>
      <c r="C58" s="8" t="s">
        <v>68</v>
      </c>
      <c r="D58" s="9">
        <v>95.16</v>
      </c>
      <c r="E58" s="11"/>
      <c r="F58" s="11"/>
      <c r="G58" s="11"/>
      <c r="H58" s="11"/>
      <c r="I58" s="11"/>
      <c r="J58" s="11"/>
      <c r="K58" s="11"/>
      <c r="L58" s="11"/>
      <c r="M58" s="8" t="s">
        <v>112</v>
      </c>
      <c r="N58" s="2" t="s">
        <v>113</v>
      </c>
      <c r="O58" s="2" t="s">
        <v>52</v>
      </c>
      <c r="P58" s="2" t="s">
        <v>52</v>
      </c>
      <c r="Q58" s="2" t="s">
        <v>104</v>
      </c>
      <c r="R58" s="2" t="s">
        <v>63</v>
      </c>
      <c r="S58" s="2" t="s">
        <v>64</v>
      </c>
      <c r="T58" s="2" t="s">
        <v>64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2" t="s">
        <v>52</v>
      </c>
      <c r="AS58" s="2" t="s">
        <v>52</v>
      </c>
      <c r="AT58" s="3"/>
      <c r="AU58" s="2" t="s">
        <v>114</v>
      </c>
      <c r="AV58" s="3">
        <v>19</v>
      </c>
    </row>
    <row r="59" spans="1:48" ht="30" customHeight="1">
      <c r="A59" s="8" t="s">
        <v>115</v>
      </c>
      <c r="B59" s="8" t="s">
        <v>111</v>
      </c>
      <c r="C59" s="8" t="s">
        <v>68</v>
      </c>
      <c r="D59" s="9">
        <v>234.39</v>
      </c>
      <c r="E59" s="11"/>
      <c r="F59" s="11"/>
      <c r="G59" s="11"/>
      <c r="H59" s="11"/>
      <c r="I59" s="11"/>
      <c r="J59" s="11"/>
      <c r="K59" s="11"/>
      <c r="L59" s="11"/>
      <c r="M59" s="8" t="s">
        <v>116</v>
      </c>
      <c r="N59" s="2" t="s">
        <v>117</v>
      </c>
      <c r="O59" s="2" t="s">
        <v>52</v>
      </c>
      <c r="P59" s="2" t="s">
        <v>52</v>
      </c>
      <c r="Q59" s="2" t="s">
        <v>104</v>
      </c>
      <c r="R59" s="2" t="s">
        <v>63</v>
      </c>
      <c r="S59" s="2" t="s">
        <v>64</v>
      </c>
      <c r="T59" s="2" t="s">
        <v>64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" t="s">
        <v>52</v>
      </c>
      <c r="AS59" s="2" t="s">
        <v>52</v>
      </c>
      <c r="AT59" s="3"/>
      <c r="AU59" s="2" t="s">
        <v>118</v>
      </c>
      <c r="AV59" s="3">
        <v>20</v>
      </c>
    </row>
    <row r="60" spans="1:48" ht="30" customHeight="1">
      <c r="A60" s="8" t="s">
        <v>119</v>
      </c>
      <c r="B60" s="8" t="s">
        <v>120</v>
      </c>
      <c r="C60" s="8" t="s">
        <v>121</v>
      </c>
      <c r="D60" s="9">
        <v>5</v>
      </c>
      <c r="E60" s="11"/>
      <c r="F60" s="11"/>
      <c r="G60" s="11"/>
      <c r="H60" s="11"/>
      <c r="I60" s="11"/>
      <c r="J60" s="11"/>
      <c r="K60" s="11"/>
      <c r="L60" s="11"/>
      <c r="M60" s="8" t="s">
        <v>122</v>
      </c>
      <c r="N60" s="2" t="s">
        <v>123</v>
      </c>
      <c r="O60" s="2" t="s">
        <v>52</v>
      </c>
      <c r="P60" s="2" t="s">
        <v>52</v>
      </c>
      <c r="Q60" s="2" t="s">
        <v>104</v>
      </c>
      <c r="R60" s="2" t="s">
        <v>63</v>
      </c>
      <c r="S60" s="2" t="s">
        <v>64</v>
      </c>
      <c r="T60" s="2" t="s">
        <v>64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2" t="s">
        <v>52</v>
      </c>
      <c r="AS60" s="2" t="s">
        <v>52</v>
      </c>
      <c r="AT60" s="3"/>
      <c r="AU60" s="2" t="s">
        <v>124</v>
      </c>
      <c r="AV60" s="3">
        <v>21</v>
      </c>
    </row>
    <row r="61" spans="1:48" ht="30" customHeight="1">
      <c r="A61" s="8" t="s">
        <v>119</v>
      </c>
      <c r="B61" s="8" t="s">
        <v>125</v>
      </c>
      <c r="C61" s="8" t="s">
        <v>121</v>
      </c>
      <c r="D61" s="9">
        <v>12</v>
      </c>
      <c r="E61" s="11"/>
      <c r="F61" s="11"/>
      <c r="G61" s="11"/>
      <c r="H61" s="11"/>
      <c r="I61" s="11"/>
      <c r="J61" s="11"/>
      <c r="K61" s="11"/>
      <c r="L61" s="11"/>
      <c r="M61" s="8" t="s">
        <v>126</v>
      </c>
      <c r="N61" s="2" t="s">
        <v>127</v>
      </c>
      <c r="O61" s="2" t="s">
        <v>52</v>
      </c>
      <c r="P61" s="2" t="s">
        <v>52</v>
      </c>
      <c r="Q61" s="2" t="s">
        <v>104</v>
      </c>
      <c r="R61" s="2" t="s">
        <v>63</v>
      </c>
      <c r="S61" s="2" t="s">
        <v>64</v>
      </c>
      <c r="T61" s="2" t="s">
        <v>64</v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2" t="s">
        <v>52</v>
      </c>
      <c r="AS61" s="2" t="s">
        <v>52</v>
      </c>
      <c r="AT61" s="3"/>
      <c r="AU61" s="2" t="s">
        <v>128</v>
      </c>
      <c r="AV61" s="3">
        <v>22</v>
      </c>
    </row>
    <row r="62" spans="1:48" ht="30" customHeight="1">
      <c r="A62" s="8" t="s">
        <v>129</v>
      </c>
      <c r="B62" s="8" t="s">
        <v>130</v>
      </c>
      <c r="C62" s="8" t="s">
        <v>131</v>
      </c>
      <c r="D62" s="9">
        <v>14.898</v>
      </c>
      <c r="E62" s="11"/>
      <c r="F62" s="11"/>
      <c r="G62" s="11"/>
      <c r="H62" s="11"/>
      <c r="I62" s="11"/>
      <c r="J62" s="11"/>
      <c r="K62" s="11"/>
      <c r="L62" s="11"/>
      <c r="M62" s="8" t="s">
        <v>132</v>
      </c>
      <c r="N62" s="2" t="s">
        <v>133</v>
      </c>
      <c r="O62" s="2" t="s">
        <v>52</v>
      </c>
      <c r="P62" s="2" t="s">
        <v>52</v>
      </c>
      <c r="Q62" s="2" t="s">
        <v>104</v>
      </c>
      <c r="R62" s="2" t="s">
        <v>63</v>
      </c>
      <c r="S62" s="2" t="s">
        <v>64</v>
      </c>
      <c r="T62" s="2" t="s">
        <v>64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2" t="s">
        <v>52</v>
      </c>
      <c r="AS62" s="2" t="s">
        <v>52</v>
      </c>
      <c r="AT62" s="3"/>
      <c r="AU62" s="2" t="s">
        <v>134</v>
      </c>
      <c r="AV62" s="3">
        <v>113</v>
      </c>
    </row>
    <row r="63" spans="1:48" ht="30" customHeight="1">
      <c r="A63" s="8" t="s">
        <v>129</v>
      </c>
      <c r="B63" s="8" t="s">
        <v>135</v>
      </c>
      <c r="C63" s="8" t="s">
        <v>131</v>
      </c>
      <c r="D63" s="9">
        <v>13.582000000000001</v>
      </c>
      <c r="E63" s="11"/>
      <c r="F63" s="11"/>
      <c r="G63" s="11"/>
      <c r="H63" s="11"/>
      <c r="I63" s="11"/>
      <c r="J63" s="11"/>
      <c r="K63" s="11"/>
      <c r="L63" s="11"/>
      <c r="M63" s="8" t="s">
        <v>136</v>
      </c>
      <c r="N63" s="2" t="s">
        <v>137</v>
      </c>
      <c r="O63" s="2" t="s">
        <v>52</v>
      </c>
      <c r="P63" s="2" t="s">
        <v>52</v>
      </c>
      <c r="Q63" s="2" t="s">
        <v>104</v>
      </c>
      <c r="R63" s="2" t="s">
        <v>63</v>
      </c>
      <c r="S63" s="2" t="s">
        <v>64</v>
      </c>
      <c r="T63" s="2" t="s">
        <v>64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2" t="s">
        <v>52</v>
      </c>
      <c r="AS63" s="2" t="s">
        <v>52</v>
      </c>
      <c r="AT63" s="3"/>
      <c r="AU63" s="2" t="s">
        <v>138</v>
      </c>
      <c r="AV63" s="3">
        <v>114</v>
      </c>
    </row>
    <row r="64" spans="1:48" ht="30" customHeight="1">
      <c r="A64" s="8" t="s">
        <v>129</v>
      </c>
      <c r="B64" s="8" t="s">
        <v>139</v>
      </c>
      <c r="C64" s="8" t="s">
        <v>131</v>
      </c>
      <c r="D64" s="9">
        <v>13.582000000000001</v>
      </c>
      <c r="E64" s="11"/>
      <c r="F64" s="11"/>
      <c r="G64" s="11"/>
      <c r="H64" s="11"/>
      <c r="I64" s="11"/>
      <c r="J64" s="11"/>
      <c r="K64" s="11"/>
      <c r="L64" s="11"/>
      <c r="M64" s="8" t="s">
        <v>140</v>
      </c>
      <c r="N64" s="2" t="s">
        <v>141</v>
      </c>
      <c r="O64" s="2" t="s">
        <v>52</v>
      </c>
      <c r="P64" s="2" t="s">
        <v>52</v>
      </c>
      <c r="Q64" s="2" t="s">
        <v>104</v>
      </c>
      <c r="R64" s="2" t="s">
        <v>63</v>
      </c>
      <c r="S64" s="2" t="s">
        <v>64</v>
      </c>
      <c r="T64" s="2" t="s">
        <v>64</v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2" t="s">
        <v>52</v>
      </c>
      <c r="AS64" s="2" t="s">
        <v>52</v>
      </c>
      <c r="AT64" s="3"/>
      <c r="AU64" s="2" t="s">
        <v>142</v>
      </c>
      <c r="AV64" s="3">
        <v>115</v>
      </c>
    </row>
    <row r="65" spans="1:13" ht="30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30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t="30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30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30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ht="30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ht="30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ht="30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ht="30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ht="30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30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30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ht="30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ht="30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ht="30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ht="30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48" ht="30" customHeight="1">
      <c r="A81" s="8" t="s">
        <v>78</v>
      </c>
      <c r="B81" s="9"/>
      <c r="C81" s="9"/>
      <c r="D81" s="9"/>
      <c r="E81" s="9"/>
      <c r="F81" s="11"/>
      <c r="G81" s="9"/>
      <c r="H81" s="11"/>
      <c r="I81" s="9"/>
      <c r="J81" s="11"/>
      <c r="K81" s="9"/>
      <c r="L81" s="11"/>
      <c r="M81" s="9"/>
      <c r="N81" t="s">
        <v>79</v>
      </c>
    </row>
    <row r="82" spans="1:48" ht="30" customHeight="1">
      <c r="A82" s="8" t="s">
        <v>143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3"/>
      <c r="O82" s="3"/>
      <c r="P82" s="3"/>
      <c r="Q82" s="2" t="s">
        <v>144</v>
      </c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 spans="1:48" ht="30" customHeight="1">
      <c r="A83" s="8" t="s">
        <v>145</v>
      </c>
      <c r="B83" s="8" t="s">
        <v>146</v>
      </c>
      <c r="C83" s="8" t="s">
        <v>121</v>
      </c>
      <c r="D83" s="9">
        <v>21</v>
      </c>
      <c r="E83" s="11"/>
      <c r="F83" s="11"/>
      <c r="G83" s="11"/>
      <c r="H83" s="11"/>
      <c r="I83" s="11"/>
      <c r="J83" s="11"/>
      <c r="K83" s="11"/>
      <c r="L83" s="11"/>
      <c r="M83" s="8" t="s">
        <v>147</v>
      </c>
      <c r="N83" s="2" t="s">
        <v>148</v>
      </c>
      <c r="O83" s="2" t="s">
        <v>52</v>
      </c>
      <c r="P83" s="2" t="s">
        <v>52</v>
      </c>
      <c r="Q83" s="2" t="s">
        <v>144</v>
      </c>
      <c r="R83" s="2" t="s">
        <v>63</v>
      </c>
      <c r="S83" s="2" t="s">
        <v>64</v>
      </c>
      <c r="T83" s="2" t="s">
        <v>64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2" t="s">
        <v>52</v>
      </c>
      <c r="AS83" s="2" t="s">
        <v>52</v>
      </c>
      <c r="AT83" s="3"/>
      <c r="AU83" s="2" t="s">
        <v>149</v>
      </c>
      <c r="AV83" s="3">
        <v>28</v>
      </c>
    </row>
    <row r="84" spans="1:48" ht="30" customHeight="1">
      <c r="A84" s="8" t="s">
        <v>145</v>
      </c>
      <c r="B84" s="8" t="s">
        <v>150</v>
      </c>
      <c r="C84" s="8" t="s">
        <v>121</v>
      </c>
      <c r="D84" s="9">
        <v>5</v>
      </c>
      <c r="E84" s="11"/>
      <c r="F84" s="11"/>
      <c r="G84" s="11"/>
      <c r="H84" s="11"/>
      <c r="I84" s="11"/>
      <c r="J84" s="11"/>
      <c r="K84" s="11"/>
      <c r="L84" s="11"/>
      <c r="M84" s="8" t="s">
        <v>151</v>
      </c>
      <c r="N84" s="2" t="s">
        <v>152</v>
      </c>
      <c r="O84" s="2" t="s">
        <v>52</v>
      </c>
      <c r="P84" s="2" t="s">
        <v>52</v>
      </c>
      <c r="Q84" s="2" t="s">
        <v>144</v>
      </c>
      <c r="R84" s="2" t="s">
        <v>63</v>
      </c>
      <c r="S84" s="2" t="s">
        <v>64</v>
      </c>
      <c r="T84" s="2" t="s">
        <v>64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2" t="s">
        <v>52</v>
      </c>
      <c r="AS84" s="2" t="s">
        <v>52</v>
      </c>
      <c r="AT84" s="3"/>
      <c r="AU84" s="2" t="s">
        <v>153</v>
      </c>
      <c r="AV84" s="3">
        <v>29</v>
      </c>
    </row>
    <row r="85" spans="1:48" ht="30" customHeight="1">
      <c r="A85" s="8" t="s">
        <v>154</v>
      </c>
      <c r="B85" s="8" t="s">
        <v>146</v>
      </c>
      <c r="C85" s="8" t="s">
        <v>121</v>
      </c>
      <c r="D85" s="9">
        <v>9</v>
      </c>
      <c r="E85" s="11"/>
      <c r="F85" s="11"/>
      <c r="G85" s="11"/>
      <c r="H85" s="11"/>
      <c r="I85" s="11"/>
      <c r="J85" s="11"/>
      <c r="K85" s="11"/>
      <c r="L85" s="11"/>
      <c r="M85" s="8" t="s">
        <v>155</v>
      </c>
      <c r="N85" s="2" t="s">
        <v>156</v>
      </c>
      <c r="O85" s="2" t="s">
        <v>52</v>
      </c>
      <c r="P85" s="2" t="s">
        <v>52</v>
      </c>
      <c r="Q85" s="2" t="s">
        <v>144</v>
      </c>
      <c r="R85" s="2" t="s">
        <v>63</v>
      </c>
      <c r="S85" s="2" t="s">
        <v>64</v>
      </c>
      <c r="T85" s="2" t="s">
        <v>64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2" t="s">
        <v>52</v>
      </c>
      <c r="AS85" s="2" t="s">
        <v>52</v>
      </c>
      <c r="AT85" s="3"/>
      <c r="AU85" s="2" t="s">
        <v>157</v>
      </c>
      <c r="AV85" s="3">
        <v>30</v>
      </c>
    </row>
    <row r="86" spans="1:48" ht="30" customHeight="1">
      <c r="A86" s="8" t="s">
        <v>158</v>
      </c>
      <c r="B86" s="8" t="s">
        <v>159</v>
      </c>
      <c r="C86" s="8" t="s">
        <v>68</v>
      </c>
      <c r="D86" s="9">
        <v>6</v>
      </c>
      <c r="E86" s="11"/>
      <c r="F86" s="11"/>
      <c r="G86" s="11"/>
      <c r="H86" s="11"/>
      <c r="I86" s="11"/>
      <c r="J86" s="11"/>
      <c r="K86" s="11"/>
      <c r="L86" s="11"/>
      <c r="M86" s="8" t="s">
        <v>160</v>
      </c>
      <c r="N86" s="2" t="s">
        <v>161</v>
      </c>
      <c r="O86" s="2" t="s">
        <v>52</v>
      </c>
      <c r="P86" s="2" t="s">
        <v>52</v>
      </c>
      <c r="Q86" s="2" t="s">
        <v>144</v>
      </c>
      <c r="R86" s="2" t="s">
        <v>63</v>
      </c>
      <c r="S86" s="2" t="s">
        <v>64</v>
      </c>
      <c r="T86" s="2" t="s">
        <v>64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2" t="s">
        <v>52</v>
      </c>
      <c r="AS86" s="2" t="s">
        <v>52</v>
      </c>
      <c r="AT86" s="3"/>
      <c r="AU86" s="2" t="s">
        <v>162</v>
      </c>
      <c r="AV86" s="3">
        <v>117</v>
      </c>
    </row>
    <row r="87" spans="1:48" ht="30" customHeight="1">
      <c r="A87" s="8" t="s">
        <v>163</v>
      </c>
      <c r="B87" s="8" t="s">
        <v>164</v>
      </c>
      <c r="C87" s="8" t="s">
        <v>121</v>
      </c>
      <c r="D87" s="9">
        <v>27</v>
      </c>
      <c r="E87" s="11"/>
      <c r="F87" s="11"/>
      <c r="G87" s="11"/>
      <c r="H87" s="11"/>
      <c r="I87" s="11"/>
      <c r="J87" s="11"/>
      <c r="K87" s="11"/>
      <c r="L87" s="11"/>
      <c r="M87" s="8" t="s">
        <v>165</v>
      </c>
      <c r="N87" s="2" t="s">
        <v>166</v>
      </c>
      <c r="O87" s="2" t="s">
        <v>52</v>
      </c>
      <c r="P87" s="2" t="s">
        <v>52</v>
      </c>
      <c r="Q87" s="2" t="s">
        <v>144</v>
      </c>
      <c r="R87" s="2" t="s">
        <v>63</v>
      </c>
      <c r="S87" s="2" t="s">
        <v>64</v>
      </c>
      <c r="T87" s="2" t="s">
        <v>64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2" t="s">
        <v>52</v>
      </c>
      <c r="AS87" s="2" t="s">
        <v>52</v>
      </c>
      <c r="AT87" s="3"/>
      <c r="AU87" s="2" t="s">
        <v>167</v>
      </c>
      <c r="AV87" s="3">
        <v>118</v>
      </c>
    </row>
    <row r="88" spans="1:48" ht="30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48" ht="30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48" ht="30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48" ht="30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48" ht="30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48" ht="30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48" ht="3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48" ht="30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48" ht="30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48" ht="30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48" ht="30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48" ht="30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48" ht="30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48" ht="30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48" ht="30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48" ht="30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48" ht="30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48" ht="30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48" ht="30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48" ht="30" customHeight="1">
      <c r="A107" s="8" t="s">
        <v>78</v>
      </c>
      <c r="B107" s="9"/>
      <c r="C107" s="9"/>
      <c r="D107" s="9"/>
      <c r="E107" s="9"/>
      <c r="F107" s="11"/>
      <c r="G107" s="9"/>
      <c r="H107" s="11"/>
      <c r="I107" s="9"/>
      <c r="J107" s="11"/>
      <c r="K107" s="9"/>
      <c r="L107" s="11"/>
      <c r="M107" s="9"/>
      <c r="N107" t="s">
        <v>79</v>
      </c>
    </row>
    <row r="108" spans="1:48" ht="30" customHeight="1">
      <c r="A108" s="8" t="s">
        <v>168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3"/>
      <c r="O108" s="3"/>
      <c r="P108" s="3"/>
      <c r="Q108" s="2" t="s">
        <v>169</v>
      </c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</row>
    <row r="109" spans="1:48" ht="30" customHeight="1">
      <c r="A109" s="8" t="s">
        <v>170</v>
      </c>
      <c r="B109" s="8" t="s">
        <v>171</v>
      </c>
      <c r="C109" s="8" t="s">
        <v>68</v>
      </c>
      <c r="D109" s="9">
        <v>106</v>
      </c>
      <c r="E109" s="11"/>
      <c r="F109" s="11"/>
      <c r="G109" s="11"/>
      <c r="H109" s="11"/>
      <c r="I109" s="11"/>
      <c r="J109" s="11"/>
      <c r="K109" s="11"/>
      <c r="L109" s="11"/>
      <c r="M109" s="8" t="s">
        <v>52</v>
      </c>
      <c r="N109" s="2" t="s">
        <v>172</v>
      </c>
      <c r="O109" s="2" t="s">
        <v>52</v>
      </c>
      <c r="P109" s="2" t="s">
        <v>52</v>
      </c>
      <c r="Q109" s="2" t="s">
        <v>169</v>
      </c>
      <c r="R109" s="2" t="s">
        <v>64</v>
      </c>
      <c r="S109" s="2" t="s">
        <v>64</v>
      </c>
      <c r="T109" s="2" t="s">
        <v>63</v>
      </c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2" t="s">
        <v>52</v>
      </c>
      <c r="AS109" s="2" t="s">
        <v>52</v>
      </c>
      <c r="AT109" s="3"/>
      <c r="AU109" s="2" t="s">
        <v>173</v>
      </c>
      <c r="AV109" s="3">
        <v>119</v>
      </c>
    </row>
    <row r="110" spans="1:48" ht="30" customHeight="1">
      <c r="A110" s="8" t="s">
        <v>174</v>
      </c>
      <c r="B110" s="8" t="s">
        <v>175</v>
      </c>
      <c r="C110" s="8" t="s">
        <v>68</v>
      </c>
      <c r="D110" s="9">
        <v>103</v>
      </c>
      <c r="E110" s="11"/>
      <c r="F110" s="11"/>
      <c r="G110" s="11"/>
      <c r="H110" s="11"/>
      <c r="I110" s="11"/>
      <c r="J110" s="11"/>
      <c r="K110" s="11"/>
      <c r="L110" s="11"/>
      <c r="M110" s="8" t="s">
        <v>176</v>
      </c>
      <c r="N110" s="2" t="s">
        <v>177</v>
      </c>
      <c r="O110" s="2" t="s">
        <v>52</v>
      </c>
      <c r="P110" s="2" t="s">
        <v>52</v>
      </c>
      <c r="Q110" s="2" t="s">
        <v>169</v>
      </c>
      <c r="R110" s="2" t="s">
        <v>63</v>
      </c>
      <c r="S110" s="2" t="s">
        <v>64</v>
      </c>
      <c r="T110" s="2" t="s">
        <v>64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2" t="s">
        <v>52</v>
      </c>
      <c r="AS110" s="2" t="s">
        <v>52</v>
      </c>
      <c r="AT110" s="3"/>
      <c r="AU110" s="2" t="s">
        <v>178</v>
      </c>
      <c r="AV110" s="3">
        <v>42</v>
      </c>
    </row>
    <row r="111" spans="1:48" ht="30" customHeight="1">
      <c r="A111" s="8" t="s">
        <v>179</v>
      </c>
      <c r="B111" s="8" t="s">
        <v>180</v>
      </c>
      <c r="C111" s="8" t="s">
        <v>68</v>
      </c>
      <c r="D111" s="9">
        <v>348</v>
      </c>
      <c r="E111" s="11"/>
      <c r="F111" s="11"/>
      <c r="G111" s="11"/>
      <c r="H111" s="11"/>
      <c r="I111" s="11"/>
      <c r="J111" s="11"/>
      <c r="K111" s="11"/>
      <c r="L111" s="11"/>
      <c r="M111" s="8" t="s">
        <v>52</v>
      </c>
      <c r="N111" s="2" t="s">
        <v>181</v>
      </c>
      <c r="O111" s="2" t="s">
        <v>52</v>
      </c>
      <c r="P111" s="2" t="s">
        <v>52</v>
      </c>
      <c r="Q111" s="2" t="s">
        <v>169</v>
      </c>
      <c r="R111" s="2" t="s">
        <v>64</v>
      </c>
      <c r="S111" s="2" t="s">
        <v>64</v>
      </c>
      <c r="T111" s="2" t="s">
        <v>63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2" t="s">
        <v>52</v>
      </c>
      <c r="AS111" s="2" t="s">
        <v>52</v>
      </c>
      <c r="AT111" s="3"/>
      <c r="AU111" s="2" t="s">
        <v>182</v>
      </c>
      <c r="AV111" s="3">
        <v>36</v>
      </c>
    </row>
    <row r="112" spans="1:48" ht="30" customHeight="1">
      <c r="A112" s="8" t="s">
        <v>183</v>
      </c>
      <c r="B112" s="8" t="s">
        <v>184</v>
      </c>
      <c r="C112" s="8" t="s">
        <v>68</v>
      </c>
      <c r="D112" s="9">
        <v>338</v>
      </c>
      <c r="E112" s="11"/>
      <c r="F112" s="11"/>
      <c r="G112" s="11"/>
      <c r="H112" s="11"/>
      <c r="I112" s="11"/>
      <c r="J112" s="11"/>
      <c r="K112" s="11"/>
      <c r="L112" s="11"/>
      <c r="M112" s="8" t="s">
        <v>185</v>
      </c>
      <c r="N112" s="2" t="s">
        <v>186</v>
      </c>
      <c r="O112" s="2" t="s">
        <v>52</v>
      </c>
      <c r="P112" s="2" t="s">
        <v>52</v>
      </c>
      <c r="Q112" s="2" t="s">
        <v>169</v>
      </c>
      <c r="R112" s="2" t="s">
        <v>63</v>
      </c>
      <c r="S112" s="2" t="s">
        <v>64</v>
      </c>
      <c r="T112" s="2" t="s">
        <v>64</v>
      </c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2" t="s">
        <v>52</v>
      </c>
      <c r="AS112" s="2" t="s">
        <v>52</v>
      </c>
      <c r="AT112" s="3"/>
      <c r="AU112" s="2" t="s">
        <v>187</v>
      </c>
      <c r="AV112" s="3">
        <v>39</v>
      </c>
    </row>
    <row r="113" spans="1:13" ht="30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ht="30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ht="30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ht="30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ht="30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ht="30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ht="30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 ht="30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ht="30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 ht="30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ht="30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ht="30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ht="30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ht="30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ht="30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ht="30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48" ht="30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48" ht="30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48" ht="30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48" ht="30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48" ht="30" customHeight="1">
      <c r="A133" s="8" t="s">
        <v>78</v>
      </c>
      <c r="B133" s="9"/>
      <c r="C133" s="9"/>
      <c r="D133" s="9"/>
      <c r="E133" s="9"/>
      <c r="F133" s="11"/>
      <c r="G133" s="9"/>
      <c r="H133" s="11"/>
      <c r="I133" s="9"/>
      <c r="J133" s="11"/>
      <c r="K133" s="9"/>
      <c r="L133" s="11"/>
      <c r="M133" s="9"/>
      <c r="N133" t="s">
        <v>79</v>
      </c>
    </row>
    <row r="134" spans="1:48" ht="30" customHeight="1">
      <c r="A134" s="8" t="s">
        <v>188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3"/>
      <c r="O134" s="3"/>
      <c r="P134" s="3"/>
      <c r="Q134" s="2" t="s">
        <v>189</v>
      </c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</row>
    <row r="135" spans="1:48" ht="30" customHeight="1">
      <c r="A135" s="8" t="s">
        <v>190</v>
      </c>
      <c r="B135" s="8" t="s">
        <v>191</v>
      </c>
      <c r="C135" s="8" t="s">
        <v>68</v>
      </c>
      <c r="D135" s="9">
        <v>103</v>
      </c>
      <c r="E135" s="11"/>
      <c r="F135" s="11"/>
      <c r="G135" s="11"/>
      <c r="H135" s="11"/>
      <c r="I135" s="11"/>
      <c r="J135" s="11"/>
      <c r="K135" s="11"/>
      <c r="L135" s="11"/>
      <c r="M135" s="8" t="s">
        <v>192</v>
      </c>
      <c r="N135" s="2" t="s">
        <v>193</v>
      </c>
      <c r="O135" s="2" t="s">
        <v>52</v>
      </c>
      <c r="P135" s="2" t="s">
        <v>52</v>
      </c>
      <c r="Q135" s="2" t="s">
        <v>189</v>
      </c>
      <c r="R135" s="2" t="s">
        <v>63</v>
      </c>
      <c r="S135" s="2" t="s">
        <v>64</v>
      </c>
      <c r="T135" s="2" t="s">
        <v>64</v>
      </c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2" t="s">
        <v>52</v>
      </c>
      <c r="AS135" s="2" t="s">
        <v>52</v>
      </c>
      <c r="AT135" s="3"/>
      <c r="AU135" s="2" t="s">
        <v>194</v>
      </c>
      <c r="AV135" s="3">
        <v>45</v>
      </c>
    </row>
    <row r="136" spans="1:48" ht="30" customHeight="1">
      <c r="A136" s="8" t="s">
        <v>190</v>
      </c>
      <c r="B136" s="8" t="s">
        <v>195</v>
      </c>
      <c r="C136" s="8" t="s">
        <v>68</v>
      </c>
      <c r="D136" s="9">
        <v>168</v>
      </c>
      <c r="E136" s="11"/>
      <c r="F136" s="11"/>
      <c r="G136" s="11"/>
      <c r="H136" s="11"/>
      <c r="I136" s="11"/>
      <c r="J136" s="11"/>
      <c r="K136" s="11"/>
      <c r="L136" s="11"/>
      <c r="M136" s="8" t="s">
        <v>196</v>
      </c>
      <c r="N136" s="2" t="s">
        <v>197</v>
      </c>
      <c r="O136" s="2" t="s">
        <v>52</v>
      </c>
      <c r="P136" s="2" t="s">
        <v>52</v>
      </c>
      <c r="Q136" s="2" t="s">
        <v>189</v>
      </c>
      <c r="R136" s="2" t="s">
        <v>63</v>
      </c>
      <c r="S136" s="2" t="s">
        <v>64</v>
      </c>
      <c r="T136" s="2" t="s">
        <v>64</v>
      </c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2" t="s">
        <v>52</v>
      </c>
      <c r="AS136" s="2" t="s">
        <v>52</v>
      </c>
      <c r="AT136" s="3"/>
      <c r="AU136" s="2" t="s">
        <v>198</v>
      </c>
      <c r="AV136" s="3">
        <v>46</v>
      </c>
    </row>
    <row r="137" spans="1:48" ht="30" customHeight="1">
      <c r="A137" s="8" t="s">
        <v>199</v>
      </c>
      <c r="B137" s="8" t="s">
        <v>200</v>
      </c>
      <c r="C137" s="8" t="s">
        <v>121</v>
      </c>
      <c r="D137" s="9">
        <v>135</v>
      </c>
      <c r="E137" s="11"/>
      <c r="F137" s="11"/>
      <c r="G137" s="11"/>
      <c r="H137" s="11"/>
      <c r="I137" s="11"/>
      <c r="J137" s="11"/>
      <c r="K137" s="11"/>
      <c r="L137" s="11"/>
      <c r="M137" s="8" t="s">
        <v>201</v>
      </c>
      <c r="N137" s="2" t="s">
        <v>202</v>
      </c>
      <c r="O137" s="2" t="s">
        <v>52</v>
      </c>
      <c r="P137" s="2" t="s">
        <v>52</v>
      </c>
      <c r="Q137" s="2" t="s">
        <v>189</v>
      </c>
      <c r="R137" s="2" t="s">
        <v>63</v>
      </c>
      <c r="S137" s="2" t="s">
        <v>64</v>
      </c>
      <c r="T137" s="2" t="s">
        <v>64</v>
      </c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2" t="s">
        <v>52</v>
      </c>
      <c r="AS137" s="2" t="s">
        <v>52</v>
      </c>
      <c r="AT137" s="3"/>
      <c r="AU137" s="2" t="s">
        <v>203</v>
      </c>
      <c r="AV137" s="3">
        <v>44</v>
      </c>
    </row>
    <row r="138" spans="1:48" ht="30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48" ht="30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48" ht="30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48" ht="30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48" ht="30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48" ht="30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48" ht="30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48" ht="30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48" ht="30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48" ht="30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48" ht="30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48" ht="30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48" ht="30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48" ht="30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48" ht="30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48" ht="30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48" ht="30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48" ht="30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48" ht="30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48" ht="30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48" ht="30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48" ht="30" customHeight="1">
      <c r="A159" s="8" t="s">
        <v>78</v>
      </c>
      <c r="B159" s="9"/>
      <c r="C159" s="9"/>
      <c r="D159" s="9"/>
      <c r="E159" s="9"/>
      <c r="F159" s="11"/>
      <c r="G159" s="9"/>
      <c r="H159" s="11"/>
      <c r="I159" s="9"/>
      <c r="J159" s="11"/>
      <c r="K159" s="9"/>
      <c r="L159" s="11"/>
      <c r="M159" s="9"/>
      <c r="N159" t="s">
        <v>79</v>
      </c>
    </row>
    <row r="160" spans="1:48" ht="30" customHeight="1">
      <c r="A160" s="8" t="s">
        <v>204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3"/>
      <c r="O160" s="3"/>
      <c r="P160" s="3"/>
      <c r="Q160" s="2" t="s">
        <v>205</v>
      </c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</row>
    <row r="161" spans="1:48" ht="30" customHeight="1">
      <c r="A161" s="8" t="s">
        <v>206</v>
      </c>
      <c r="B161" s="8" t="s">
        <v>207</v>
      </c>
      <c r="C161" s="8" t="s">
        <v>121</v>
      </c>
      <c r="D161" s="9">
        <v>47</v>
      </c>
      <c r="E161" s="11"/>
      <c r="F161" s="11"/>
      <c r="G161" s="11"/>
      <c r="H161" s="11"/>
      <c r="I161" s="11"/>
      <c r="J161" s="11"/>
      <c r="K161" s="11"/>
      <c r="L161" s="11"/>
      <c r="M161" s="8" t="s">
        <v>208</v>
      </c>
      <c r="N161" s="2" t="s">
        <v>209</v>
      </c>
      <c r="O161" s="2" t="s">
        <v>52</v>
      </c>
      <c r="P161" s="2" t="s">
        <v>52</v>
      </c>
      <c r="Q161" s="2" t="s">
        <v>205</v>
      </c>
      <c r="R161" s="2" t="s">
        <v>63</v>
      </c>
      <c r="S161" s="2" t="s">
        <v>64</v>
      </c>
      <c r="T161" s="2" t="s">
        <v>64</v>
      </c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2" t="s">
        <v>52</v>
      </c>
      <c r="AS161" s="2" t="s">
        <v>52</v>
      </c>
      <c r="AT161" s="3"/>
      <c r="AU161" s="2" t="s">
        <v>210</v>
      </c>
      <c r="AV161" s="3">
        <v>50</v>
      </c>
    </row>
    <row r="162" spans="1:48" ht="30" customHeight="1">
      <c r="A162" s="8" t="s">
        <v>211</v>
      </c>
      <c r="B162" s="8" t="s">
        <v>212</v>
      </c>
      <c r="C162" s="8" t="s">
        <v>121</v>
      </c>
      <c r="D162" s="9">
        <v>81</v>
      </c>
      <c r="E162" s="11"/>
      <c r="F162" s="11"/>
      <c r="G162" s="11"/>
      <c r="H162" s="11"/>
      <c r="I162" s="11"/>
      <c r="J162" s="11"/>
      <c r="K162" s="11"/>
      <c r="L162" s="11"/>
      <c r="M162" s="8" t="s">
        <v>213</v>
      </c>
      <c r="N162" s="2" t="s">
        <v>214</v>
      </c>
      <c r="O162" s="2" t="s">
        <v>52</v>
      </c>
      <c r="P162" s="2" t="s">
        <v>52</v>
      </c>
      <c r="Q162" s="2" t="s">
        <v>205</v>
      </c>
      <c r="R162" s="2" t="s">
        <v>63</v>
      </c>
      <c r="S162" s="2" t="s">
        <v>64</v>
      </c>
      <c r="T162" s="2" t="s">
        <v>64</v>
      </c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2" t="s">
        <v>52</v>
      </c>
      <c r="AS162" s="2" t="s">
        <v>52</v>
      </c>
      <c r="AT162" s="3"/>
      <c r="AU162" s="2" t="s">
        <v>215</v>
      </c>
      <c r="AV162" s="3">
        <v>51</v>
      </c>
    </row>
    <row r="163" spans="1:48" ht="30" customHeight="1">
      <c r="A163" s="8" t="s">
        <v>216</v>
      </c>
      <c r="B163" s="8" t="s">
        <v>217</v>
      </c>
      <c r="C163" s="8" t="s">
        <v>68</v>
      </c>
      <c r="D163" s="9">
        <v>6</v>
      </c>
      <c r="E163" s="11"/>
      <c r="F163" s="11"/>
      <c r="G163" s="11"/>
      <c r="H163" s="11"/>
      <c r="I163" s="11"/>
      <c r="J163" s="11"/>
      <c r="K163" s="11"/>
      <c r="L163" s="11"/>
      <c r="M163" s="8" t="s">
        <v>218</v>
      </c>
      <c r="N163" s="2" t="s">
        <v>219</v>
      </c>
      <c r="O163" s="2" t="s">
        <v>52</v>
      </c>
      <c r="P163" s="2" t="s">
        <v>52</v>
      </c>
      <c r="Q163" s="2" t="s">
        <v>205</v>
      </c>
      <c r="R163" s="2" t="s">
        <v>63</v>
      </c>
      <c r="S163" s="2" t="s">
        <v>64</v>
      </c>
      <c r="T163" s="2" t="s">
        <v>64</v>
      </c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2" t="s">
        <v>52</v>
      </c>
      <c r="AS163" s="2" t="s">
        <v>52</v>
      </c>
      <c r="AT163" s="3"/>
      <c r="AU163" s="2" t="s">
        <v>220</v>
      </c>
      <c r="AV163" s="3">
        <v>52</v>
      </c>
    </row>
    <row r="164" spans="1:48" ht="30" customHeight="1">
      <c r="A164" s="8" t="s">
        <v>221</v>
      </c>
      <c r="B164" s="8" t="s">
        <v>222</v>
      </c>
      <c r="C164" s="8" t="s">
        <v>121</v>
      </c>
      <c r="D164" s="9">
        <v>8</v>
      </c>
      <c r="E164" s="11"/>
      <c r="F164" s="11"/>
      <c r="G164" s="11"/>
      <c r="H164" s="11"/>
      <c r="I164" s="11"/>
      <c r="J164" s="11"/>
      <c r="K164" s="11"/>
      <c r="L164" s="11"/>
      <c r="M164" s="8" t="s">
        <v>223</v>
      </c>
      <c r="N164" s="2" t="s">
        <v>224</v>
      </c>
      <c r="O164" s="2" t="s">
        <v>52</v>
      </c>
      <c r="P164" s="2" t="s">
        <v>52</v>
      </c>
      <c r="Q164" s="2" t="s">
        <v>205</v>
      </c>
      <c r="R164" s="2" t="s">
        <v>63</v>
      </c>
      <c r="S164" s="2" t="s">
        <v>64</v>
      </c>
      <c r="T164" s="2" t="s">
        <v>64</v>
      </c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2" t="s">
        <v>52</v>
      </c>
      <c r="AS164" s="2" t="s">
        <v>52</v>
      </c>
      <c r="AT164" s="3"/>
      <c r="AU164" s="2" t="s">
        <v>225</v>
      </c>
      <c r="AV164" s="3">
        <v>53</v>
      </c>
    </row>
    <row r="165" spans="1:48" ht="30" customHeight="1">
      <c r="A165" s="8" t="s">
        <v>226</v>
      </c>
      <c r="B165" s="8" t="s">
        <v>227</v>
      </c>
      <c r="C165" s="8" t="s">
        <v>121</v>
      </c>
      <c r="D165" s="9">
        <v>8</v>
      </c>
      <c r="E165" s="11"/>
      <c r="F165" s="11"/>
      <c r="G165" s="11"/>
      <c r="H165" s="11"/>
      <c r="I165" s="11"/>
      <c r="J165" s="11"/>
      <c r="K165" s="11"/>
      <c r="L165" s="11"/>
      <c r="M165" s="8" t="s">
        <v>228</v>
      </c>
      <c r="N165" s="2" t="s">
        <v>229</v>
      </c>
      <c r="O165" s="2" t="s">
        <v>52</v>
      </c>
      <c r="P165" s="2" t="s">
        <v>52</v>
      </c>
      <c r="Q165" s="2" t="s">
        <v>205</v>
      </c>
      <c r="R165" s="2" t="s">
        <v>63</v>
      </c>
      <c r="S165" s="2" t="s">
        <v>64</v>
      </c>
      <c r="T165" s="2" t="s">
        <v>64</v>
      </c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2" t="s">
        <v>52</v>
      </c>
      <c r="AS165" s="2" t="s">
        <v>52</v>
      </c>
      <c r="AT165" s="3"/>
      <c r="AU165" s="2" t="s">
        <v>230</v>
      </c>
      <c r="AV165" s="3">
        <v>54</v>
      </c>
    </row>
    <row r="166" spans="1:48" ht="30" customHeight="1">
      <c r="A166" s="8" t="s">
        <v>231</v>
      </c>
      <c r="B166" s="8" t="s">
        <v>232</v>
      </c>
      <c r="C166" s="8" t="s">
        <v>121</v>
      </c>
      <c r="D166" s="9">
        <v>148</v>
      </c>
      <c r="E166" s="11"/>
      <c r="F166" s="11"/>
      <c r="G166" s="11"/>
      <c r="H166" s="11"/>
      <c r="I166" s="11"/>
      <c r="J166" s="11"/>
      <c r="K166" s="11"/>
      <c r="L166" s="11"/>
      <c r="M166" s="8" t="s">
        <v>233</v>
      </c>
      <c r="N166" s="2" t="s">
        <v>234</v>
      </c>
      <c r="O166" s="2" t="s">
        <v>52</v>
      </c>
      <c r="P166" s="2" t="s">
        <v>52</v>
      </c>
      <c r="Q166" s="2" t="s">
        <v>205</v>
      </c>
      <c r="R166" s="2" t="s">
        <v>63</v>
      </c>
      <c r="S166" s="2" t="s">
        <v>64</v>
      </c>
      <c r="T166" s="2" t="s">
        <v>64</v>
      </c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2" t="s">
        <v>52</v>
      </c>
      <c r="AS166" s="2" t="s">
        <v>52</v>
      </c>
      <c r="AT166" s="3"/>
      <c r="AU166" s="2" t="s">
        <v>235</v>
      </c>
      <c r="AV166" s="3">
        <v>55</v>
      </c>
    </row>
    <row r="167" spans="1:48" ht="30" customHeight="1">
      <c r="A167" s="8" t="s">
        <v>236</v>
      </c>
      <c r="B167" s="8" t="s">
        <v>237</v>
      </c>
      <c r="C167" s="8" t="s">
        <v>238</v>
      </c>
      <c r="D167" s="9">
        <v>2</v>
      </c>
      <c r="E167" s="11"/>
      <c r="F167" s="11"/>
      <c r="G167" s="11"/>
      <c r="H167" s="11"/>
      <c r="I167" s="11"/>
      <c r="J167" s="11"/>
      <c r="K167" s="11"/>
      <c r="L167" s="11"/>
      <c r="M167" s="8" t="s">
        <v>52</v>
      </c>
      <c r="N167" s="2" t="s">
        <v>239</v>
      </c>
      <c r="O167" s="2" t="s">
        <v>52</v>
      </c>
      <c r="P167" s="2" t="s">
        <v>52</v>
      </c>
      <c r="Q167" s="2" t="s">
        <v>205</v>
      </c>
      <c r="R167" s="2" t="s">
        <v>64</v>
      </c>
      <c r="S167" s="2" t="s">
        <v>64</v>
      </c>
      <c r="T167" s="2" t="s">
        <v>63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2" t="s">
        <v>52</v>
      </c>
      <c r="AS167" s="2" t="s">
        <v>52</v>
      </c>
      <c r="AT167" s="3"/>
      <c r="AU167" s="2" t="s">
        <v>240</v>
      </c>
      <c r="AV167" s="3">
        <v>48</v>
      </c>
    </row>
    <row r="168" spans="1:48" ht="30" customHeight="1">
      <c r="A168" s="8" t="s">
        <v>236</v>
      </c>
      <c r="B168" s="8" t="s">
        <v>241</v>
      </c>
      <c r="C168" s="8" t="s">
        <v>238</v>
      </c>
      <c r="D168" s="9">
        <v>1</v>
      </c>
      <c r="E168" s="11"/>
      <c r="F168" s="11"/>
      <c r="G168" s="11"/>
      <c r="H168" s="11"/>
      <c r="I168" s="11"/>
      <c r="J168" s="11"/>
      <c r="K168" s="11"/>
      <c r="L168" s="11"/>
      <c r="M168" s="8" t="s">
        <v>52</v>
      </c>
      <c r="N168" s="2" t="s">
        <v>242</v>
      </c>
      <c r="O168" s="2" t="s">
        <v>52</v>
      </c>
      <c r="P168" s="2" t="s">
        <v>52</v>
      </c>
      <c r="Q168" s="2" t="s">
        <v>205</v>
      </c>
      <c r="R168" s="2" t="s">
        <v>64</v>
      </c>
      <c r="S168" s="2" t="s">
        <v>64</v>
      </c>
      <c r="T168" s="2" t="s">
        <v>63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2" t="s">
        <v>52</v>
      </c>
      <c r="AS168" s="2" t="s">
        <v>52</v>
      </c>
      <c r="AT168" s="3"/>
      <c r="AU168" s="2" t="s">
        <v>243</v>
      </c>
      <c r="AV168" s="3">
        <v>49</v>
      </c>
    </row>
    <row r="169" spans="1:48" ht="30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48" ht="30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48" ht="30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48" ht="30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48" ht="30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48" ht="30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48" ht="30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48" ht="30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48" ht="30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48" ht="30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48" ht="30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48" ht="30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48" ht="30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1:48" ht="30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48" ht="30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48" ht="30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48" ht="30" customHeight="1">
      <c r="A185" s="8" t="s">
        <v>78</v>
      </c>
      <c r="B185" s="9"/>
      <c r="C185" s="9"/>
      <c r="D185" s="9"/>
      <c r="E185" s="9"/>
      <c r="F185" s="11"/>
      <c r="G185" s="9"/>
      <c r="H185" s="11"/>
      <c r="I185" s="9"/>
      <c r="J185" s="11"/>
      <c r="K185" s="9"/>
      <c r="L185" s="11"/>
      <c r="M185" s="9"/>
      <c r="N185" t="s">
        <v>79</v>
      </c>
    </row>
    <row r="186" spans="1:48" ht="30" customHeight="1">
      <c r="A186" s="8" t="s">
        <v>244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3"/>
      <c r="O186" s="3"/>
      <c r="P186" s="3"/>
      <c r="Q186" s="2" t="s">
        <v>245</v>
      </c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</row>
    <row r="187" spans="1:48" ht="30" customHeight="1">
      <c r="A187" s="8" t="s">
        <v>246</v>
      </c>
      <c r="B187" s="8" t="s">
        <v>247</v>
      </c>
      <c r="C187" s="8" t="s">
        <v>68</v>
      </c>
      <c r="D187" s="9">
        <v>156</v>
      </c>
      <c r="E187" s="11"/>
      <c r="F187" s="11"/>
      <c r="G187" s="11"/>
      <c r="H187" s="11"/>
      <c r="I187" s="11"/>
      <c r="J187" s="11"/>
      <c r="K187" s="11"/>
      <c r="L187" s="11"/>
      <c r="M187" s="8" t="s">
        <v>248</v>
      </c>
      <c r="N187" s="2" t="s">
        <v>249</v>
      </c>
      <c r="O187" s="2" t="s">
        <v>52</v>
      </c>
      <c r="P187" s="2" t="s">
        <v>52</v>
      </c>
      <c r="Q187" s="2" t="s">
        <v>245</v>
      </c>
      <c r="R187" s="2" t="s">
        <v>63</v>
      </c>
      <c r="S187" s="2" t="s">
        <v>64</v>
      </c>
      <c r="T187" s="2" t="s">
        <v>64</v>
      </c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2" t="s">
        <v>52</v>
      </c>
      <c r="AS187" s="2" t="s">
        <v>52</v>
      </c>
      <c r="AT187" s="3"/>
      <c r="AU187" s="2" t="s">
        <v>250</v>
      </c>
      <c r="AV187" s="3">
        <v>59</v>
      </c>
    </row>
    <row r="188" spans="1:48" ht="30" customHeight="1">
      <c r="A188" s="8" t="s">
        <v>251</v>
      </c>
      <c r="B188" s="8" t="s">
        <v>252</v>
      </c>
      <c r="C188" s="8" t="s">
        <v>68</v>
      </c>
      <c r="D188" s="9">
        <v>6</v>
      </c>
      <c r="E188" s="11"/>
      <c r="F188" s="11"/>
      <c r="G188" s="11"/>
      <c r="H188" s="11"/>
      <c r="I188" s="11"/>
      <c r="J188" s="11"/>
      <c r="K188" s="11"/>
      <c r="L188" s="11"/>
      <c r="M188" s="8" t="s">
        <v>253</v>
      </c>
      <c r="N188" s="2" t="s">
        <v>254</v>
      </c>
      <c r="O188" s="2" t="s">
        <v>52</v>
      </c>
      <c r="P188" s="2" t="s">
        <v>52</v>
      </c>
      <c r="Q188" s="2" t="s">
        <v>245</v>
      </c>
      <c r="R188" s="2" t="s">
        <v>63</v>
      </c>
      <c r="S188" s="2" t="s">
        <v>64</v>
      </c>
      <c r="T188" s="2" t="s">
        <v>64</v>
      </c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2" t="s">
        <v>52</v>
      </c>
      <c r="AS188" s="2" t="s">
        <v>52</v>
      </c>
      <c r="AT188" s="3"/>
      <c r="AU188" s="2" t="s">
        <v>255</v>
      </c>
      <c r="AV188" s="3">
        <v>60</v>
      </c>
    </row>
    <row r="189" spans="1:48" ht="30" customHeight="1">
      <c r="A189" s="8" t="s">
        <v>256</v>
      </c>
      <c r="B189" s="8" t="s">
        <v>52</v>
      </c>
      <c r="C189" s="8" t="s">
        <v>121</v>
      </c>
      <c r="D189" s="9">
        <v>68</v>
      </c>
      <c r="E189" s="11"/>
      <c r="F189" s="11"/>
      <c r="G189" s="11"/>
      <c r="H189" s="11"/>
      <c r="I189" s="11"/>
      <c r="J189" s="11"/>
      <c r="K189" s="11"/>
      <c r="L189" s="11"/>
      <c r="M189" s="8" t="s">
        <v>257</v>
      </c>
      <c r="N189" s="2" t="s">
        <v>258</v>
      </c>
      <c r="O189" s="2" t="s">
        <v>52</v>
      </c>
      <c r="P189" s="2" t="s">
        <v>52</v>
      </c>
      <c r="Q189" s="2" t="s">
        <v>245</v>
      </c>
      <c r="R189" s="2" t="s">
        <v>63</v>
      </c>
      <c r="S189" s="2" t="s">
        <v>64</v>
      </c>
      <c r="T189" s="2" t="s">
        <v>64</v>
      </c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2" t="s">
        <v>52</v>
      </c>
      <c r="AS189" s="2" t="s">
        <v>52</v>
      </c>
      <c r="AT189" s="3"/>
      <c r="AU189" s="2" t="s">
        <v>259</v>
      </c>
      <c r="AV189" s="3">
        <v>61</v>
      </c>
    </row>
    <row r="190" spans="1:48" ht="30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48" ht="30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48" ht="30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13" ht="30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13" ht="30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ht="30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ht="30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13" ht="30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13" ht="30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13" ht="30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ht="30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13" ht="30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13" ht="30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13" ht="30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13" ht="30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13" ht="30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13" ht="30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13" ht="30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13" ht="30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48" ht="30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48" ht="30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48" ht="30" customHeight="1">
      <c r="A211" s="8" t="s">
        <v>78</v>
      </c>
      <c r="B211" s="9"/>
      <c r="C211" s="9"/>
      <c r="D211" s="9"/>
      <c r="E211" s="9"/>
      <c r="F211" s="11"/>
      <c r="G211" s="9"/>
      <c r="H211" s="11"/>
      <c r="I211" s="9"/>
      <c r="J211" s="11"/>
      <c r="K211" s="9"/>
      <c r="L211" s="11"/>
      <c r="M211" s="9"/>
      <c r="N211" t="s">
        <v>79</v>
      </c>
    </row>
    <row r="212" spans="1:48" ht="30" customHeight="1">
      <c r="A212" s="8" t="s">
        <v>260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3"/>
      <c r="O212" s="3"/>
      <c r="P212" s="3"/>
      <c r="Q212" s="2" t="s">
        <v>261</v>
      </c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</row>
    <row r="213" spans="1:48" ht="30" customHeight="1">
      <c r="A213" s="8" t="s">
        <v>262</v>
      </c>
      <c r="B213" s="8" t="s">
        <v>263</v>
      </c>
      <c r="C213" s="8" t="s">
        <v>264</v>
      </c>
      <c r="D213" s="9">
        <v>6</v>
      </c>
      <c r="E213" s="11"/>
      <c r="F213" s="11"/>
      <c r="G213" s="11"/>
      <c r="H213" s="11"/>
      <c r="I213" s="11"/>
      <c r="J213" s="11"/>
      <c r="K213" s="11"/>
      <c r="L213" s="11"/>
      <c r="M213" s="8" t="s">
        <v>265</v>
      </c>
      <c r="N213" s="2" t="s">
        <v>266</v>
      </c>
      <c r="O213" s="2" t="s">
        <v>52</v>
      </c>
      <c r="P213" s="2" t="s">
        <v>52</v>
      </c>
      <c r="Q213" s="2" t="s">
        <v>261</v>
      </c>
      <c r="R213" s="2" t="s">
        <v>63</v>
      </c>
      <c r="S213" s="2" t="s">
        <v>64</v>
      </c>
      <c r="T213" s="2" t="s">
        <v>64</v>
      </c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2" t="s">
        <v>52</v>
      </c>
      <c r="AS213" s="2" t="s">
        <v>52</v>
      </c>
      <c r="AT213" s="3"/>
      <c r="AU213" s="2" t="s">
        <v>267</v>
      </c>
      <c r="AV213" s="3">
        <v>69</v>
      </c>
    </row>
    <row r="214" spans="1:48" ht="30" customHeight="1">
      <c r="A214" s="8" t="s">
        <v>268</v>
      </c>
      <c r="B214" s="8" t="s">
        <v>269</v>
      </c>
      <c r="C214" s="8" t="s">
        <v>264</v>
      </c>
      <c r="D214" s="9">
        <v>3</v>
      </c>
      <c r="E214" s="11"/>
      <c r="F214" s="11"/>
      <c r="G214" s="11"/>
      <c r="H214" s="11"/>
      <c r="I214" s="11"/>
      <c r="J214" s="11"/>
      <c r="K214" s="11"/>
      <c r="L214" s="11"/>
      <c r="M214" s="8" t="s">
        <v>270</v>
      </c>
      <c r="N214" s="2" t="s">
        <v>271</v>
      </c>
      <c r="O214" s="2" t="s">
        <v>52</v>
      </c>
      <c r="P214" s="2" t="s">
        <v>52</v>
      </c>
      <c r="Q214" s="2" t="s">
        <v>261</v>
      </c>
      <c r="R214" s="2" t="s">
        <v>63</v>
      </c>
      <c r="S214" s="2" t="s">
        <v>64</v>
      </c>
      <c r="T214" s="2" t="s">
        <v>64</v>
      </c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2" t="s">
        <v>52</v>
      </c>
      <c r="AS214" s="2" t="s">
        <v>52</v>
      </c>
      <c r="AT214" s="3"/>
      <c r="AU214" s="2" t="s">
        <v>272</v>
      </c>
      <c r="AV214" s="3">
        <v>70</v>
      </c>
    </row>
    <row r="215" spans="1:48" ht="30" customHeight="1">
      <c r="A215" s="8" t="s">
        <v>273</v>
      </c>
      <c r="B215" s="8" t="s">
        <v>274</v>
      </c>
      <c r="C215" s="8" t="s">
        <v>264</v>
      </c>
      <c r="D215" s="9">
        <v>6</v>
      </c>
      <c r="E215" s="11"/>
      <c r="F215" s="11"/>
      <c r="G215" s="11"/>
      <c r="H215" s="11"/>
      <c r="I215" s="11"/>
      <c r="J215" s="11"/>
      <c r="K215" s="11"/>
      <c r="L215" s="11"/>
      <c r="M215" s="8" t="s">
        <v>275</v>
      </c>
      <c r="N215" s="2" t="s">
        <v>276</v>
      </c>
      <c r="O215" s="2" t="s">
        <v>52</v>
      </c>
      <c r="P215" s="2" t="s">
        <v>52</v>
      </c>
      <c r="Q215" s="2" t="s">
        <v>261</v>
      </c>
      <c r="R215" s="2" t="s">
        <v>63</v>
      </c>
      <c r="S215" s="2" t="s">
        <v>64</v>
      </c>
      <c r="T215" s="2" t="s">
        <v>64</v>
      </c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2" t="s">
        <v>52</v>
      </c>
      <c r="AS215" s="2" t="s">
        <v>52</v>
      </c>
      <c r="AT215" s="3"/>
      <c r="AU215" s="2" t="s">
        <v>277</v>
      </c>
      <c r="AV215" s="3">
        <v>71</v>
      </c>
    </row>
    <row r="216" spans="1:48" ht="30" customHeight="1">
      <c r="A216" s="8" t="s">
        <v>278</v>
      </c>
      <c r="B216" s="8" t="s">
        <v>279</v>
      </c>
      <c r="C216" s="8" t="s">
        <v>264</v>
      </c>
      <c r="D216" s="9">
        <v>6</v>
      </c>
      <c r="E216" s="11"/>
      <c r="F216" s="11"/>
      <c r="G216" s="11"/>
      <c r="H216" s="11"/>
      <c r="I216" s="11"/>
      <c r="J216" s="11"/>
      <c r="K216" s="11"/>
      <c r="L216" s="11"/>
      <c r="M216" s="8" t="s">
        <v>280</v>
      </c>
      <c r="N216" s="2" t="s">
        <v>281</v>
      </c>
      <c r="O216" s="2" t="s">
        <v>52</v>
      </c>
      <c r="P216" s="2" t="s">
        <v>52</v>
      </c>
      <c r="Q216" s="2" t="s">
        <v>261</v>
      </c>
      <c r="R216" s="2" t="s">
        <v>63</v>
      </c>
      <c r="S216" s="2" t="s">
        <v>64</v>
      </c>
      <c r="T216" s="2" t="s">
        <v>64</v>
      </c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2" t="s">
        <v>52</v>
      </c>
      <c r="AS216" s="2" t="s">
        <v>52</v>
      </c>
      <c r="AT216" s="3"/>
      <c r="AU216" s="2" t="s">
        <v>282</v>
      </c>
      <c r="AV216" s="3">
        <v>120</v>
      </c>
    </row>
    <row r="217" spans="1:48" ht="30" customHeight="1">
      <c r="A217" s="8" t="s">
        <v>278</v>
      </c>
      <c r="B217" s="8" t="s">
        <v>283</v>
      </c>
      <c r="C217" s="8" t="s">
        <v>264</v>
      </c>
      <c r="D217" s="9">
        <v>3</v>
      </c>
      <c r="E217" s="11"/>
      <c r="F217" s="11"/>
      <c r="G217" s="11"/>
      <c r="H217" s="11"/>
      <c r="I217" s="11"/>
      <c r="J217" s="11"/>
      <c r="K217" s="11"/>
      <c r="L217" s="11"/>
      <c r="M217" s="8" t="s">
        <v>284</v>
      </c>
      <c r="N217" s="2" t="s">
        <v>285</v>
      </c>
      <c r="O217" s="2" t="s">
        <v>52</v>
      </c>
      <c r="P217" s="2" t="s">
        <v>52</v>
      </c>
      <c r="Q217" s="2" t="s">
        <v>261</v>
      </c>
      <c r="R217" s="2" t="s">
        <v>63</v>
      </c>
      <c r="S217" s="2" t="s">
        <v>64</v>
      </c>
      <c r="T217" s="2" t="s">
        <v>64</v>
      </c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2" t="s">
        <v>52</v>
      </c>
      <c r="AS217" s="2" t="s">
        <v>52</v>
      </c>
      <c r="AT217" s="3"/>
      <c r="AU217" s="2" t="s">
        <v>286</v>
      </c>
      <c r="AV217" s="3">
        <v>121</v>
      </c>
    </row>
    <row r="218" spans="1:48" ht="30" customHeight="1">
      <c r="A218" s="8" t="s">
        <v>287</v>
      </c>
      <c r="B218" s="8" t="s">
        <v>288</v>
      </c>
      <c r="C218" s="8" t="s">
        <v>289</v>
      </c>
      <c r="D218" s="9">
        <v>12</v>
      </c>
      <c r="E218" s="11"/>
      <c r="F218" s="11"/>
      <c r="G218" s="11"/>
      <c r="H218" s="11"/>
      <c r="I218" s="11"/>
      <c r="J218" s="11"/>
      <c r="K218" s="11"/>
      <c r="L218" s="11"/>
      <c r="M218" s="8" t="s">
        <v>52</v>
      </c>
      <c r="N218" s="2" t="s">
        <v>290</v>
      </c>
      <c r="O218" s="2" t="s">
        <v>52</v>
      </c>
      <c r="P218" s="2" t="s">
        <v>52</v>
      </c>
      <c r="Q218" s="2" t="s">
        <v>261</v>
      </c>
      <c r="R218" s="2" t="s">
        <v>64</v>
      </c>
      <c r="S218" s="2" t="s">
        <v>64</v>
      </c>
      <c r="T218" s="2" t="s">
        <v>63</v>
      </c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2" t="s">
        <v>52</v>
      </c>
      <c r="AS218" s="2" t="s">
        <v>52</v>
      </c>
      <c r="AT218" s="3"/>
      <c r="AU218" s="2" t="s">
        <v>291</v>
      </c>
      <c r="AV218" s="3">
        <v>65</v>
      </c>
    </row>
    <row r="219" spans="1:48" ht="30" customHeight="1">
      <c r="A219" s="8" t="s">
        <v>292</v>
      </c>
      <c r="B219" s="8" t="s">
        <v>293</v>
      </c>
      <c r="C219" s="8" t="s">
        <v>289</v>
      </c>
      <c r="D219" s="9">
        <v>6</v>
      </c>
      <c r="E219" s="11"/>
      <c r="F219" s="11"/>
      <c r="G219" s="11"/>
      <c r="H219" s="11"/>
      <c r="I219" s="11"/>
      <c r="J219" s="11"/>
      <c r="K219" s="11"/>
      <c r="L219" s="11"/>
      <c r="M219" s="8" t="s">
        <v>52</v>
      </c>
      <c r="N219" s="2" t="s">
        <v>294</v>
      </c>
      <c r="O219" s="2" t="s">
        <v>52</v>
      </c>
      <c r="P219" s="2" t="s">
        <v>52</v>
      </c>
      <c r="Q219" s="2" t="s">
        <v>261</v>
      </c>
      <c r="R219" s="2" t="s">
        <v>64</v>
      </c>
      <c r="S219" s="2" t="s">
        <v>64</v>
      </c>
      <c r="T219" s="2" t="s">
        <v>63</v>
      </c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2" t="s">
        <v>52</v>
      </c>
      <c r="AS219" s="2" t="s">
        <v>52</v>
      </c>
      <c r="AT219" s="3"/>
      <c r="AU219" s="2" t="s">
        <v>295</v>
      </c>
      <c r="AV219" s="3">
        <v>122</v>
      </c>
    </row>
    <row r="220" spans="1:48" ht="30" customHeight="1">
      <c r="A220" s="8" t="s">
        <v>296</v>
      </c>
      <c r="B220" s="8" t="s">
        <v>297</v>
      </c>
      <c r="C220" s="8" t="s">
        <v>289</v>
      </c>
      <c r="D220" s="9">
        <v>9</v>
      </c>
      <c r="E220" s="11"/>
      <c r="F220" s="11"/>
      <c r="G220" s="11"/>
      <c r="H220" s="11"/>
      <c r="I220" s="11"/>
      <c r="J220" s="11"/>
      <c r="K220" s="11"/>
      <c r="L220" s="11"/>
      <c r="M220" s="8" t="s">
        <v>52</v>
      </c>
      <c r="N220" s="2" t="s">
        <v>298</v>
      </c>
      <c r="O220" s="2" t="s">
        <v>52</v>
      </c>
      <c r="P220" s="2" t="s">
        <v>52</v>
      </c>
      <c r="Q220" s="2" t="s">
        <v>261</v>
      </c>
      <c r="R220" s="2" t="s">
        <v>64</v>
      </c>
      <c r="S220" s="2" t="s">
        <v>64</v>
      </c>
      <c r="T220" s="2" t="s">
        <v>63</v>
      </c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2" t="s">
        <v>52</v>
      </c>
      <c r="AS220" s="2" t="s">
        <v>52</v>
      </c>
      <c r="AT220" s="3"/>
      <c r="AU220" s="2" t="s">
        <v>299</v>
      </c>
      <c r="AV220" s="3">
        <v>68</v>
      </c>
    </row>
    <row r="221" spans="1:48" ht="30" customHeight="1">
      <c r="A221" s="8" t="s">
        <v>300</v>
      </c>
      <c r="B221" s="8" t="s">
        <v>301</v>
      </c>
      <c r="C221" s="8" t="s">
        <v>238</v>
      </c>
      <c r="D221" s="9">
        <v>9</v>
      </c>
      <c r="E221" s="11"/>
      <c r="F221" s="11"/>
      <c r="G221" s="11"/>
      <c r="H221" s="11"/>
      <c r="I221" s="11"/>
      <c r="J221" s="11"/>
      <c r="K221" s="11"/>
      <c r="L221" s="11"/>
      <c r="M221" s="8" t="s">
        <v>52</v>
      </c>
      <c r="N221" s="2" t="s">
        <v>302</v>
      </c>
      <c r="O221" s="2" t="s">
        <v>52</v>
      </c>
      <c r="P221" s="2" t="s">
        <v>52</v>
      </c>
      <c r="Q221" s="2" t="s">
        <v>261</v>
      </c>
      <c r="R221" s="2" t="s">
        <v>64</v>
      </c>
      <c r="S221" s="2" t="s">
        <v>64</v>
      </c>
      <c r="T221" s="2" t="s">
        <v>63</v>
      </c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2" t="s">
        <v>52</v>
      </c>
      <c r="AS221" s="2" t="s">
        <v>52</v>
      </c>
      <c r="AT221" s="3"/>
      <c r="AU221" s="2" t="s">
        <v>303</v>
      </c>
      <c r="AV221" s="3">
        <v>66</v>
      </c>
    </row>
    <row r="222" spans="1:48" ht="30" customHeight="1">
      <c r="A222" s="8" t="s">
        <v>304</v>
      </c>
      <c r="B222" s="8" t="s">
        <v>305</v>
      </c>
      <c r="C222" s="8" t="s">
        <v>99</v>
      </c>
      <c r="D222" s="9">
        <v>9</v>
      </c>
      <c r="E222" s="11"/>
      <c r="F222" s="11"/>
      <c r="G222" s="11"/>
      <c r="H222" s="11"/>
      <c r="I222" s="11"/>
      <c r="J222" s="11"/>
      <c r="K222" s="11"/>
      <c r="L222" s="11"/>
      <c r="M222" s="8" t="s">
        <v>306</v>
      </c>
      <c r="N222" s="2" t="s">
        <v>307</v>
      </c>
      <c r="O222" s="2" t="s">
        <v>52</v>
      </c>
      <c r="P222" s="2" t="s">
        <v>52</v>
      </c>
      <c r="Q222" s="2" t="s">
        <v>261</v>
      </c>
      <c r="R222" s="2" t="s">
        <v>63</v>
      </c>
      <c r="S222" s="2" t="s">
        <v>64</v>
      </c>
      <c r="T222" s="2" t="s">
        <v>64</v>
      </c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2" t="s">
        <v>52</v>
      </c>
      <c r="AS222" s="2" t="s">
        <v>52</v>
      </c>
      <c r="AT222" s="3"/>
      <c r="AU222" s="2" t="s">
        <v>308</v>
      </c>
      <c r="AV222" s="3">
        <v>72</v>
      </c>
    </row>
    <row r="223" spans="1:48" ht="30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48" ht="30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48" ht="30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48" ht="30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48" ht="30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48" ht="30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48" ht="30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48" ht="30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48" ht="30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48" ht="30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48" ht="30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1:48" ht="30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1:48" ht="30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</row>
    <row r="236" spans="1:48" ht="30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1:48" ht="30" customHeight="1">
      <c r="A237" s="8" t="s">
        <v>78</v>
      </c>
      <c r="B237" s="9"/>
      <c r="C237" s="9"/>
      <c r="D237" s="9"/>
      <c r="E237" s="9"/>
      <c r="F237" s="11"/>
      <c r="G237" s="9"/>
      <c r="H237" s="11"/>
      <c r="I237" s="9"/>
      <c r="J237" s="11"/>
      <c r="K237" s="9"/>
      <c r="L237" s="11"/>
      <c r="M237" s="9"/>
      <c r="N237" t="s">
        <v>79</v>
      </c>
    </row>
    <row r="238" spans="1:48" ht="30" customHeight="1">
      <c r="A238" s="8" t="s">
        <v>309</v>
      </c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3"/>
      <c r="O238" s="3"/>
      <c r="P238" s="3"/>
      <c r="Q238" s="2" t="s">
        <v>310</v>
      </c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</row>
    <row r="239" spans="1:48" ht="30" customHeight="1">
      <c r="A239" s="8" t="s">
        <v>311</v>
      </c>
      <c r="B239" s="8" t="s">
        <v>312</v>
      </c>
      <c r="C239" s="8" t="s">
        <v>68</v>
      </c>
      <c r="D239" s="9">
        <v>2</v>
      </c>
      <c r="E239" s="11"/>
      <c r="F239" s="11"/>
      <c r="G239" s="11"/>
      <c r="H239" s="11"/>
      <c r="I239" s="11"/>
      <c r="J239" s="11"/>
      <c r="K239" s="11"/>
      <c r="L239" s="11"/>
      <c r="M239" s="8" t="s">
        <v>52</v>
      </c>
      <c r="N239" s="2" t="s">
        <v>313</v>
      </c>
      <c r="O239" s="2" t="s">
        <v>52</v>
      </c>
      <c r="P239" s="2" t="s">
        <v>52</v>
      </c>
      <c r="Q239" s="2" t="s">
        <v>310</v>
      </c>
      <c r="R239" s="2" t="s">
        <v>64</v>
      </c>
      <c r="S239" s="2" t="s">
        <v>64</v>
      </c>
      <c r="T239" s="2" t="s">
        <v>63</v>
      </c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2" t="s">
        <v>52</v>
      </c>
      <c r="AS239" s="2" t="s">
        <v>52</v>
      </c>
      <c r="AT239" s="3"/>
      <c r="AU239" s="2" t="s">
        <v>314</v>
      </c>
      <c r="AV239" s="3">
        <v>74</v>
      </c>
    </row>
    <row r="240" spans="1:48" ht="30" customHeight="1">
      <c r="A240" s="8" t="s">
        <v>315</v>
      </c>
      <c r="B240" s="8" t="s">
        <v>316</v>
      </c>
      <c r="C240" s="8" t="s">
        <v>68</v>
      </c>
      <c r="D240" s="9">
        <v>2</v>
      </c>
      <c r="E240" s="11"/>
      <c r="F240" s="11"/>
      <c r="G240" s="11"/>
      <c r="H240" s="11"/>
      <c r="I240" s="11"/>
      <c r="J240" s="11"/>
      <c r="K240" s="11"/>
      <c r="L240" s="11"/>
      <c r="M240" s="8" t="s">
        <v>317</v>
      </c>
      <c r="N240" s="2" t="s">
        <v>318</v>
      </c>
      <c r="O240" s="2" t="s">
        <v>52</v>
      </c>
      <c r="P240" s="2" t="s">
        <v>52</v>
      </c>
      <c r="Q240" s="2" t="s">
        <v>310</v>
      </c>
      <c r="R240" s="2" t="s">
        <v>63</v>
      </c>
      <c r="S240" s="2" t="s">
        <v>64</v>
      </c>
      <c r="T240" s="2" t="s">
        <v>64</v>
      </c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2" t="s">
        <v>52</v>
      </c>
      <c r="AS240" s="2" t="s">
        <v>52</v>
      </c>
      <c r="AT240" s="3"/>
      <c r="AU240" s="2" t="s">
        <v>319</v>
      </c>
      <c r="AV240" s="3">
        <v>76</v>
      </c>
    </row>
    <row r="241" spans="1:48" ht="30" customHeight="1">
      <c r="A241" s="8" t="s">
        <v>320</v>
      </c>
      <c r="B241" s="8" t="s">
        <v>321</v>
      </c>
      <c r="C241" s="8" t="s">
        <v>121</v>
      </c>
      <c r="D241" s="9">
        <v>32</v>
      </c>
      <c r="E241" s="11"/>
      <c r="F241" s="11"/>
      <c r="G241" s="11"/>
      <c r="H241" s="11"/>
      <c r="I241" s="11"/>
      <c r="J241" s="11"/>
      <c r="K241" s="11"/>
      <c r="L241" s="11"/>
      <c r="M241" s="8" t="s">
        <v>322</v>
      </c>
      <c r="N241" s="2" t="s">
        <v>323</v>
      </c>
      <c r="O241" s="2" t="s">
        <v>52</v>
      </c>
      <c r="P241" s="2" t="s">
        <v>52</v>
      </c>
      <c r="Q241" s="2" t="s">
        <v>310</v>
      </c>
      <c r="R241" s="2" t="s">
        <v>63</v>
      </c>
      <c r="S241" s="2" t="s">
        <v>64</v>
      </c>
      <c r="T241" s="2" t="s">
        <v>64</v>
      </c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2" t="s">
        <v>52</v>
      </c>
      <c r="AS241" s="2" t="s">
        <v>52</v>
      </c>
      <c r="AT241" s="3"/>
      <c r="AU241" s="2" t="s">
        <v>324</v>
      </c>
      <c r="AV241" s="3">
        <v>75</v>
      </c>
    </row>
    <row r="242" spans="1:48" ht="30" customHeight="1">
      <c r="A242" s="8" t="s">
        <v>325</v>
      </c>
      <c r="B242" s="8" t="s">
        <v>326</v>
      </c>
      <c r="C242" s="8" t="s">
        <v>264</v>
      </c>
      <c r="D242" s="9">
        <v>2</v>
      </c>
      <c r="E242" s="11"/>
      <c r="F242" s="11"/>
      <c r="G242" s="11"/>
      <c r="H242" s="11"/>
      <c r="I242" s="11"/>
      <c r="J242" s="11"/>
      <c r="K242" s="11"/>
      <c r="L242" s="11"/>
      <c r="M242" s="8" t="s">
        <v>327</v>
      </c>
      <c r="N242" s="2" t="s">
        <v>328</v>
      </c>
      <c r="O242" s="2" t="s">
        <v>52</v>
      </c>
      <c r="P242" s="2" t="s">
        <v>52</v>
      </c>
      <c r="Q242" s="2" t="s">
        <v>310</v>
      </c>
      <c r="R242" s="2" t="s">
        <v>63</v>
      </c>
      <c r="S242" s="2" t="s">
        <v>64</v>
      </c>
      <c r="T242" s="2" t="s">
        <v>64</v>
      </c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2" t="s">
        <v>52</v>
      </c>
      <c r="AS242" s="2" t="s">
        <v>52</v>
      </c>
      <c r="AT242" s="3"/>
      <c r="AU242" s="2" t="s">
        <v>329</v>
      </c>
      <c r="AV242" s="3">
        <v>77</v>
      </c>
    </row>
    <row r="243" spans="1:48" ht="30" customHeight="1">
      <c r="A243" s="8" t="s">
        <v>330</v>
      </c>
      <c r="B243" s="8" t="s">
        <v>326</v>
      </c>
      <c r="C243" s="8" t="s">
        <v>264</v>
      </c>
      <c r="D243" s="9">
        <v>4</v>
      </c>
      <c r="E243" s="11"/>
      <c r="F243" s="11"/>
      <c r="G243" s="11"/>
      <c r="H243" s="11"/>
      <c r="I243" s="11"/>
      <c r="J243" s="11"/>
      <c r="K243" s="11"/>
      <c r="L243" s="11"/>
      <c r="M243" s="8" t="s">
        <v>331</v>
      </c>
      <c r="N243" s="2" t="s">
        <v>332</v>
      </c>
      <c r="O243" s="2" t="s">
        <v>52</v>
      </c>
      <c r="P243" s="2" t="s">
        <v>52</v>
      </c>
      <c r="Q243" s="2" t="s">
        <v>310</v>
      </c>
      <c r="R243" s="2" t="s">
        <v>63</v>
      </c>
      <c r="S243" s="2" t="s">
        <v>64</v>
      </c>
      <c r="T243" s="2" t="s">
        <v>64</v>
      </c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2" t="s">
        <v>52</v>
      </c>
      <c r="AS243" s="2" t="s">
        <v>52</v>
      </c>
      <c r="AT243" s="3"/>
      <c r="AU243" s="2" t="s">
        <v>333</v>
      </c>
      <c r="AV243" s="3">
        <v>78</v>
      </c>
    </row>
    <row r="244" spans="1:48" ht="30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1:48" ht="30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1:48" ht="30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  <row r="247" spans="1:48" ht="30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</row>
    <row r="248" spans="1:48" ht="30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48" ht="30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48" ht="30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48" ht="30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48" ht="30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48" ht="30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</row>
    <row r="254" spans="1:48" ht="30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</row>
    <row r="255" spans="1:48" ht="30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</row>
    <row r="256" spans="1:48" ht="30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</row>
    <row r="257" spans="1:48" ht="30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</row>
    <row r="258" spans="1:48" ht="30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</row>
    <row r="259" spans="1:48" ht="30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</row>
    <row r="260" spans="1:48" ht="30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</row>
    <row r="261" spans="1:48" ht="30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</row>
    <row r="262" spans="1:48" ht="30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48" ht="30" customHeight="1">
      <c r="A263" s="8" t="s">
        <v>78</v>
      </c>
      <c r="B263" s="9"/>
      <c r="C263" s="9"/>
      <c r="D263" s="9"/>
      <c r="E263" s="9"/>
      <c r="F263" s="11"/>
      <c r="G263" s="9"/>
      <c r="H263" s="11"/>
      <c r="I263" s="9"/>
      <c r="J263" s="11"/>
      <c r="K263" s="9"/>
      <c r="L263" s="11"/>
      <c r="M263" s="9"/>
      <c r="N263" t="s">
        <v>79</v>
      </c>
    </row>
    <row r="264" spans="1:48" ht="30" customHeight="1">
      <c r="A264" s="8" t="s">
        <v>334</v>
      </c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3"/>
      <c r="O264" s="3"/>
      <c r="P264" s="3"/>
      <c r="Q264" s="2" t="s">
        <v>335</v>
      </c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</row>
    <row r="265" spans="1:48" ht="30" customHeight="1">
      <c r="A265" s="8" t="s">
        <v>336</v>
      </c>
      <c r="B265" s="8" t="s">
        <v>337</v>
      </c>
      <c r="C265" s="8" t="s">
        <v>68</v>
      </c>
      <c r="D265" s="9">
        <v>219</v>
      </c>
      <c r="E265" s="11"/>
      <c r="F265" s="11"/>
      <c r="G265" s="11"/>
      <c r="H265" s="11"/>
      <c r="I265" s="11"/>
      <c r="J265" s="11"/>
      <c r="K265" s="11"/>
      <c r="L265" s="11"/>
      <c r="M265" s="8" t="s">
        <v>338</v>
      </c>
      <c r="N265" s="2" t="s">
        <v>339</v>
      </c>
      <c r="O265" s="2" t="s">
        <v>52</v>
      </c>
      <c r="P265" s="2" t="s">
        <v>52</v>
      </c>
      <c r="Q265" s="2" t="s">
        <v>335</v>
      </c>
      <c r="R265" s="2" t="s">
        <v>63</v>
      </c>
      <c r="S265" s="2" t="s">
        <v>64</v>
      </c>
      <c r="T265" s="2" t="s">
        <v>64</v>
      </c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2" t="s">
        <v>52</v>
      </c>
      <c r="AS265" s="2" t="s">
        <v>52</v>
      </c>
      <c r="AT265" s="3"/>
      <c r="AU265" s="2" t="s">
        <v>340</v>
      </c>
      <c r="AV265" s="3">
        <v>81</v>
      </c>
    </row>
    <row r="266" spans="1:48" ht="30" customHeight="1">
      <c r="A266" s="8" t="s">
        <v>341</v>
      </c>
      <c r="B266" s="8" t="s">
        <v>342</v>
      </c>
      <c r="C266" s="8" t="s">
        <v>68</v>
      </c>
      <c r="D266" s="9">
        <v>5</v>
      </c>
      <c r="E266" s="11"/>
      <c r="F266" s="11"/>
      <c r="G266" s="11"/>
      <c r="H266" s="11"/>
      <c r="I266" s="11"/>
      <c r="J266" s="11"/>
      <c r="K266" s="11"/>
      <c r="L266" s="11"/>
      <c r="M266" s="8" t="s">
        <v>343</v>
      </c>
      <c r="N266" s="2" t="s">
        <v>344</v>
      </c>
      <c r="O266" s="2" t="s">
        <v>52</v>
      </c>
      <c r="P266" s="2" t="s">
        <v>52</v>
      </c>
      <c r="Q266" s="2" t="s">
        <v>335</v>
      </c>
      <c r="R266" s="2" t="s">
        <v>63</v>
      </c>
      <c r="S266" s="2" t="s">
        <v>64</v>
      </c>
      <c r="T266" s="2" t="s">
        <v>64</v>
      </c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2" t="s">
        <v>52</v>
      </c>
      <c r="AS266" s="2" t="s">
        <v>52</v>
      </c>
      <c r="AT266" s="3"/>
      <c r="AU266" s="2" t="s">
        <v>345</v>
      </c>
      <c r="AV266" s="3">
        <v>80</v>
      </c>
    </row>
    <row r="267" spans="1:48" ht="30" customHeight="1">
      <c r="A267" s="8" t="s">
        <v>346</v>
      </c>
      <c r="B267" s="8" t="s">
        <v>347</v>
      </c>
      <c r="C267" s="8" t="s">
        <v>68</v>
      </c>
      <c r="D267" s="9">
        <v>8</v>
      </c>
      <c r="E267" s="11"/>
      <c r="F267" s="11"/>
      <c r="G267" s="11"/>
      <c r="H267" s="11"/>
      <c r="I267" s="11"/>
      <c r="J267" s="11"/>
      <c r="K267" s="11"/>
      <c r="L267" s="11"/>
      <c r="M267" s="8" t="s">
        <v>348</v>
      </c>
      <c r="N267" s="2" t="s">
        <v>349</v>
      </c>
      <c r="O267" s="2" t="s">
        <v>52</v>
      </c>
      <c r="P267" s="2" t="s">
        <v>52</v>
      </c>
      <c r="Q267" s="2" t="s">
        <v>335</v>
      </c>
      <c r="R267" s="2" t="s">
        <v>63</v>
      </c>
      <c r="S267" s="2" t="s">
        <v>64</v>
      </c>
      <c r="T267" s="2" t="s">
        <v>64</v>
      </c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2" t="s">
        <v>52</v>
      </c>
      <c r="AS267" s="2" t="s">
        <v>52</v>
      </c>
      <c r="AT267" s="3"/>
      <c r="AU267" s="2" t="s">
        <v>350</v>
      </c>
      <c r="AV267" s="3">
        <v>82</v>
      </c>
    </row>
    <row r="268" spans="1:48" ht="30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</row>
    <row r="269" spans="1:48" ht="30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</row>
    <row r="270" spans="1:48" ht="30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1:48" ht="30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1:48" ht="30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</row>
    <row r="273" spans="1:13" ht="30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1:13" ht="30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13" ht="30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1:13" ht="30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</row>
    <row r="277" spans="1:13" ht="30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1:13" ht="30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</row>
    <row r="279" spans="1:13" ht="30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</row>
    <row r="280" spans="1:13" ht="30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</row>
    <row r="281" spans="1:13" ht="30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</row>
    <row r="282" spans="1:13" ht="30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1:13" ht="30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spans="1:13" ht="30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spans="1:13" ht="30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13" ht="30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13" ht="30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1:13" ht="30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1:48" ht="30" customHeight="1">
      <c r="A289" s="8" t="s">
        <v>78</v>
      </c>
      <c r="B289" s="9"/>
      <c r="C289" s="9"/>
      <c r="D289" s="9"/>
      <c r="E289" s="9"/>
      <c r="F289" s="11"/>
      <c r="G289" s="9"/>
      <c r="H289" s="11"/>
      <c r="I289" s="9"/>
      <c r="J289" s="11"/>
      <c r="K289" s="9"/>
      <c r="L289" s="11"/>
      <c r="M289" s="9"/>
      <c r="N289" t="s">
        <v>79</v>
      </c>
    </row>
    <row r="290" spans="1:48" ht="30" customHeight="1">
      <c r="A290" s="8" t="s">
        <v>351</v>
      </c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3"/>
      <c r="O290" s="3"/>
      <c r="P290" s="3"/>
      <c r="Q290" s="2" t="s">
        <v>352</v>
      </c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</row>
    <row r="291" spans="1:48" ht="30" customHeight="1">
      <c r="A291" s="8" t="s">
        <v>353</v>
      </c>
      <c r="B291" s="8" t="s">
        <v>354</v>
      </c>
      <c r="C291" s="8" t="s">
        <v>68</v>
      </c>
      <c r="D291" s="9">
        <v>103</v>
      </c>
      <c r="E291" s="11"/>
      <c r="F291" s="11"/>
      <c r="G291" s="11"/>
      <c r="H291" s="11"/>
      <c r="I291" s="11"/>
      <c r="J291" s="11"/>
      <c r="K291" s="11"/>
      <c r="L291" s="11"/>
      <c r="M291" s="8" t="s">
        <v>355</v>
      </c>
      <c r="N291" s="2" t="s">
        <v>356</v>
      </c>
      <c r="O291" s="2" t="s">
        <v>52</v>
      </c>
      <c r="P291" s="2" t="s">
        <v>52</v>
      </c>
      <c r="Q291" s="2" t="s">
        <v>352</v>
      </c>
      <c r="R291" s="2" t="s">
        <v>64</v>
      </c>
      <c r="S291" s="2" t="s">
        <v>64</v>
      </c>
      <c r="T291" s="2" t="s">
        <v>63</v>
      </c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2" t="s">
        <v>52</v>
      </c>
      <c r="AS291" s="2" t="s">
        <v>52</v>
      </c>
      <c r="AT291" s="3"/>
      <c r="AU291" s="2" t="s">
        <v>357</v>
      </c>
      <c r="AV291" s="3">
        <v>84</v>
      </c>
    </row>
    <row r="292" spans="1:48" ht="30" customHeight="1">
      <c r="A292" s="8" t="s">
        <v>358</v>
      </c>
      <c r="B292" s="8" t="s">
        <v>359</v>
      </c>
      <c r="C292" s="8" t="s">
        <v>68</v>
      </c>
      <c r="D292" s="9">
        <v>105</v>
      </c>
      <c r="E292" s="11"/>
      <c r="F292" s="11"/>
      <c r="G292" s="11"/>
      <c r="H292" s="11"/>
      <c r="I292" s="11"/>
      <c r="J292" s="11"/>
      <c r="K292" s="11"/>
      <c r="L292" s="11"/>
      <c r="M292" s="8" t="s">
        <v>52</v>
      </c>
      <c r="N292" s="2" t="s">
        <v>360</v>
      </c>
      <c r="O292" s="2" t="s">
        <v>52</v>
      </c>
      <c r="P292" s="2" t="s">
        <v>52</v>
      </c>
      <c r="Q292" s="2" t="s">
        <v>352</v>
      </c>
      <c r="R292" s="2" t="s">
        <v>64</v>
      </c>
      <c r="S292" s="2" t="s">
        <v>64</v>
      </c>
      <c r="T292" s="2" t="s">
        <v>63</v>
      </c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2" t="s">
        <v>52</v>
      </c>
      <c r="AS292" s="2" t="s">
        <v>52</v>
      </c>
      <c r="AT292" s="3"/>
      <c r="AU292" s="2" t="s">
        <v>361</v>
      </c>
      <c r="AV292" s="3">
        <v>85</v>
      </c>
    </row>
    <row r="293" spans="1:48" ht="30" customHeight="1">
      <c r="A293" s="8" t="s">
        <v>362</v>
      </c>
      <c r="B293" s="8" t="s">
        <v>363</v>
      </c>
      <c r="C293" s="8" t="s">
        <v>99</v>
      </c>
      <c r="D293" s="9">
        <v>2</v>
      </c>
      <c r="E293" s="11"/>
      <c r="F293" s="11"/>
      <c r="G293" s="11"/>
      <c r="H293" s="11"/>
      <c r="I293" s="11"/>
      <c r="J293" s="11"/>
      <c r="K293" s="11"/>
      <c r="L293" s="11"/>
      <c r="M293" s="8" t="s">
        <v>52</v>
      </c>
      <c r="N293" s="2" t="s">
        <v>364</v>
      </c>
      <c r="O293" s="2" t="s">
        <v>52</v>
      </c>
      <c r="P293" s="2" t="s">
        <v>52</v>
      </c>
      <c r="Q293" s="2" t="s">
        <v>352</v>
      </c>
      <c r="R293" s="2" t="s">
        <v>64</v>
      </c>
      <c r="S293" s="2" t="s">
        <v>64</v>
      </c>
      <c r="T293" s="2" t="s">
        <v>63</v>
      </c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2" t="s">
        <v>52</v>
      </c>
      <c r="AS293" s="2" t="s">
        <v>52</v>
      </c>
      <c r="AT293" s="3"/>
      <c r="AU293" s="2" t="s">
        <v>365</v>
      </c>
      <c r="AV293" s="3">
        <v>86</v>
      </c>
    </row>
    <row r="294" spans="1:48" ht="30" customHeight="1">
      <c r="A294" s="8" t="s">
        <v>366</v>
      </c>
      <c r="B294" s="8" t="s">
        <v>311</v>
      </c>
      <c r="C294" s="8" t="s">
        <v>264</v>
      </c>
      <c r="D294" s="9">
        <v>6</v>
      </c>
      <c r="E294" s="11"/>
      <c r="F294" s="11"/>
      <c r="G294" s="11"/>
      <c r="H294" s="11"/>
      <c r="I294" s="11"/>
      <c r="J294" s="11"/>
      <c r="K294" s="11"/>
      <c r="L294" s="11"/>
      <c r="M294" s="8" t="s">
        <v>52</v>
      </c>
      <c r="N294" s="2" t="s">
        <v>367</v>
      </c>
      <c r="O294" s="2" t="s">
        <v>52</v>
      </c>
      <c r="P294" s="2" t="s">
        <v>52</v>
      </c>
      <c r="Q294" s="2" t="s">
        <v>352</v>
      </c>
      <c r="R294" s="2" t="s">
        <v>64</v>
      </c>
      <c r="S294" s="2" t="s">
        <v>64</v>
      </c>
      <c r="T294" s="2" t="s">
        <v>63</v>
      </c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2" t="s">
        <v>52</v>
      </c>
      <c r="AS294" s="2" t="s">
        <v>52</v>
      </c>
      <c r="AT294" s="3"/>
      <c r="AU294" s="2" t="s">
        <v>368</v>
      </c>
      <c r="AV294" s="3">
        <v>87</v>
      </c>
    </row>
    <row r="295" spans="1:48" ht="30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</row>
    <row r="296" spans="1:48" ht="30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</row>
    <row r="297" spans="1:48" ht="30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</row>
    <row r="298" spans="1:48" ht="30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</row>
    <row r="299" spans="1:48" ht="30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</row>
    <row r="300" spans="1:48" ht="30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1:48" ht="30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</row>
    <row r="302" spans="1:48" ht="30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48" ht="30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</row>
    <row r="304" spans="1:48" ht="30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</row>
    <row r="305" spans="1:48" ht="30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</row>
    <row r="306" spans="1:48" ht="30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</row>
    <row r="307" spans="1:48" ht="30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</row>
    <row r="308" spans="1:48" ht="30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</row>
    <row r="309" spans="1:48" ht="30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</row>
    <row r="310" spans="1:48" ht="30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</row>
    <row r="311" spans="1:48" ht="30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</row>
    <row r="312" spans="1:48" ht="30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</row>
    <row r="313" spans="1:48" ht="30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1:48" ht="30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1:48" ht="30" customHeight="1">
      <c r="A315" s="8" t="s">
        <v>78</v>
      </c>
      <c r="B315" s="9"/>
      <c r="C315" s="9"/>
      <c r="D315" s="9"/>
      <c r="E315" s="9"/>
      <c r="F315" s="11"/>
      <c r="G315" s="9"/>
      <c r="H315" s="11"/>
      <c r="I315" s="9"/>
      <c r="J315" s="11"/>
      <c r="K315" s="9"/>
      <c r="L315" s="11"/>
      <c r="M315" s="9"/>
      <c r="N315" t="s">
        <v>79</v>
      </c>
    </row>
    <row r="316" spans="1:48" ht="30" customHeight="1">
      <c r="A316" s="8" t="s">
        <v>369</v>
      </c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3"/>
      <c r="O316" s="3"/>
      <c r="P316" s="3"/>
      <c r="Q316" s="2" t="s">
        <v>370</v>
      </c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</row>
    <row r="317" spans="1:48" ht="30" customHeight="1">
      <c r="A317" s="8" t="s">
        <v>371</v>
      </c>
      <c r="B317" s="8" t="s">
        <v>52</v>
      </c>
      <c r="C317" s="8" t="s">
        <v>372</v>
      </c>
      <c r="D317" s="9">
        <v>1</v>
      </c>
      <c r="E317" s="11"/>
      <c r="F317" s="11"/>
      <c r="G317" s="11"/>
      <c r="H317" s="11"/>
      <c r="I317" s="11"/>
      <c r="J317" s="11"/>
      <c r="K317" s="11"/>
      <c r="L317" s="11"/>
      <c r="M317" s="8" t="s">
        <v>52</v>
      </c>
      <c r="N317" s="2" t="s">
        <v>373</v>
      </c>
      <c r="O317" s="2" t="s">
        <v>52</v>
      </c>
      <c r="P317" s="2" t="s">
        <v>52</v>
      </c>
      <c r="Q317" s="2" t="s">
        <v>370</v>
      </c>
      <c r="R317" s="2" t="s">
        <v>64</v>
      </c>
      <c r="S317" s="2" t="s">
        <v>64</v>
      </c>
      <c r="T317" s="2" t="s">
        <v>63</v>
      </c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2" t="s">
        <v>52</v>
      </c>
      <c r="AS317" s="2" t="s">
        <v>52</v>
      </c>
      <c r="AT317" s="3"/>
      <c r="AU317" s="2" t="s">
        <v>374</v>
      </c>
      <c r="AV317" s="3">
        <v>123</v>
      </c>
    </row>
    <row r="318" spans="1:48" ht="30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</row>
    <row r="319" spans="1:48" ht="30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</row>
    <row r="320" spans="1:48" ht="30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</row>
    <row r="321" spans="1:13" ht="30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</row>
    <row r="322" spans="1:13" ht="30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</row>
    <row r="323" spans="1:13" ht="30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</row>
    <row r="324" spans="1:13" ht="30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1:13" ht="30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1:13" ht="30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</row>
    <row r="327" spans="1:13" ht="30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1:13" ht="30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</row>
    <row r="329" spans="1:13" ht="30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</row>
    <row r="330" spans="1:13" ht="30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</row>
    <row r="331" spans="1:13" ht="30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</row>
    <row r="332" spans="1:13" ht="30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1:13" ht="30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1:13" ht="30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</row>
    <row r="335" spans="1:13" ht="30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</row>
    <row r="336" spans="1:13" ht="30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</row>
    <row r="337" spans="1:48" ht="30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</row>
    <row r="338" spans="1:48" ht="30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</row>
    <row r="339" spans="1:48" ht="30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</row>
    <row r="340" spans="1:48" ht="30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</row>
    <row r="341" spans="1:48" ht="30" customHeight="1">
      <c r="A341" s="8" t="s">
        <v>78</v>
      </c>
      <c r="B341" s="9"/>
      <c r="C341" s="9"/>
      <c r="D341" s="9"/>
      <c r="E341" s="9"/>
      <c r="F341" s="11"/>
      <c r="G341" s="9"/>
      <c r="H341" s="11"/>
      <c r="I341" s="9"/>
      <c r="J341" s="11"/>
      <c r="K341" s="9"/>
      <c r="L341" s="11"/>
      <c r="M341" s="9"/>
      <c r="N341" t="s">
        <v>79</v>
      </c>
    </row>
    <row r="342" spans="1:48" ht="30" customHeight="1">
      <c r="A342" s="8" t="s">
        <v>375</v>
      </c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3"/>
      <c r="O342" s="3"/>
      <c r="P342" s="3"/>
      <c r="Q342" s="2" t="s">
        <v>376</v>
      </c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</row>
    <row r="343" spans="1:48" ht="30" customHeight="1">
      <c r="A343" s="8" t="s">
        <v>377</v>
      </c>
      <c r="B343" s="8" t="s">
        <v>52</v>
      </c>
      <c r="C343" s="8" t="s">
        <v>68</v>
      </c>
      <c r="D343" s="9">
        <v>51</v>
      </c>
      <c r="E343" s="11"/>
      <c r="F343" s="11"/>
      <c r="G343" s="11"/>
      <c r="H343" s="11"/>
      <c r="I343" s="11"/>
      <c r="J343" s="11"/>
      <c r="K343" s="11"/>
      <c r="L343" s="11"/>
      <c r="M343" s="8" t="s">
        <v>378</v>
      </c>
      <c r="N343" s="2" t="s">
        <v>379</v>
      </c>
      <c r="O343" s="2" t="s">
        <v>52</v>
      </c>
      <c r="P343" s="2" t="s">
        <v>52</v>
      </c>
      <c r="Q343" s="2" t="s">
        <v>376</v>
      </c>
      <c r="R343" s="2" t="s">
        <v>63</v>
      </c>
      <c r="S343" s="2" t="s">
        <v>64</v>
      </c>
      <c r="T343" s="2" t="s">
        <v>64</v>
      </c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2" t="s">
        <v>52</v>
      </c>
      <c r="AS343" s="2" t="s">
        <v>52</v>
      </c>
      <c r="AT343" s="3"/>
      <c r="AU343" s="2" t="s">
        <v>380</v>
      </c>
      <c r="AV343" s="3">
        <v>91</v>
      </c>
    </row>
    <row r="344" spans="1:48" ht="30" customHeight="1">
      <c r="A344" s="8" t="s">
        <v>381</v>
      </c>
      <c r="B344" s="8" t="s">
        <v>382</v>
      </c>
      <c r="C344" s="8" t="s">
        <v>84</v>
      </c>
      <c r="D344" s="9">
        <v>35</v>
      </c>
      <c r="E344" s="11"/>
      <c r="F344" s="11"/>
      <c r="G344" s="11"/>
      <c r="H344" s="11"/>
      <c r="I344" s="11"/>
      <c r="J344" s="11"/>
      <c r="K344" s="11"/>
      <c r="L344" s="11"/>
      <c r="M344" s="8" t="s">
        <v>383</v>
      </c>
      <c r="N344" s="2" t="s">
        <v>384</v>
      </c>
      <c r="O344" s="2" t="s">
        <v>52</v>
      </c>
      <c r="P344" s="2" t="s">
        <v>52</v>
      </c>
      <c r="Q344" s="2" t="s">
        <v>376</v>
      </c>
      <c r="R344" s="2" t="s">
        <v>63</v>
      </c>
      <c r="S344" s="2" t="s">
        <v>64</v>
      </c>
      <c r="T344" s="2" t="s">
        <v>64</v>
      </c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2" t="s">
        <v>52</v>
      </c>
      <c r="AS344" s="2" t="s">
        <v>52</v>
      </c>
      <c r="AT344" s="3"/>
      <c r="AU344" s="2" t="s">
        <v>385</v>
      </c>
      <c r="AV344" s="3">
        <v>92</v>
      </c>
    </row>
    <row r="345" spans="1:48" ht="30" customHeight="1">
      <c r="A345" s="8" t="s">
        <v>386</v>
      </c>
      <c r="B345" s="8" t="s">
        <v>387</v>
      </c>
      <c r="C345" s="8" t="s">
        <v>84</v>
      </c>
      <c r="D345" s="9">
        <v>7</v>
      </c>
      <c r="E345" s="11"/>
      <c r="F345" s="11"/>
      <c r="G345" s="11"/>
      <c r="H345" s="11"/>
      <c r="I345" s="11"/>
      <c r="J345" s="11"/>
      <c r="K345" s="11"/>
      <c r="L345" s="11"/>
      <c r="M345" s="8" t="s">
        <v>388</v>
      </c>
      <c r="N345" s="2" t="s">
        <v>389</v>
      </c>
      <c r="O345" s="2" t="s">
        <v>52</v>
      </c>
      <c r="P345" s="2" t="s">
        <v>52</v>
      </c>
      <c r="Q345" s="2" t="s">
        <v>376</v>
      </c>
      <c r="R345" s="2" t="s">
        <v>63</v>
      </c>
      <c r="S345" s="2" t="s">
        <v>64</v>
      </c>
      <c r="T345" s="2" t="s">
        <v>64</v>
      </c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2" t="s">
        <v>52</v>
      </c>
      <c r="AS345" s="2" t="s">
        <v>52</v>
      </c>
      <c r="AT345" s="3"/>
      <c r="AU345" s="2" t="s">
        <v>390</v>
      </c>
      <c r="AV345" s="3">
        <v>93</v>
      </c>
    </row>
    <row r="346" spans="1:48" ht="30" customHeight="1">
      <c r="A346" s="8" t="s">
        <v>391</v>
      </c>
      <c r="B346" s="8" t="s">
        <v>52</v>
      </c>
      <c r="C346" s="8" t="s">
        <v>121</v>
      </c>
      <c r="D346" s="9">
        <v>80</v>
      </c>
      <c r="E346" s="11"/>
      <c r="F346" s="11"/>
      <c r="G346" s="11"/>
      <c r="H346" s="11"/>
      <c r="I346" s="11"/>
      <c r="J346" s="11"/>
      <c r="K346" s="11"/>
      <c r="L346" s="11"/>
      <c r="M346" s="8" t="s">
        <v>392</v>
      </c>
      <c r="N346" s="2" t="s">
        <v>393</v>
      </c>
      <c r="O346" s="2" t="s">
        <v>52</v>
      </c>
      <c r="P346" s="2" t="s">
        <v>52</v>
      </c>
      <c r="Q346" s="2" t="s">
        <v>376</v>
      </c>
      <c r="R346" s="2" t="s">
        <v>63</v>
      </c>
      <c r="S346" s="2" t="s">
        <v>64</v>
      </c>
      <c r="T346" s="2" t="s">
        <v>64</v>
      </c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2" t="s">
        <v>52</v>
      </c>
      <c r="AS346" s="2" t="s">
        <v>52</v>
      </c>
      <c r="AT346" s="3"/>
      <c r="AU346" s="2" t="s">
        <v>394</v>
      </c>
      <c r="AV346" s="3">
        <v>94</v>
      </c>
    </row>
    <row r="347" spans="1:48" ht="30" customHeight="1">
      <c r="A347" s="8" t="s">
        <v>395</v>
      </c>
      <c r="B347" s="8" t="s">
        <v>396</v>
      </c>
      <c r="C347" s="8" t="s">
        <v>68</v>
      </c>
      <c r="D347" s="9">
        <v>282</v>
      </c>
      <c r="E347" s="11"/>
      <c r="F347" s="11"/>
      <c r="G347" s="11"/>
      <c r="H347" s="11"/>
      <c r="I347" s="11"/>
      <c r="J347" s="11"/>
      <c r="K347" s="11"/>
      <c r="L347" s="11"/>
      <c r="M347" s="8" t="s">
        <v>397</v>
      </c>
      <c r="N347" s="2" t="s">
        <v>398</v>
      </c>
      <c r="O347" s="2" t="s">
        <v>52</v>
      </c>
      <c r="P347" s="2" t="s">
        <v>52</v>
      </c>
      <c r="Q347" s="2" t="s">
        <v>376</v>
      </c>
      <c r="R347" s="2" t="s">
        <v>63</v>
      </c>
      <c r="S347" s="2" t="s">
        <v>64</v>
      </c>
      <c r="T347" s="2" t="s">
        <v>64</v>
      </c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2" t="s">
        <v>52</v>
      </c>
      <c r="AS347" s="2" t="s">
        <v>52</v>
      </c>
      <c r="AT347" s="3"/>
      <c r="AU347" s="2" t="s">
        <v>399</v>
      </c>
      <c r="AV347" s="3">
        <v>95</v>
      </c>
    </row>
    <row r="348" spans="1:48" ht="30" customHeight="1">
      <c r="A348" s="8" t="s">
        <v>400</v>
      </c>
      <c r="B348" s="8" t="s">
        <v>52</v>
      </c>
      <c r="C348" s="8" t="s">
        <v>68</v>
      </c>
      <c r="D348" s="9">
        <v>94</v>
      </c>
      <c r="E348" s="11"/>
      <c r="F348" s="11"/>
      <c r="G348" s="11"/>
      <c r="H348" s="11"/>
      <c r="I348" s="11"/>
      <c r="J348" s="11"/>
      <c r="K348" s="11"/>
      <c r="L348" s="11"/>
      <c r="M348" s="8" t="s">
        <v>401</v>
      </c>
      <c r="N348" s="2" t="s">
        <v>402</v>
      </c>
      <c r="O348" s="2" t="s">
        <v>52</v>
      </c>
      <c r="P348" s="2" t="s">
        <v>52</v>
      </c>
      <c r="Q348" s="2" t="s">
        <v>376</v>
      </c>
      <c r="R348" s="2" t="s">
        <v>63</v>
      </c>
      <c r="S348" s="2" t="s">
        <v>64</v>
      </c>
      <c r="T348" s="2" t="s">
        <v>64</v>
      </c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2" t="s">
        <v>52</v>
      </c>
      <c r="AS348" s="2" t="s">
        <v>52</v>
      </c>
      <c r="AT348" s="3"/>
      <c r="AU348" s="2" t="s">
        <v>403</v>
      </c>
      <c r="AV348" s="3">
        <v>96</v>
      </c>
    </row>
    <row r="349" spans="1:48" ht="30" customHeight="1">
      <c r="A349" s="8" t="s">
        <v>404</v>
      </c>
      <c r="B349" s="8" t="s">
        <v>52</v>
      </c>
      <c r="C349" s="8" t="s">
        <v>264</v>
      </c>
      <c r="D349" s="9">
        <v>32</v>
      </c>
      <c r="E349" s="11"/>
      <c r="F349" s="11"/>
      <c r="G349" s="11"/>
      <c r="H349" s="11"/>
      <c r="I349" s="11"/>
      <c r="J349" s="11"/>
      <c r="K349" s="11"/>
      <c r="L349" s="11"/>
      <c r="M349" s="8" t="s">
        <v>405</v>
      </c>
      <c r="N349" s="2" t="s">
        <v>406</v>
      </c>
      <c r="O349" s="2" t="s">
        <v>52</v>
      </c>
      <c r="P349" s="2" t="s">
        <v>52</v>
      </c>
      <c r="Q349" s="2" t="s">
        <v>376</v>
      </c>
      <c r="R349" s="2" t="s">
        <v>63</v>
      </c>
      <c r="S349" s="2" t="s">
        <v>64</v>
      </c>
      <c r="T349" s="2" t="s">
        <v>64</v>
      </c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2" t="s">
        <v>52</v>
      </c>
      <c r="AS349" s="2" t="s">
        <v>52</v>
      </c>
      <c r="AT349" s="3"/>
      <c r="AU349" s="2" t="s">
        <v>407</v>
      </c>
      <c r="AV349" s="3">
        <v>98</v>
      </c>
    </row>
    <row r="350" spans="1:48" ht="30" customHeight="1">
      <c r="A350" s="8" t="s">
        <v>408</v>
      </c>
      <c r="B350" s="8" t="s">
        <v>52</v>
      </c>
      <c r="C350" s="8" t="s">
        <v>68</v>
      </c>
      <c r="D350" s="9">
        <v>10</v>
      </c>
      <c r="E350" s="11"/>
      <c r="F350" s="11"/>
      <c r="G350" s="11"/>
      <c r="H350" s="11"/>
      <c r="I350" s="11"/>
      <c r="J350" s="11"/>
      <c r="K350" s="11"/>
      <c r="L350" s="11"/>
      <c r="M350" s="8" t="s">
        <v>409</v>
      </c>
      <c r="N350" s="2" t="s">
        <v>410</v>
      </c>
      <c r="O350" s="2" t="s">
        <v>52</v>
      </c>
      <c r="P350" s="2" t="s">
        <v>52</v>
      </c>
      <c r="Q350" s="2" t="s">
        <v>376</v>
      </c>
      <c r="R350" s="2" t="s">
        <v>63</v>
      </c>
      <c r="S350" s="2" t="s">
        <v>64</v>
      </c>
      <c r="T350" s="2" t="s">
        <v>64</v>
      </c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2" t="s">
        <v>52</v>
      </c>
      <c r="AS350" s="2" t="s">
        <v>52</v>
      </c>
      <c r="AT350" s="3"/>
      <c r="AU350" s="2" t="s">
        <v>411</v>
      </c>
      <c r="AV350" s="3">
        <v>99</v>
      </c>
    </row>
    <row r="351" spans="1:48" ht="30" customHeight="1">
      <c r="A351" s="8" t="s">
        <v>412</v>
      </c>
      <c r="B351" s="8" t="s">
        <v>52</v>
      </c>
      <c r="C351" s="8" t="s">
        <v>68</v>
      </c>
      <c r="D351" s="9">
        <v>2</v>
      </c>
      <c r="E351" s="11"/>
      <c r="F351" s="11"/>
      <c r="G351" s="11"/>
      <c r="H351" s="11"/>
      <c r="I351" s="11"/>
      <c r="J351" s="11"/>
      <c r="K351" s="11"/>
      <c r="L351" s="11"/>
      <c r="M351" s="8" t="s">
        <v>413</v>
      </c>
      <c r="N351" s="2" t="s">
        <v>414</v>
      </c>
      <c r="O351" s="2" t="s">
        <v>52</v>
      </c>
      <c r="P351" s="2" t="s">
        <v>52</v>
      </c>
      <c r="Q351" s="2" t="s">
        <v>376</v>
      </c>
      <c r="R351" s="2" t="s">
        <v>63</v>
      </c>
      <c r="S351" s="2" t="s">
        <v>64</v>
      </c>
      <c r="T351" s="2" t="s">
        <v>64</v>
      </c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2" t="s">
        <v>52</v>
      </c>
      <c r="AS351" s="2" t="s">
        <v>52</v>
      </c>
      <c r="AT351" s="3"/>
      <c r="AU351" s="2" t="s">
        <v>415</v>
      </c>
      <c r="AV351" s="3">
        <v>100</v>
      </c>
    </row>
    <row r="352" spans="1:48" ht="30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</row>
    <row r="353" spans="1:48" ht="30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</row>
    <row r="354" spans="1:48" ht="30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</row>
    <row r="355" spans="1:48" ht="30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</row>
    <row r="356" spans="1:48" ht="30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</row>
    <row r="357" spans="1:48" ht="30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</row>
    <row r="358" spans="1:48" ht="30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</row>
    <row r="359" spans="1:48" ht="30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</row>
    <row r="360" spans="1:48" ht="30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</row>
    <row r="361" spans="1:48" ht="30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</row>
    <row r="362" spans="1:48" ht="30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</row>
    <row r="363" spans="1:48" ht="30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</row>
    <row r="364" spans="1:48" ht="30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</row>
    <row r="365" spans="1:48" ht="30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</row>
    <row r="366" spans="1:48" ht="30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</row>
    <row r="367" spans="1:48" ht="30" customHeight="1">
      <c r="A367" s="8" t="s">
        <v>78</v>
      </c>
      <c r="B367" s="9"/>
      <c r="C367" s="9"/>
      <c r="D367" s="9"/>
      <c r="E367" s="9"/>
      <c r="F367" s="11"/>
      <c r="G367" s="9"/>
      <c r="H367" s="11"/>
      <c r="I367" s="9"/>
      <c r="J367" s="11"/>
      <c r="K367" s="9"/>
      <c r="L367" s="11"/>
      <c r="M367" s="9"/>
      <c r="N367" t="s">
        <v>79</v>
      </c>
    </row>
    <row r="368" spans="1:48" ht="30" customHeight="1">
      <c r="A368" s="8" t="s">
        <v>416</v>
      </c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3"/>
      <c r="O368" s="3"/>
      <c r="P368" s="3"/>
      <c r="Q368" s="2" t="s">
        <v>417</v>
      </c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</row>
    <row r="369" spans="1:48" ht="30" customHeight="1">
      <c r="A369" s="8" t="s">
        <v>418</v>
      </c>
      <c r="B369" s="8" t="s">
        <v>419</v>
      </c>
      <c r="C369" s="8" t="s">
        <v>84</v>
      </c>
      <c r="D369" s="9">
        <v>36</v>
      </c>
      <c r="E369" s="11"/>
      <c r="F369" s="11"/>
      <c r="G369" s="11"/>
      <c r="H369" s="11"/>
      <c r="I369" s="11"/>
      <c r="J369" s="11"/>
      <c r="K369" s="11"/>
      <c r="L369" s="11"/>
      <c r="M369" s="8" t="s">
        <v>52</v>
      </c>
      <c r="N369" s="2" t="s">
        <v>420</v>
      </c>
      <c r="O369" s="2" t="s">
        <v>52</v>
      </c>
      <c r="P369" s="2" t="s">
        <v>52</v>
      </c>
      <c r="Q369" s="2" t="s">
        <v>417</v>
      </c>
      <c r="R369" s="2" t="s">
        <v>64</v>
      </c>
      <c r="S369" s="2" t="s">
        <v>64</v>
      </c>
      <c r="T369" s="2" t="s">
        <v>63</v>
      </c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2" t="s">
        <v>52</v>
      </c>
      <c r="AS369" s="2" t="s">
        <v>52</v>
      </c>
      <c r="AT369" s="3"/>
      <c r="AU369" s="2" t="s">
        <v>421</v>
      </c>
      <c r="AV369" s="3">
        <v>124</v>
      </c>
    </row>
    <row r="370" spans="1:48" ht="30" customHeight="1">
      <c r="A370" s="8" t="s">
        <v>422</v>
      </c>
      <c r="B370" s="8" t="s">
        <v>423</v>
      </c>
      <c r="C370" s="8" t="s">
        <v>424</v>
      </c>
      <c r="D370" s="9">
        <v>456</v>
      </c>
      <c r="E370" s="11"/>
      <c r="F370" s="11"/>
      <c r="G370" s="11"/>
      <c r="H370" s="11"/>
      <c r="I370" s="11"/>
      <c r="J370" s="11"/>
      <c r="K370" s="11"/>
      <c r="L370" s="11"/>
      <c r="M370" s="8" t="s">
        <v>52</v>
      </c>
      <c r="N370" s="2" t="s">
        <v>425</v>
      </c>
      <c r="O370" s="2" t="s">
        <v>52</v>
      </c>
      <c r="P370" s="2" t="s">
        <v>52</v>
      </c>
      <c r="Q370" s="2" t="s">
        <v>417</v>
      </c>
      <c r="R370" s="2" t="s">
        <v>64</v>
      </c>
      <c r="S370" s="2" t="s">
        <v>64</v>
      </c>
      <c r="T370" s="2" t="s">
        <v>63</v>
      </c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2" t="s">
        <v>52</v>
      </c>
      <c r="AS370" s="2" t="s">
        <v>52</v>
      </c>
      <c r="AT370" s="3"/>
      <c r="AU370" s="2" t="s">
        <v>426</v>
      </c>
      <c r="AV370" s="3">
        <v>125</v>
      </c>
    </row>
    <row r="371" spans="1:48" ht="30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</row>
    <row r="372" spans="1:48" ht="30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</row>
    <row r="373" spans="1:48" ht="30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</row>
    <row r="374" spans="1:48" ht="30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</row>
    <row r="375" spans="1:48" ht="30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</row>
    <row r="376" spans="1:48" ht="30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</row>
    <row r="377" spans="1:48" ht="30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</row>
    <row r="378" spans="1:48" ht="30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</row>
    <row r="379" spans="1:48" ht="30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</row>
    <row r="380" spans="1:48" ht="30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</row>
    <row r="381" spans="1:48" ht="30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</row>
    <row r="382" spans="1:48" ht="30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</row>
    <row r="383" spans="1:48" ht="30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</row>
    <row r="384" spans="1:48" ht="30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</row>
    <row r="385" spans="1:48" ht="30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</row>
    <row r="386" spans="1:48" ht="30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</row>
    <row r="387" spans="1:48" ht="30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</row>
    <row r="388" spans="1:48" ht="30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</row>
    <row r="389" spans="1:48" ht="30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</row>
    <row r="390" spans="1:48" ht="30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</row>
    <row r="391" spans="1:48" ht="30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</row>
    <row r="392" spans="1:48" ht="30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</row>
    <row r="393" spans="1:48" ht="30" customHeight="1">
      <c r="A393" s="8" t="s">
        <v>78</v>
      </c>
      <c r="B393" s="9"/>
      <c r="C393" s="9"/>
      <c r="D393" s="9"/>
      <c r="E393" s="9"/>
      <c r="F393" s="11"/>
      <c r="G393" s="9"/>
      <c r="H393" s="11"/>
      <c r="I393" s="9"/>
      <c r="J393" s="11"/>
      <c r="K393" s="9"/>
      <c r="L393" s="11"/>
      <c r="M393" s="9"/>
      <c r="N393" t="s">
        <v>79</v>
      </c>
    </row>
    <row r="394" spans="1:48" ht="30" customHeight="1">
      <c r="A394" s="8" t="s">
        <v>427</v>
      </c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3"/>
      <c r="O394" s="3"/>
      <c r="P394" s="3"/>
      <c r="Q394" s="2" t="s">
        <v>428</v>
      </c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</row>
    <row r="395" spans="1:48" ht="30" customHeight="1">
      <c r="A395" s="8" t="s">
        <v>430</v>
      </c>
      <c r="B395" s="8" t="s">
        <v>431</v>
      </c>
      <c r="C395" s="8" t="s">
        <v>432</v>
      </c>
      <c r="D395" s="9">
        <v>16.09</v>
      </c>
      <c r="E395" s="11"/>
      <c r="F395" s="11"/>
      <c r="G395" s="11"/>
      <c r="H395" s="11"/>
      <c r="I395" s="11"/>
      <c r="J395" s="11"/>
      <c r="K395" s="11"/>
      <c r="L395" s="11"/>
      <c r="M395" s="8" t="s">
        <v>52</v>
      </c>
      <c r="N395" s="2" t="s">
        <v>433</v>
      </c>
      <c r="O395" s="2" t="s">
        <v>52</v>
      </c>
      <c r="P395" s="2" t="s">
        <v>52</v>
      </c>
      <c r="Q395" s="2" t="s">
        <v>428</v>
      </c>
      <c r="R395" s="2" t="s">
        <v>64</v>
      </c>
      <c r="S395" s="2" t="s">
        <v>64</v>
      </c>
      <c r="T395" s="2" t="s">
        <v>63</v>
      </c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2" t="s">
        <v>52</v>
      </c>
      <c r="AS395" s="2" t="s">
        <v>52</v>
      </c>
      <c r="AT395" s="3"/>
      <c r="AU395" s="2" t="s">
        <v>434</v>
      </c>
      <c r="AV395" s="3">
        <v>102</v>
      </c>
    </row>
    <row r="396" spans="1:48" ht="30" customHeight="1">
      <c r="A396" s="8" t="s">
        <v>435</v>
      </c>
      <c r="B396" s="8" t="s">
        <v>436</v>
      </c>
      <c r="C396" s="8" t="s">
        <v>432</v>
      </c>
      <c r="D396" s="9">
        <v>64.88</v>
      </c>
      <c r="E396" s="11"/>
      <c r="F396" s="11"/>
      <c r="G396" s="11"/>
      <c r="H396" s="11"/>
      <c r="I396" s="11"/>
      <c r="J396" s="11"/>
      <c r="K396" s="11"/>
      <c r="L396" s="11"/>
      <c r="M396" s="8" t="s">
        <v>52</v>
      </c>
      <c r="N396" s="2" t="s">
        <v>437</v>
      </c>
      <c r="O396" s="2" t="s">
        <v>52</v>
      </c>
      <c r="P396" s="2" t="s">
        <v>52</v>
      </c>
      <c r="Q396" s="2" t="s">
        <v>428</v>
      </c>
      <c r="R396" s="2" t="s">
        <v>64</v>
      </c>
      <c r="S396" s="2" t="s">
        <v>64</v>
      </c>
      <c r="T396" s="2" t="s">
        <v>63</v>
      </c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2" t="s">
        <v>52</v>
      </c>
      <c r="AS396" s="2" t="s">
        <v>52</v>
      </c>
      <c r="AT396" s="3"/>
      <c r="AU396" s="2" t="s">
        <v>438</v>
      </c>
      <c r="AV396" s="3">
        <v>103</v>
      </c>
    </row>
    <row r="397" spans="1:48" ht="30" customHeight="1">
      <c r="A397" s="8" t="s">
        <v>439</v>
      </c>
      <c r="B397" s="8" t="s">
        <v>440</v>
      </c>
      <c r="C397" s="8" t="s">
        <v>432</v>
      </c>
      <c r="D397" s="9">
        <v>0.59</v>
      </c>
      <c r="E397" s="11"/>
      <c r="F397" s="11"/>
      <c r="G397" s="11"/>
      <c r="H397" s="11"/>
      <c r="I397" s="11"/>
      <c r="J397" s="11"/>
      <c r="K397" s="11"/>
      <c r="L397" s="11"/>
      <c r="M397" s="8" t="s">
        <v>52</v>
      </c>
      <c r="N397" s="2" t="s">
        <v>441</v>
      </c>
      <c r="O397" s="2" t="s">
        <v>52</v>
      </c>
      <c r="P397" s="2" t="s">
        <v>52</v>
      </c>
      <c r="Q397" s="2" t="s">
        <v>428</v>
      </c>
      <c r="R397" s="2" t="s">
        <v>64</v>
      </c>
      <c r="S397" s="2" t="s">
        <v>64</v>
      </c>
      <c r="T397" s="2" t="s">
        <v>63</v>
      </c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2" t="s">
        <v>52</v>
      </c>
      <c r="AS397" s="2" t="s">
        <v>52</v>
      </c>
      <c r="AT397" s="3"/>
      <c r="AU397" s="2" t="s">
        <v>442</v>
      </c>
      <c r="AV397" s="3">
        <v>104</v>
      </c>
    </row>
    <row r="398" spans="1:48" ht="30" customHeight="1">
      <c r="A398" s="8" t="s">
        <v>439</v>
      </c>
      <c r="B398" s="8" t="s">
        <v>443</v>
      </c>
      <c r="C398" s="8" t="s">
        <v>432</v>
      </c>
      <c r="D398" s="9">
        <v>9.31</v>
      </c>
      <c r="E398" s="11"/>
      <c r="F398" s="11"/>
      <c r="G398" s="11"/>
      <c r="H398" s="11"/>
      <c r="I398" s="11"/>
      <c r="J398" s="11"/>
      <c r="K398" s="11"/>
      <c r="L398" s="11"/>
      <c r="M398" s="8" t="s">
        <v>52</v>
      </c>
      <c r="N398" s="2" t="s">
        <v>444</v>
      </c>
      <c r="O398" s="2" t="s">
        <v>52</v>
      </c>
      <c r="P398" s="2" t="s">
        <v>52</v>
      </c>
      <c r="Q398" s="2" t="s">
        <v>428</v>
      </c>
      <c r="R398" s="2" t="s">
        <v>64</v>
      </c>
      <c r="S398" s="2" t="s">
        <v>64</v>
      </c>
      <c r="T398" s="2" t="s">
        <v>63</v>
      </c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2" t="s">
        <v>52</v>
      </c>
      <c r="AS398" s="2" t="s">
        <v>52</v>
      </c>
      <c r="AT398" s="3"/>
      <c r="AU398" s="2" t="s">
        <v>445</v>
      </c>
      <c r="AV398" s="3">
        <v>105</v>
      </c>
    </row>
    <row r="399" spans="1:48" ht="30" customHeight="1">
      <c r="A399" s="8" t="s">
        <v>439</v>
      </c>
      <c r="B399" s="8" t="s">
        <v>446</v>
      </c>
      <c r="C399" s="8" t="s">
        <v>432</v>
      </c>
      <c r="D399" s="9">
        <v>4.0999999999999996</v>
      </c>
      <c r="E399" s="11"/>
      <c r="F399" s="11"/>
      <c r="G399" s="11"/>
      <c r="H399" s="11"/>
      <c r="I399" s="11"/>
      <c r="J399" s="11"/>
      <c r="K399" s="11"/>
      <c r="L399" s="11"/>
      <c r="M399" s="8" t="s">
        <v>52</v>
      </c>
      <c r="N399" s="2" t="s">
        <v>447</v>
      </c>
      <c r="O399" s="2" t="s">
        <v>52</v>
      </c>
      <c r="P399" s="2" t="s">
        <v>52</v>
      </c>
      <c r="Q399" s="2" t="s">
        <v>428</v>
      </c>
      <c r="R399" s="2" t="s">
        <v>64</v>
      </c>
      <c r="S399" s="2" t="s">
        <v>64</v>
      </c>
      <c r="T399" s="2" t="s">
        <v>63</v>
      </c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2" t="s">
        <v>52</v>
      </c>
      <c r="AS399" s="2" t="s">
        <v>52</v>
      </c>
      <c r="AT399" s="3"/>
      <c r="AU399" s="2" t="s">
        <v>448</v>
      </c>
      <c r="AV399" s="3">
        <v>106</v>
      </c>
    </row>
    <row r="400" spans="1:48" ht="30" customHeight="1">
      <c r="A400" s="8" t="s">
        <v>449</v>
      </c>
      <c r="B400" s="8" t="s">
        <v>450</v>
      </c>
      <c r="C400" s="8" t="s">
        <v>432</v>
      </c>
      <c r="D400" s="9">
        <v>94.97</v>
      </c>
      <c r="E400" s="11"/>
      <c r="F400" s="11"/>
      <c r="G400" s="11"/>
      <c r="H400" s="11"/>
      <c r="I400" s="11"/>
      <c r="J400" s="11"/>
      <c r="K400" s="11"/>
      <c r="L400" s="11"/>
      <c r="M400" s="8" t="s">
        <v>52</v>
      </c>
      <c r="N400" s="2" t="s">
        <v>451</v>
      </c>
      <c r="O400" s="2" t="s">
        <v>52</v>
      </c>
      <c r="P400" s="2" t="s">
        <v>52</v>
      </c>
      <c r="Q400" s="2" t="s">
        <v>428</v>
      </c>
      <c r="R400" s="2" t="s">
        <v>64</v>
      </c>
      <c r="S400" s="2" t="s">
        <v>64</v>
      </c>
      <c r="T400" s="2" t="s">
        <v>63</v>
      </c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2" t="s">
        <v>52</v>
      </c>
      <c r="AS400" s="2" t="s">
        <v>52</v>
      </c>
      <c r="AT400" s="3"/>
      <c r="AU400" s="2" t="s">
        <v>452</v>
      </c>
      <c r="AV400" s="3">
        <v>107</v>
      </c>
    </row>
    <row r="401" spans="1:13" ht="30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</row>
    <row r="402" spans="1:13" ht="30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</row>
    <row r="403" spans="1:13" ht="30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</row>
    <row r="404" spans="1:13" ht="30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</row>
    <row r="405" spans="1:13" ht="30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</row>
    <row r="406" spans="1:13" ht="30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</row>
    <row r="407" spans="1:13" ht="30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</row>
    <row r="408" spans="1:13" ht="30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</row>
    <row r="409" spans="1:13" ht="30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</row>
    <row r="410" spans="1:13" ht="30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</row>
    <row r="411" spans="1:13" ht="30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</row>
    <row r="412" spans="1:13" ht="30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</row>
    <row r="413" spans="1:13" ht="30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</row>
    <row r="414" spans="1:13" ht="30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</row>
    <row r="415" spans="1:13" ht="30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</row>
    <row r="416" spans="1:13" ht="30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</row>
    <row r="417" spans="1:48" ht="30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</row>
    <row r="418" spans="1:48" ht="30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</row>
    <row r="419" spans="1:48" ht="30" customHeight="1">
      <c r="A419" s="8" t="s">
        <v>78</v>
      </c>
      <c r="B419" s="9"/>
      <c r="C419" s="9"/>
      <c r="D419" s="9"/>
      <c r="E419" s="9"/>
      <c r="F419" s="11"/>
      <c r="G419" s="9"/>
      <c r="H419" s="11"/>
      <c r="I419" s="9"/>
      <c r="J419" s="11"/>
      <c r="K419" s="9"/>
      <c r="L419" s="11"/>
      <c r="M419" s="9"/>
      <c r="N419" t="s">
        <v>79</v>
      </c>
    </row>
    <row r="420" spans="1:48" ht="30" customHeight="1">
      <c r="A420" s="8" t="s">
        <v>453</v>
      </c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3"/>
      <c r="O420" s="3"/>
      <c r="P420" s="3"/>
      <c r="Q420" s="2" t="s">
        <v>454</v>
      </c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</row>
    <row r="421" spans="1:48" ht="30" customHeight="1">
      <c r="A421" s="8" t="s">
        <v>456</v>
      </c>
      <c r="B421" s="8" t="s">
        <v>457</v>
      </c>
      <c r="C421" s="8" t="s">
        <v>458</v>
      </c>
      <c r="D421" s="9">
        <v>32.4</v>
      </c>
      <c r="E421" s="11"/>
      <c r="F421" s="11"/>
      <c r="G421" s="11"/>
      <c r="H421" s="11"/>
      <c r="I421" s="11"/>
      <c r="J421" s="11"/>
      <c r="K421" s="11"/>
      <c r="L421" s="11"/>
      <c r="M421" s="8" t="s">
        <v>459</v>
      </c>
      <c r="N421" s="2" t="s">
        <v>460</v>
      </c>
      <c r="O421" s="2" t="s">
        <v>52</v>
      </c>
      <c r="P421" s="2" t="s">
        <v>52</v>
      </c>
      <c r="Q421" s="2" t="s">
        <v>454</v>
      </c>
      <c r="R421" s="2" t="s">
        <v>64</v>
      </c>
      <c r="S421" s="2" t="s">
        <v>64</v>
      </c>
      <c r="T421" s="2" t="s">
        <v>63</v>
      </c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2" t="s">
        <v>52</v>
      </c>
      <c r="AS421" s="2" t="s">
        <v>52</v>
      </c>
      <c r="AT421" s="3"/>
      <c r="AU421" s="2" t="s">
        <v>461</v>
      </c>
      <c r="AV421" s="3">
        <v>109</v>
      </c>
    </row>
    <row r="422" spans="1:48" ht="30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</row>
    <row r="423" spans="1:48" ht="30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</row>
    <row r="424" spans="1:48" ht="30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</row>
    <row r="425" spans="1:48" ht="30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</row>
    <row r="426" spans="1:48" ht="30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</row>
    <row r="427" spans="1:48" ht="30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</row>
    <row r="428" spans="1:48" ht="30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</row>
    <row r="429" spans="1:48" ht="30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</row>
    <row r="430" spans="1:48" ht="30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</row>
    <row r="431" spans="1:48" ht="30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</row>
    <row r="432" spans="1:48" ht="30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</row>
    <row r="433" spans="1:14" ht="30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</row>
    <row r="434" spans="1:14" ht="30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</row>
    <row r="435" spans="1:14" ht="30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</row>
    <row r="436" spans="1:14" ht="30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</row>
    <row r="437" spans="1:14" ht="30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</row>
    <row r="438" spans="1:14" ht="30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</row>
    <row r="439" spans="1:14" ht="30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</row>
    <row r="440" spans="1:14" ht="30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</row>
    <row r="441" spans="1:14" ht="30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</row>
    <row r="442" spans="1:14" ht="30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</row>
    <row r="443" spans="1:14" ht="30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</row>
    <row r="444" spans="1:14" ht="30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</row>
    <row r="445" spans="1:14" ht="30" customHeight="1">
      <c r="A445" s="8" t="s">
        <v>78</v>
      </c>
      <c r="B445" s="9"/>
      <c r="C445" s="9"/>
      <c r="D445" s="9"/>
      <c r="E445" s="9"/>
      <c r="F445" s="11">
        <f>SUM(F421:F444)</f>
        <v>0</v>
      </c>
      <c r="G445" s="9"/>
      <c r="H445" s="11">
        <f>SUM(H421:H444)</f>
        <v>0</v>
      </c>
      <c r="I445" s="9"/>
      <c r="J445" s="11">
        <f>SUM(J421:J444)</f>
        <v>0</v>
      </c>
      <c r="K445" s="9"/>
      <c r="L445" s="11">
        <f>SUM(L421:L444)</f>
        <v>0</v>
      </c>
      <c r="M445" s="9"/>
      <c r="N445" t="s">
        <v>79</v>
      </c>
    </row>
  </sheetData>
  <mergeCells count="45">
    <mergeCell ref="AT2:AT3"/>
    <mergeCell ref="AU2:AU3"/>
    <mergeCell ref="AV2:AV3"/>
    <mergeCell ref="AM2:AM3"/>
    <mergeCell ref="AN2:AN3"/>
    <mergeCell ref="AO2:AO3"/>
    <mergeCell ref="AP2:AP3"/>
    <mergeCell ref="AR2:AR3"/>
    <mergeCell ref="AS2:AS3"/>
    <mergeCell ref="AQ2:AQ3"/>
    <mergeCell ref="AF2:AF3"/>
    <mergeCell ref="AG2:AG3"/>
    <mergeCell ref="AH2:AH3"/>
    <mergeCell ref="AI2:AI3"/>
    <mergeCell ref="AJ2:AJ3"/>
    <mergeCell ref="AK2:AK3"/>
    <mergeCell ref="AL2:AL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R2:R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</mergeCells>
  <phoneticPr fontId="2" type="noConversion"/>
  <pageMargins left="0.98425196850393704" right="0.39370078740157483" top="0.39370078740157483" bottom="0.39370078740157483" header="0.31496062992125984" footer="0"/>
  <pageSetup paperSize="9" scale="61" fitToHeight="0" orientation="landscape" verticalDpi="0" r:id="rId1"/>
  <headerFooter>
    <oddHeader>&amp;R&amp;"-,굵게"&amp;12페이지 &amp;P</oddHeader>
  </headerFooter>
  <rowBreaks count="17" manualBreakCount="17">
    <brk id="29" max="16383" man="1"/>
    <brk id="55" max="16383" man="1"/>
    <brk id="81" max="16383" man="1"/>
    <brk id="107" max="16383" man="1"/>
    <brk id="133" max="16383" man="1"/>
    <brk id="159" max="16383" man="1"/>
    <brk id="185" max="16383" man="1"/>
    <brk id="211" max="16383" man="1"/>
    <brk id="237" max="16383" man="1"/>
    <brk id="263" max="16383" man="1"/>
    <brk id="289" max="16383" man="1"/>
    <brk id="315" max="16383" man="1"/>
    <brk id="341" max="16383" man="1"/>
    <brk id="367" max="16383" man="1"/>
    <brk id="393" max="16383" man="1"/>
    <brk id="419" max="16383" man="1"/>
    <brk id="4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3"/>
  <sheetViews>
    <sheetView topLeftCell="B1" workbookViewId="0">
      <pane xSplit="3" ySplit="3" topLeftCell="E4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12" width="13.625" customWidth="1"/>
    <col min="13" max="13" width="8.625" customWidth="1"/>
    <col min="14" max="14" width="12.625" customWidth="1"/>
    <col min="15" max="18" width="2.625" hidden="1" customWidth="1"/>
  </cols>
  <sheetData>
    <row r="1" spans="1:18" ht="30" customHeight="1">
      <c r="A1" s="153" t="s">
        <v>462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8" s="32" customFormat="1" ht="28.5" customHeight="1">
      <c r="A2" s="149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8" s="32" customFormat="1" ht="28.5" customHeight="1">
      <c r="A3" s="5" t="s">
        <v>463</v>
      </c>
      <c r="B3" s="55" t="s">
        <v>2</v>
      </c>
      <c r="C3" s="55" t="s">
        <v>3</v>
      </c>
      <c r="D3" s="55" t="s">
        <v>4</v>
      </c>
      <c r="E3" s="97" t="s">
        <v>1887</v>
      </c>
      <c r="F3" s="55" t="s">
        <v>1888</v>
      </c>
      <c r="G3" s="97" t="s">
        <v>1889</v>
      </c>
      <c r="H3" s="55" t="s">
        <v>1890</v>
      </c>
      <c r="I3" s="97" t="s">
        <v>1891</v>
      </c>
      <c r="J3" s="55" t="s">
        <v>1892</v>
      </c>
      <c r="K3" s="97" t="s">
        <v>1893</v>
      </c>
      <c r="L3" s="55" t="s">
        <v>1894</v>
      </c>
      <c r="M3" s="55" t="s">
        <v>466</v>
      </c>
      <c r="N3" s="55" t="s">
        <v>467</v>
      </c>
      <c r="O3" s="56" t="s">
        <v>468</v>
      </c>
      <c r="P3" s="56" t="s">
        <v>469</v>
      </c>
      <c r="Q3" s="56" t="s">
        <v>470</v>
      </c>
      <c r="R3" s="56" t="s">
        <v>471</v>
      </c>
    </row>
    <row r="4" spans="1:18" ht="30" customHeight="1">
      <c r="A4" s="8" t="s">
        <v>62</v>
      </c>
      <c r="B4" s="8" t="s">
        <v>58</v>
      </c>
      <c r="C4" s="8" t="s">
        <v>59</v>
      </c>
      <c r="D4" s="8" t="s">
        <v>60</v>
      </c>
      <c r="E4" s="98">
        <v>21600</v>
      </c>
      <c r="F4" s="14">
        <f>일위대가!F15</f>
        <v>21600</v>
      </c>
      <c r="G4" s="98">
        <v>77934</v>
      </c>
      <c r="H4" s="14">
        <f>일위대가!H15</f>
        <v>77934</v>
      </c>
      <c r="I4" s="98">
        <v>0</v>
      </c>
      <c r="J4" s="14">
        <f>일위대가!J15</f>
        <v>0</v>
      </c>
      <c r="K4" s="98">
        <v>99534</v>
      </c>
      <c r="L4" s="14">
        <f t="shared" ref="L4:L35" si="0">F4+H4+J4</f>
        <v>99534</v>
      </c>
      <c r="M4" s="8" t="s">
        <v>61</v>
      </c>
      <c r="N4" s="8" t="s">
        <v>481</v>
      </c>
      <c r="O4" s="2" t="s">
        <v>52</v>
      </c>
      <c r="P4" s="2" t="s">
        <v>52</v>
      </c>
      <c r="Q4" s="2" t="s">
        <v>481</v>
      </c>
      <c r="R4" s="2" t="s">
        <v>52</v>
      </c>
    </row>
    <row r="5" spans="1:18" ht="30" customHeight="1">
      <c r="A5" s="8" t="s">
        <v>70</v>
      </c>
      <c r="B5" s="8" t="s">
        <v>66</v>
      </c>
      <c r="C5" s="8" t="s">
        <v>67</v>
      </c>
      <c r="D5" s="8" t="s">
        <v>68</v>
      </c>
      <c r="E5" s="98">
        <v>915</v>
      </c>
      <c r="F5" s="14">
        <f>일위대가!F21</f>
        <v>915</v>
      </c>
      <c r="G5" s="98">
        <v>1382</v>
      </c>
      <c r="H5" s="14">
        <f>일위대가!H21</f>
        <v>1382</v>
      </c>
      <c r="I5" s="98">
        <v>0</v>
      </c>
      <c r="J5" s="14">
        <f>일위대가!J21</f>
        <v>0</v>
      </c>
      <c r="K5" s="98">
        <v>2297</v>
      </c>
      <c r="L5" s="14">
        <f t="shared" si="0"/>
        <v>2297</v>
      </c>
      <c r="M5" s="8" t="s">
        <v>69</v>
      </c>
      <c r="N5" s="8" t="s">
        <v>517</v>
      </c>
      <c r="O5" s="2" t="s">
        <v>52</v>
      </c>
      <c r="P5" s="2" t="s">
        <v>52</v>
      </c>
      <c r="Q5" s="2" t="s">
        <v>517</v>
      </c>
      <c r="R5" s="2" t="s">
        <v>52</v>
      </c>
    </row>
    <row r="6" spans="1:18" ht="30" customHeight="1">
      <c r="A6" s="8" t="s">
        <v>76</v>
      </c>
      <c r="B6" s="8" t="s">
        <v>72</v>
      </c>
      <c r="C6" s="8" t="s">
        <v>73</v>
      </c>
      <c r="D6" s="8" t="s">
        <v>74</v>
      </c>
      <c r="E6" s="98">
        <v>0</v>
      </c>
      <c r="F6" s="14">
        <f>일위대가!F25</f>
        <v>0</v>
      </c>
      <c r="G6" s="98">
        <v>4840</v>
      </c>
      <c r="H6" s="14">
        <f>일위대가!H25</f>
        <v>4840</v>
      </c>
      <c r="I6" s="98">
        <v>0</v>
      </c>
      <c r="J6" s="14">
        <f>일위대가!J25</f>
        <v>0</v>
      </c>
      <c r="K6" s="98">
        <v>4840</v>
      </c>
      <c r="L6" s="14">
        <f t="shared" si="0"/>
        <v>4840</v>
      </c>
      <c r="M6" s="8" t="s">
        <v>75</v>
      </c>
      <c r="N6" s="8" t="s">
        <v>52</v>
      </c>
      <c r="O6" s="2" t="s">
        <v>52</v>
      </c>
      <c r="P6" s="2" t="s">
        <v>52</v>
      </c>
      <c r="Q6" s="2" t="s">
        <v>52</v>
      </c>
      <c r="R6" s="2" t="s">
        <v>52</v>
      </c>
    </row>
    <row r="7" spans="1:18" ht="30" customHeight="1">
      <c r="A7" s="8" t="s">
        <v>90</v>
      </c>
      <c r="B7" s="8" t="s">
        <v>87</v>
      </c>
      <c r="C7" s="8" t="s">
        <v>88</v>
      </c>
      <c r="D7" s="8" t="s">
        <v>84</v>
      </c>
      <c r="E7" s="98">
        <v>0</v>
      </c>
      <c r="F7" s="14">
        <f>일위대가!F31</f>
        <v>0</v>
      </c>
      <c r="G7" s="98">
        <v>46712</v>
      </c>
      <c r="H7" s="14">
        <f>일위대가!H31</f>
        <v>46712</v>
      </c>
      <c r="I7" s="98">
        <v>934</v>
      </c>
      <c r="J7" s="14">
        <f>일위대가!J31</f>
        <v>934</v>
      </c>
      <c r="K7" s="98">
        <v>47646</v>
      </c>
      <c r="L7" s="14">
        <f t="shared" si="0"/>
        <v>47646</v>
      </c>
      <c r="M7" s="8" t="s">
        <v>89</v>
      </c>
      <c r="N7" s="8" t="s">
        <v>533</v>
      </c>
      <c r="O7" s="2" t="s">
        <v>52</v>
      </c>
      <c r="P7" s="2" t="s">
        <v>52</v>
      </c>
      <c r="Q7" s="2" t="s">
        <v>533</v>
      </c>
      <c r="R7" s="2" t="s">
        <v>52</v>
      </c>
    </row>
    <row r="8" spans="1:18" ht="30" customHeight="1">
      <c r="A8" s="8" t="s">
        <v>95</v>
      </c>
      <c r="B8" s="8" t="s">
        <v>92</v>
      </c>
      <c r="C8" s="8" t="s">
        <v>93</v>
      </c>
      <c r="D8" s="8" t="s">
        <v>68</v>
      </c>
      <c r="E8" s="98">
        <v>1145</v>
      </c>
      <c r="F8" s="14">
        <f>일위대가!F36</f>
        <v>1145</v>
      </c>
      <c r="G8" s="98">
        <v>38194</v>
      </c>
      <c r="H8" s="14">
        <f>일위대가!H36</f>
        <v>38194</v>
      </c>
      <c r="I8" s="98">
        <v>0</v>
      </c>
      <c r="J8" s="14">
        <f>일위대가!J36</f>
        <v>0</v>
      </c>
      <c r="K8" s="98">
        <v>39339</v>
      </c>
      <c r="L8" s="14">
        <f t="shared" si="0"/>
        <v>39339</v>
      </c>
      <c r="M8" s="8" t="s">
        <v>94</v>
      </c>
      <c r="N8" s="8" t="s">
        <v>543</v>
      </c>
      <c r="O8" s="2" t="s">
        <v>52</v>
      </c>
      <c r="P8" s="2" t="s">
        <v>52</v>
      </c>
      <c r="Q8" s="2" t="s">
        <v>543</v>
      </c>
      <c r="R8" s="2" t="s">
        <v>52</v>
      </c>
    </row>
    <row r="9" spans="1:18" ht="30" customHeight="1">
      <c r="A9" s="8" t="s">
        <v>101</v>
      </c>
      <c r="B9" s="8" t="s">
        <v>97</v>
      </c>
      <c r="C9" s="8" t="s">
        <v>98</v>
      </c>
      <c r="D9" s="8" t="s">
        <v>99</v>
      </c>
      <c r="E9" s="98">
        <v>8501</v>
      </c>
      <c r="F9" s="14">
        <f>일위대가!F45</f>
        <v>8499</v>
      </c>
      <c r="G9" s="98">
        <v>21488</v>
      </c>
      <c r="H9" s="14">
        <f>일위대가!H45</f>
        <v>21488</v>
      </c>
      <c r="I9" s="98">
        <v>266</v>
      </c>
      <c r="J9" s="14">
        <f>일위대가!J45</f>
        <v>266</v>
      </c>
      <c r="K9" s="98">
        <v>30255</v>
      </c>
      <c r="L9" s="14">
        <f t="shared" si="0"/>
        <v>30253</v>
      </c>
      <c r="M9" s="8" t="s">
        <v>100</v>
      </c>
      <c r="N9" s="8" t="s">
        <v>52</v>
      </c>
      <c r="O9" s="2" t="s">
        <v>52</v>
      </c>
      <c r="P9" s="2" t="s">
        <v>52</v>
      </c>
      <c r="Q9" s="2" t="s">
        <v>52</v>
      </c>
      <c r="R9" s="2" t="s">
        <v>52</v>
      </c>
    </row>
    <row r="10" spans="1:18" ht="30" customHeight="1">
      <c r="A10" s="8" t="s">
        <v>113</v>
      </c>
      <c r="B10" s="8" t="s">
        <v>110</v>
      </c>
      <c r="C10" s="8" t="s">
        <v>111</v>
      </c>
      <c r="D10" s="8" t="s">
        <v>68</v>
      </c>
      <c r="E10" s="98">
        <v>0</v>
      </c>
      <c r="F10" s="14">
        <f>일위대가!F53</f>
        <v>0</v>
      </c>
      <c r="G10" s="98">
        <v>28952</v>
      </c>
      <c r="H10" s="14">
        <f>일위대가!H53</f>
        <v>28347</v>
      </c>
      <c r="I10" s="98">
        <v>544</v>
      </c>
      <c r="J10" s="14">
        <f>일위대가!J53</f>
        <v>544</v>
      </c>
      <c r="K10" s="98">
        <v>29496</v>
      </c>
      <c r="L10" s="14">
        <f t="shared" si="0"/>
        <v>28891</v>
      </c>
      <c r="M10" s="8" t="s">
        <v>112</v>
      </c>
      <c r="N10" s="8" t="s">
        <v>575</v>
      </c>
      <c r="O10" s="2" t="s">
        <v>52</v>
      </c>
      <c r="P10" s="2" t="s">
        <v>52</v>
      </c>
      <c r="Q10" s="2" t="s">
        <v>575</v>
      </c>
      <c r="R10" s="2" t="s">
        <v>52</v>
      </c>
    </row>
    <row r="11" spans="1:18" ht="30" customHeight="1">
      <c r="A11" s="8" t="s">
        <v>117</v>
      </c>
      <c r="B11" s="8" t="s">
        <v>115</v>
      </c>
      <c r="C11" s="8" t="s">
        <v>111</v>
      </c>
      <c r="D11" s="8" t="s">
        <v>68</v>
      </c>
      <c r="E11" s="98">
        <v>0</v>
      </c>
      <c r="F11" s="14">
        <f>일위대가!F61</f>
        <v>0</v>
      </c>
      <c r="G11" s="98">
        <v>52616</v>
      </c>
      <c r="H11" s="14">
        <f>일위대가!H61</f>
        <v>51057</v>
      </c>
      <c r="I11" s="98">
        <v>962</v>
      </c>
      <c r="J11" s="14">
        <f>일위대가!J61</f>
        <v>962</v>
      </c>
      <c r="K11" s="98">
        <v>53578</v>
      </c>
      <c r="L11" s="14">
        <f t="shared" si="0"/>
        <v>52019</v>
      </c>
      <c r="M11" s="8" t="s">
        <v>116</v>
      </c>
      <c r="N11" s="8" t="s">
        <v>575</v>
      </c>
      <c r="O11" s="2" t="s">
        <v>52</v>
      </c>
      <c r="P11" s="2" t="s">
        <v>52</v>
      </c>
      <c r="Q11" s="2" t="s">
        <v>575</v>
      </c>
      <c r="R11" s="2" t="s">
        <v>52</v>
      </c>
    </row>
    <row r="12" spans="1:18" ht="30" customHeight="1">
      <c r="A12" s="8" t="s">
        <v>123</v>
      </c>
      <c r="B12" s="8" t="s">
        <v>119</v>
      </c>
      <c r="C12" s="8" t="s">
        <v>120</v>
      </c>
      <c r="D12" s="8" t="s">
        <v>121</v>
      </c>
      <c r="E12" s="98">
        <v>12869</v>
      </c>
      <c r="F12" s="14">
        <f>일위대가!F71</f>
        <v>12850</v>
      </c>
      <c r="G12" s="98">
        <v>33415</v>
      </c>
      <c r="H12" s="14">
        <f>일위대가!H71</f>
        <v>33415</v>
      </c>
      <c r="I12" s="98">
        <v>318</v>
      </c>
      <c r="J12" s="14">
        <f>일위대가!J71</f>
        <v>318</v>
      </c>
      <c r="K12" s="98">
        <v>46602</v>
      </c>
      <c r="L12" s="14">
        <f t="shared" si="0"/>
        <v>46583</v>
      </c>
      <c r="M12" s="8" t="s">
        <v>122</v>
      </c>
      <c r="N12" s="8" t="s">
        <v>598</v>
      </c>
      <c r="O12" s="2" t="s">
        <v>52</v>
      </c>
      <c r="P12" s="2" t="s">
        <v>52</v>
      </c>
      <c r="Q12" s="2" t="s">
        <v>598</v>
      </c>
      <c r="R12" s="2" t="s">
        <v>52</v>
      </c>
    </row>
    <row r="13" spans="1:18" ht="30" customHeight="1">
      <c r="A13" s="8" t="s">
        <v>127</v>
      </c>
      <c r="B13" s="8" t="s">
        <v>119</v>
      </c>
      <c r="C13" s="8" t="s">
        <v>125</v>
      </c>
      <c r="D13" s="8" t="s">
        <v>121</v>
      </c>
      <c r="E13" s="98">
        <v>15818</v>
      </c>
      <c r="F13" s="14">
        <f>일위대가!F81</f>
        <v>15797</v>
      </c>
      <c r="G13" s="98">
        <v>40410</v>
      </c>
      <c r="H13" s="14">
        <f>일위대가!H81</f>
        <v>40410</v>
      </c>
      <c r="I13" s="98">
        <v>405</v>
      </c>
      <c r="J13" s="14">
        <f>일위대가!J81</f>
        <v>405</v>
      </c>
      <c r="K13" s="98">
        <v>56633</v>
      </c>
      <c r="L13" s="14">
        <f t="shared" si="0"/>
        <v>56612</v>
      </c>
      <c r="M13" s="8" t="s">
        <v>126</v>
      </c>
      <c r="N13" s="8" t="s">
        <v>598</v>
      </c>
      <c r="O13" s="2" t="s">
        <v>52</v>
      </c>
      <c r="P13" s="2" t="s">
        <v>52</v>
      </c>
      <c r="Q13" s="2" t="s">
        <v>598</v>
      </c>
      <c r="R13" s="2" t="s">
        <v>52</v>
      </c>
    </row>
    <row r="14" spans="1:18" ht="30" customHeight="1">
      <c r="A14" s="8" t="s">
        <v>133</v>
      </c>
      <c r="B14" s="8" t="s">
        <v>129</v>
      </c>
      <c r="C14" s="8" t="s">
        <v>130</v>
      </c>
      <c r="D14" s="8" t="s">
        <v>131</v>
      </c>
      <c r="E14" s="98">
        <v>0</v>
      </c>
      <c r="F14" s="14">
        <f>일위대가!F85</f>
        <v>0</v>
      </c>
      <c r="G14" s="98">
        <v>60847</v>
      </c>
      <c r="H14" s="14">
        <f>일위대가!H85</f>
        <v>60847</v>
      </c>
      <c r="I14" s="98">
        <v>0</v>
      </c>
      <c r="J14" s="14">
        <f>일위대가!J85</f>
        <v>0</v>
      </c>
      <c r="K14" s="98">
        <v>60847</v>
      </c>
      <c r="L14" s="14">
        <f t="shared" si="0"/>
        <v>60847</v>
      </c>
      <c r="M14" s="8" t="s">
        <v>132</v>
      </c>
      <c r="N14" s="8" t="s">
        <v>629</v>
      </c>
      <c r="O14" s="2" t="s">
        <v>52</v>
      </c>
      <c r="P14" s="2" t="s">
        <v>52</v>
      </c>
      <c r="Q14" s="2" t="s">
        <v>629</v>
      </c>
      <c r="R14" s="2" t="s">
        <v>52</v>
      </c>
    </row>
    <row r="15" spans="1:18" ht="30" customHeight="1">
      <c r="A15" s="8" t="s">
        <v>137</v>
      </c>
      <c r="B15" s="8" t="s">
        <v>129</v>
      </c>
      <c r="C15" s="8" t="s">
        <v>135</v>
      </c>
      <c r="D15" s="8" t="s">
        <v>131</v>
      </c>
      <c r="E15" s="98">
        <v>0</v>
      </c>
      <c r="F15" s="14">
        <f>일위대가!F89</f>
        <v>0</v>
      </c>
      <c r="G15" s="98">
        <v>77442</v>
      </c>
      <c r="H15" s="14">
        <f>일위대가!H89</f>
        <v>77442</v>
      </c>
      <c r="I15" s="98">
        <v>0</v>
      </c>
      <c r="J15" s="14">
        <f>일위대가!J89</f>
        <v>0</v>
      </c>
      <c r="K15" s="98">
        <v>77442</v>
      </c>
      <c r="L15" s="14">
        <f t="shared" si="0"/>
        <v>77442</v>
      </c>
      <c r="M15" s="8" t="s">
        <v>136</v>
      </c>
      <c r="N15" s="8" t="s">
        <v>629</v>
      </c>
      <c r="O15" s="2" t="s">
        <v>52</v>
      </c>
      <c r="P15" s="2" t="s">
        <v>52</v>
      </c>
      <c r="Q15" s="2" t="s">
        <v>629</v>
      </c>
      <c r="R15" s="2" t="s">
        <v>52</v>
      </c>
    </row>
    <row r="16" spans="1:18" ht="30" customHeight="1">
      <c r="A16" s="8" t="s">
        <v>141</v>
      </c>
      <c r="B16" s="8" t="s">
        <v>129</v>
      </c>
      <c r="C16" s="8" t="s">
        <v>139</v>
      </c>
      <c r="D16" s="8" t="s">
        <v>131</v>
      </c>
      <c r="E16" s="98">
        <v>0</v>
      </c>
      <c r="F16" s="14">
        <f>일위대가!F93</f>
        <v>0</v>
      </c>
      <c r="G16" s="98">
        <v>102334</v>
      </c>
      <c r="H16" s="14">
        <f>일위대가!H93</f>
        <v>102334</v>
      </c>
      <c r="I16" s="98">
        <v>0</v>
      </c>
      <c r="J16" s="14">
        <f>일위대가!J93</f>
        <v>0</v>
      </c>
      <c r="K16" s="98">
        <v>102334</v>
      </c>
      <c r="L16" s="14">
        <f t="shared" si="0"/>
        <v>102334</v>
      </c>
      <c r="M16" s="8" t="s">
        <v>140</v>
      </c>
      <c r="N16" s="8" t="s">
        <v>629</v>
      </c>
      <c r="O16" s="2" t="s">
        <v>52</v>
      </c>
      <c r="P16" s="2" t="s">
        <v>52</v>
      </c>
      <c r="Q16" s="2" t="s">
        <v>629</v>
      </c>
      <c r="R16" s="2" t="s">
        <v>52</v>
      </c>
    </row>
    <row r="17" spans="1:18" ht="30" customHeight="1">
      <c r="A17" s="8" t="s">
        <v>148</v>
      </c>
      <c r="B17" s="8" t="s">
        <v>145</v>
      </c>
      <c r="C17" s="8" t="s">
        <v>146</v>
      </c>
      <c r="D17" s="8" t="s">
        <v>121</v>
      </c>
      <c r="E17" s="98">
        <v>23849</v>
      </c>
      <c r="F17" s="14">
        <f>일위대가!F99</f>
        <v>23849</v>
      </c>
      <c r="G17" s="98">
        <v>13076</v>
      </c>
      <c r="H17" s="14">
        <f>일위대가!H99</f>
        <v>12665</v>
      </c>
      <c r="I17" s="98">
        <v>126</v>
      </c>
      <c r="J17" s="14">
        <f>일위대가!J99</f>
        <v>126</v>
      </c>
      <c r="K17" s="98">
        <v>37051</v>
      </c>
      <c r="L17" s="14">
        <f t="shared" si="0"/>
        <v>36640</v>
      </c>
      <c r="M17" s="8" t="s">
        <v>147</v>
      </c>
      <c r="N17" s="8" t="s">
        <v>52</v>
      </c>
      <c r="O17" s="2" t="s">
        <v>52</v>
      </c>
      <c r="P17" s="2" t="s">
        <v>52</v>
      </c>
      <c r="Q17" s="2" t="s">
        <v>52</v>
      </c>
      <c r="R17" s="2" t="s">
        <v>52</v>
      </c>
    </row>
    <row r="18" spans="1:18" ht="30" customHeight="1">
      <c r="A18" s="8" t="s">
        <v>152</v>
      </c>
      <c r="B18" s="8" t="s">
        <v>145</v>
      </c>
      <c r="C18" s="8" t="s">
        <v>150</v>
      </c>
      <c r="D18" s="8" t="s">
        <v>121</v>
      </c>
      <c r="E18" s="98">
        <v>54322</v>
      </c>
      <c r="F18" s="14">
        <f>일위대가!F105</f>
        <v>54322</v>
      </c>
      <c r="G18" s="98">
        <v>33127</v>
      </c>
      <c r="H18" s="14">
        <f>일위대가!H105</f>
        <v>32086</v>
      </c>
      <c r="I18" s="98">
        <v>320</v>
      </c>
      <c r="J18" s="14">
        <f>일위대가!J105</f>
        <v>320</v>
      </c>
      <c r="K18" s="98">
        <v>87769</v>
      </c>
      <c r="L18" s="14">
        <f t="shared" si="0"/>
        <v>86728</v>
      </c>
      <c r="M18" s="8" t="s">
        <v>151</v>
      </c>
      <c r="N18" s="8" t="s">
        <v>52</v>
      </c>
      <c r="O18" s="2" t="s">
        <v>52</v>
      </c>
      <c r="P18" s="2" t="s">
        <v>52</v>
      </c>
      <c r="Q18" s="2" t="s">
        <v>52</v>
      </c>
      <c r="R18" s="2" t="s">
        <v>52</v>
      </c>
    </row>
    <row r="19" spans="1:18" ht="30" customHeight="1">
      <c r="A19" s="8" t="s">
        <v>156</v>
      </c>
      <c r="B19" s="8" t="s">
        <v>154</v>
      </c>
      <c r="C19" s="8" t="s">
        <v>146</v>
      </c>
      <c r="D19" s="8" t="s">
        <v>121</v>
      </c>
      <c r="E19" s="98">
        <v>23849</v>
      </c>
      <c r="F19" s="14">
        <f>일위대가!F111</f>
        <v>23849</v>
      </c>
      <c r="G19" s="98">
        <v>13076</v>
      </c>
      <c r="H19" s="14">
        <f>일위대가!H111</f>
        <v>12665</v>
      </c>
      <c r="I19" s="98">
        <v>126</v>
      </c>
      <c r="J19" s="14">
        <f>일위대가!J111</f>
        <v>126</v>
      </c>
      <c r="K19" s="98">
        <v>37051</v>
      </c>
      <c r="L19" s="14">
        <f t="shared" si="0"/>
        <v>36640</v>
      </c>
      <c r="M19" s="8" t="s">
        <v>155</v>
      </c>
      <c r="N19" s="8" t="s">
        <v>52</v>
      </c>
      <c r="O19" s="2" t="s">
        <v>52</v>
      </c>
      <c r="P19" s="2" t="s">
        <v>52</v>
      </c>
      <c r="Q19" s="2" t="s">
        <v>52</v>
      </c>
      <c r="R19" s="2" t="s">
        <v>52</v>
      </c>
    </row>
    <row r="20" spans="1:18" ht="30" customHeight="1">
      <c r="A20" s="8" t="s">
        <v>161</v>
      </c>
      <c r="B20" s="8" t="s">
        <v>158</v>
      </c>
      <c r="C20" s="8" t="s">
        <v>159</v>
      </c>
      <c r="D20" s="8" t="s">
        <v>68</v>
      </c>
      <c r="E20" s="98">
        <v>247500</v>
      </c>
      <c r="F20" s="14">
        <f>일위대가!F116</f>
        <v>247500</v>
      </c>
      <c r="G20" s="98">
        <v>69027</v>
      </c>
      <c r="H20" s="14">
        <f>일위대가!H116</f>
        <v>69027</v>
      </c>
      <c r="I20" s="98">
        <v>2070</v>
      </c>
      <c r="J20" s="14">
        <f>일위대가!J116</f>
        <v>2070</v>
      </c>
      <c r="K20" s="98">
        <v>318597</v>
      </c>
      <c r="L20" s="14">
        <f t="shared" si="0"/>
        <v>318597</v>
      </c>
      <c r="M20" s="8" t="s">
        <v>160</v>
      </c>
      <c r="N20" s="8" t="s">
        <v>52</v>
      </c>
      <c r="O20" s="2" t="s">
        <v>52</v>
      </c>
      <c r="P20" s="2" t="s">
        <v>52</v>
      </c>
      <c r="Q20" s="2" t="s">
        <v>52</v>
      </c>
      <c r="R20" s="2" t="s">
        <v>52</v>
      </c>
    </row>
    <row r="21" spans="1:18" ht="30" customHeight="1">
      <c r="A21" s="8" t="s">
        <v>166</v>
      </c>
      <c r="B21" s="8" t="s">
        <v>163</v>
      </c>
      <c r="C21" s="8" t="s">
        <v>164</v>
      </c>
      <c r="D21" s="8" t="s">
        <v>121</v>
      </c>
      <c r="E21" s="98">
        <v>2761</v>
      </c>
      <c r="F21" s="14">
        <f>일위대가!F122</f>
        <v>2916</v>
      </c>
      <c r="G21" s="98">
        <v>17747</v>
      </c>
      <c r="H21" s="14">
        <f>일위대가!H122</f>
        <v>16837</v>
      </c>
      <c r="I21" s="98">
        <v>460</v>
      </c>
      <c r="J21" s="14">
        <f>일위대가!J122</f>
        <v>460</v>
      </c>
      <c r="K21" s="98">
        <v>20968</v>
      </c>
      <c r="L21" s="14">
        <f t="shared" si="0"/>
        <v>20213</v>
      </c>
      <c r="M21" s="8" t="s">
        <v>165</v>
      </c>
      <c r="N21" s="8" t="s">
        <v>52</v>
      </c>
      <c r="O21" s="2" t="s">
        <v>52</v>
      </c>
      <c r="P21" s="2" t="s">
        <v>52</v>
      </c>
      <c r="Q21" s="2" t="s">
        <v>52</v>
      </c>
      <c r="R21" s="2" t="s">
        <v>52</v>
      </c>
    </row>
    <row r="22" spans="1:18" ht="30" customHeight="1">
      <c r="A22" s="8" t="s">
        <v>177</v>
      </c>
      <c r="B22" s="8" t="s">
        <v>174</v>
      </c>
      <c r="C22" s="8" t="s">
        <v>175</v>
      </c>
      <c r="D22" s="8" t="s">
        <v>68</v>
      </c>
      <c r="E22" s="98">
        <v>0</v>
      </c>
      <c r="F22" s="14">
        <f>일위대가!F131</f>
        <v>0</v>
      </c>
      <c r="G22" s="98">
        <v>48672</v>
      </c>
      <c r="H22" s="14">
        <f>일위대가!H131</f>
        <v>46315</v>
      </c>
      <c r="I22" s="98">
        <v>951</v>
      </c>
      <c r="J22" s="14">
        <f>일위대가!J131</f>
        <v>1135</v>
      </c>
      <c r="K22" s="98">
        <v>49623</v>
      </c>
      <c r="L22" s="14">
        <f t="shared" si="0"/>
        <v>47450</v>
      </c>
      <c r="M22" s="8" t="s">
        <v>176</v>
      </c>
      <c r="N22" s="8" t="s">
        <v>52</v>
      </c>
      <c r="O22" s="2" t="s">
        <v>52</v>
      </c>
      <c r="P22" s="2" t="s">
        <v>52</v>
      </c>
      <c r="Q22" s="2" t="s">
        <v>52</v>
      </c>
      <c r="R22" s="2" t="s">
        <v>52</v>
      </c>
    </row>
    <row r="23" spans="1:18" ht="30" customHeight="1">
      <c r="A23" s="8" t="s">
        <v>186</v>
      </c>
      <c r="B23" s="8" t="s">
        <v>183</v>
      </c>
      <c r="C23" s="8" t="s">
        <v>184</v>
      </c>
      <c r="D23" s="8" t="s">
        <v>68</v>
      </c>
      <c r="E23" s="98">
        <v>238</v>
      </c>
      <c r="F23" s="14">
        <f>일위대가!F140</f>
        <v>238</v>
      </c>
      <c r="G23" s="98">
        <v>57401</v>
      </c>
      <c r="H23" s="14">
        <f>일위대가!H140</f>
        <v>55955</v>
      </c>
      <c r="I23" s="98">
        <v>1186</v>
      </c>
      <c r="J23" s="14">
        <f>일위대가!J140</f>
        <v>1433</v>
      </c>
      <c r="K23" s="98">
        <v>58825</v>
      </c>
      <c r="L23" s="14">
        <f t="shared" si="0"/>
        <v>57626</v>
      </c>
      <c r="M23" s="8" t="s">
        <v>185</v>
      </c>
      <c r="N23" s="8" t="s">
        <v>707</v>
      </c>
      <c r="O23" s="2" t="s">
        <v>52</v>
      </c>
      <c r="P23" s="2" t="s">
        <v>52</v>
      </c>
      <c r="Q23" s="2" t="s">
        <v>707</v>
      </c>
      <c r="R23" s="2" t="s">
        <v>52</v>
      </c>
    </row>
    <row r="24" spans="1:18" ht="30" customHeight="1">
      <c r="A24" s="8" t="s">
        <v>193</v>
      </c>
      <c r="B24" s="8" t="s">
        <v>190</v>
      </c>
      <c r="C24" s="8" t="s">
        <v>191</v>
      </c>
      <c r="D24" s="8" t="s">
        <v>68</v>
      </c>
      <c r="E24" s="98">
        <v>2457</v>
      </c>
      <c r="F24" s="14">
        <f>일위대가!F149</f>
        <v>2457</v>
      </c>
      <c r="G24" s="98">
        <v>17426</v>
      </c>
      <c r="H24" s="14">
        <f>일위대가!H149</f>
        <v>17426</v>
      </c>
      <c r="I24" s="98">
        <v>522</v>
      </c>
      <c r="J24" s="14">
        <f>일위대가!J149</f>
        <v>522</v>
      </c>
      <c r="K24" s="98">
        <v>20405</v>
      </c>
      <c r="L24" s="14">
        <f t="shared" si="0"/>
        <v>20405</v>
      </c>
      <c r="M24" s="8" t="s">
        <v>192</v>
      </c>
      <c r="N24" s="8" t="s">
        <v>52</v>
      </c>
      <c r="O24" s="2" t="s">
        <v>52</v>
      </c>
      <c r="P24" s="2" t="s">
        <v>52</v>
      </c>
      <c r="Q24" s="2" t="s">
        <v>52</v>
      </c>
      <c r="R24" s="2" t="s">
        <v>52</v>
      </c>
    </row>
    <row r="25" spans="1:18" ht="30" customHeight="1">
      <c r="A25" s="8" t="s">
        <v>197</v>
      </c>
      <c r="B25" s="8" t="s">
        <v>190</v>
      </c>
      <c r="C25" s="8" t="s">
        <v>195</v>
      </c>
      <c r="D25" s="8" t="s">
        <v>68</v>
      </c>
      <c r="E25" s="98">
        <v>1725</v>
      </c>
      <c r="F25" s="14">
        <f>일위대가!F158</f>
        <v>1725</v>
      </c>
      <c r="G25" s="98">
        <v>13664</v>
      </c>
      <c r="H25" s="14">
        <f>일위대가!H158</f>
        <v>13664</v>
      </c>
      <c r="I25" s="98">
        <v>409</v>
      </c>
      <c r="J25" s="14">
        <f>일위대가!J158</f>
        <v>409</v>
      </c>
      <c r="K25" s="98">
        <v>15798</v>
      </c>
      <c r="L25" s="14">
        <f t="shared" si="0"/>
        <v>15798</v>
      </c>
      <c r="M25" s="8" t="s">
        <v>196</v>
      </c>
      <c r="N25" s="8" t="s">
        <v>52</v>
      </c>
      <c r="O25" s="2" t="s">
        <v>52</v>
      </c>
      <c r="P25" s="2" t="s">
        <v>52</v>
      </c>
      <c r="Q25" s="2" t="s">
        <v>52</v>
      </c>
      <c r="R25" s="2" t="s">
        <v>52</v>
      </c>
    </row>
    <row r="26" spans="1:18" ht="30" customHeight="1">
      <c r="A26" s="8" t="s">
        <v>202</v>
      </c>
      <c r="B26" s="8" t="s">
        <v>199</v>
      </c>
      <c r="C26" s="8" t="s">
        <v>200</v>
      </c>
      <c r="D26" s="8" t="s">
        <v>121</v>
      </c>
      <c r="E26" s="98">
        <v>1883</v>
      </c>
      <c r="F26" s="14">
        <f>일위대가!F163</f>
        <v>1883</v>
      </c>
      <c r="G26" s="98">
        <v>4483</v>
      </c>
      <c r="H26" s="14">
        <f>일위대가!H163</f>
        <v>4483</v>
      </c>
      <c r="I26" s="98">
        <v>0</v>
      </c>
      <c r="J26" s="14">
        <f>일위대가!J163</f>
        <v>0</v>
      </c>
      <c r="K26" s="98">
        <v>6366</v>
      </c>
      <c r="L26" s="14">
        <f t="shared" si="0"/>
        <v>6366</v>
      </c>
      <c r="M26" s="8" t="s">
        <v>201</v>
      </c>
      <c r="N26" s="8" t="s">
        <v>751</v>
      </c>
      <c r="O26" s="2" t="s">
        <v>52</v>
      </c>
      <c r="P26" s="2" t="s">
        <v>52</v>
      </c>
      <c r="Q26" s="2" t="s">
        <v>751</v>
      </c>
      <c r="R26" s="2" t="s">
        <v>52</v>
      </c>
    </row>
    <row r="27" spans="1:18" ht="30" customHeight="1">
      <c r="A27" s="8" t="s">
        <v>209</v>
      </c>
      <c r="B27" s="8" t="s">
        <v>206</v>
      </c>
      <c r="C27" s="8" t="s">
        <v>207</v>
      </c>
      <c r="D27" s="8" t="s">
        <v>121</v>
      </c>
      <c r="E27" s="98">
        <v>390</v>
      </c>
      <c r="F27" s="14">
        <f>일위대가!F168</f>
        <v>390</v>
      </c>
      <c r="G27" s="98">
        <v>5196</v>
      </c>
      <c r="H27" s="14">
        <f>일위대가!H168</f>
        <v>5196</v>
      </c>
      <c r="I27" s="98">
        <v>0</v>
      </c>
      <c r="J27" s="14">
        <f>일위대가!J168</f>
        <v>0</v>
      </c>
      <c r="K27" s="98">
        <v>5586</v>
      </c>
      <c r="L27" s="14">
        <f t="shared" si="0"/>
        <v>5586</v>
      </c>
      <c r="M27" s="8" t="s">
        <v>208</v>
      </c>
      <c r="N27" s="8" t="s">
        <v>761</v>
      </c>
      <c r="O27" s="2" t="s">
        <v>52</v>
      </c>
      <c r="P27" s="2" t="s">
        <v>52</v>
      </c>
      <c r="Q27" s="2" t="s">
        <v>761</v>
      </c>
      <c r="R27" s="2" t="s">
        <v>52</v>
      </c>
    </row>
    <row r="28" spans="1:18" ht="30" customHeight="1">
      <c r="A28" s="8" t="s">
        <v>214</v>
      </c>
      <c r="B28" s="8" t="s">
        <v>211</v>
      </c>
      <c r="C28" s="8" t="s">
        <v>212</v>
      </c>
      <c r="D28" s="8" t="s">
        <v>121</v>
      </c>
      <c r="E28" s="98">
        <v>3985</v>
      </c>
      <c r="F28" s="14">
        <f>일위대가!F178</f>
        <v>3955</v>
      </c>
      <c r="G28" s="98">
        <v>20622</v>
      </c>
      <c r="H28" s="14">
        <f>일위대가!H178</f>
        <v>20622</v>
      </c>
      <c r="I28" s="98">
        <v>373</v>
      </c>
      <c r="J28" s="14">
        <f>일위대가!J178</f>
        <v>373</v>
      </c>
      <c r="K28" s="98">
        <v>24980</v>
      </c>
      <c r="L28" s="14">
        <f t="shared" si="0"/>
        <v>24950</v>
      </c>
      <c r="M28" s="8" t="s">
        <v>213</v>
      </c>
      <c r="N28" s="8" t="s">
        <v>52</v>
      </c>
      <c r="O28" s="2" t="s">
        <v>52</v>
      </c>
      <c r="P28" s="2" t="s">
        <v>52</v>
      </c>
      <c r="Q28" s="2" t="s">
        <v>52</v>
      </c>
      <c r="R28" s="2" t="s">
        <v>52</v>
      </c>
    </row>
    <row r="29" spans="1:18" ht="30" customHeight="1">
      <c r="A29" s="8" t="s">
        <v>219</v>
      </c>
      <c r="B29" s="8" t="s">
        <v>216</v>
      </c>
      <c r="C29" s="8" t="s">
        <v>217</v>
      </c>
      <c r="D29" s="8" t="s">
        <v>68</v>
      </c>
      <c r="E29" s="98">
        <v>2411</v>
      </c>
      <c r="F29" s="14">
        <f>일위대가!F184</f>
        <v>2294</v>
      </c>
      <c r="G29" s="98">
        <v>996</v>
      </c>
      <c r="H29" s="14">
        <f>일위대가!H184</f>
        <v>996</v>
      </c>
      <c r="I29" s="98">
        <v>0</v>
      </c>
      <c r="J29" s="14">
        <f>일위대가!J184</f>
        <v>0</v>
      </c>
      <c r="K29" s="98">
        <v>3407</v>
      </c>
      <c r="L29" s="14">
        <f t="shared" si="0"/>
        <v>3290</v>
      </c>
      <c r="M29" s="8" t="s">
        <v>218</v>
      </c>
      <c r="N29" s="8" t="s">
        <v>797</v>
      </c>
      <c r="O29" s="2" t="s">
        <v>52</v>
      </c>
      <c r="P29" s="2" t="s">
        <v>52</v>
      </c>
      <c r="Q29" s="2" t="s">
        <v>797</v>
      </c>
      <c r="R29" s="2" t="s">
        <v>52</v>
      </c>
    </row>
    <row r="30" spans="1:18" ht="30" customHeight="1">
      <c r="A30" s="8" t="s">
        <v>224</v>
      </c>
      <c r="B30" s="8" t="s">
        <v>221</v>
      </c>
      <c r="C30" s="8" t="s">
        <v>222</v>
      </c>
      <c r="D30" s="8" t="s">
        <v>121</v>
      </c>
      <c r="E30" s="98">
        <v>5141</v>
      </c>
      <c r="F30" s="14">
        <f>일위대가!F194</f>
        <v>5047</v>
      </c>
      <c r="G30" s="98">
        <v>19974</v>
      </c>
      <c r="H30" s="14">
        <f>일위대가!H194</f>
        <v>19974</v>
      </c>
      <c r="I30" s="98">
        <v>639</v>
      </c>
      <c r="J30" s="14">
        <f>일위대가!J194</f>
        <v>639</v>
      </c>
      <c r="K30" s="98">
        <v>25754</v>
      </c>
      <c r="L30" s="14">
        <f t="shared" si="0"/>
        <v>25660</v>
      </c>
      <c r="M30" s="8" t="s">
        <v>223</v>
      </c>
      <c r="N30" s="8" t="s">
        <v>52</v>
      </c>
      <c r="O30" s="2" t="s">
        <v>52</v>
      </c>
      <c r="P30" s="2" t="s">
        <v>52</v>
      </c>
      <c r="Q30" s="2" t="s">
        <v>52</v>
      </c>
      <c r="R30" s="2" t="s">
        <v>52</v>
      </c>
    </row>
    <row r="31" spans="1:18" ht="30" customHeight="1">
      <c r="A31" s="8" t="s">
        <v>229</v>
      </c>
      <c r="B31" s="8" t="s">
        <v>226</v>
      </c>
      <c r="C31" s="8" t="s">
        <v>227</v>
      </c>
      <c r="D31" s="8" t="s">
        <v>121</v>
      </c>
      <c r="E31" s="98">
        <v>4353</v>
      </c>
      <c r="F31" s="14">
        <f>일위대가!F203</f>
        <v>4586</v>
      </c>
      <c r="G31" s="98">
        <v>30541</v>
      </c>
      <c r="H31" s="14">
        <f>일위대가!H203</f>
        <v>29176</v>
      </c>
      <c r="I31" s="98">
        <v>811</v>
      </c>
      <c r="J31" s="14">
        <f>일위대가!J203</f>
        <v>811</v>
      </c>
      <c r="K31" s="98">
        <v>35705</v>
      </c>
      <c r="L31" s="14">
        <f t="shared" si="0"/>
        <v>34573</v>
      </c>
      <c r="M31" s="8" t="s">
        <v>228</v>
      </c>
      <c r="N31" s="8" t="s">
        <v>52</v>
      </c>
      <c r="O31" s="2" t="s">
        <v>52</v>
      </c>
      <c r="P31" s="2" t="s">
        <v>52</v>
      </c>
      <c r="Q31" s="2" t="s">
        <v>52</v>
      </c>
      <c r="R31" s="2" t="s">
        <v>52</v>
      </c>
    </row>
    <row r="32" spans="1:18" ht="30" customHeight="1">
      <c r="A32" s="8" t="s">
        <v>234</v>
      </c>
      <c r="B32" s="8" t="s">
        <v>231</v>
      </c>
      <c r="C32" s="8" t="s">
        <v>232</v>
      </c>
      <c r="D32" s="8" t="s">
        <v>121</v>
      </c>
      <c r="E32" s="98">
        <v>2344</v>
      </c>
      <c r="F32" s="14">
        <f>일위대가!F209</f>
        <v>2344</v>
      </c>
      <c r="G32" s="98">
        <v>7113</v>
      </c>
      <c r="H32" s="14">
        <f>일위대가!H209</f>
        <v>1294</v>
      </c>
      <c r="I32" s="98">
        <v>284</v>
      </c>
      <c r="J32" s="14">
        <f>일위대가!J209</f>
        <v>0</v>
      </c>
      <c r="K32" s="98">
        <v>9741</v>
      </c>
      <c r="L32" s="14">
        <f t="shared" si="0"/>
        <v>3638</v>
      </c>
      <c r="M32" s="8" t="s">
        <v>233</v>
      </c>
      <c r="N32" s="8" t="s">
        <v>52</v>
      </c>
      <c r="O32" s="2" t="s">
        <v>52</v>
      </c>
      <c r="P32" s="2" t="s">
        <v>52</v>
      </c>
      <c r="Q32" s="2" t="s">
        <v>52</v>
      </c>
      <c r="R32" s="2" t="s">
        <v>52</v>
      </c>
    </row>
    <row r="33" spans="1:18" ht="30" customHeight="1">
      <c r="A33" s="8" t="s">
        <v>249</v>
      </c>
      <c r="B33" s="8" t="s">
        <v>246</v>
      </c>
      <c r="C33" s="8" t="s">
        <v>247</v>
      </c>
      <c r="D33" s="8" t="s">
        <v>68</v>
      </c>
      <c r="E33" s="98">
        <v>0</v>
      </c>
      <c r="F33" s="14">
        <f>일위대가!F214</f>
        <v>0</v>
      </c>
      <c r="G33" s="98">
        <v>30209</v>
      </c>
      <c r="H33" s="14">
        <f>일위대가!H214</f>
        <v>29637</v>
      </c>
      <c r="I33" s="98">
        <v>571</v>
      </c>
      <c r="J33" s="14">
        <f>일위대가!J214</f>
        <v>571</v>
      </c>
      <c r="K33" s="98">
        <v>30780</v>
      </c>
      <c r="L33" s="14">
        <f t="shared" si="0"/>
        <v>30208</v>
      </c>
      <c r="M33" s="8" t="s">
        <v>248</v>
      </c>
      <c r="N33" s="8" t="s">
        <v>853</v>
      </c>
      <c r="O33" s="2" t="s">
        <v>52</v>
      </c>
      <c r="P33" s="2" t="s">
        <v>52</v>
      </c>
      <c r="Q33" s="2" t="s">
        <v>853</v>
      </c>
      <c r="R33" s="2" t="s">
        <v>52</v>
      </c>
    </row>
    <row r="34" spans="1:18" ht="30" customHeight="1">
      <c r="A34" s="8" t="s">
        <v>254</v>
      </c>
      <c r="B34" s="8" t="s">
        <v>251</v>
      </c>
      <c r="C34" s="8" t="s">
        <v>252</v>
      </c>
      <c r="D34" s="8" t="s">
        <v>68</v>
      </c>
      <c r="E34" s="98">
        <v>0</v>
      </c>
      <c r="F34" s="14">
        <f>일위대가!F218</f>
        <v>0</v>
      </c>
      <c r="G34" s="98">
        <v>649</v>
      </c>
      <c r="H34" s="14">
        <f>일위대가!H218</f>
        <v>649</v>
      </c>
      <c r="I34" s="98">
        <v>0</v>
      </c>
      <c r="J34" s="14">
        <f>일위대가!J218</f>
        <v>0</v>
      </c>
      <c r="K34" s="98">
        <v>649</v>
      </c>
      <c r="L34" s="14">
        <f t="shared" si="0"/>
        <v>649</v>
      </c>
      <c r="M34" s="8" t="s">
        <v>253</v>
      </c>
      <c r="N34" s="8" t="s">
        <v>860</v>
      </c>
      <c r="O34" s="2" t="s">
        <v>52</v>
      </c>
      <c r="P34" s="2" t="s">
        <v>52</v>
      </c>
      <c r="Q34" s="2" t="s">
        <v>860</v>
      </c>
      <c r="R34" s="2" t="s">
        <v>52</v>
      </c>
    </row>
    <row r="35" spans="1:18" ht="30" customHeight="1">
      <c r="A35" s="8" t="s">
        <v>258</v>
      </c>
      <c r="B35" s="8" t="s">
        <v>256</v>
      </c>
      <c r="C35" s="8" t="s">
        <v>52</v>
      </c>
      <c r="D35" s="8" t="s">
        <v>121</v>
      </c>
      <c r="E35" s="98">
        <v>0</v>
      </c>
      <c r="F35" s="14">
        <f>일위대가!F225</f>
        <v>0</v>
      </c>
      <c r="G35" s="98">
        <v>3584</v>
      </c>
      <c r="H35" s="14">
        <f>일위대가!H225</f>
        <v>3584</v>
      </c>
      <c r="I35" s="98">
        <v>0</v>
      </c>
      <c r="J35" s="14">
        <f>일위대가!J225</f>
        <v>0</v>
      </c>
      <c r="K35" s="98">
        <v>3584</v>
      </c>
      <c r="L35" s="14">
        <f t="shared" si="0"/>
        <v>3584</v>
      </c>
      <c r="M35" s="8" t="s">
        <v>257</v>
      </c>
      <c r="N35" s="8" t="s">
        <v>865</v>
      </c>
      <c r="O35" s="2" t="s">
        <v>52</v>
      </c>
      <c r="P35" s="2" t="s">
        <v>52</v>
      </c>
      <c r="Q35" s="2" t="s">
        <v>865</v>
      </c>
      <c r="R35" s="2" t="s">
        <v>52</v>
      </c>
    </row>
    <row r="36" spans="1:18" ht="30" customHeight="1">
      <c r="A36" s="8" t="s">
        <v>266</v>
      </c>
      <c r="B36" s="8" t="s">
        <v>262</v>
      </c>
      <c r="C36" s="8" t="s">
        <v>263</v>
      </c>
      <c r="D36" s="8" t="s">
        <v>264</v>
      </c>
      <c r="E36" s="98">
        <v>221702</v>
      </c>
      <c r="F36" s="14">
        <f>일위대가!F230</f>
        <v>221702</v>
      </c>
      <c r="G36" s="98">
        <v>106015</v>
      </c>
      <c r="H36" s="14">
        <f>일위대가!H230</f>
        <v>106015</v>
      </c>
      <c r="I36" s="98">
        <v>0</v>
      </c>
      <c r="J36" s="14">
        <f>일위대가!J230</f>
        <v>0</v>
      </c>
      <c r="K36" s="98">
        <v>327717</v>
      </c>
      <c r="L36" s="14">
        <f t="shared" ref="L36:L67" si="1">F36+H36+J36</f>
        <v>327717</v>
      </c>
      <c r="M36" s="8" t="s">
        <v>265</v>
      </c>
      <c r="N36" s="8" t="s">
        <v>52</v>
      </c>
      <c r="O36" s="2" t="s">
        <v>52</v>
      </c>
      <c r="P36" s="2" t="s">
        <v>52</v>
      </c>
      <c r="Q36" s="2" t="s">
        <v>52</v>
      </c>
      <c r="R36" s="2" t="s">
        <v>52</v>
      </c>
    </row>
    <row r="37" spans="1:18" ht="30" customHeight="1">
      <c r="A37" s="8" t="s">
        <v>271</v>
      </c>
      <c r="B37" s="8" t="s">
        <v>268</v>
      </c>
      <c r="C37" s="8" t="s">
        <v>269</v>
      </c>
      <c r="D37" s="8" t="s">
        <v>264</v>
      </c>
      <c r="E37" s="98">
        <v>153517</v>
      </c>
      <c r="F37" s="14">
        <f>일위대가!F234</f>
        <v>153517</v>
      </c>
      <c r="G37" s="98">
        <v>72863</v>
      </c>
      <c r="H37" s="14">
        <f>일위대가!H234</f>
        <v>72863</v>
      </c>
      <c r="I37" s="98">
        <v>0</v>
      </c>
      <c r="J37" s="14">
        <f>일위대가!J234</f>
        <v>0</v>
      </c>
      <c r="K37" s="98">
        <v>226380</v>
      </c>
      <c r="L37" s="14">
        <f t="shared" si="1"/>
        <v>226380</v>
      </c>
      <c r="M37" s="8" t="s">
        <v>270</v>
      </c>
      <c r="N37" s="8" t="s">
        <v>52</v>
      </c>
      <c r="O37" s="2" t="s">
        <v>52</v>
      </c>
      <c r="P37" s="2" t="s">
        <v>52</v>
      </c>
      <c r="Q37" s="2" t="s">
        <v>52</v>
      </c>
      <c r="R37" s="2" t="s">
        <v>52</v>
      </c>
    </row>
    <row r="38" spans="1:18" ht="30" customHeight="1">
      <c r="A38" s="8" t="s">
        <v>276</v>
      </c>
      <c r="B38" s="8" t="s">
        <v>273</v>
      </c>
      <c r="C38" s="8" t="s">
        <v>274</v>
      </c>
      <c r="D38" s="8" t="s">
        <v>264</v>
      </c>
      <c r="E38" s="98">
        <v>120000</v>
      </c>
      <c r="F38" s="14">
        <f>일위대가!F239</f>
        <v>120000</v>
      </c>
      <c r="G38" s="98">
        <v>100897</v>
      </c>
      <c r="H38" s="14">
        <f>일위대가!H239</f>
        <v>100897</v>
      </c>
      <c r="I38" s="98">
        <v>2017</v>
      </c>
      <c r="J38" s="14">
        <f>일위대가!J239</f>
        <v>2017</v>
      </c>
      <c r="K38" s="98">
        <v>222914</v>
      </c>
      <c r="L38" s="14">
        <f t="shared" si="1"/>
        <v>222914</v>
      </c>
      <c r="M38" s="8" t="s">
        <v>275</v>
      </c>
      <c r="N38" s="8" t="s">
        <v>52</v>
      </c>
      <c r="O38" s="2" t="s">
        <v>52</v>
      </c>
      <c r="P38" s="2" t="s">
        <v>52</v>
      </c>
      <c r="Q38" s="2" t="s">
        <v>52</v>
      </c>
      <c r="R38" s="2" t="s">
        <v>52</v>
      </c>
    </row>
    <row r="39" spans="1:18" ht="30" customHeight="1">
      <c r="A39" s="8" t="s">
        <v>281</v>
      </c>
      <c r="B39" s="8" t="s">
        <v>278</v>
      </c>
      <c r="C39" s="8" t="s">
        <v>279</v>
      </c>
      <c r="D39" s="8" t="s">
        <v>264</v>
      </c>
      <c r="E39" s="98">
        <v>346000</v>
      </c>
      <c r="F39" s="14">
        <f>일위대가!F245</f>
        <v>346000</v>
      </c>
      <c r="G39" s="98">
        <v>25000</v>
      </c>
      <c r="H39" s="14">
        <f>일위대가!H245</f>
        <v>25000</v>
      </c>
      <c r="I39" s="98">
        <v>0</v>
      </c>
      <c r="J39" s="14">
        <f>일위대가!J245</f>
        <v>0</v>
      </c>
      <c r="K39" s="98">
        <v>371000</v>
      </c>
      <c r="L39" s="14">
        <f t="shared" si="1"/>
        <v>371000</v>
      </c>
      <c r="M39" s="8" t="s">
        <v>280</v>
      </c>
      <c r="N39" s="8" t="s">
        <v>52</v>
      </c>
      <c r="O39" s="2" t="s">
        <v>52</v>
      </c>
      <c r="P39" s="2" t="s">
        <v>52</v>
      </c>
      <c r="Q39" s="2" t="s">
        <v>52</v>
      </c>
      <c r="R39" s="2" t="s">
        <v>52</v>
      </c>
    </row>
    <row r="40" spans="1:18" ht="30" customHeight="1">
      <c r="A40" s="8" t="s">
        <v>285</v>
      </c>
      <c r="B40" s="8" t="s">
        <v>278</v>
      </c>
      <c r="C40" s="8" t="s">
        <v>283</v>
      </c>
      <c r="D40" s="8" t="s">
        <v>264</v>
      </c>
      <c r="E40" s="98">
        <v>249400</v>
      </c>
      <c r="F40" s="14">
        <f>일위대가!F251</f>
        <v>249400</v>
      </c>
      <c r="G40" s="98">
        <v>25000</v>
      </c>
      <c r="H40" s="14">
        <f>일위대가!H251</f>
        <v>25000</v>
      </c>
      <c r="I40" s="98">
        <v>0</v>
      </c>
      <c r="J40" s="14">
        <f>일위대가!J251</f>
        <v>0</v>
      </c>
      <c r="K40" s="98">
        <v>274400</v>
      </c>
      <c r="L40" s="14">
        <f t="shared" si="1"/>
        <v>274400</v>
      </c>
      <c r="M40" s="8" t="s">
        <v>284</v>
      </c>
      <c r="N40" s="8" t="s">
        <v>52</v>
      </c>
      <c r="O40" s="2" t="s">
        <v>52</v>
      </c>
      <c r="P40" s="2" t="s">
        <v>52</v>
      </c>
      <c r="Q40" s="2" t="s">
        <v>52</v>
      </c>
      <c r="R40" s="2" t="s">
        <v>52</v>
      </c>
    </row>
    <row r="41" spans="1:18" ht="30" customHeight="1">
      <c r="A41" s="8" t="s">
        <v>307</v>
      </c>
      <c r="B41" s="8" t="s">
        <v>304</v>
      </c>
      <c r="C41" s="8" t="s">
        <v>305</v>
      </c>
      <c r="D41" s="8" t="s">
        <v>99</v>
      </c>
      <c r="E41" s="98">
        <v>0</v>
      </c>
      <c r="F41" s="14">
        <f>일위대가!F257</f>
        <v>0</v>
      </c>
      <c r="G41" s="98">
        <v>25755</v>
      </c>
      <c r="H41" s="14">
        <f>일위대가!H257</f>
        <v>25755</v>
      </c>
      <c r="I41" s="98">
        <v>515</v>
      </c>
      <c r="J41" s="14">
        <f>일위대가!J257</f>
        <v>515</v>
      </c>
      <c r="K41" s="98">
        <v>26270</v>
      </c>
      <c r="L41" s="14">
        <f t="shared" si="1"/>
        <v>26270</v>
      </c>
      <c r="M41" s="8" t="s">
        <v>306</v>
      </c>
      <c r="N41" s="8" t="s">
        <v>911</v>
      </c>
      <c r="O41" s="2" t="s">
        <v>52</v>
      </c>
      <c r="P41" s="2" t="s">
        <v>52</v>
      </c>
      <c r="Q41" s="2" t="s">
        <v>911</v>
      </c>
      <c r="R41" s="2" t="s">
        <v>52</v>
      </c>
    </row>
    <row r="42" spans="1:18" ht="30" customHeight="1">
      <c r="A42" s="8" t="s">
        <v>318</v>
      </c>
      <c r="B42" s="8" t="s">
        <v>315</v>
      </c>
      <c r="C42" s="8" t="s">
        <v>316</v>
      </c>
      <c r="D42" s="8" t="s">
        <v>68</v>
      </c>
      <c r="E42" s="98">
        <v>0</v>
      </c>
      <c r="F42" s="14">
        <f>일위대가!F262</f>
        <v>0</v>
      </c>
      <c r="G42" s="98">
        <v>26276</v>
      </c>
      <c r="H42" s="14">
        <f>일위대가!H262</f>
        <v>26309</v>
      </c>
      <c r="I42" s="98">
        <v>0</v>
      </c>
      <c r="J42" s="14">
        <f>일위대가!J262</f>
        <v>0</v>
      </c>
      <c r="K42" s="98">
        <v>26276</v>
      </c>
      <c r="L42" s="14">
        <f t="shared" si="1"/>
        <v>26309</v>
      </c>
      <c r="M42" s="8" t="s">
        <v>317</v>
      </c>
      <c r="N42" s="8" t="s">
        <v>918</v>
      </c>
      <c r="O42" s="2" t="s">
        <v>52</v>
      </c>
      <c r="P42" s="2" t="s">
        <v>52</v>
      </c>
      <c r="Q42" s="2" t="s">
        <v>918</v>
      </c>
      <c r="R42" s="2" t="s">
        <v>52</v>
      </c>
    </row>
    <row r="43" spans="1:18" ht="30" customHeight="1">
      <c r="A43" s="8" t="s">
        <v>323</v>
      </c>
      <c r="B43" s="8" t="s">
        <v>320</v>
      </c>
      <c r="C43" s="8" t="s">
        <v>321</v>
      </c>
      <c r="D43" s="8" t="s">
        <v>121</v>
      </c>
      <c r="E43" s="98">
        <v>282</v>
      </c>
      <c r="F43" s="14">
        <f>일위대가!F266</f>
        <v>282</v>
      </c>
      <c r="G43" s="98">
        <v>0</v>
      </c>
      <c r="H43" s="14">
        <f>일위대가!H266</f>
        <v>0</v>
      </c>
      <c r="I43" s="98">
        <v>0</v>
      </c>
      <c r="J43" s="14">
        <f>일위대가!J266</f>
        <v>0</v>
      </c>
      <c r="K43" s="98">
        <v>282</v>
      </c>
      <c r="L43" s="14">
        <f t="shared" si="1"/>
        <v>282</v>
      </c>
      <c r="M43" s="8" t="s">
        <v>322</v>
      </c>
      <c r="N43" s="8" t="s">
        <v>751</v>
      </c>
      <c r="O43" s="2" t="s">
        <v>52</v>
      </c>
      <c r="P43" s="2" t="s">
        <v>52</v>
      </c>
      <c r="Q43" s="2" t="s">
        <v>751</v>
      </c>
      <c r="R43" s="2" t="s">
        <v>52</v>
      </c>
    </row>
    <row r="44" spans="1:18" ht="30" customHeight="1">
      <c r="A44" s="8" t="s">
        <v>328</v>
      </c>
      <c r="B44" s="8" t="s">
        <v>325</v>
      </c>
      <c r="C44" s="8" t="s">
        <v>326</v>
      </c>
      <c r="D44" s="8" t="s">
        <v>264</v>
      </c>
      <c r="E44" s="98">
        <v>86621</v>
      </c>
      <c r="F44" s="14">
        <f>일위대가!F270</f>
        <v>83963</v>
      </c>
      <c r="G44" s="98">
        <v>116466</v>
      </c>
      <c r="H44" s="14">
        <f>일위대가!H270</f>
        <v>108431</v>
      </c>
      <c r="I44" s="98">
        <v>601</v>
      </c>
      <c r="J44" s="14">
        <f>일위대가!J270</f>
        <v>601</v>
      </c>
      <c r="K44" s="98">
        <v>203688</v>
      </c>
      <c r="L44" s="14">
        <f t="shared" si="1"/>
        <v>192995</v>
      </c>
      <c r="M44" s="8" t="s">
        <v>327</v>
      </c>
      <c r="N44" s="8" t="s">
        <v>52</v>
      </c>
      <c r="O44" s="2" t="s">
        <v>52</v>
      </c>
      <c r="P44" s="2" t="s">
        <v>52</v>
      </c>
      <c r="Q44" s="2" t="s">
        <v>52</v>
      </c>
      <c r="R44" s="2" t="s">
        <v>52</v>
      </c>
    </row>
    <row r="45" spans="1:18" ht="30" customHeight="1">
      <c r="A45" s="8" t="s">
        <v>332</v>
      </c>
      <c r="B45" s="8" t="s">
        <v>330</v>
      </c>
      <c r="C45" s="8" t="s">
        <v>326</v>
      </c>
      <c r="D45" s="8" t="s">
        <v>264</v>
      </c>
      <c r="E45" s="98">
        <v>98416</v>
      </c>
      <c r="F45" s="14">
        <f>일위대가!F274</f>
        <v>95396</v>
      </c>
      <c r="G45" s="98">
        <v>132325</v>
      </c>
      <c r="H45" s="14">
        <f>일위대가!H274</f>
        <v>123196</v>
      </c>
      <c r="I45" s="98">
        <v>683</v>
      </c>
      <c r="J45" s="14">
        <f>일위대가!J274</f>
        <v>683</v>
      </c>
      <c r="K45" s="98">
        <v>231424</v>
      </c>
      <c r="L45" s="14">
        <f t="shared" si="1"/>
        <v>219275</v>
      </c>
      <c r="M45" s="8" t="s">
        <v>331</v>
      </c>
      <c r="N45" s="8" t="s">
        <v>52</v>
      </c>
      <c r="O45" s="2" t="s">
        <v>52</v>
      </c>
      <c r="P45" s="2" t="s">
        <v>52</v>
      </c>
      <c r="Q45" s="2" t="s">
        <v>52</v>
      </c>
      <c r="R45" s="2" t="s">
        <v>52</v>
      </c>
    </row>
    <row r="46" spans="1:18" ht="30" customHeight="1">
      <c r="A46" s="8" t="s">
        <v>339</v>
      </c>
      <c r="B46" s="8" t="s">
        <v>336</v>
      </c>
      <c r="C46" s="8" t="s">
        <v>337</v>
      </c>
      <c r="D46" s="8" t="s">
        <v>68</v>
      </c>
      <c r="E46" s="98">
        <v>1222</v>
      </c>
      <c r="F46" s="14">
        <f>일위대가!F280</f>
        <v>1222</v>
      </c>
      <c r="G46" s="98">
        <v>7443</v>
      </c>
      <c r="H46" s="14">
        <f>일위대가!H280</f>
        <v>7443</v>
      </c>
      <c r="I46" s="98">
        <v>0</v>
      </c>
      <c r="J46" s="14">
        <f>일위대가!J280</f>
        <v>0</v>
      </c>
      <c r="K46" s="98">
        <v>8665</v>
      </c>
      <c r="L46" s="14">
        <f t="shared" si="1"/>
        <v>8665</v>
      </c>
      <c r="M46" s="8" t="s">
        <v>338</v>
      </c>
      <c r="N46" s="8" t="s">
        <v>934</v>
      </c>
      <c r="O46" s="2" t="s">
        <v>52</v>
      </c>
      <c r="P46" s="2" t="s">
        <v>52</v>
      </c>
      <c r="Q46" s="2" t="s">
        <v>934</v>
      </c>
      <c r="R46" s="2" t="s">
        <v>52</v>
      </c>
    </row>
    <row r="47" spans="1:18" ht="30" customHeight="1">
      <c r="A47" s="8" t="s">
        <v>344</v>
      </c>
      <c r="B47" s="8" t="s">
        <v>341</v>
      </c>
      <c r="C47" s="8" t="s">
        <v>342</v>
      </c>
      <c r="D47" s="8" t="s">
        <v>68</v>
      </c>
      <c r="E47" s="98">
        <v>1626</v>
      </c>
      <c r="F47" s="14">
        <f>일위대가!F286</f>
        <v>1558</v>
      </c>
      <c r="G47" s="98">
        <v>16952</v>
      </c>
      <c r="H47" s="14">
        <f>일위대가!H286</f>
        <v>16952</v>
      </c>
      <c r="I47" s="98">
        <v>0</v>
      </c>
      <c r="J47" s="14">
        <f>일위대가!J286</f>
        <v>0</v>
      </c>
      <c r="K47" s="98">
        <v>18578</v>
      </c>
      <c r="L47" s="14">
        <f t="shared" si="1"/>
        <v>18510</v>
      </c>
      <c r="M47" s="8" t="s">
        <v>343</v>
      </c>
      <c r="N47" s="8" t="s">
        <v>950</v>
      </c>
      <c r="O47" s="2" t="s">
        <v>52</v>
      </c>
      <c r="P47" s="2" t="s">
        <v>52</v>
      </c>
      <c r="Q47" s="2" t="s">
        <v>950</v>
      </c>
      <c r="R47" s="2" t="s">
        <v>52</v>
      </c>
    </row>
    <row r="48" spans="1:18" ht="30" customHeight="1">
      <c r="A48" s="8" t="s">
        <v>349</v>
      </c>
      <c r="B48" s="8" t="s">
        <v>346</v>
      </c>
      <c r="C48" s="8" t="s">
        <v>347</v>
      </c>
      <c r="D48" s="8" t="s">
        <v>68</v>
      </c>
      <c r="E48" s="98">
        <v>6630</v>
      </c>
      <c r="F48" s="14">
        <f>일위대가!F292</f>
        <v>6630</v>
      </c>
      <c r="G48" s="98">
        <v>10976</v>
      </c>
      <c r="H48" s="14">
        <f>일위대가!H292</f>
        <v>10976</v>
      </c>
      <c r="I48" s="98">
        <v>0</v>
      </c>
      <c r="J48" s="14">
        <f>일위대가!J292</f>
        <v>0</v>
      </c>
      <c r="K48" s="98">
        <v>17606</v>
      </c>
      <c r="L48" s="14">
        <f t="shared" si="1"/>
        <v>17606</v>
      </c>
      <c r="M48" s="8" t="s">
        <v>348</v>
      </c>
      <c r="N48" s="8" t="s">
        <v>965</v>
      </c>
      <c r="O48" s="2" t="s">
        <v>52</v>
      </c>
      <c r="P48" s="2" t="s">
        <v>52</v>
      </c>
      <c r="Q48" s="2" t="s">
        <v>965</v>
      </c>
      <c r="R48" s="2" t="s">
        <v>52</v>
      </c>
    </row>
    <row r="49" spans="1:18" ht="30" customHeight="1">
      <c r="A49" s="8" t="s">
        <v>379</v>
      </c>
      <c r="B49" s="8" t="s">
        <v>377</v>
      </c>
      <c r="C49" s="8" t="s">
        <v>52</v>
      </c>
      <c r="D49" s="8" t="s">
        <v>68</v>
      </c>
      <c r="E49" s="98">
        <v>0</v>
      </c>
      <c r="F49" s="14">
        <f>일위대가!F297</f>
        <v>0</v>
      </c>
      <c r="G49" s="98">
        <v>11715</v>
      </c>
      <c r="H49" s="14">
        <f>일위대가!H297</f>
        <v>11715</v>
      </c>
      <c r="I49" s="98">
        <v>0</v>
      </c>
      <c r="J49" s="14">
        <f>일위대가!J297</f>
        <v>0</v>
      </c>
      <c r="K49" s="98">
        <v>11715</v>
      </c>
      <c r="L49" s="14">
        <f t="shared" si="1"/>
        <v>11715</v>
      </c>
      <c r="M49" s="8" t="s">
        <v>378</v>
      </c>
      <c r="N49" s="8" t="s">
        <v>52</v>
      </c>
      <c r="O49" s="2" t="s">
        <v>52</v>
      </c>
      <c r="P49" s="2" t="s">
        <v>52</v>
      </c>
      <c r="Q49" s="2" t="s">
        <v>52</v>
      </c>
      <c r="R49" s="2" t="s">
        <v>52</v>
      </c>
    </row>
    <row r="50" spans="1:18" ht="30" customHeight="1">
      <c r="A50" s="8" t="s">
        <v>384</v>
      </c>
      <c r="B50" s="8" t="s">
        <v>381</v>
      </c>
      <c r="C50" s="8" t="s">
        <v>382</v>
      </c>
      <c r="D50" s="8" t="s">
        <v>84</v>
      </c>
      <c r="E50" s="98">
        <v>3034</v>
      </c>
      <c r="F50" s="14">
        <f>일위대가!F305</f>
        <v>3034</v>
      </c>
      <c r="G50" s="98">
        <v>80818</v>
      </c>
      <c r="H50" s="14">
        <f>일위대가!H305</f>
        <v>80818</v>
      </c>
      <c r="I50" s="98">
        <v>740</v>
      </c>
      <c r="J50" s="14">
        <f>일위대가!J305</f>
        <v>740</v>
      </c>
      <c r="K50" s="98">
        <v>84592</v>
      </c>
      <c r="L50" s="14">
        <f t="shared" si="1"/>
        <v>84592</v>
      </c>
      <c r="M50" s="8" t="s">
        <v>383</v>
      </c>
      <c r="N50" s="8" t="s">
        <v>52</v>
      </c>
      <c r="O50" s="2" t="s">
        <v>52</v>
      </c>
      <c r="P50" s="2" t="s">
        <v>52</v>
      </c>
      <c r="Q50" s="2" t="s">
        <v>52</v>
      </c>
      <c r="R50" s="2" t="s">
        <v>52</v>
      </c>
    </row>
    <row r="51" spans="1:18" ht="30" customHeight="1">
      <c r="A51" s="8" t="s">
        <v>389</v>
      </c>
      <c r="B51" s="8" t="s">
        <v>386</v>
      </c>
      <c r="C51" s="8" t="s">
        <v>387</v>
      </c>
      <c r="D51" s="8" t="s">
        <v>84</v>
      </c>
      <c r="E51" s="98">
        <v>16518</v>
      </c>
      <c r="F51" s="14">
        <f>일위대가!F309</f>
        <v>16518</v>
      </c>
      <c r="G51" s="98">
        <v>227030</v>
      </c>
      <c r="H51" s="14">
        <f>일위대가!H309</f>
        <v>227030</v>
      </c>
      <c r="I51" s="98">
        <v>4739</v>
      </c>
      <c r="J51" s="14">
        <f>일위대가!J309</f>
        <v>4739</v>
      </c>
      <c r="K51" s="98">
        <v>248287</v>
      </c>
      <c r="L51" s="14">
        <f t="shared" si="1"/>
        <v>248287</v>
      </c>
      <c r="M51" s="8" t="s">
        <v>388</v>
      </c>
      <c r="N51" s="8" t="s">
        <v>1001</v>
      </c>
      <c r="O51" s="2" t="s">
        <v>52</v>
      </c>
      <c r="P51" s="2" t="s">
        <v>52</v>
      </c>
      <c r="Q51" s="2" t="s">
        <v>1001</v>
      </c>
      <c r="R51" s="2" t="s">
        <v>52</v>
      </c>
    </row>
    <row r="52" spans="1:18" ht="30" customHeight="1">
      <c r="A52" s="8" t="s">
        <v>393</v>
      </c>
      <c r="B52" s="8" t="s">
        <v>391</v>
      </c>
      <c r="C52" s="8" t="s">
        <v>52</v>
      </c>
      <c r="D52" s="8" t="s">
        <v>121</v>
      </c>
      <c r="E52" s="98">
        <v>127</v>
      </c>
      <c r="F52" s="14">
        <f>일위대가!F316</f>
        <v>127</v>
      </c>
      <c r="G52" s="98">
        <v>4233</v>
      </c>
      <c r="H52" s="14">
        <f>일위대가!H316</f>
        <v>4233</v>
      </c>
      <c r="I52" s="98">
        <v>120</v>
      </c>
      <c r="J52" s="14">
        <f>일위대가!J316</f>
        <v>120</v>
      </c>
      <c r="K52" s="98">
        <v>4480</v>
      </c>
      <c r="L52" s="14">
        <f t="shared" si="1"/>
        <v>4480</v>
      </c>
      <c r="M52" s="8" t="s">
        <v>392</v>
      </c>
      <c r="N52" s="8" t="s">
        <v>52</v>
      </c>
      <c r="O52" s="2" t="s">
        <v>52</v>
      </c>
      <c r="P52" s="2" t="s">
        <v>52</v>
      </c>
      <c r="Q52" s="2" t="s">
        <v>52</v>
      </c>
      <c r="R52" s="2" t="s">
        <v>52</v>
      </c>
    </row>
    <row r="53" spans="1:18" ht="30" customHeight="1">
      <c r="A53" s="8" t="s">
        <v>398</v>
      </c>
      <c r="B53" s="8" t="s">
        <v>395</v>
      </c>
      <c r="C53" s="8" t="s">
        <v>396</v>
      </c>
      <c r="D53" s="8" t="s">
        <v>68</v>
      </c>
      <c r="E53" s="98">
        <v>0</v>
      </c>
      <c r="F53" s="14">
        <f>일위대가!F320</f>
        <v>0</v>
      </c>
      <c r="G53" s="98">
        <v>20950</v>
      </c>
      <c r="H53" s="14">
        <f>일위대가!H320</f>
        <v>20950</v>
      </c>
      <c r="I53" s="98">
        <v>0</v>
      </c>
      <c r="J53" s="14">
        <f>일위대가!J320</f>
        <v>0</v>
      </c>
      <c r="K53" s="98">
        <v>20950</v>
      </c>
      <c r="L53" s="14">
        <f t="shared" si="1"/>
        <v>20950</v>
      </c>
      <c r="M53" s="8" t="s">
        <v>397</v>
      </c>
      <c r="N53" s="8" t="s">
        <v>1018</v>
      </c>
      <c r="O53" s="2" t="s">
        <v>52</v>
      </c>
      <c r="P53" s="2" t="s">
        <v>52</v>
      </c>
      <c r="Q53" s="2" t="s">
        <v>1018</v>
      </c>
      <c r="R53" s="2" t="s">
        <v>52</v>
      </c>
    </row>
    <row r="54" spans="1:18" ht="30" customHeight="1">
      <c r="A54" s="8" t="s">
        <v>402</v>
      </c>
      <c r="B54" s="8" t="s">
        <v>400</v>
      </c>
      <c r="C54" s="8" t="s">
        <v>52</v>
      </c>
      <c r="D54" s="8" t="s">
        <v>68</v>
      </c>
      <c r="E54" s="98">
        <v>0</v>
      </c>
      <c r="F54" s="14">
        <f>일위대가!F324</f>
        <v>0</v>
      </c>
      <c r="G54" s="98">
        <v>27658</v>
      </c>
      <c r="H54" s="14">
        <f>일위대가!H324</f>
        <v>27658</v>
      </c>
      <c r="I54" s="98">
        <v>0</v>
      </c>
      <c r="J54" s="14">
        <f>일위대가!J324</f>
        <v>0</v>
      </c>
      <c r="K54" s="98">
        <v>27658</v>
      </c>
      <c r="L54" s="14">
        <f t="shared" si="1"/>
        <v>27658</v>
      </c>
      <c r="M54" s="8" t="s">
        <v>401</v>
      </c>
      <c r="N54" s="8" t="s">
        <v>1018</v>
      </c>
      <c r="O54" s="2" t="s">
        <v>52</v>
      </c>
      <c r="P54" s="2" t="s">
        <v>52</v>
      </c>
      <c r="Q54" s="2" t="s">
        <v>1018</v>
      </c>
      <c r="R54" s="2" t="s">
        <v>52</v>
      </c>
    </row>
    <row r="55" spans="1:18" ht="30" customHeight="1">
      <c r="A55" s="8" t="s">
        <v>406</v>
      </c>
      <c r="B55" s="8" t="s">
        <v>404</v>
      </c>
      <c r="C55" s="8" t="s">
        <v>52</v>
      </c>
      <c r="D55" s="8" t="s">
        <v>264</v>
      </c>
      <c r="E55" s="98">
        <v>552</v>
      </c>
      <c r="F55" s="14">
        <f>일위대가!F330</f>
        <v>552</v>
      </c>
      <c r="G55" s="98">
        <v>18406</v>
      </c>
      <c r="H55" s="14">
        <f>일위대가!H330</f>
        <v>18406</v>
      </c>
      <c r="I55" s="98">
        <v>0</v>
      </c>
      <c r="J55" s="14">
        <f>일위대가!J330</f>
        <v>0</v>
      </c>
      <c r="K55" s="98">
        <v>18958</v>
      </c>
      <c r="L55" s="14">
        <f t="shared" si="1"/>
        <v>18958</v>
      </c>
      <c r="M55" s="8" t="s">
        <v>405</v>
      </c>
      <c r="N55" s="8" t="s">
        <v>52</v>
      </c>
      <c r="O55" s="2" t="s">
        <v>52</v>
      </c>
      <c r="P55" s="2" t="s">
        <v>52</v>
      </c>
      <c r="Q55" s="2" t="s">
        <v>52</v>
      </c>
      <c r="R55" s="2" t="s">
        <v>52</v>
      </c>
    </row>
    <row r="56" spans="1:18" ht="30" customHeight="1">
      <c r="A56" s="8" t="s">
        <v>410</v>
      </c>
      <c r="B56" s="8" t="s">
        <v>408</v>
      </c>
      <c r="C56" s="8" t="s">
        <v>52</v>
      </c>
      <c r="D56" s="8" t="s">
        <v>68</v>
      </c>
      <c r="E56" s="98">
        <v>0</v>
      </c>
      <c r="F56" s="14">
        <f>일위대가!F334</f>
        <v>0</v>
      </c>
      <c r="G56" s="98">
        <v>18818</v>
      </c>
      <c r="H56" s="14">
        <f>일위대가!H334</f>
        <v>18818</v>
      </c>
      <c r="I56" s="98">
        <v>376</v>
      </c>
      <c r="J56" s="14">
        <f>일위대가!J334</f>
        <v>376</v>
      </c>
      <c r="K56" s="98">
        <v>19194</v>
      </c>
      <c r="L56" s="14">
        <f t="shared" si="1"/>
        <v>19194</v>
      </c>
      <c r="M56" s="8" t="s">
        <v>409</v>
      </c>
      <c r="N56" s="8" t="s">
        <v>52</v>
      </c>
      <c r="O56" s="2" t="s">
        <v>52</v>
      </c>
      <c r="P56" s="2" t="s">
        <v>52</v>
      </c>
      <c r="Q56" s="2" t="s">
        <v>52</v>
      </c>
      <c r="R56" s="2" t="s">
        <v>52</v>
      </c>
    </row>
    <row r="57" spans="1:18" ht="30" customHeight="1">
      <c r="A57" s="8" t="s">
        <v>414</v>
      </c>
      <c r="B57" s="8" t="s">
        <v>412</v>
      </c>
      <c r="C57" s="8" t="s">
        <v>52</v>
      </c>
      <c r="D57" s="8" t="s">
        <v>68</v>
      </c>
      <c r="E57" s="98">
        <v>0</v>
      </c>
      <c r="F57" s="14">
        <f>일위대가!F338</f>
        <v>0</v>
      </c>
      <c r="G57" s="98">
        <v>30269</v>
      </c>
      <c r="H57" s="14">
        <f>일위대가!H338</f>
        <v>30269</v>
      </c>
      <c r="I57" s="98">
        <v>605</v>
      </c>
      <c r="J57" s="14">
        <f>일위대가!J338</f>
        <v>605</v>
      </c>
      <c r="K57" s="98">
        <v>30874</v>
      </c>
      <c r="L57" s="14">
        <f t="shared" si="1"/>
        <v>30874</v>
      </c>
      <c r="M57" s="8" t="s">
        <v>413</v>
      </c>
      <c r="N57" s="8" t="s">
        <v>52</v>
      </c>
      <c r="O57" s="2" t="s">
        <v>52</v>
      </c>
      <c r="P57" s="2" t="s">
        <v>52</v>
      </c>
      <c r="Q57" s="2" t="s">
        <v>52</v>
      </c>
      <c r="R57" s="2" t="s">
        <v>52</v>
      </c>
    </row>
    <row r="58" spans="1:18" ht="30" customHeight="1">
      <c r="A58" s="8" t="s">
        <v>513</v>
      </c>
      <c r="B58" s="8" t="s">
        <v>58</v>
      </c>
      <c r="C58" s="8" t="s">
        <v>511</v>
      </c>
      <c r="D58" s="8" t="s">
        <v>60</v>
      </c>
      <c r="E58" s="98">
        <v>0</v>
      </c>
      <c r="F58" s="14">
        <f>일위대가!F343</f>
        <v>0</v>
      </c>
      <c r="G58" s="98">
        <v>77934</v>
      </c>
      <c r="H58" s="14">
        <f>일위대가!H343</f>
        <v>77934</v>
      </c>
      <c r="I58" s="98">
        <v>0</v>
      </c>
      <c r="J58" s="14">
        <f>일위대가!J343</f>
        <v>0</v>
      </c>
      <c r="K58" s="98">
        <v>77934</v>
      </c>
      <c r="L58" s="14">
        <f t="shared" si="1"/>
        <v>77934</v>
      </c>
      <c r="M58" s="8" t="s">
        <v>512</v>
      </c>
      <c r="N58" s="8" t="s">
        <v>481</v>
      </c>
      <c r="O58" s="2" t="s">
        <v>52</v>
      </c>
      <c r="P58" s="2" t="s">
        <v>52</v>
      </c>
      <c r="Q58" s="2" t="s">
        <v>481</v>
      </c>
      <c r="R58" s="2" t="s">
        <v>52</v>
      </c>
    </row>
    <row r="59" spans="1:18" ht="30" customHeight="1">
      <c r="A59" s="8" t="s">
        <v>553</v>
      </c>
      <c r="B59" s="8" t="s">
        <v>87</v>
      </c>
      <c r="C59" s="8" t="s">
        <v>551</v>
      </c>
      <c r="D59" s="8" t="s">
        <v>84</v>
      </c>
      <c r="E59" s="98">
        <v>0</v>
      </c>
      <c r="F59" s="14">
        <f>일위대가!F349</f>
        <v>0</v>
      </c>
      <c r="G59" s="98">
        <v>52423</v>
      </c>
      <c r="H59" s="14">
        <f>일위대가!H349</f>
        <v>52423</v>
      </c>
      <c r="I59" s="98">
        <v>1048</v>
      </c>
      <c r="J59" s="14">
        <f>일위대가!J349</f>
        <v>1048</v>
      </c>
      <c r="K59" s="98">
        <v>53471</v>
      </c>
      <c r="L59" s="14">
        <f t="shared" si="1"/>
        <v>53471</v>
      </c>
      <c r="M59" s="8" t="s">
        <v>552</v>
      </c>
      <c r="N59" s="8" t="s">
        <v>533</v>
      </c>
      <c r="O59" s="2" t="s">
        <v>52</v>
      </c>
      <c r="P59" s="2" t="s">
        <v>52</v>
      </c>
      <c r="Q59" s="2" t="s">
        <v>533</v>
      </c>
      <c r="R59" s="2" t="s">
        <v>52</v>
      </c>
    </row>
    <row r="60" spans="1:18" ht="30" customHeight="1">
      <c r="A60" s="8" t="s">
        <v>562</v>
      </c>
      <c r="B60" s="8" t="s">
        <v>559</v>
      </c>
      <c r="C60" s="8" t="s">
        <v>560</v>
      </c>
      <c r="D60" s="8" t="s">
        <v>432</v>
      </c>
      <c r="E60" s="98">
        <v>11763</v>
      </c>
      <c r="F60" s="14">
        <f>일위대가!F355</f>
        <v>11763</v>
      </c>
      <c r="G60" s="98">
        <v>749342</v>
      </c>
      <c r="H60" s="14">
        <f>일위대가!H355</f>
        <v>749342</v>
      </c>
      <c r="I60" s="98">
        <v>0</v>
      </c>
      <c r="J60" s="14">
        <f>일위대가!J355</f>
        <v>0</v>
      </c>
      <c r="K60" s="98">
        <v>761105</v>
      </c>
      <c r="L60" s="14">
        <f t="shared" si="1"/>
        <v>761105</v>
      </c>
      <c r="M60" s="8" t="s">
        <v>561</v>
      </c>
      <c r="N60" s="8" t="s">
        <v>1047</v>
      </c>
      <c r="O60" s="2" t="s">
        <v>52</v>
      </c>
      <c r="P60" s="2" t="s">
        <v>52</v>
      </c>
      <c r="Q60" s="2" t="s">
        <v>1047</v>
      </c>
      <c r="R60" s="2" t="s">
        <v>52</v>
      </c>
    </row>
    <row r="61" spans="1:18" ht="30" customHeight="1">
      <c r="A61" s="8" t="s">
        <v>567</v>
      </c>
      <c r="B61" s="8" t="s">
        <v>564</v>
      </c>
      <c r="C61" s="8" t="s">
        <v>565</v>
      </c>
      <c r="D61" s="8" t="s">
        <v>289</v>
      </c>
      <c r="E61" s="98">
        <v>3435</v>
      </c>
      <c r="F61" s="14">
        <f>일위대가!F363</f>
        <v>3435</v>
      </c>
      <c r="G61" s="98">
        <v>27291</v>
      </c>
      <c r="H61" s="14">
        <f>일위대가!H363</f>
        <v>27291</v>
      </c>
      <c r="I61" s="98">
        <v>1194</v>
      </c>
      <c r="J61" s="14">
        <f>일위대가!J363</f>
        <v>1194</v>
      </c>
      <c r="K61" s="98">
        <v>31920</v>
      </c>
      <c r="L61" s="14">
        <f t="shared" si="1"/>
        <v>31920</v>
      </c>
      <c r="M61" s="8" t="s">
        <v>566</v>
      </c>
      <c r="N61" s="8" t="s">
        <v>52</v>
      </c>
      <c r="O61" s="2" t="s">
        <v>52</v>
      </c>
      <c r="P61" s="2" t="s">
        <v>52</v>
      </c>
      <c r="Q61" s="2" t="s">
        <v>52</v>
      </c>
      <c r="R61" s="2" t="s">
        <v>52</v>
      </c>
    </row>
    <row r="62" spans="1:18" ht="30" customHeight="1">
      <c r="A62" s="8" t="s">
        <v>572</v>
      </c>
      <c r="B62" s="8" t="s">
        <v>569</v>
      </c>
      <c r="C62" s="8" t="s">
        <v>570</v>
      </c>
      <c r="D62" s="8" t="s">
        <v>68</v>
      </c>
      <c r="E62" s="98">
        <v>13279</v>
      </c>
      <c r="F62" s="14">
        <f>일위대가!F368</f>
        <v>13279</v>
      </c>
      <c r="G62" s="98">
        <v>54945</v>
      </c>
      <c r="H62" s="14">
        <f>일위대가!H368</f>
        <v>54945</v>
      </c>
      <c r="I62" s="98">
        <v>457</v>
      </c>
      <c r="J62" s="14">
        <f>일위대가!J368</f>
        <v>457</v>
      </c>
      <c r="K62" s="98">
        <v>68681</v>
      </c>
      <c r="L62" s="14">
        <f t="shared" si="1"/>
        <v>68681</v>
      </c>
      <c r="M62" s="8" t="s">
        <v>571</v>
      </c>
      <c r="N62" s="8" t="s">
        <v>1080</v>
      </c>
      <c r="O62" s="2" t="s">
        <v>52</v>
      </c>
      <c r="P62" s="2" t="s">
        <v>52</v>
      </c>
      <c r="Q62" s="2" t="s">
        <v>1080</v>
      </c>
      <c r="R62" s="2" t="s">
        <v>52</v>
      </c>
    </row>
    <row r="63" spans="1:18" ht="30" customHeight="1">
      <c r="A63" s="8" t="s">
        <v>1055</v>
      </c>
      <c r="B63" s="8" t="s">
        <v>1052</v>
      </c>
      <c r="C63" s="8" t="s">
        <v>1053</v>
      </c>
      <c r="D63" s="8" t="s">
        <v>432</v>
      </c>
      <c r="E63" s="98">
        <v>5663</v>
      </c>
      <c r="F63" s="14">
        <f>일위대가!F374</f>
        <v>5663</v>
      </c>
      <c r="G63" s="98">
        <v>283150</v>
      </c>
      <c r="H63" s="14">
        <f>일위대가!H374</f>
        <v>283150</v>
      </c>
      <c r="I63" s="98">
        <v>0</v>
      </c>
      <c r="J63" s="14">
        <f>일위대가!J374</f>
        <v>0</v>
      </c>
      <c r="K63" s="98">
        <v>288813</v>
      </c>
      <c r="L63" s="14">
        <f t="shared" si="1"/>
        <v>288813</v>
      </c>
      <c r="M63" s="8" t="s">
        <v>1054</v>
      </c>
      <c r="N63" s="8" t="s">
        <v>1047</v>
      </c>
      <c r="O63" s="2" t="s">
        <v>52</v>
      </c>
      <c r="P63" s="2" t="s">
        <v>52</v>
      </c>
      <c r="Q63" s="2" t="s">
        <v>1047</v>
      </c>
      <c r="R63" s="2" t="s">
        <v>52</v>
      </c>
    </row>
    <row r="64" spans="1:18" ht="30" customHeight="1">
      <c r="A64" s="8" t="s">
        <v>1059</v>
      </c>
      <c r="B64" s="8" t="s">
        <v>1057</v>
      </c>
      <c r="C64" s="8" t="s">
        <v>1053</v>
      </c>
      <c r="D64" s="8" t="s">
        <v>432</v>
      </c>
      <c r="E64" s="98">
        <v>0</v>
      </c>
      <c r="F64" s="14">
        <f>일위대가!F379</f>
        <v>0</v>
      </c>
      <c r="G64" s="98">
        <v>466192</v>
      </c>
      <c r="H64" s="14">
        <f>일위대가!H379</f>
        <v>466192</v>
      </c>
      <c r="I64" s="98">
        <v>0</v>
      </c>
      <c r="J64" s="14">
        <f>일위대가!J379</f>
        <v>0</v>
      </c>
      <c r="K64" s="98">
        <v>466192</v>
      </c>
      <c r="L64" s="14">
        <f t="shared" si="1"/>
        <v>466192</v>
      </c>
      <c r="M64" s="8" t="s">
        <v>1058</v>
      </c>
      <c r="N64" s="8" t="s">
        <v>1047</v>
      </c>
      <c r="O64" s="2" t="s">
        <v>52</v>
      </c>
      <c r="P64" s="2" t="s">
        <v>52</v>
      </c>
      <c r="Q64" s="2" t="s">
        <v>1047</v>
      </c>
      <c r="R64" s="2" t="s">
        <v>52</v>
      </c>
    </row>
    <row r="65" spans="1:18" ht="30" customHeight="1">
      <c r="A65" s="8" t="s">
        <v>1077</v>
      </c>
      <c r="B65" s="8" t="s">
        <v>1074</v>
      </c>
      <c r="C65" s="8" t="s">
        <v>1075</v>
      </c>
      <c r="D65" s="8" t="s">
        <v>985</v>
      </c>
      <c r="E65" s="98">
        <v>0</v>
      </c>
      <c r="F65" s="14">
        <f>일위대가!F383</f>
        <v>0</v>
      </c>
      <c r="G65" s="98">
        <v>0</v>
      </c>
      <c r="H65" s="14">
        <f>일위대가!H383</f>
        <v>0</v>
      </c>
      <c r="I65" s="98">
        <v>137</v>
      </c>
      <c r="J65" s="14">
        <f>일위대가!J383</f>
        <v>137</v>
      </c>
      <c r="K65" s="98">
        <v>137</v>
      </c>
      <c r="L65" s="14">
        <f t="shared" si="1"/>
        <v>137</v>
      </c>
      <c r="M65" s="8" t="s">
        <v>1076</v>
      </c>
      <c r="N65" s="8" t="s">
        <v>1101</v>
      </c>
      <c r="O65" s="2" t="s">
        <v>1102</v>
      </c>
      <c r="P65" s="2" t="s">
        <v>52</v>
      </c>
      <c r="Q65" s="2" t="s">
        <v>1101</v>
      </c>
      <c r="R65" s="2" t="s">
        <v>63</v>
      </c>
    </row>
    <row r="66" spans="1:18" ht="30" customHeight="1">
      <c r="A66" s="8" t="s">
        <v>1083</v>
      </c>
      <c r="B66" s="8" t="s">
        <v>1081</v>
      </c>
      <c r="C66" s="8" t="s">
        <v>945</v>
      </c>
      <c r="D66" s="8" t="s">
        <v>68</v>
      </c>
      <c r="E66" s="98">
        <v>13279</v>
      </c>
      <c r="F66" s="14">
        <f>일위대가!F390</f>
        <v>13279</v>
      </c>
      <c r="G66" s="98">
        <v>0</v>
      </c>
      <c r="H66" s="14">
        <f>일위대가!H390</f>
        <v>0</v>
      </c>
      <c r="I66" s="98">
        <v>0</v>
      </c>
      <c r="J66" s="14">
        <f>일위대가!J390</f>
        <v>0</v>
      </c>
      <c r="K66" s="98">
        <v>13279</v>
      </c>
      <c r="L66" s="14">
        <f t="shared" si="1"/>
        <v>13279</v>
      </c>
      <c r="M66" s="8" t="s">
        <v>1082</v>
      </c>
      <c r="N66" s="8" t="s">
        <v>1080</v>
      </c>
      <c r="O66" s="2" t="s">
        <v>52</v>
      </c>
      <c r="P66" s="2" t="s">
        <v>52</v>
      </c>
      <c r="Q66" s="2" t="s">
        <v>1080</v>
      </c>
      <c r="R66" s="2" t="s">
        <v>52</v>
      </c>
    </row>
    <row r="67" spans="1:18" ht="30" customHeight="1">
      <c r="A67" s="8" t="s">
        <v>1088</v>
      </c>
      <c r="B67" s="8" t="s">
        <v>1085</v>
      </c>
      <c r="C67" s="8" t="s">
        <v>1086</v>
      </c>
      <c r="D67" s="8" t="s">
        <v>68</v>
      </c>
      <c r="E67" s="98">
        <v>0</v>
      </c>
      <c r="F67" s="14">
        <f>일위대가!F397</f>
        <v>0</v>
      </c>
      <c r="G67" s="98">
        <v>54945</v>
      </c>
      <c r="H67" s="14">
        <f>일위대가!H397</f>
        <v>54945</v>
      </c>
      <c r="I67" s="98">
        <v>457</v>
      </c>
      <c r="J67" s="14">
        <f>일위대가!J397</f>
        <v>457</v>
      </c>
      <c r="K67" s="98">
        <v>55402</v>
      </c>
      <c r="L67" s="14">
        <f t="shared" si="1"/>
        <v>55402</v>
      </c>
      <c r="M67" s="8" t="s">
        <v>1087</v>
      </c>
      <c r="N67" s="8" t="s">
        <v>1080</v>
      </c>
      <c r="O67" s="2" t="s">
        <v>52</v>
      </c>
      <c r="P67" s="2" t="s">
        <v>52</v>
      </c>
      <c r="Q67" s="2" t="s">
        <v>1080</v>
      </c>
      <c r="R67" s="2" t="s">
        <v>52</v>
      </c>
    </row>
    <row r="68" spans="1:18" ht="30" customHeight="1">
      <c r="A68" s="8" t="s">
        <v>589</v>
      </c>
      <c r="B68" s="8" t="s">
        <v>586</v>
      </c>
      <c r="C68" s="8" t="s">
        <v>587</v>
      </c>
      <c r="D68" s="8" t="s">
        <v>84</v>
      </c>
      <c r="E68" s="98">
        <v>0</v>
      </c>
      <c r="F68" s="14">
        <f>일위대가!F403</f>
        <v>0</v>
      </c>
      <c r="G68" s="98">
        <v>91271</v>
      </c>
      <c r="H68" s="14">
        <f>일위대가!H403</f>
        <v>59464</v>
      </c>
      <c r="I68" s="98">
        <v>0</v>
      </c>
      <c r="J68" s="14">
        <f>일위대가!J403</f>
        <v>0</v>
      </c>
      <c r="K68" s="98">
        <v>91271</v>
      </c>
      <c r="L68" s="14">
        <f t="shared" ref="L68:L99" si="2">F68+H68+J68</f>
        <v>59464</v>
      </c>
      <c r="M68" s="8" t="s">
        <v>588</v>
      </c>
      <c r="N68" s="8" t="s">
        <v>1134</v>
      </c>
      <c r="O68" s="2" t="s">
        <v>52</v>
      </c>
      <c r="P68" s="2" t="s">
        <v>52</v>
      </c>
      <c r="Q68" s="2" t="s">
        <v>1134</v>
      </c>
      <c r="R68" s="2" t="s">
        <v>52</v>
      </c>
    </row>
    <row r="69" spans="1:18" ht="30" customHeight="1">
      <c r="A69" s="8" t="s">
        <v>1140</v>
      </c>
      <c r="B69" s="8" t="s">
        <v>1137</v>
      </c>
      <c r="C69" s="8" t="s">
        <v>1138</v>
      </c>
      <c r="D69" s="8" t="s">
        <v>84</v>
      </c>
      <c r="E69" s="98">
        <v>0</v>
      </c>
      <c r="F69" s="14">
        <f>일위대가!F407</f>
        <v>0</v>
      </c>
      <c r="G69" s="98">
        <v>91271</v>
      </c>
      <c r="H69" s="14">
        <f>일위대가!H407</f>
        <v>59464</v>
      </c>
      <c r="I69" s="98">
        <v>0</v>
      </c>
      <c r="J69" s="14">
        <f>일위대가!J407</f>
        <v>0</v>
      </c>
      <c r="K69" s="98">
        <v>91271</v>
      </c>
      <c r="L69" s="14">
        <f t="shared" si="2"/>
        <v>59464</v>
      </c>
      <c r="M69" s="8" t="s">
        <v>1139</v>
      </c>
      <c r="N69" s="8" t="s">
        <v>1134</v>
      </c>
      <c r="O69" s="2" t="s">
        <v>52</v>
      </c>
      <c r="P69" s="2" t="s">
        <v>52</v>
      </c>
      <c r="Q69" s="2" t="s">
        <v>1134</v>
      </c>
      <c r="R69" s="2" t="s">
        <v>52</v>
      </c>
    </row>
    <row r="70" spans="1:18" ht="30" customHeight="1">
      <c r="A70" s="8" t="s">
        <v>601</v>
      </c>
      <c r="B70" s="8" t="s">
        <v>569</v>
      </c>
      <c r="C70" s="8" t="s">
        <v>599</v>
      </c>
      <c r="D70" s="8" t="s">
        <v>68</v>
      </c>
      <c r="E70" s="98">
        <v>13279</v>
      </c>
      <c r="F70" s="14">
        <f>일위대가!F412</f>
        <v>13279</v>
      </c>
      <c r="G70" s="98">
        <v>45788</v>
      </c>
      <c r="H70" s="14">
        <f>일위대가!H412</f>
        <v>45788</v>
      </c>
      <c r="I70" s="98">
        <v>457</v>
      </c>
      <c r="J70" s="14">
        <f>일위대가!J412</f>
        <v>457</v>
      </c>
      <c r="K70" s="98">
        <v>59524</v>
      </c>
      <c r="L70" s="14">
        <f t="shared" si="2"/>
        <v>59524</v>
      </c>
      <c r="M70" s="8" t="s">
        <v>600</v>
      </c>
      <c r="N70" s="8" t="s">
        <v>1080</v>
      </c>
      <c r="O70" s="2" t="s">
        <v>52</v>
      </c>
      <c r="P70" s="2" t="s">
        <v>52</v>
      </c>
      <c r="Q70" s="2" t="s">
        <v>1080</v>
      </c>
      <c r="R70" s="2" t="s">
        <v>52</v>
      </c>
    </row>
    <row r="71" spans="1:18" ht="30" customHeight="1">
      <c r="A71" s="8" t="s">
        <v>613</v>
      </c>
      <c r="B71" s="8" t="s">
        <v>610</v>
      </c>
      <c r="C71" s="8" t="s">
        <v>611</v>
      </c>
      <c r="D71" s="8" t="s">
        <v>432</v>
      </c>
      <c r="E71" s="98">
        <v>7930</v>
      </c>
      <c r="F71" s="14">
        <f>일위대가!F422</f>
        <v>7930</v>
      </c>
      <c r="G71" s="98">
        <v>1095374</v>
      </c>
      <c r="H71" s="14">
        <f>일위대가!H422</f>
        <v>1095374</v>
      </c>
      <c r="I71" s="98">
        <v>6685</v>
      </c>
      <c r="J71" s="14">
        <f>일위대가!J422</f>
        <v>6685</v>
      </c>
      <c r="K71" s="98">
        <v>1109989</v>
      </c>
      <c r="L71" s="14">
        <f t="shared" si="2"/>
        <v>1109989</v>
      </c>
      <c r="M71" s="8" t="s">
        <v>612</v>
      </c>
      <c r="N71" s="8" t="s">
        <v>1150</v>
      </c>
      <c r="O71" s="2" t="s">
        <v>52</v>
      </c>
      <c r="P71" s="2" t="s">
        <v>52</v>
      </c>
      <c r="Q71" s="2" t="s">
        <v>1150</v>
      </c>
      <c r="R71" s="2" t="s">
        <v>52</v>
      </c>
    </row>
    <row r="72" spans="1:18" ht="30" customHeight="1">
      <c r="A72" s="8" t="s">
        <v>618</v>
      </c>
      <c r="B72" s="8" t="s">
        <v>87</v>
      </c>
      <c r="C72" s="8" t="s">
        <v>616</v>
      </c>
      <c r="D72" s="8" t="s">
        <v>84</v>
      </c>
      <c r="E72" s="98">
        <v>0</v>
      </c>
      <c r="F72" s="14">
        <f>일위대가!F428</f>
        <v>0</v>
      </c>
      <c r="G72" s="98">
        <v>93425</v>
      </c>
      <c r="H72" s="14">
        <f>일위대가!H428</f>
        <v>93425</v>
      </c>
      <c r="I72" s="98">
        <v>1868</v>
      </c>
      <c r="J72" s="14">
        <f>일위대가!J428</f>
        <v>1868</v>
      </c>
      <c r="K72" s="98">
        <v>95293</v>
      </c>
      <c r="L72" s="14">
        <f t="shared" si="2"/>
        <v>95293</v>
      </c>
      <c r="M72" s="8" t="s">
        <v>617</v>
      </c>
      <c r="N72" s="8" t="s">
        <v>533</v>
      </c>
      <c r="O72" s="2" t="s">
        <v>52</v>
      </c>
      <c r="P72" s="2" t="s">
        <v>52</v>
      </c>
      <c r="Q72" s="2" t="s">
        <v>533</v>
      </c>
      <c r="R72" s="2" t="s">
        <v>52</v>
      </c>
    </row>
    <row r="73" spans="1:18" ht="30" customHeight="1">
      <c r="A73" s="8" t="s">
        <v>1147</v>
      </c>
      <c r="B73" s="8" t="s">
        <v>1085</v>
      </c>
      <c r="C73" s="8" t="s">
        <v>1145</v>
      </c>
      <c r="D73" s="8" t="s">
        <v>68</v>
      </c>
      <c r="E73" s="98">
        <v>0</v>
      </c>
      <c r="F73" s="14">
        <f>일위대가!F434</f>
        <v>0</v>
      </c>
      <c r="G73" s="98">
        <v>45788</v>
      </c>
      <c r="H73" s="14">
        <f>일위대가!H434</f>
        <v>45788</v>
      </c>
      <c r="I73" s="98">
        <v>457</v>
      </c>
      <c r="J73" s="14">
        <f>일위대가!J434</f>
        <v>457</v>
      </c>
      <c r="K73" s="98">
        <v>46245</v>
      </c>
      <c r="L73" s="14">
        <f t="shared" si="2"/>
        <v>46245</v>
      </c>
      <c r="M73" s="8" t="s">
        <v>1146</v>
      </c>
      <c r="N73" s="8" t="s">
        <v>1080</v>
      </c>
      <c r="O73" s="2" t="s">
        <v>52</v>
      </c>
      <c r="P73" s="2" t="s">
        <v>52</v>
      </c>
      <c r="Q73" s="2" t="s">
        <v>1080</v>
      </c>
      <c r="R73" s="2" t="s">
        <v>52</v>
      </c>
    </row>
    <row r="74" spans="1:18" ht="30" customHeight="1">
      <c r="A74" s="8" t="s">
        <v>642</v>
      </c>
      <c r="B74" s="8" t="s">
        <v>640</v>
      </c>
      <c r="C74" s="8" t="s">
        <v>587</v>
      </c>
      <c r="D74" s="8" t="s">
        <v>84</v>
      </c>
      <c r="E74" s="98">
        <v>0</v>
      </c>
      <c r="F74" s="14">
        <f>일위대가!F440</f>
        <v>0</v>
      </c>
      <c r="G74" s="98">
        <v>91271</v>
      </c>
      <c r="H74" s="14">
        <f>일위대가!H440</f>
        <v>59464</v>
      </c>
      <c r="I74" s="98">
        <v>0</v>
      </c>
      <c r="J74" s="14">
        <f>일위대가!J440</f>
        <v>0</v>
      </c>
      <c r="K74" s="98">
        <v>91271</v>
      </c>
      <c r="L74" s="14">
        <f t="shared" si="2"/>
        <v>59464</v>
      </c>
      <c r="M74" s="8" t="s">
        <v>641</v>
      </c>
      <c r="N74" s="8" t="s">
        <v>1134</v>
      </c>
      <c r="O74" s="2" t="s">
        <v>52</v>
      </c>
      <c r="P74" s="2" t="s">
        <v>52</v>
      </c>
      <c r="Q74" s="2" t="s">
        <v>1134</v>
      </c>
      <c r="R74" s="2" t="s">
        <v>52</v>
      </c>
    </row>
    <row r="75" spans="1:18" ht="30" customHeight="1">
      <c r="A75" s="8" t="s">
        <v>647</v>
      </c>
      <c r="B75" s="8" t="s">
        <v>644</v>
      </c>
      <c r="C75" s="8" t="s">
        <v>645</v>
      </c>
      <c r="D75" s="8" t="s">
        <v>68</v>
      </c>
      <c r="E75" s="98">
        <v>0</v>
      </c>
      <c r="F75" s="14">
        <f>일위대가!F446</f>
        <v>0</v>
      </c>
      <c r="G75" s="98">
        <v>84439</v>
      </c>
      <c r="H75" s="14">
        <f>일위대가!H446</f>
        <v>84439</v>
      </c>
      <c r="I75" s="98">
        <v>844</v>
      </c>
      <c r="J75" s="14">
        <f>일위대가!J446</f>
        <v>844</v>
      </c>
      <c r="K75" s="98">
        <v>85283</v>
      </c>
      <c r="L75" s="14">
        <f t="shared" si="2"/>
        <v>85283</v>
      </c>
      <c r="M75" s="8" t="s">
        <v>646</v>
      </c>
      <c r="N75" s="8" t="s">
        <v>1171</v>
      </c>
      <c r="O75" s="2" t="s">
        <v>52</v>
      </c>
      <c r="P75" s="2" t="s">
        <v>52</v>
      </c>
      <c r="Q75" s="2" t="s">
        <v>1171</v>
      </c>
      <c r="R75" s="2" t="s">
        <v>52</v>
      </c>
    </row>
    <row r="76" spans="1:18" ht="30" customHeight="1">
      <c r="A76" s="8" t="s">
        <v>664</v>
      </c>
      <c r="B76" s="8" t="s">
        <v>661</v>
      </c>
      <c r="C76" s="8" t="s">
        <v>662</v>
      </c>
      <c r="D76" s="8" t="s">
        <v>68</v>
      </c>
      <c r="E76" s="98">
        <v>0</v>
      </c>
      <c r="F76" s="14">
        <f>일위대가!F452</f>
        <v>0</v>
      </c>
      <c r="G76" s="98">
        <v>69027</v>
      </c>
      <c r="H76" s="14">
        <f>일위대가!H452</f>
        <v>69027</v>
      </c>
      <c r="I76" s="98">
        <v>2070</v>
      </c>
      <c r="J76" s="14">
        <f>일위대가!J452</f>
        <v>2070</v>
      </c>
      <c r="K76" s="98">
        <v>71097</v>
      </c>
      <c r="L76" s="14">
        <f t="shared" si="2"/>
        <v>71097</v>
      </c>
      <c r="M76" s="8" t="s">
        <v>663</v>
      </c>
      <c r="N76" s="8" t="s">
        <v>1178</v>
      </c>
      <c r="O76" s="2" t="s">
        <v>52</v>
      </c>
      <c r="P76" s="2" t="s">
        <v>52</v>
      </c>
      <c r="Q76" s="2" t="s">
        <v>1178</v>
      </c>
      <c r="R76" s="2" t="s">
        <v>52</v>
      </c>
    </row>
    <row r="77" spans="1:18" ht="30" customHeight="1">
      <c r="A77" s="8" t="s">
        <v>670</v>
      </c>
      <c r="B77" s="8" t="s">
        <v>667</v>
      </c>
      <c r="C77" s="8" t="s">
        <v>668</v>
      </c>
      <c r="D77" s="8" t="s">
        <v>121</v>
      </c>
      <c r="E77" s="98">
        <v>2671</v>
      </c>
      <c r="F77" s="14">
        <f>일위대가!F460</f>
        <v>2826</v>
      </c>
      <c r="G77" s="98">
        <v>17073</v>
      </c>
      <c r="H77" s="14">
        <f>일위대가!H460</f>
        <v>16163</v>
      </c>
      <c r="I77" s="98">
        <v>447</v>
      </c>
      <c r="J77" s="14">
        <f>일위대가!J460</f>
        <v>447</v>
      </c>
      <c r="K77" s="98">
        <v>20191</v>
      </c>
      <c r="L77" s="14">
        <f t="shared" si="2"/>
        <v>19436</v>
      </c>
      <c r="M77" s="8" t="s">
        <v>669</v>
      </c>
      <c r="N77" s="8" t="s">
        <v>52</v>
      </c>
      <c r="O77" s="2" t="s">
        <v>52</v>
      </c>
      <c r="P77" s="2" t="s">
        <v>52</v>
      </c>
      <c r="Q77" s="2" t="s">
        <v>52</v>
      </c>
      <c r="R77" s="2" t="s">
        <v>52</v>
      </c>
    </row>
    <row r="78" spans="1:18" ht="30" customHeight="1">
      <c r="A78" s="8" t="s">
        <v>679</v>
      </c>
      <c r="B78" s="8" t="s">
        <v>676</v>
      </c>
      <c r="C78" s="8" t="s">
        <v>677</v>
      </c>
      <c r="D78" s="8" t="s">
        <v>289</v>
      </c>
      <c r="E78" s="98">
        <v>0</v>
      </c>
      <c r="F78" s="14">
        <f>일위대가!F466</f>
        <v>0</v>
      </c>
      <c r="G78" s="98">
        <v>13494</v>
      </c>
      <c r="H78" s="14">
        <f>일위대가!H466</f>
        <v>13494</v>
      </c>
      <c r="I78" s="98">
        <v>269</v>
      </c>
      <c r="J78" s="14">
        <f>일위대가!J466</f>
        <v>269</v>
      </c>
      <c r="K78" s="98">
        <v>13763</v>
      </c>
      <c r="L78" s="14">
        <f t="shared" si="2"/>
        <v>13763</v>
      </c>
      <c r="M78" s="8" t="s">
        <v>678</v>
      </c>
      <c r="N78" s="8" t="s">
        <v>1195</v>
      </c>
      <c r="O78" s="2" t="s">
        <v>52</v>
      </c>
      <c r="P78" s="2" t="s">
        <v>52</v>
      </c>
      <c r="Q78" s="2" t="s">
        <v>1195</v>
      </c>
      <c r="R78" s="2" t="s">
        <v>52</v>
      </c>
    </row>
    <row r="79" spans="1:18" ht="30" customHeight="1">
      <c r="A79" s="8" t="s">
        <v>1189</v>
      </c>
      <c r="B79" s="8" t="s">
        <v>779</v>
      </c>
      <c r="C79" s="8" t="s">
        <v>1187</v>
      </c>
      <c r="D79" s="8" t="s">
        <v>458</v>
      </c>
      <c r="E79" s="98">
        <v>89</v>
      </c>
      <c r="F79" s="14">
        <f>일위대가!F471</f>
        <v>89</v>
      </c>
      <c r="G79" s="98">
        <v>6128</v>
      </c>
      <c r="H79" s="14">
        <f>일위대가!H471</f>
        <v>6128</v>
      </c>
      <c r="I79" s="98">
        <v>188</v>
      </c>
      <c r="J79" s="14">
        <f>일위대가!J471</f>
        <v>188</v>
      </c>
      <c r="K79" s="98">
        <v>6405</v>
      </c>
      <c r="L79" s="14">
        <f t="shared" si="2"/>
        <v>6405</v>
      </c>
      <c r="M79" s="8" t="s">
        <v>1188</v>
      </c>
      <c r="N79" s="8" t="s">
        <v>1202</v>
      </c>
      <c r="O79" s="2" t="s">
        <v>52</v>
      </c>
      <c r="P79" s="2" t="s">
        <v>52</v>
      </c>
      <c r="Q79" s="2" t="s">
        <v>1202</v>
      </c>
      <c r="R79" s="2" t="s">
        <v>52</v>
      </c>
    </row>
    <row r="80" spans="1:18" ht="30" customHeight="1">
      <c r="A80" s="8" t="s">
        <v>833</v>
      </c>
      <c r="B80" s="8" t="s">
        <v>830</v>
      </c>
      <c r="C80" s="8" t="s">
        <v>831</v>
      </c>
      <c r="D80" s="8" t="s">
        <v>68</v>
      </c>
      <c r="E80" s="98">
        <v>508</v>
      </c>
      <c r="F80" s="14">
        <f>일위대가!F476</f>
        <v>502</v>
      </c>
      <c r="G80" s="98">
        <v>3393</v>
      </c>
      <c r="H80" s="14">
        <f>일위대가!H476</f>
        <v>3393</v>
      </c>
      <c r="I80" s="98">
        <v>0</v>
      </c>
      <c r="J80" s="14">
        <f>일위대가!J476</f>
        <v>0</v>
      </c>
      <c r="K80" s="98">
        <v>3901</v>
      </c>
      <c r="L80" s="14">
        <f t="shared" si="2"/>
        <v>3895</v>
      </c>
      <c r="M80" s="8" t="s">
        <v>832</v>
      </c>
      <c r="N80" s="8" t="s">
        <v>1212</v>
      </c>
      <c r="O80" s="2" t="s">
        <v>52</v>
      </c>
      <c r="P80" s="2" t="s">
        <v>52</v>
      </c>
      <c r="Q80" s="2" t="s">
        <v>1212</v>
      </c>
      <c r="R80" s="2" t="s">
        <v>52</v>
      </c>
    </row>
    <row r="81" spans="1:18" ht="30" customHeight="1">
      <c r="A81" s="8" t="s">
        <v>838</v>
      </c>
      <c r="B81" s="8" t="s">
        <v>835</v>
      </c>
      <c r="C81" s="8" t="s">
        <v>836</v>
      </c>
      <c r="D81" s="8" t="s">
        <v>68</v>
      </c>
      <c r="E81" s="98">
        <v>900</v>
      </c>
      <c r="F81" s="14">
        <f>일위대가!F482</f>
        <v>1800</v>
      </c>
      <c r="G81" s="98">
        <v>9050</v>
      </c>
      <c r="H81" s="14">
        <f>일위대가!H482</f>
        <v>4500</v>
      </c>
      <c r="I81" s="98">
        <v>0</v>
      </c>
      <c r="J81" s="14">
        <f>일위대가!J482</f>
        <v>0</v>
      </c>
      <c r="K81" s="98">
        <v>9950</v>
      </c>
      <c r="L81" s="14">
        <f t="shared" si="2"/>
        <v>6300</v>
      </c>
      <c r="M81" s="8" t="s">
        <v>837</v>
      </c>
      <c r="N81" s="8" t="s">
        <v>1222</v>
      </c>
      <c r="O81" s="2" t="s">
        <v>52</v>
      </c>
      <c r="P81" s="2" t="s">
        <v>52</v>
      </c>
      <c r="Q81" s="2" t="s">
        <v>1222</v>
      </c>
      <c r="R81" s="2" t="s">
        <v>52</v>
      </c>
    </row>
    <row r="82" spans="1:18" ht="30" customHeight="1">
      <c r="A82" s="8" t="s">
        <v>1205</v>
      </c>
      <c r="B82" s="8" t="s">
        <v>1203</v>
      </c>
      <c r="C82" s="8" t="s">
        <v>1187</v>
      </c>
      <c r="D82" s="8" t="s">
        <v>458</v>
      </c>
      <c r="E82" s="98">
        <v>76</v>
      </c>
      <c r="F82" s="14">
        <f>일위대가!F495</f>
        <v>76</v>
      </c>
      <c r="G82" s="98">
        <v>4881</v>
      </c>
      <c r="H82" s="14">
        <f>일위대가!H495</f>
        <v>4881</v>
      </c>
      <c r="I82" s="98">
        <v>149</v>
      </c>
      <c r="J82" s="14">
        <f>일위대가!J495</f>
        <v>149</v>
      </c>
      <c r="K82" s="98">
        <v>5106</v>
      </c>
      <c r="L82" s="14">
        <f t="shared" si="2"/>
        <v>5106</v>
      </c>
      <c r="M82" s="8" t="s">
        <v>1204</v>
      </c>
      <c r="N82" s="8" t="s">
        <v>1202</v>
      </c>
      <c r="O82" s="2" t="s">
        <v>52</v>
      </c>
      <c r="P82" s="2" t="s">
        <v>52</v>
      </c>
      <c r="Q82" s="2" t="s">
        <v>1202</v>
      </c>
      <c r="R82" s="2" t="s">
        <v>52</v>
      </c>
    </row>
    <row r="83" spans="1:18" ht="30" customHeight="1">
      <c r="A83" s="8" t="s">
        <v>1209</v>
      </c>
      <c r="B83" s="8" t="s">
        <v>1207</v>
      </c>
      <c r="C83" s="8" t="s">
        <v>1187</v>
      </c>
      <c r="D83" s="8" t="s">
        <v>458</v>
      </c>
      <c r="E83" s="98">
        <v>13</v>
      </c>
      <c r="F83" s="14">
        <f>일위대가!F508</f>
        <v>13</v>
      </c>
      <c r="G83" s="98">
        <v>1247</v>
      </c>
      <c r="H83" s="14">
        <f>일위대가!H508</f>
        <v>1247</v>
      </c>
      <c r="I83" s="98">
        <v>39</v>
      </c>
      <c r="J83" s="14">
        <f>일위대가!J508</f>
        <v>39</v>
      </c>
      <c r="K83" s="98">
        <v>1299</v>
      </c>
      <c r="L83" s="14">
        <f t="shared" si="2"/>
        <v>1299</v>
      </c>
      <c r="M83" s="8" t="s">
        <v>1208</v>
      </c>
      <c r="N83" s="8" t="s">
        <v>1202</v>
      </c>
      <c r="O83" s="2" t="s">
        <v>52</v>
      </c>
      <c r="P83" s="2" t="s">
        <v>52</v>
      </c>
      <c r="Q83" s="2" t="s">
        <v>1202</v>
      </c>
      <c r="R83" s="2" t="s">
        <v>52</v>
      </c>
    </row>
    <row r="84" spans="1:18" ht="30" customHeight="1">
      <c r="A84" s="8" t="s">
        <v>1215</v>
      </c>
      <c r="B84" s="8" t="s">
        <v>1213</v>
      </c>
      <c r="C84" s="8" t="s">
        <v>831</v>
      </c>
      <c r="D84" s="8" t="s">
        <v>68</v>
      </c>
      <c r="E84" s="98">
        <v>508</v>
      </c>
      <c r="F84" s="14">
        <f>일위대가!F514</f>
        <v>502</v>
      </c>
      <c r="G84" s="98">
        <v>0</v>
      </c>
      <c r="H84" s="14">
        <f>일위대가!H514</f>
        <v>0</v>
      </c>
      <c r="I84" s="98">
        <v>0</v>
      </c>
      <c r="J84" s="14">
        <f>일위대가!J514</f>
        <v>0</v>
      </c>
      <c r="K84" s="98">
        <v>508</v>
      </c>
      <c r="L84" s="14">
        <f t="shared" si="2"/>
        <v>502</v>
      </c>
      <c r="M84" s="8" t="s">
        <v>1214</v>
      </c>
      <c r="N84" s="8" t="s">
        <v>1212</v>
      </c>
      <c r="O84" s="2" t="s">
        <v>52</v>
      </c>
      <c r="P84" s="2" t="s">
        <v>52</v>
      </c>
      <c r="Q84" s="2" t="s">
        <v>1212</v>
      </c>
      <c r="R84" s="2" t="s">
        <v>52</v>
      </c>
    </row>
    <row r="85" spans="1:18" ht="30" customHeight="1">
      <c r="A85" s="8" t="s">
        <v>1219</v>
      </c>
      <c r="B85" s="8" t="s">
        <v>1213</v>
      </c>
      <c r="C85" s="8" t="s">
        <v>1217</v>
      </c>
      <c r="D85" s="8" t="s">
        <v>68</v>
      </c>
      <c r="E85" s="98">
        <v>0</v>
      </c>
      <c r="F85" s="14">
        <f>일위대가!F519</f>
        <v>0</v>
      </c>
      <c r="G85" s="98">
        <v>3393</v>
      </c>
      <c r="H85" s="14">
        <f>일위대가!H519</f>
        <v>3393</v>
      </c>
      <c r="I85" s="98">
        <v>0</v>
      </c>
      <c r="J85" s="14">
        <f>일위대가!J519</f>
        <v>0</v>
      </c>
      <c r="K85" s="98">
        <v>3393</v>
      </c>
      <c r="L85" s="14">
        <f t="shared" si="2"/>
        <v>3393</v>
      </c>
      <c r="M85" s="8" t="s">
        <v>1218</v>
      </c>
      <c r="N85" s="8" t="s">
        <v>1212</v>
      </c>
      <c r="O85" s="2" t="s">
        <v>52</v>
      </c>
      <c r="P85" s="2" t="s">
        <v>52</v>
      </c>
      <c r="Q85" s="2" t="s">
        <v>1212</v>
      </c>
      <c r="R85" s="2" t="s">
        <v>52</v>
      </c>
    </row>
    <row r="86" spans="1:18" ht="30" customHeight="1">
      <c r="A86" s="8" t="s">
        <v>1225</v>
      </c>
      <c r="B86" s="8" t="s">
        <v>835</v>
      </c>
      <c r="C86" s="8" t="s">
        <v>1223</v>
      </c>
      <c r="D86" s="8" t="s">
        <v>68</v>
      </c>
      <c r="E86" s="98">
        <v>900</v>
      </c>
      <c r="F86" s="14">
        <f>일위대가!F525</f>
        <v>888</v>
      </c>
      <c r="G86" s="98">
        <v>0</v>
      </c>
      <c r="H86" s="14">
        <f>일위대가!H525</f>
        <v>0</v>
      </c>
      <c r="I86" s="98">
        <v>0</v>
      </c>
      <c r="J86" s="14">
        <f>일위대가!J525</f>
        <v>0</v>
      </c>
      <c r="K86" s="98">
        <v>900</v>
      </c>
      <c r="L86" s="14">
        <f t="shared" si="2"/>
        <v>888</v>
      </c>
      <c r="M86" s="8" t="s">
        <v>1224</v>
      </c>
      <c r="N86" s="8" t="s">
        <v>1222</v>
      </c>
      <c r="O86" s="2" t="s">
        <v>52</v>
      </c>
      <c r="P86" s="2" t="s">
        <v>52</v>
      </c>
      <c r="Q86" s="2" t="s">
        <v>1222</v>
      </c>
      <c r="R86" s="2" t="s">
        <v>52</v>
      </c>
    </row>
    <row r="87" spans="1:18" ht="30" customHeight="1">
      <c r="A87" s="8" t="s">
        <v>1229</v>
      </c>
      <c r="B87" s="8" t="s">
        <v>835</v>
      </c>
      <c r="C87" s="8" t="s">
        <v>1227</v>
      </c>
      <c r="D87" s="8" t="s">
        <v>68</v>
      </c>
      <c r="E87" s="98">
        <v>0</v>
      </c>
      <c r="F87" s="14">
        <f>일위대가!F532</f>
        <v>0</v>
      </c>
      <c r="G87" s="98">
        <v>9050</v>
      </c>
      <c r="H87" s="14">
        <f>일위대가!H532</f>
        <v>9050</v>
      </c>
      <c r="I87" s="98">
        <v>0</v>
      </c>
      <c r="J87" s="14">
        <f>일위대가!J532</f>
        <v>0</v>
      </c>
      <c r="K87" s="98">
        <v>9050</v>
      </c>
      <c r="L87" s="14">
        <f t="shared" si="2"/>
        <v>9050</v>
      </c>
      <c r="M87" s="8" t="s">
        <v>1228</v>
      </c>
      <c r="N87" s="8" t="s">
        <v>1222</v>
      </c>
      <c r="O87" s="2" t="s">
        <v>52</v>
      </c>
      <c r="P87" s="2" t="s">
        <v>52</v>
      </c>
      <c r="Q87" s="2" t="s">
        <v>1222</v>
      </c>
      <c r="R87" s="2" t="s">
        <v>52</v>
      </c>
    </row>
    <row r="88" spans="1:18" ht="30" customHeight="1">
      <c r="A88" s="8" t="s">
        <v>686</v>
      </c>
      <c r="B88" s="8" t="s">
        <v>683</v>
      </c>
      <c r="C88" s="8" t="s">
        <v>684</v>
      </c>
      <c r="D88" s="8" t="s">
        <v>68</v>
      </c>
      <c r="E88" s="98">
        <v>0</v>
      </c>
      <c r="F88" s="14">
        <f>일위대가!F538</f>
        <v>0</v>
      </c>
      <c r="G88" s="98">
        <v>10067</v>
      </c>
      <c r="H88" s="14">
        <f>일위대가!H538</f>
        <v>9237</v>
      </c>
      <c r="I88" s="98">
        <v>0</v>
      </c>
      <c r="J88" s="14">
        <f>일위대가!J538</f>
        <v>184</v>
      </c>
      <c r="K88" s="98">
        <v>10067</v>
      </c>
      <c r="L88" s="14">
        <f t="shared" si="2"/>
        <v>9421</v>
      </c>
      <c r="M88" s="8" t="s">
        <v>685</v>
      </c>
      <c r="N88" s="8" t="s">
        <v>1291</v>
      </c>
      <c r="O88" s="2" t="s">
        <v>52</v>
      </c>
      <c r="P88" s="2" t="s">
        <v>52</v>
      </c>
      <c r="Q88" s="2" t="s">
        <v>1291</v>
      </c>
      <c r="R88" s="2" t="s">
        <v>52</v>
      </c>
    </row>
    <row r="89" spans="1:18" ht="30" customHeight="1">
      <c r="A89" s="8" t="s">
        <v>691</v>
      </c>
      <c r="B89" s="8" t="s">
        <v>688</v>
      </c>
      <c r="C89" s="8" t="s">
        <v>689</v>
      </c>
      <c r="D89" s="8" t="s">
        <v>84</v>
      </c>
      <c r="E89" s="98">
        <v>0</v>
      </c>
      <c r="F89" s="14">
        <f>일위대가!F543</f>
        <v>0</v>
      </c>
      <c r="G89" s="98">
        <v>0</v>
      </c>
      <c r="H89" s="14">
        <f>일위대가!H543</f>
        <v>0</v>
      </c>
      <c r="I89" s="98">
        <v>0</v>
      </c>
      <c r="J89" s="14">
        <f>일위대가!J543</f>
        <v>0</v>
      </c>
      <c r="K89" s="98">
        <v>0</v>
      </c>
      <c r="L89" s="14">
        <f t="shared" si="2"/>
        <v>0</v>
      </c>
      <c r="M89" s="8" t="s">
        <v>690</v>
      </c>
      <c r="N89" s="8" t="s">
        <v>1134</v>
      </c>
      <c r="O89" s="2" t="s">
        <v>52</v>
      </c>
      <c r="P89" s="2" t="s">
        <v>52</v>
      </c>
      <c r="Q89" s="2" t="s">
        <v>1134</v>
      </c>
      <c r="R89" s="2" t="s">
        <v>52</v>
      </c>
    </row>
    <row r="90" spans="1:18" ht="30" customHeight="1">
      <c r="A90" s="8" t="s">
        <v>695</v>
      </c>
      <c r="B90" s="8" t="s">
        <v>688</v>
      </c>
      <c r="C90" s="8" t="s">
        <v>693</v>
      </c>
      <c r="D90" s="8" t="s">
        <v>84</v>
      </c>
      <c r="E90" s="98">
        <v>0</v>
      </c>
      <c r="F90" s="14">
        <f>일위대가!F548</f>
        <v>0</v>
      </c>
      <c r="G90" s="98">
        <v>0</v>
      </c>
      <c r="H90" s="14">
        <f>일위대가!H548</f>
        <v>0</v>
      </c>
      <c r="I90" s="98">
        <v>0</v>
      </c>
      <c r="J90" s="14">
        <f>일위대가!J548</f>
        <v>0</v>
      </c>
      <c r="K90" s="98">
        <v>0</v>
      </c>
      <c r="L90" s="14">
        <f t="shared" si="2"/>
        <v>0</v>
      </c>
      <c r="M90" s="8" t="s">
        <v>694</v>
      </c>
      <c r="N90" s="8" t="s">
        <v>1134</v>
      </c>
      <c r="O90" s="2" t="s">
        <v>52</v>
      </c>
      <c r="P90" s="2" t="s">
        <v>52</v>
      </c>
      <c r="Q90" s="2" t="s">
        <v>1134</v>
      </c>
      <c r="R90" s="2" t="s">
        <v>52</v>
      </c>
    </row>
    <row r="91" spans="1:18" ht="30" customHeight="1">
      <c r="A91" s="8" t="s">
        <v>700</v>
      </c>
      <c r="B91" s="8" t="s">
        <v>697</v>
      </c>
      <c r="C91" s="8" t="s">
        <v>698</v>
      </c>
      <c r="D91" s="8" t="s">
        <v>68</v>
      </c>
      <c r="E91" s="98">
        <v>0</v>
      </c>
      <c r="F91" s="14">
        <f>일위대가!F554</f>
        <v>0</v>
      </c>
      <c r="G91" s="98">
        <v>31715</v>
      </c>
      <c r="H91" s="14">
        <f>일위대가!H554</f>
        <v>31715</v>
      </c>
      <c r="I91" s="98">
        <v>951</v>
      </c>
      <c r="J91" s="14">
        <f>일위대가!J554</f>
        <v>951</v>
      </c>
      <c r="K91" s="98">
        <v>32666</v>
      </c>
      <c r="L91" s="14">
        <f t="shared" si="2"/>
        <v>32666</v>
      </c>
      <c r="M91" s="8" t="s">
        <v>699</v>
      </c>
      <c r="N91" s="8" t="s">
        <v>1301</v>
      </c>
      <c r="O91" s="2" t="s">
        <v>52</v>
      </c>
      <c r="P91" s="2" t="s">
        <v>52</v>
      </c>
      <c r="Q91" s="2" t="s">
        <v>1301</v>
      </c>
      <c r="R91" s="2" t="s">
        <v>52</v>
      </c>
    </row>
    <row r="92" spans="1:18" ht="30" customHeight="1">
      <c r="A92" s="8" t="s">
        <v>704</v>
      </c>
      <c r="B92" s="8" t="s">
        <v>702</v>
      </c>
      <c r="C92" s="8" t="s">
        <v>698</v>
      </c>
      <c r="D92" s="8" t="s">
        <v>68</v>
      </c>
      <c r="E92" s="98">
        <v>0</v>
      </c>
      <c r="F92" s="14">
        <f>일위대가!F558</f>
        <v>0</v>
      </c>
      <c r="G92" s="98">
        <v>2509</v>
      </c>
      <c r="H92" s="14">
        <f>일위대가!H558</f>
        <v>2509</v>
      </c>
      <c r="I92" s="98">
        <v>0</v>
      </c>
      <c r="J92" s="14">
        <f>일위대가!J558</f>
        <v>0</v>
      </c>
      <c r="K92" s="98">
        <v>2509</v>
      </c>
      <c r="L92" s="14">
        <f t="shared" si="2"/>
        <v>2509</v>
      </c>
      <c r="M92" s="8" t="s">
        <v>703</v>
      </c>
      <c r="N92" s="8" t="s">
        <v>1308</v>
      </c>
      <c r="O92" s="2" t="s">
        <v>52</v>
      </c>
      <c r="P92" s="2" t="s">
        <v>52</v>
      </c>
      <c r="Q92" s="2" t="s">
        <v>1308</v>
      </c>
      <c r="R92" s="2" t="s">
        <v>52</v>
      </c>
    </row>
    <row r="93" spans="1:18" ht="30" customHeight="1">
      <c r="A93" s="8" t="s">
        <v>711</v>
      </c>
      <c r="B93" s="8" t="s">
        <v>683</v>
      </c>
      <c r="C93" s="8" t="s">
        <v>709</v>
      </c>
      <c r="D93" s="8" t="s">
        <v>68</v>
      </c>
      <c r="E93" s="98">
        <v>0</v>
      </c>
      <c r="F93" s="14">
        <f>일위대가!F564</f>
        <v>0</v>
      </c>
      <c r="G93" s="98">
        <v>13357</v>
      </c>
      <c r="H93" s="14">
        <f>일위대가!H564</f>
        <v>12389</v>
      </c>
      <c r="I93" s="98">
        <v>0</v>
      </c>
      <c r="J93" s="14">
        <f>일위대가!J564</f>
        <v>247</v>
      </c>
      <c r="K93" s="98">
        <v>13357</v>
      </c>
      <c r="L93" s="14">
        <f t="shared" si="2"/>
        <v>12636</v>
      </c>
      <c r="M93" s="8" t="s">
        <v>710</v>
      </c>
      <c r="N93" s="8" t="s">
        <v>1291</v>
      </c>
      <c r="O93" s="2" t="s">
        <v>52</v>
      </c>
      <c r="P93" s="2" t="s">
        <v>52</v>
      </c>
      <c r="Q93" s="2" t="s">
        <v>1291</v>
      </c>
      <c r="R93" s="2" t="s">
        <v>52</v>
      </c>
    </row>
    <row r="94" spans="1:18" ht="30" customHeight="1">
      <c r="A94" s="8" t="s">
        <v>717</v>
      </c>
      <c r="B94" s="8" t="s">
        <v>714</v>
      </c>
      <c r="C94" s="8" t="s">
        <v>715</v>
      </c>
      <c r="D94" s="8" t="s">
        <v>84</v>
      </c>
      <c r="E94" s="98">
        <v>238470</v>
      </c>
      <c r="F94" s="14">
        <f>일위대가!F569</f>
        <v>238470</v>
      </c>
      <c r="G94" s="98">
        <v>0</v>
      </c>
      <c r="H94" s="14">
        <f>일위대가!H569</f>
        <v>0</v>
      </c>
      <c r="I94" s="98">
        <v>0</v>
      </c>
      <c r="J94" s="14">
        <f>일위대가!J569</f>
        <v>0</v>
      </c>
      <c r="K94" s="98">
        <v>238470</v>
      </c>
      <c r="L94" s="14">
        <f t="shared" si="2"/>
        <v>238470</v>
      </c>
      <c r="M94" s="8" t="s">
        <v>716</v>
      </c>
      <c r="N94" s="8" t="s">
        <v>1134</v>
      </c>
      <c r="O94" s="2" t="s">
        <v>52</v>
      </c>
      <c r="P94" s="2" t="s">
        <v>52</v>
      </c>
      <c r="Q94" s="2" t="s">
        <v>1134</v>
      </c>
      <c r="R94" s="2" t="s">
        <v>52</v>
      </c>
    </row>
    <row r="95" spans="1:18" ht="30" customHeight="1">
      <c r="A95" s="8" t="s">
        <v>721</v>
      </c>
      <c r="B95" s="8" t="s">
        <v>697</v>
      </c>
      <c r="C95" s="8" t="s">
        <v>719</v>
      </c>
      <c r="D95" s="8" t="s">
        <v>68</v>
      </c>
      <c r="E95" s="98">
        <v>0</v>
      </c>
      <c r="F95" s="14">
        <f>일위대가!F575</f>
        <v>0</v>
      </c>
      <c r="G95" s="98">
        <v>39538</v>
      </c>
      <c r="H95" s="14">
        <f>일위대가!H575</f>
        <v>39538</v>
      </c>
      <c r="I95" s="98">
        <v>1186</v>
      </c>
      <c r="J95" s="14">
        <f>일위대가!J575</f>
        <v>1186</v>
      </c>
      <c r="K95" s="98">
        <v>40724</v>
      </c>
      <c r="L95" s="14">
        <f t="shared" si="2"/>
        <v>40724</v>
      </c>
      <c r="M95" s="8" t="s">
        <v>720</v>
      </c>
      <c r="N95" s="8" t="s">
        <v>1301</v>
      </c>
      <c r="O95" s="2" t="s">
        <v>52</v>
      </c>
      <c r="P95" s="2" t="s">
        <v>52</v>
      </c>
      <c r="Q95" s="2" t="s">
        <v>1301</v>
      </c>
      <c r="R95" s="2" t="s">
        <v>52</v>
      </c>
    </row>
    <row r="96" spans="1:18" ht="30" customHeight="1">
      <c r="A96" s="8" t="s">
        <v>724</v>
      </c>
      <c r="B96" s="8" t="s">
        <v>702</v>
      </c>
      <c r="C96" s="8" t="s">
        <v>719</v>
      </c>
      <c r="D96" s="8" t="s">
        <v>68</v>
      </c>
      <c r="E96" s="98">
        <v>0</v>
      </c>
      <c r="F96" s="14">
        <f>일위대가!F579</f>
        <v>0</v>
      </c>
      <c r="G96" s="98">
        <v>3137</v>
      </c>
      <c r="H96" s="14">
        <f>일위대가!H579</f>
        <v>3137</v>
      </c>
      <c r="I96" s="98">
        <v>0</v>
      </c>
      <c r="J96" s="14">
        <f>일위대가!J579</f>
        <v>0</v>
      </c>
      <c r="K96" s="98">
        <v>3137</v>
      </c>
      <c r="L96" s="14">
        <f t="shared" si="2"/>
        <v>3137</v>
      </c>
      <c r="M96" s="8" t="s">
        <v>723</v>
      </c>
      <c r="N96" s="8" t="s">
        <v>1308</v>
      </c>
      <c r="O96" s="2" t="s">
        <v>52</v>
      </c>
      <c r="P96" s="2" t="s">
        <v>52</v>
      </c>
      <c r="Q96" s="2" t="s">
        <v>1308</v>
      </c>
      <c r="R96" s="2" t="s">
        <v>52</v>
      </c>
    </row>
    <row r="97" spans="1:18" ht="30" customHeight="1">
      <c r="A97" s="8" t="s">
        <v>758</v>
      </c>
      <c r="B97" s="8" t="s">
        <v>756</v>
      </c>
      <c r="C97" s="8" t="s">
        <v>305</v>
      </c>
      <c r="D97" s="8" t="s">
        <v>121</v>
      </c>
      <c r="E97" s="98">
        <v>0</v>
      </c>
      <c r="F97" s="14">
        <f>일위대가!F583</f>
        <v>0</v>
      </c>
      <c r="G97" s="98">
        <v>4483</v>
      </c>
      <c r="H97" s="14">
        <f>일위대가!H583</f>
        <v>4483</v>
      </c>
      <c r="I97" s="98">
        <v>0</v>
      </c>
      <c r="J97" s="14">
        <f>일위대가!J583</f>
        <v>0</v>
      </c>
      <c r="K97" s="98">
        <v>4483</v>
      </c>
      <c r="L97" s="14">
        <f t="shared" si="2"/>
        <v>4483</v>
      </c>
      <c r="M97" s="8" t="s">
        <v>757</v>
      </c>
      <c r="N97" s="8" t="s">
        <v>751</v>
      </c>
      <c r="O97" s="2" t="s">
        <v>52</v>
      </c>
      <c r="P97" s="2" t="s">
        <v>52</v>
      </c>
      <c r="Q97" s="2" t="s">
        <v>751</v>
      </c>
      <c r="R97" s="2" t="s">
        <v>52</v>
      </c>
    </row>
    <row r="98" spans="1:18" ht="30" customHeight="1">
      <c r="A98" s="8" t="s">
        <v>768</v>
      </c>
      <c r="B98" s="8" t="s">
        <v>766</v>
      </c>
      <c r="C98" s="8" t="s">
        <v>305</v>
      </c>
      <c r="D98" s="8" t="s">
        <v>121</v>
      </c>
      <c r="E98" s="98">
        <v>0</v>
      </c>
      <c r="F98" s="14">
        <f>일위대가!F587</f>
        <v>0</v>
      </c>
      <c r="G98" s="98">
        <v>5196</v>
      </c>
      <c r="H98" s="14">
        <f>일위대가!H587</f>
        <v>5196</v>
      </c>
      <c r="I98" s="98">
        <v>0</v>
      </c>
      <c r="J98" s="14">
        <f>일위대가!J587</f>
        <v>0</v>
      </c>
      <c r="K98" s="98">
        <v>5196</v>
      </c>
      <c r="L98" s="14">
        <f t="shared" si="2"/>
        <v>5196</v>
      </c>
      <c r="M98" s="8" t="s">
        <v>767</v>
      </c>
      <c r="N98" s="8" t="s">
        <v>761</v>
      </c>
      <c r="O98" s="2" t="s">
        <v>52</v>
      </c>
      <c r="P98" s="2" t="s">
        <v>52</v>
      </c>
      <c r="Q98" s="2" t="s">
        <v>761</v>
      </c>
      <c r="R98" s="2" t="s">
        <v>52</v>
      </c>
    </row>
    <row r="99" spans="1:18" ht="30" customHeight="1">
      <c r="A99" s="8" t="s">
        <v>782</v>
      </c>
      <c r="B99" s="8" t="s">
        <v>779</v>
      </c>
      <c r="C99" s="8" t="s">
        <v>780</v>
      </c>
      <c r="D99" s="8" t="s">
        <v>458</v>
      </c>
      <c r="E99" s="98">
        <v>89</v>
      </c>
      <c r="F99" s="14">
        <f>일위대가!F592</f>
        <v>89</v>
      </c>
      <c r="G99" s="98">
        <v>5867</v>
      </c>
      <c r="H99" s="14">
        <f>일위대가!H592</f>
        <v>5867</v>
      </c>
      <c r="I99" s="98">
        <v>188</v>
      </c>
      <c r="J99" s="14">
        <f>일위대가!J592</f>
        <v>188</v>
      </c>
      <c r="K99" s="98">
        <v>6144</v>
      </c>
      <c r="L99" s="14">
        <f t="shared" si="2"/>
        <v>6144</v>
      </c>
      <c r="M99" s="8" t="s">
        <v>781</v>
      </c>
      <c r="N99" s="8" t="s">
        <v>1202</v>
      </c>
      <c r="O99" s="2" t="s">
        <v>52</v>
      </c>
      <c r="P99" s="2" t="s">
        <v>52</v>
      </c>
      <c r="Q99" s="2" t="s">
        <v>1202</v>
      </c>
      <c r="R99" s="2" t="s">
        <v>52</v>
      </c>
    </row>
    <row r="100" spans="1:18" ht="30" customHeight="1">
      <c r="A100" s="8" t="s">
        <v>786</v>
      </c>
      <c r="B100" s="8" t="s">
        <v>779</v>
      </c>
      <c r="C100" s="8" t="s">
        <v>784</v>
      </c>
      <c r="D100" s="8" t="s">
        <v>458</v>
      </c>
      <c r="E100" s="98">
        <v>255</v>
      </c>
      <c r="F100" s="14">
        <f>일위대가!F597</f>
        <v>255</v>
      </c>
      <c r="G100" s="98">
        <v>5867</v>
      </c>
      <c r="H100" s="14">
        <f>일위대가!H597</f>
        <v>5867</v>
      </c>
      <c r="I100" s="98">
        <v>188</v>
      </c>
      <c r="J100" s="14">
        <f>일위대가!J597</f>
        <v>188</v>
      </c>
      <c r="K100" s="98">
        <v>6310</v>
      </c>
      <c r="L100" s="14">
        <f t="shared" ref="L100:L123" si="3">F100+H100+J100</f>
        <v>6310</v>
      </c>
      <c r="M100" s="8" t="s">
        <v>785</v>
      </c>
      <c r="N100" s="8" t="s">
        <v>1202</v>
      </c>
      <c r="O100" s="2" t="s">
        <v>52</v>
      </c>
      <c r="P100" s="2" t="s">
        <v>52</v>
      </c>
      <c r="Q100" s="2" t="s">
        <v>1202</v>
      </c>
      <c r="R100" s="2" t="s">
        <v>52</v>
      </c>
    </row>
    <row r="101" spans="1:18" ht="30" customHeight="1">
      <c r="A101" s="8" t="s">
        <v>790</v>
      </c>
      <c r="B101" s="8" t="s">
        <v>199</v>
      </c>
      <c r="C101" s="8" t="s">
        <v>788</v>
      </c>
      <c r="D101" s="8" t="s">
        <v>121</v>
      </c>
      <c r="E101" s="98">
        <v>182</v>
      </c>
      <c r="F101" s="14">
        <f>일위대가!F602</f>
        <v>182</v>
      </c>
      <c r="G101" s="98">
        <v>4483</v>
      </c>
      <c r="H101" s="14">
        <f>일위대가!H602</f>
        <v>4483</v>
      </c>
      <c r="I101" s="98">
        <v>0</v>
      </c>
      <c r="J101" s="14">
        <f>일위대가!J602</f>
        <v>0</v>
      </c>
      <c r="K101" s="98">
        <v>4665</v>
      </c>
      <c r="L101" s="14">
        <f t="shared" si="3"/>
        <v>4665</v>
      </c>
      <c r="M101" s="8" t="s">
        <v>789</v>
      </c>
      <c r="N101" s="8" t="s">
        <v>751</v>
      </c>
      <c r="O101" s="2" t="s">
        <v>52</v>
      </c>
      <c r="P101" s="2" t="s">
        <v>52</v>
      </c>
      <c r="Q101" s="2" t="s">
        <v>751</v>
      </c>
      <c r="R101" s="2" t="s">
        <v>52</v>
      </c>
    </row>
    <row r="102" spans="1:18" ht="30" customHeight="1">
      <c r="A102" s="8" t="s">
        <v>1336</v>
      </c>
      <c r="B102" s="8" t="s">
        <v>1203</v>
      </c>
      <c r="C102" s="8" t="s">
        <v>780</v>
      </c>
      <c r="D102" s="8" t="s">
        <v>458</v>
      </c>
      <c r="E102" s="98">
        <v>76</v>
      </c>
      <c r="F102" s="14">
        <f>일위대가!F615</f>
        <v>76</v>
      </c>
      <c r="G102" s="98">
        <v>4675</v>
      </c>
      <c r="H102" s="14">
        <f>일위대가!H615</f>
        <v>4675</v>
      </c>
      <c r="I102" s="98">
        <v>151</v>
      </c>
      <c r="J102" s="14">
        <f>일위대가!J615</f>
        <v>151</v>
      </c>
      <c r="K102" s="98">
        <v>4902</v>
      </c>
      <c r="L102" s="14">
        <f t="shared" si="3"/>
        <v>4902</v>
      </c>
      <c r="M102" s="8" t="s">
        <v>1335</v>
      </c>
      <c r="N102" s="8" t="s">
        <v>1202</v>
      </c>
      <c r="O102" s="2" t="s">
        <v>52</v>
      </c>
      <c r="P102" s="2" t="s">
        <v>52</v>
      </c>
      <c r="Q102" s="2" t="s">
        <v>1202</v>
      </c>
      <c r="R102" s="2" t="s">
        <v>52</v>
      </c>
    </row>
    <row r="103" spans="1:18" ht="30" customHeight="1">
      <c r="A103" s="8" t="s">
        <v>1339</v>
      </c>
      <c r="B103" s="8" t="s">
        <v>1207</v>
      </c>
      <c r="C103" s="8" t="s">
        <v>780</v>
      </c>
      <c r="D103" s="8" t="s">
        <v>458</v>
      </c>
      <c r="E103" s="98">
        <v>13</v>
      </c>
      <c r="F103" s="14">
        <f>일위대가!F628</f>
        <v>13</v>
      </c>
      <c r="G103" s="98">
        <v>1192</v>
      </c>
      <c r="H103" s="14">
        <f>일위대가!H628</f>
        <v>1192</v>
      </c>
      <c r="I103" s="98">
        <v>37</v>
      </c>
      <c r="J103" s="14">
        <f>일위대가!J628</f>
        <v>37</v>
      </c>
      <c r="K103" s="98">
        <v>1242</v>
      </c>
      <c r="L103" s="14">
        <f t="shared" si="3"/>
        <v>1242</v>
      </c>
      <c r="M103" s="8" t="s">
        <v>1338</v>
      </c>
      <c r="N103" s="8" t="s">
        <v>1202</v>
      </c>
      <c r="O103" s="2" t="s">
        <v>52</v>
      </c>
      <c r="P103" s="2" t="s">
        <v>52</v>
      </c>
      <c r="Q103" s="2" t="s">
        <v>1202</v>
      </c>
      <c r="R103" s="2" t="s">
        <v>52</v>
      </c>
    </row>
    <row r="104" spans="1:18" ht="30" customHeight="1">
      <c r="A104" s="8" t="s">
        <v>1343</v>
      </c>
      <c r="B104" s="8" t="s">
        <v>1203</v>
      </c>
      <c r="C104" s="8" t="s">
        <v>784</v>
      </c>
      <c r="D104" s="8" t="s">
        <v>458</v>
      </c>
      <c r="E104" s="98">
        <v>217</v>
      </c>
      <c r="F104" s="14">
        <f>일위대가!F641</f>
        <v>217</v>
      </c>
      <c r="G104" s="98">
        <v>4675</v>
      </c>
      <c r="H104" s="14">
        <f>일위대가!H641</f>
        <v>4675</v>
      </c>
      <c r="I104" s="98">
        <v>151</v>
      </c>
      <c r="J104" s="14">
        <f>일위대가!J641</f>
        <v>151</v>
      </c>
      <c r="K104" s="98">
        <v>5043</v>
      </c>
      <c r="L104" s="14">
        <f t="shared" si="3"/>
        <v>5043</v>
      </c>
      <c r="M104" s="8" t="s">
        <v>1342</v>
      </c>
      <c r="N104" s="8" t="s">
        <v>1202</v>
      </c>
      <c r="O104" s="2" t="s">
        <v>52</v>
      </c>
      <c r="P104" s="2" t="s">
        <v>52</v>
      </c>
      <c r="Q104" s="2" t="s">
        <v>1202</v>
      </c>
      <c r="R104" s="2" t="s">
        <v>52</v>
      </c>
    </row>
    <row r="105" spans="1:18" ht="30" customHeight="1">
      <c r="A105" s="8" t="s">
        <v>1346</v>
      </c>
      <c r="B105" s="8" t="s">
        <v>1207</v>
      </c>
      <c r="C105" s="8" t="s">
        <v>784</v>
      </c>
      <c r="D105" s="8" t="s">
        <v>458</v>
      </c>
      <c r="E105" s="98">
        <v>38</v>
      </c>
      <c r="F105" s="14">
        <f>일위대가!F654</f>
        <v>38</v>
      </c>
      <c r="G105" s="98">
        <v>1192</v>
      </c>
      <c r="H105" s="14">
        <f>일위대가!H654</f>
        <v>1192</v>
      </c>
      <c r="I105" s="98">
        <v>37</v>
      </c>
      <c r="J105" s="14">
        <f>일위대가!J654</f>
        <v>37</v>
      </c>
      <c r="K105" s="98">
        <v>1267</v>
      </c>
      <c r="L105" s="14">
        <f t="shared" si="3"/>
        <v>1267</v>
      </c>
      <c r="M105" s="8" t="s">
        <v>1345</v>
      </c>
      <c r="N105" s="8" t="s">
        <v>1202</v>
      </c>
      <c r="O105" s="2" t="s">
        <v>52</v>
      </c>
      <c r="P105" s="2" t="s">
        <v>52</v>
      </c>
      <c r="Q105" s="2" t="s">
        <v>1202</v>
      </c>
      <c r="R105" s="2" t="s">
        <v>52</v>
      </c>
    </row>
    <row r="106" spans="1:18" ht="30" customHeight="1">
      <c r="A106" s="8" t="s">
        <v>807</v>
      </c>
      <c r="B106" s="8" t="s">
        <v>216</v>
      </c>
      <c r="C106" s="8" t="s">
        <v>805</v>
      </c>
      <c r="D106" s="8" t="s">
        <v>68</v>
      </c>
      <c r="E106" s="98">
        <v>0</v>
      </c>
      <c r="F106" s="14">
        <f>일위대가!F658</f>
        <v>0</v>
      </c>
      <c r="G106" s="98">
        <v>996</v>
      </c>
      <c r="H106" s="14">
        <f>일위대가!H658</f>
        <v>996</v>
      </c>
      <c r="I106" s="98">
        <v>0</v>
      </c>
      <c r="J106" s="14">
        <f>일위대가!J658</f>
        <v>0</v>
      </c>
      <c r="K106" s="98">
        <v>996</v>
      </c>
      <c r="L106" s="14">
        <f t="shared" si="3"/>
        <v>996</v>
      </c>
      <c r="M106" s="8" t="s">
        <v>806</v>
      </c>
      <c r="N106" s="8" t="s">
        <v>797</v>
      </c>
      <c r="O106" s="2" t="s">
        <v>52</v>
      </c>
      <c r="P106" s="2" t="s">
        <v>52</v>
      </c>
      <c r="Q106" s="2" t="s">
        <v>797</v>
      </c>
      <c r="R106" s="2" t="s">
        <v>52</v>
      </c>
    </row>
    <row r="107" spans="1:18" ht="30" customHeight="1">
      <c r="A107" s="8" t="s">
        <v>850</v>
      </c>
      <c r="B107" s="8" t="s">
        <v>848</v>
      </c>
      <c r="C107" s="8" t="s">
        <v>52</v>
      </c>
      <c r="D107" s="8" t="s">
        <v>121</v>
      </c>
      <c r="E107" s="98">
        <v>0</v>
      </c>
      <c r="F107" s="14">
        <f>일위대가!F664</f>
        <v>0</v>
      </c>
      <c r="G107" s="98">
        <v>7113</v>
      </c>
      <c r="H107" s="14">
        <f>일위대가!H664</f>
        <v>1294</v>
      </c>
      <c r="I107" s="98">
        <v>284</v>
      </c>
      <c r="J107" s="14">
        <f>일위대가!J664</f>
        <v>0</v>
      </c>
      <c r="K107" s="98">
        <v>7397</v>
      </c>
      <c r="L107" s="14">
        <f t="shared" si="3"/>
        <v>1294</v>
      </c>
      <c r="M107" s="8" t="s">
        <v>849</v>
      </c>
      <c r="N107" s="8" t="s">
        <v>1405</v>
      </c>
      <c r="O107" s="2" t="s">
        <v>52</v>
      </c>
      <c r="P107" s="2" t="s">
        <v>52</v>
      </c>
      <c r="Q107" s="2" t="s">
        <v>1405</v>
      </c>
      <c r="R107" s="2" t="s">
        <v>52</v>
      </c>
    </row>
    <row r="108" spans="1:18" ht="30" customHeight="1">
      <c r="A108" s="8" t="s">
        <v>857</v>
      </c>
      <c r="B108" s="8" t="s">
        <v>246</v>
      </c>
      <c r="C108" s="8" t="s">
        <v>855</v>
      </c>
      <c r="D108" s="8" t="s">
        <v>68</v>
      </c>
      <c r="E108" s="98">
        <v>0</v>
      </c>
      <c r="F108" s="14">
        <f>일위대가!F670</f>
        <v>0</v>
      </c>
      <c r="G108" s="98">
        <v>28567</v>
      </c>
      <c r="H108" s="14">
        <f>일위대가!H670</f>
        <v>28567</v>
      </c>
      <c r="I108" s="98">
        <v>571</v>
      </c>
      <c r="J108" s="14">
        <f>일위대가!J670</f>
        <v>571</v>
      </c>
      <c r="K108" s="98">
        <v>29138</v>
      </c>
      <c r="L108" s="14">
        <f t="shared" si="3"/>
        <v>29138</v>
      </c>
      <c r="M108" s="8" t="s">
        <v>856</v>
      </c>
      <c r="N108" s="8" t="s">
        <v>853</v>
      </c>
      <c r="O108" s="2" t="s">
        <v>52</v>
      </c>
      <c r="P108" s="2" t="s">
        <v>52</v>
      </c>
      <c r="Q108" s="2" t="s">
        <v>853</v>
      </c>
      <c r="R108" s="2" t="s">
        <v>52</v>
      </c>
    </row>
    <row r="109" spans="1:18" ht="30" customHeight="1">
      <c r="A109" s="8" t="s">
        <v>889</v>
      </c>
      <c r="B109" s="8" t="s">
        <v>886</v>
      </c>
      <c r="C109" s="8" t="s">
        <v>887</v>
      </c>
      <c r="D109" s="8" t="s">
        <v>99</v>
      </c>
      <c r="E109" s="98">
        <v>0</v>
      </c>
      <c r="F109" s="14">
        <f>일위대가!F676</f>
        <v>0</v>
      </c>
      <c r="G109" s="98">
        <v>100897</v>
      </c>
      <c r="H109" s="14">
        <f>일위대가!H676</f>
        <v>100897</v>
      </c>
      <c r="I109" s="98">
        <v>2017</v>
      </c>
      <c r="J109" s="14">
        <f>일위대가!J676</f>
        <v>2017</v>
      </c>
      <c r="K109" s="98">
        <v>102914</v>
      </c>
      <c r="L109" s="14">
        <f t="shared" si="3"/>
        <v>102914</v>
      </c>
      <c r="M109" s="8" t="s">
        <v>888</v>
      </c>
      <c r="N109" s="8" t="s">
        <v>1416</v>
      </c>
      <c r="O109" s="2" t="s">
        <v>52</v>
      </c>
      <c r="P109" s="2" t="s">
        <v>52</v>
      </c>
      <c r="Q109" s="2" t="s">
        <v>1416</v>
      </c>
      <c r="R109" s="2" t="s">
        <v>52</v>
      </c>
    </row>
    <row r="110" spans="1:18" ht="30" customHeight="1">
      <c r="A110" s="8" t="s">
        <v>929</v>
      </c>
      <c r="B110" s="8" t="s">
        <v>927</v>
      </c>
      <c r="C110" s="8" t="s">
        <v>326</v>
      </c>
      <c r="D110" s="8" t="s">
        <v>68</v>
      </c>
      <c r="E110" s="98">
        <v>36860</v>
      </c>
      <c r="F110" s="14">
        <f>일위대가!F689</f>
        <v>35729</v>
      </c>
      <c r="G110" s="98">
        <v>49560</v>
      </c>
      <c r="H110" s="14">
        <f>일위대가!H689</f>
        <v>46141</v>
      </c>
      <c r="I110" s="98">
        <v>256</v>
      </c>
      <c r="J110" s="14">
        <f>일위대가!J689</f>
        <v>256</v>
      </c>
      <c r="K110" s="98">
        <v>86676</v>
      </c>
      <c r="L110" s="14">
        <f t="shared" si="3"/>
        <v>82126</v>
      </c>
      <c r="M110" s="8" t="s">
        <v>928</v>
      </c>
      <c r="N110" s="8" t="s">
        <v>52</v>
      </c>
      <c r="O110" s="2" t="s">
        <v>52</v>
      </c>
      <c r="P110" s="2" t="s">
        <v>52</v>
      </c>
      <c r="Q110" s="2" t="s">
        <v>52</v>
      </c>
      <c r="R110" s="2" t="s">
        <v>52</v>
      </c>
    </row>
    <row r="111" spans="1:18" ht="30" customHeight="1">
      <c r="A111" s="8" t="s">
        <v>938</v>
      </c>
      <c r="B111" s="8" t="s">
        <v>935</v>
      </c>
      <c r="C111" s="8" t="s">
        <v>936</v>
      </c>
      <c r="D111" s="8" t="s">
        <v>68</v>
      </c>
      <c r="E111" s="98">
        <v>57</v>
      </c>
      <c r="F111" s="14">
        <f>일위대가!F696</f>
        <v>57</v>
      </c>
      <c r="G111" s="98">
        <v>2124</v>
      </c>
      <c r="H111" s="14">
        <f>일위대가!H696</f>
        <v>2124</v>
      </c>
      <c r="I111" s="98">
        <v>0</v>
      </c>
      <c r="J111" s="14">
        <f>일위대가!J696</f>
        <v>0</v>
      </c>
      <c r="K111" s="98">
        <v>2181</v>
      </c>
      <c r="L111" s="14">
        <f t="shared" si="3"/>
        <v>2181</v>
      </c>
      <c r="M111" s="8" t="s">
        <v>937</v>
      </c>
      <c r="N111" s="8" t="s">
        <v>1443</v>
      </c>
      <c r="O111" s="2" t="s">
        <v>52</v>
      </c>
      <c r="P111" s="2" t="s">
        <v>52</v>
      </c>
      <c r="Q111" s="2" t="s">
        <v>1443</v>
      </c>
      <c r="R111" s="2" t="s">
        <v>52</v>
      </c>
    </row>
    <row r="112" spans="1:18" ht="30" customHeight="1">
      <c r="A112" s="8" t="s">
        <v>943</v>
      </c>
      <c r="B112" s="8" t="s">
        <v>940</v>
      </c>
      <c r="C112" s="8" t="s">
        <v>941</v>
      </c>
      <c r="D112" s="8" t="s">
        <v>68</v>
      </c>
      <c r="E112" s="98">
        <v>1165</v>
      </c>
      <c r="F112" s="14">
        <f>일위대가!F701</f>
        <v>1165</v>
      </c>
      <c r="G112" s="98">
        <v>0</v>
      </c>
      <c r="H112" s="14">
        <f>일위대가!H701</f>
        <v>0</v>
      </c>
      <c r="I112" s="98">
        <v>0</v>
      </c>
      <c r="J112" s="14">
        <f>일위대가!J701</f>
        <v>0</v>
      </c>
      <c r="K112" s="98">
        <v>1165</v>
      </c>
      <c r="L112" s="14">
        <f t="shared" si="3"/>
        <v>1165</v>
      </c>
      <c r="M112" s="8" t="s">
        <v>942</v>
      </c>
      <c r="N112" s="8" t="s">
        <v>1455</v>
      </c>
      <c r="O112" s="2" t="s">
        <v>52</v>
      </c>
      <c r="P112" s="2" t="s">
        <v>52</v>
      </c>
      <c r="Q112" s="2" t="s">
        <v>1455</v>
      </c>
      <c r="R112" s="2" t="s">
        <v>52</v>
      </c>
    </row>
    <row r="113" spans="1:18" ht="30" customHeight="1">
      <c r="A113" s="8" t="s">
        <v>947</v>
      </c>
      <c r="B113" s="8" t="s">
        <v>940</v>
      </c>
      <c r="C113" s="8" t="s">
        <v>945</v>
      </c>
      <c r="D113" s="8" t="s">
        <v>68</v>
      </c>
      <c r="E113" s="98">
        <v>0</v>
      </c>
      <c r="F113" s="14">
        <f>일위대가!F708</f>
        <v>0</v>
      </c>
      <c r="G113" s="98">
        <v>5319</v>
      </c>
      <c r="H113" s="14">
        <f>일위대가!H708</f>
        <v>5319</v>
      </c>
      <c r="I113" s="98">
        <v>0</v>
      </c>
      <c r="J113" s="14">
        <f>일위대가!J708</f>
        <v>0</v>
      </c>
      <c r="K113" s="98">
        <v>5319</v>
      </c>
      <c r="L113" s="14">
        <f t="shared" si="3"/>
        <v>5319</v>
      </c>
      <c r="M113" s="8" t="s">
        <v>946</v>
      </c>
      <c r="N113" s="8" t="s">
        <v>1455</v>
      </c>
      <c r="O113" s="2" t="s">
        <v>52</v>
      </c>
      <c r="P113" s="2" t="s">
        <v>52</v>
      </c>
      <c r="Q113" s="2" t="s">
        <v>1455</v>
      </c>
      <c r="R113" s="2" t="s">
        <v>52</v>
      </c>
    </row>
    <row r="114" spans="1:18" ht="30" customHeight="1">
      <c r="A114" s="8" t="s">
        <v>953</v>
      </c>
      <c r="B114" s="8" t="s">
        <v>951</v>
      </c>
      <c r="C114" s="8" t="s">
        <v>52</v>
      </c>
      <c r="D114" s="8" t="s">
        <v>68</v>
      </c>
      <c r="E114" s="98">
        <v>126</v>
      </c>
      <c r="F114" s="14">
        <f>일위대가!F715</f>
        <v>126</v>
      </c>
      <c r="G114" s="98">
        <v>2124</v>
      </c>
      <c r="H114" s="14">
        <f>일위대가!H715</f>
        <v>2124</v>
      </c>
      <c r="I114" s="98">
        <v>0</v>
      </c>
      <c r="J114" s="14">
        <f>일위대가!J715</f>
        <v>0</v>
      </c>
      <c r="K114" s="98">
        <v>2250</v>
      </c>
      <c r="L114" s="14">
        <f t="shared" si="3"/>
        <v>2250</v>
      </c>
      <c r="M114" s="8" t="s">
        <v>952</v>
      </c>
      <c r="N114" s="8" t="s">
        <v>1443</v>
      </c>
      <c r="O114" s="2" t="s">
        <v>52</v>
      </c>
      <c r="P114" s="2" t="s">
        <v>52</v>
      </c>
      <c r="Q114" s="2" t="s">
        <v>1443</v>
      </c>
      <c r="R114" s="2" t="s">
        <v>52</v>
      </c>
    </row>
    <row r="115" spans="1:18" ht="30" customHeight="1">
      <c r="A115" s="8" t="s">
        <v>958</v>
      </c>
      <c r="B115" s="8" t="s">
        <v>955</v>
      </c>
      <c r="C115" s="8" t="s">
        <v>956</v>
      </c>
      <c r="D115" s="8" t="s">
        <v>68</v>
      </c>
      <c r="E115" s="98">
        <v>1500</v>
      </c>
      <c r="F115" s="14">
        <f>일위대가!F722</f>
        <v>1432</v>
      </c>
      <c r="G115" s="98">
        <v>0</v>
      </c>
      <c r="H115" s="14">
        <f>일위대가!H722</f>
        <v>0</v>
      </c>
      <c r="I115" s="98">
        <v>0</v>
      </c>
      <c r="J115" s="14">
        <f>일위대가!J722</f>
        <v>0</v>
      </c>
      <c r="K115" s="98">
        <v>1500</v>
      </c>
      <c r="L115" s="14">
        <f t="shared" si="3"/>
        <v>1432</v>
      </c>
      <c r="M115" s="8" t="s">
        <v>957</v>
      </c>
      <c r="N115" s="8" t="s">
        <v>950</v>
      </c>
      <c r="O115" s="2" t="s">
        <v>52</v>
      </c>
      <c r="P115" s="2" t="s">
        <v>52</v>
      </c>
      <c r="Q115" s="2" t="s">
        <v>950</v>
      </c>
      <c r="R115" s="2" t="s">
        <v>52</v>
      </c>
    </row>
    <row r="116" spans="1:18" ht="30" customHeight="1">
      <c r="A116" s="8" t="s">
        <v>962</v>
      </c>
      <c r="B116" s="8" t="s">
        <v>955</v>
      </c>
      <c r="C116" s="8" t="s">
        <v>960</v>
      </c>
      <c r="D116" s="8" t="s">
        <v>68</v>
      </c>
      <c r="E116" s="98">
        <v>0</v>
      </c>
      <c r="F116" s="14">
        <f>일위대가!F727</f>
        <v>0</v>
      </c>
      <c r="G116" s="98">
        <v>14828</v>
      </c>
      <c r="H116" s="14">
        <f>일위대가!H727</f>
        <v>14828</v>
      </c>
      <c r="I116" s="98">
        <v>0</v>
      </c>
      <c r="J116" s="14">
        <f>일위대가!J727</f>
        <v>0</v>
      </c>
      <c r="K116" s="98">
        <v>14828</v>
      </c>
      <c r="L116" s="14">
        <f t="shared" si="3"/>
        <v>14828</v>
      </c>
      <c r="M116" s="8" t="s">
        <v>961</v>
      </c>
      <c r="N116" s="8" t="s">
        <v>950</v>
      </c>
      <c r="O116" s="2" t="s">
        <v>52</v>
      </c>
      <c r="P116" s="2" t="s">
        <v>52</v>
      </c>
      <c r="Q116" s="2" t="s">
        <v>950</v>
      </c>
      <c r="R116" s="2" t="s">
        <v>52</v>
      </c>
    </row>
    <row r="117" spans="1:18" ht="30" customHeight="1">
      <c r="A117" s="8" t="s">
        <v>970</v>
      </c>
      <c r="B117" s="8" t="s">
        <v>967</v>
      </c>
      <c r="C117" s="8" t="s">
        <v>968</v>
      </c>
      <c r="D117" s="8" t="s">
        <v>68</v>
      </c>
      <c r="E117" s="98">
        <v>6504</v>
      </c>
      <c r="F117" s="14">
        <f>일위대가!F733</f>
        <v>6504</v>
      </c>
      <c r="G117" s="98">
        <v>0</v>
      </c>
      <c r="H117" s="14">
        <f>일위대가!H733</f>
        <v>0</v>
      </c>
      <c r="I117" s="98">
        <v>0</v>
      </c>
      <c r="J117" s="14">
        <f>일위대가!J733</f>
        <v>0</v>
      </c>
      <c r="K117" s="98">
        <v>6504</v>
      </c>
      <c r="L117" s="14">
        <f t="shared" si="3"/>
        <v>6504</v>
      </c>
      <c r="M117" s="8" t="s">
        <v>969</v>
      </c>
      <c r="N117" s="8" t="s">
        <v>965</v>
      </c>
      <c r="O117" s="2" t="s">
        <v>52</v>
      </c>
      <c r="P117" s="2" t="s">
        <v>52</v>
      </c>
      <c r="Q117" s="2" t="s">
        <v>965</v>
      </c>
      <c r="R117" s="2" t="s">
        <v>52</v>
      </c>
    </row>
    <row r="118" spans="1:18" ht="30" customHeight="1">
      <c r="A118" s="8" t="s">
        <v>975</v>
      </c>
      <c r="B118" s="8" t="s">
        <v>972</v>
      </c>
      <c r="C118" s="8" t="s">
        <v>973</v>
      </c>
      <c r="D118" s="8" t="s">
        <v>68</v>
      </c>
      <c r="E118" s="98">
        <v>0</v>
      </c>
      <c r="F118" s="14">
        <f>일위대가!F738</f>
        <v>0</v>
      </c>
      <c r="G118" s="98">
        <v>8852</v>
      </c>
      <c r="H118" s="14">
        <f>일위대가!H738</f>
        <v>8852</v>
      </c>
      <c r="I118" s="98">
        <v>0</v>
      </c>
      <c r="J118" s="14">
        <f>일위대가!J738</f>
        <v>0</v>
      </c>
      <c r="K118" s="98">
        <v>8852</v>
      </c>
      <c r="L118" s="14">
        <f t="shared" si="3"/>
        <v>8852</v>
      </c>
      <c r="M118" s="8" t="s">
        <v>974</v>
      </c>
      <c r="N118" s="8" t="s">
        <v>965</v>
      </c>
      <c r="O118" s="2" t="s">
        <v>52</v>
      </c>
      <c r="P118" s="2" t="s">
        <v>52</v>
      </c>
      <c r="Q118" s="2" t="s">
        <v>965</v>
      </c>
      <c r="R118" s="2" t="s">
        <v>52</v>
      </c>
    </row>
    <row r="119" spans="1:18" ht="30" customHeight="1">
      <c r="A119" s="8" t="s">
        <v>987</v>
      </c>
      <c r="B119" s="8" t="s">
        <v>983</v>
      </c>
      <c r="C119" s="8" t="s">
        <v>984</v>
      </c>
      <c r="D119" s="8" t="s">
        <v>985</v>
      </c>
      <c r="E119" s="98">
        <v>0</v>
      </c>
      <c r="F119" s="14">
        <f>일위대가!F742</f>
        <v>0</v>
      </c>
      <c r="G119" s="98">
        <v>0</v>
      </c>
      <c r="H119" s="14">
        <f>일위대가!H742</f>
        <v>0</v>
      </c>
      <c r="I119" s="98">
        <v>437</v>
      </c>
      <c r="J119" s="14">
        <f>일위대가!J742</f>
        <v>437</v>
      </c>
      <c r="K119" s="98">
        <v>437</v>
      </c>
      <c r="L119" s="14">
        <f t="shared" si="3"/>
        <v>437</v>
      </c>
      <c r="M119" s="8" t="s">
        <v>986</v>
      </c>
      <c r="N119" s="8" t="s">
        <v>1503</v>
      </c>
      <c r="O119" s="2" t="s">
        <v>1102</v>
      </c>
      <c r="P119" s="2" t="s">
        <v>52</v>
      </c>
      <c r="Q119" s="2" t="s">
        <v>1503</v>
      </c>
      <c r="R119" s="2" t="s">
        <v>63</v>
      </c>
    </row>
    <row r="120" spans="1:18" ht="30" customHeight="1">
      <c r="A120" s="8" t="s">
        <v>992</v>
      </c>
      <c r="B120" s="8" t="s">
        <v>989</v>
      </c>
      <c r="C120" s="8" t="s">
        <v>990</v>
      </c>
      <c r="D120" s="8" t="s">
        <v>985</v>
      </c>
      <c r="E120" s="98">
        <v>9328</v>
      </c>
      <c r="F120" s="14">
        <f>일위대가!F749</f>
        <v>9328</v>
      </c>
      <c r="G120" s="98">
        <v>42267</v>
      </c>
      <c r="H120" s="14">
        <f>일위대가!H749</f>
        <v>42267</v>
      </c>
      <c r="I120" s="98">
        <v>2088</v>
      </c>
      <c r="J120" s="14">
        <f>일위대가!J749</f>
        <v>2088</v>
      </c>
      <c r="K120" s="98">
        <v>53683</v>
      </c>
      <c r="L120" s="14">
        <f t="shared" si="3"/>
        <v>53683</v>
      </c>
      <c r="M120" s="8" t="s">
        <v>991</v>
      </c>
      <c r="N120" s="8" t="s">
        <v>1507</v>
      </c>
      <c r="O120" s="2" t="s">
        <v>1102</v>
      </c>
      <c r="P120" s="2" t="s">
        <v>52</v>
      </c>
      <c r="Q120" s="2" t="s">
        <v>1507</v>
      </c>
      <c r="R120" s="2" t="s">
        <v>63</v>
      </c>
    </row>
    <row r="121" spans="1:18" ht="30" customHeight="1">
      <c r="A121" s="8" t="s">
        <v>1004</v>
      </c>
      <c r="B121" s="8" t="s">
        <v>1002</v>
      </c>
      <c r="C121" s="8" t="s">
        <v>551</v>
      </c>
      <c r="D121" s="8" t="s">
        <v>84</v>
      </c>
      <c r="E121" s="98">
        <v>16518</v>
      </c>
      <c r="F121" s="14">
        <f>일위대가!F757</f>
        <v>16518</v>
      </c>
      <c r="G121" s="98">
        <v>227030</v>
      </c>
      <c r="H121" s="14">
        <f>일위대가!H757</f>
        <v>227030</v>
      </c>
      <c r="I121" s="98">
        <v>4739</v>
      </c>
      <c r="J121" s="14">
        <f>일위대가!J757</f>
        <v>4739</v>
      </c>
      <c r="K121" s="98">
        <v>248287</v>
      </c>
      <c r="L121" s="14">
        <f t="shared" si="3"/>
        <v>248287</v>
      </c>
      <c r="M121" s="8" t="s">
        <v>1003</v>
      </c>
      <c r="N121" s="8" t="s">
        <v>1001</v>
      </c>
      <c r="O121" s="2" t="s">
        <v>52</v>
      </c>
      <c r="P121" s="2" t="s">
        <v>52</v>
      </c>
      <c r="Q121" s="2" t="s">
        <v>1001</v>
      </c>
      <c r="R121" s="2" t="s">
        <v>52</v>
      </c>
    </row>
    <row r="122" spans="1:18" ht="30" customHeight="1">
      <c r="A122" s="8" t="s">
        <v>1010</v>
      </c>
      <c r="B122" s="8" t="s">
        <v>1007</v>
      </c>
      <c r="C122" s="8" t="s">
        <v>1008</v>
      </c>
      <c r="D122" s="8" t="s">
        <v>985</v>
      </c>
      <c r="E122" s="98">
        <v>0</v>
      </c>
      <c r="F122" s="14">
        <f>일위대가!F762</f>
        <v>0</v>
      </c>
      <c r="G122" s="98">
        <v>28949</v>
      </c>
      <c r="H122" s="14">
        <f>일위대가!H762</f>
        <v>28949</v>
      </c>
      <c r="I122" s="98">
        <v>1328</v>
      </c>
      <c r="J122" s="14">
        <f>일위대가!J762</f>
        <v>1328</v>
      </c>
      <c r="K122" s="98">
        <v>30277</v>
      </c>
      <c r="L122" s="14">
        <f t="shared" si="3"/>
        <v>30277</v>
      </c>
      <c r="M122" s="8" t="s">
        <v>1009</v>
      </c>
      <c r="N122" s="8" t="s">
        <v>1526</v>
      </c>
      <c r="O122" s="2" t="s">
        <v>1102</v>
      </c>
      <c r="P122" s="2" t="s">
        <v>52</v>
      </c>
      <c r="Q122" s="2" t="s">
        <v>1526</v>
      </c>
      <c r="R122" s="2" t="s">
        <v>63</v>
      </c>
    </row>
    <row r="123" spans="1:18" ht="30" customHeight="1">
      <c r="A123" s="8" t="s">
        <v>1033</v>
      </c>
      <c r="B123" s="8" t="s">
        <v>1031</v>
      </c>
      <c r="C123" s="8" t="s">
        <v>887</v>
      </c>
      <c r="D123" s="8" t="s">
        <v>99</v>
      </c>
      <c r="E123" s="98">
        <v>0</v>
      </c>
      <c r="F123" s="14">
        <f>일위대가!F768</f>
        <v>0</v>
      </c>
      <c r="G123" s="98">
        <v>62728</v>
      </c>
      <c r="H123" s="14">
        <f>일위대가!H768</f>
        <v>62728</v>
      </c>
      <c r="I123" s="98">
        <v>1254</v>
      </c>
      <c r="J123" s="14">
        <f>일위대가!J768</f>
        <v>1254</v>
      </c>
      <c r="K123" s="98">
        <v>63982</v>
      </c>
      <c r="L123" s="14">
        <f t="shared" si="3"/>
        <v>63982</v>
      </c>
      <c r="M123" s="8" t="s">
        <v>1032</v>
      </c>
      <c r="N123" s="8" t="s">
        <v>1534</v>
      </c>
      <c r="O123" s="2" t="s">
        <v>52</v>
      </c>
      <c r="P123" s="2" t="s">
        <v>52</v>
      </c>
      <c r="Q123" s="2" t="s">
        <v>1534</v>
      </c>
      <c r="R123" s="2" t="s">
        <v>52</v>
      </c>
    </row>
  </sheetData>
  <mergeCells count="2">
    <mergeCell ref="A1:N1"/>
    <mergeCell ref="A2:N2"/>
  </mergeCells>
  <phoneticPr fontId="2" type="noConversion"/>
  <pageMargins left="0.98425196850393704" right="0.39370078740157483" top="0.39370078740157483" bottom="0.39370078740157483" header="0.31496062992125984" footer="0"/>
  <pageSetup paperSize="9" scale="85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768"/>
  <sheetViews>
    <sheetView zoomScale="80" zoomScaleNormal="80" workbookViewId="0">
      <selection activeCell="D11" sqref="D11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  <col min="52" max="52" width="12.875" customWidth="1"/>
  </cols>
  <sheetData>
    <row r="1" spans="1:51" s="32" customFormat="1" ht="30" customHeight="1">
      <c r="A1" s="149" t="s">
        <v>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51" ht="30" customHeight="1">
      <c r="A2" s="150" t="s">
        <v>2</v>
      </c>
      <c r="B2" s="150" t="s">
        <v>3</v>
      </c>
      <c r="C2" s="150" t="s">
        <v>4</v>
      </c>
      <c r="D2" s="150" t="s">
        <v>5</v>
      </c>
      <c r="E2" s="150" t="s">
        <v>6</v>
      </c>
      <c r="F2" s="150"/>
      <c r="G2" s="150" t="s">
        <v>9</v>
      </c>
      <c r="H2" s="150"/>
      <c r="I2" s="150" t="s">
        <v>10</v>
      </c>
      <c r="J2" s="150"/>
      <c r="K2" s="150" t="s">
        <v>11</v>
      </c>
      <c r="L2" s="150"/>
      <c r="M2" s="150" t="s">
        <v>12</v>
      </c>
      <c r="N2" s="152" t="s">
        <v>472</v>
      </c>
      <c r="O2" s="152" t="s">
        <v>20</v>
      </c>
      <c r="P2" s="152" t="s">
        <v>22</v>
      </c>
      <c r="Q2" s="152" t="s">
        <v>23</v>
      </c>
      <c r="R2" s="152" t="s">
        <v>24</v>
      </c>
      <c r="S2" s="152" t="s">
        <v>25</v>
      </c>
      <c r="T2" s="152" t="s">
        <v>26</v>
      </c>
      <c r="U2" s="152" t="s">
        <v>27</v>
      </c>
      <c r="V2" s="152" t="s">
        <v>28</v>
      </c>
      <c r="W2" s="152" t="s">
        <v>29</v>
      </c>
      <c r="X2" s="152" t="s">
        <v>30</v>
      </c>
      <c r="Y2" s="152" t="s">
        <v>31</v>
      </c>
      <c r="Z2" s="152" t="s">
        <v>32</v>
      </c>
      <c r="AA2" s="152" t="s">
        <v>33</v>
      </c>
      <c r="AB2" s="152" t="s">
        <v>34</v>
      </c>
      <c r="AC2" s="152" t="s">
        <v>35</v>
      </c>
      <c r="AD2" s="152" t="s">
        <v>36</v>
      </c>
      <c r="AE2" s="152" t="s">
        <v>37</v>
      </c>
      <c r="AF2" s="152" t="s">
        <v>38</v>
      </c>
      <c r="AG2" s="152" t="s">
        <v>39</v>
      </c>
      <c r="AH2" s="152" t="s">
        <v>40</v>
      </c>
      <c r="AI2" s="152" t="s">
        <v>41</v>
      </c>
      <c r="AJ2" s="152" t="s">
        <v>42</v>
      </c>
      <c r="AK2" s="152" t="s">
        <v>43</v>
      </c>
      <c r="AL2" s="152" t="s">
        <v>44</v>
      </c>
      <c r="AM2" s="152" t="s">
        <v>45</v>
      </c>
      <c r="AN2" s="152" t="s">
        <v>46</v>
      </c>
      <c r="AO2" s="152" t="s">
        <v>47</v>
      </c>
      <c r="AP2" s="152" t="s">
        <v>473</v>
      </c>
      <c r="AQ2" s="152" t="s">
        <v>474</v>
      </c>
      <c r="AR2" s="152" t="s">
        <v>475</v>
      </c>
      <c r="AS2" s="152" t="s">
        <v>476</v>
      </c>
      <c r="AT2" s="152" t="s">
        <v>477</v>
      </c>
      <c r="AU2" s="152" t="s">
        <v>478</v>
      </c>
      <c r="AV2" s="152" t="s">
        <v>48</v>
      </c>
      <c r="AW2" s="152" t="s">
        <v>479</v>
      </c>
      <c r="AX2" s="1" t="s">
        <v>471</v>
      </c>
      <c r="AY2" s="1" t="s">
        <v>21</v>
      </c>
    </row>
    <row r="3" spans="1:51" ht="30" customHeight="1">
      <c r="A3" s="150"/>
      <c r="B3" s="150"/>
      <c r="C3" s="150"/>
      <c r="D3" s="150"/>
      <c r="E3" s="55" t="s">
        <v>7</v>
      </c>
      <c r="F3" s="55" t="s">
        <v>8</v>
      </c>
      <c r="G3" s="55" t="s">
        <v>7</v>
      </c>
      <c r="H3" s="55" t="s">
        <v>8</v>
      </c>
      <c r="I3" s="55" t="s">
        <v>7</v>
      </c>
      <c r="J3" s="55" t="s">
        <v>8</v>
      </c>
      <c r="K3" s="55" t="s">
        <v>7</v>
      </c>
      <c r="L3" s="55" t="s">
        <v>8</v>
      </c>
      <c r="M3" s="150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</row>
    <row r="4" spans="1:51" ht="30" customHeight="1">
      <c r="A4" s="154" t="s">
        <v>480</v>
      </c>
      <c r="B4" s="154"/>
      <c r="C4" s="154"/>
      <c r="D4" s="154"/>
      <c r="E4" s="155"/>
      <c r="F4" s="156"/>
      <c r="G4" s="155"/>
      <c r="H4" s="156"/>
      <c r="I4" s="155"/>
      <c r="J4" s="156"/>
      <c r="K4" s="155"/>
      <c r="L4" s="156"/>
      <c r="M4" s="154"/>
      <c r="N4" s="1" t="s">
        <v>62</v>
      </c>
    </row>
    <row r="5" spans="1:51" ht="30" customHeight="1">
      <c r="A5" s="8" t="s">
        <v>482</v>
      </c>
      <c r="B5" s="8" t="s">
        <v>483</v>
      </c>
      <c r="C5" s="8" t="s">
        <v>289</v>
      </c>
      <c r="D5" s="9">
        <v>0.12</v>
      </c>
      <c r="E5" s="13">
        <f>단가대비표!O58</f>
        <v>20400</v>
      </c>
      <c r="F5" s="14">
        <f t="shared" ref="F5:F14" si="0">TRUNC(E5*D5,1)</f>
        <v>2448</v>
      </c>
      <c r="G5" s="13">
        <f>단가대비표!P58</f>
        <v>0</v>
      </c>
      <c r="H5" s="14">
        <f t="shared" ref="H5:H14" si="1">TRUNC(G5*D5,1)</f>
        <v>0</v>
      </c>
      <c r="I5" s="13">
        <f>단가대비표!V58</f>
        <v>0</v>
      </c>
      <c r="J5" s="14">
        <f t="shared" ref="J5:J14" si="2">TRUNC(I5*D5,1)</f>
        <v>0</v>
      </c>
      <c r="K5" s="13">
        <f t="shared" ref="K5:K14" si="3">TRUNC(E5+G5+I5,1)</f>
        <v>20400</v>
      </c>
      <c r="L5" s="14">
        <f t="shared" ref="L5:L14" si="4">TRUNC(F5+H5+J5,1)</f>
        <v>2448</v>
      </c>
      <c r="M5" s="8" t="s">
        <v>52</v>
      </c>
      <c r="N5" s="2" t="s">
        <v>62</v>
      </c>
      <c r="O5" s="2" t="s">
        <v>484</v>
      </c>
      <c r="P5" s="2" t="s">
        <v>64</v>
      </c>
      <c r="Q5" s="2" t="s">
        <v>64</v>
      </c>
      <c r="R5" s="2" t="s">
        <v>63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" t="s">
        <v>52</v>
      </c>
      <c r="AW5" s="2" t="s">
        <v>485</v>
      </c>
      <c r="AX5" s="2" t="s">
        <v>52</v>
      </c>
      <c r="AY5" s="2" t="s">
        <v>52</v>
      </c>
    </row>
    <row r="6" spans="1:51" ht="30" customHeight="1">
      <c r="A6" s="8" t="s">
        <v>482</v>
      </c>
      <c r="B6" s="8" t="s">
        <v>486</v>
      </c>
      <c r="C6" s="8" t="s">
        <v>289</v>
      </c>
      <c r="D6" s="9">
        <v>0.12</v>
      </c>
      <c r="E6" s="13">
        <f>단가대비표!O59</f>
        <v>6100</v>
      </c>
      <c r="F6" s="14">
        <f t="shared" si="0"/>
        <v>732</v>
      </c>
      <c r="G6" s="13">
        <f>단가대비표!P59</f>
        <v>0</v>
      </c>
      <c r="H6" s="14">
        <f t="shared" si="1"/>
        <v>0</v>
      </c>
      <c r="I6" s="13">
        <f>단가대비표!V59</f>
        <v>0</v>
      </c>
      <c r="J6" s="14">
        <f t="shared" si="2"/>
        <v>0</v>
      </c>
      <c r="K6" s="13">
        <f t="shared" si="3"/>
        <v>6100</v>
      </c>
      <c r="L6" s="14">
        <f t="shared" si="4"/>
        <v>732</v>
      </c>
      <c r="M6" s="8" t="s">
        <v>52</v>
      </c>
      <c r="N6" s="2" t="s">
        <v>62</v>
      </c>
      <c r="O6" s="2" t="s">
        <v>487</v>
      </c>
      <c r="P6" s="2" t="s">
        <v>64</v>
      </c>
      <c r="Q6" s="2" t="s">
        <v>64</v>
      </c>
      <c r="R6" s="2" t="s">
        <v>63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52</v>
      </c>
      <c r="AW6" s="2" t="s">
        <v>488</v>
      </c>
      <c r="AX6" s="2" t="s">
        <v>52</v>
      </c>
      <c r="AY6" s="2" t="s">
        <v>52</v>
      </c>
    </row>
    <row r="7" spans="1:51" ht="30" customHeight="1">
      <c r="A7" s="8" t="s">
        <v>482</v>
      </c>
      <c r="B7" s="8" t="s">
        <v>489</v>
      </c>
      <c r="C7" s="8" t="s">
        <v>289</v>
      </c>
      <c r="D7" s="9">
        <v>0.24</v>
      </c>
      <c r="E7" s="13">
        <f>단가대비표!O60</f>
        <v>14900</v>
      </c>
      <c r="F7" s="14">
        <f t="shared" si="0"/>
        <v>3576</v>
      </c>
      <c r="G7" s="13">
        <f>단가대비표!P60</f>
        <v>0</v>
      </c>
      <c r="H7" s="14">
        <f t="shared" si="1"/>
        <v>0</v>
      </c>
      <c r="I7" s="13">
        <f>단가대비표!V60</f>
        <v>0</v>
      </c>
      <c r="J7" s="14">
        <f t="shared" si="2"/>
        <v>0</v>
      </c>
      <c r="K7" s="13">
        <f t="shared" si="3"/>
        <v>14900</v>
      </c>
      <c r="L7" s="14">
        <f t="shared" si="4"/>
        <v>3576</v>
      </c>
      <c r="M7" s="8" t="s">
        <v>52</v>
      </c>
      <c r="N7" s="2" t="s">
        <v>62</v>
      </c>
      <c r="O7" s="2" t="s">
        <v>490</v>
      </c>
      <c r="P7" s="2" t="s">
        <v>64</v>
      </c>
      <c r="Q7" s="2" t="s">
        <v>64</v>
      </c>
      <c r="R7" s="2" t="s">
        <v>63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2" t="s">
        <v>52</v>
      </c>
      <c r="AW7" s="2" t="s">
        <v>491</v>
      </c>
      <c r="AX7" s="2" t="s">
        <v>52</v>
      </c>
      <c r="AY7" s="2" t="s">
        <v>52</v>
      </c>
    </row>
    <row r="8" spans="1:51" ht="30" customHeight="1">
      <c r="A8" s="8" t="s">
        <v>482</v>
      </c>
      <c r="B8" s="8" t="s">
        <v>492</v>
      </c>
      <c r="C8" s="8" t="s">
        <v>289</v>
      </c>
      <c r="D8" s="9">
        <v>0.24</v>
      </c>
      <c r="E8" s="13">
        <f>단가대비표!O63</f>
        <v>2200</v>
      </c>
      <c r="F8" s="14">
        <f t="shared" si="0"/>
        <v>528</v>
      </c>
      <c r="G8" s="13">
        <f>단가대비표!P63</f>
        <v>0</v>
      </c>
      <c r="H8" s="14">
        <f t="shared" si="1"/>
        <v>0</v>
      </c>
      <c r="I8" s="13">
        <f>단가대비표!V63</f>
        <v>0</v>
      </c>
      <c r="J8" s="14">
        <f t="shared" si="2"/>
        <v>0</v>
      </c>
      <c r="K8" s="13">
        <f t="shared" si="3"/>
        <v>2200</v>
      </c>
      <c r="L8" s="14">
        <f t="shared" si="4"/>
        <v>528</v>
      </c>
      <c r="M8" s="8" t="s">
        <v>52</v>
      </c>
      <c r="N8" s="2" t="s">
        <v>62</v>
      </c>
      <c r="O8" s="2" t="s">
        <v>493</v>
      </c>
      <c r="P8" s="2" t="s">
        <v>64</v>
      </c>
      <c r="Q8" s="2" t="s">
        <v>64</v>
      </c>
      <c r="R8" s="2" t="s">
        <v>63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2" t="s">
        <v>52</v>
      </c>
      <c r="AW8" s="2" t="s">
        <v>494</v>
      </c>
      <c r="AX8" s="2" t="s">
        <v>52</v>
      </c>
      <c r="AY8" s="2" t="s">
        <v>52</v>
      </c>
    </row>
    <row r="9" spans="1:51" ht="30" customHeight="1">
      <c r="A9" s="8" t="s">
        <v>482</v>
      </c>
      <c r="B9" s="8" t="s">
        <v>495</v>
      </c>
      <c r="C9" s="8" t="s">
        <v>289</v>
      </c>
      <c r="D9" s="9">
        <v>0.12</v>
      </c>
      <c r="E9" s="13">
        <f>단가대비표!O61</f>
        <v>850</v>
      </c>
      <c r="F9" s="14">
        <f t="shared" si="0"/>
        <v>102</v>
      </c>
      <c r="G9" s="13">
        <f>단가대비표!P61</f>
        <v>0</v>
      </c>
      <c r="H9" s="14">
        <f t="shared" si="1"/>
        <v>0</v>
      </c>
      <c r="I9" s="13">
        <f>단가대비표!V61</f>
        <v>0</v>
      </c>
      <c r="J9" s="14">
        <f t="shared" si="2"/>
        <v>0</v>
      </c>
      <c r="K9" s="13">
        <f t="shared" si="3"/>
        <v>850</v>
      </c>
      <c r="L9" s="14">
        <f t="shared" si="4"/>
        <v>102</v>
      </c>
      <c r="M9" s="8" t="s">
        <v>52</v>
      </c>
      <c r="N9" s="2" t="s">
        <v>62</v>
      </c>
      <c r="O9" s="2" t="s">
        <v>496</v>
      </c>
      <c r="P9" s="2" t="s">
        <v>64</v>
      </c>
      <c r="Q9" s="2" t="s">
        <v>64</v>
      </c>
      <c r="R9" s="2" t="s">
        <v>63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2" t="s">
        <v>52</v>
      </c>
      <c r="AW9" s="2" t="s">
        <v>497</v>
      </c>
      <c r="AX9" s="2" t="s">
        <v>52</v>
      </c>
      <c r="AY9" s="2" t="s">
        <v>52</v>
      </c>
    </row>
    <row r="10" spans="1:51" ht="30" customHeight="1">
      <c r="A10" s="8" t="s">
        <v>482</v>
      </c>
      <c r="B10" s="8" t="s">
        <v>498</v>
      </c>
      <c r="C10" s="8" t="s">
        <v>289</v>
      </c>
      <c r="D10" s="9">
        <v>0.24</v>
      </c>
      <c r="E10" s="13">
        <f>단가대비표!O62</f>
        <v>1200</v>
      </c>
      <c r="F10" s="14">
        <f t="shared" si="0"/>
        <v>288</v>
      </c>
      <c r="G10" s="13">
        <f>단가대비표!P62</f>
        <v>0</v>
      </c>
      <c r="H10" s="14">
        <f t="shared" si="1"/>
        <v>0</v>
      </c>
      <c r="I10" s="13">
        <f>단가대비표!V62</f>
        <v>0</v>
      </c>
      <c r="J10" s="14">
        <f t="shared" si="2"/>
        <v>0</v>
      </c>
      <c r="K10" s="13">
        <f t="shared" si="3"/>
        <v>1200</v>
      </c>
      <c r="L10" s="14">
        <f t="shared" si="4"/>
        <v>288</v>
      </c>
      <c r="M10" s="8" t="s">
        <v>52</v>
      </c>
      <c r="N10" s="2" t="s">
        <v>62</v>
      </c>
      <c r="O10" s="2" t="s">
        <v>499</v>
      </c>
      <c r="P10" s="2" t="s">
        <v>64</v>
      </c>
      <c r="Q10" s="2" t="s">
        <v>64</v>
      </c>
      <c r="R10" s="2" t="s">
        <v>63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2" t="s">
        <v>52</v>
      </c>
      <c r="AW10" s="2" t="s">
        <v>500</v>
      </c>
      <c r="AX10" s="2" t="s">
        <v>52</v>
      </c>
      <c r="AY10" s="2" t="s">
        <v>52</v>
      </c>
    </row>
    <row r="11" spans="1:51" ht="30" customHeight="1">
      <c r="A11" s="8" t="s">
        <v>482</v>
      </c>
      <c r="B11" s="8" t="s">
        <v>501</v>
      </c>
      <c r="C11" s="8" t="s">
        <v>289</v>
      </c>
      <c r="D11" s="9">
        <v>0.36</v>
      </c>
      <c r="E11" s="13">
        <f>단가대비표!O64</f>
        <v>9900</v>
      </c>
      <c r="F11" s="14">
        <f t="shared" si="0"/>
        <v>3564</v>
      </c>
      <c r="G11" s="13">
        <f>단가대비표!P64</f>
        <v>0</v>
      </c>
      <c r="H11" s="14">
        <f t="shared" si="1"/>
        <v>0</v>
      </c>
      <c r="I11" s="13">
        <f>단가대비표!V64</f>
        <v>0</v>
      </c>
      <c r="J11" s="14">
        <f t="shared" si="2"/>
        <v>0</v>
      </c>
      <c r="K11" s="13">
        <f t="shared" si="3"/>
        <v>9900</v>
      </c>
      <c r="L11" s="14">
        <f t="shared" si="4"/>
        <v>3564</v>
      </c>
      <c r="M11" s="8" t="s">
        <v>52</v>
      </c>
      <c r="N11" s="2" t="s">
        <v>62</v>
      </c>
      <c r="O11" s="2" t="s">
        <v>502</v>
      </c>
      <c r="P11" s="2" t="s">
        <v>64</v>
      </c>
      <c r="Q11" s="2" t="s">
        <v>64</v>
      </c>
      <c r="R11" s="2" t="s">
        <v>63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2" t="s">
        <v>52</v>
      </c>
      <c r="AW11" s="2" t="s">
        <v>503</v>
      </c>
      <c r="AX11" s="2" t="s">
        <v>52</v>
      </c>
      <c r="AY11" s="2" t="s">
        <v>52</v>
      </c>
    </row>
    <row r="12" spans="1:51" ht="30" customHeight="1">
      <c r="A12" s="8" t="s">
        <v>482</v>
      </c>
      <c r="B12" s="8" t="s">
        <v>504</v>
      </c>
      <c r="C12" s="8" t="s">
        <v>289</v>
      </c>
      <c r="D12" s="9">
        <v>0.36</v>
      </c>
      <c r="E12" s="13">
        <f>단가대비표!O65</f>
        <v>7200</v>
      </c>
      <c r="F12" s="14">
        <f t="shared" si="0"/>
        <v>2592</v>
      </c>
      <c r="G12" s="13">
        <f>단가대비표!P65</f>
        <v>0</v>
      </c>
      <c r="H12" s="14">
        <f t="shared" si="1"/>
        <v>0</v>
      </c>
      <c r="I12" s="13">
        <f>단가대비표!V65</f>
        <v>0</v>
      </c>
      <c r="J12" s="14">
        <f t="shared" si="2"/>
        <v>0</v>
      </c>
      <c r="K12" s="13">
        <f t="shared" si="3"/>
        <v>7200</v>
      </c>
      <c r="L12" s="14">
        <f t="shared" si="4"/>
        <v>2592</v>
      </c>
      <c r="M12" s="8" t="s">
        <v>52</v>
      </c>
      <c r="N12" s="2" t="s">
        <v>62</v>
      </c>
      <c r="O12" s="2" t="s">
        <v>505</v>
      </c>
      <c r="P12" s="2" t="s">
        <v>64</v>
      </c>
      <c r="Q12" s="2" t="s">
        <v>64</v>
      </c>
      <c r="R12" s="2" t="s">
        <v>63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2" t="s">
        <v>52</v>
      </c>
      <c r="AW12" s="2" t="s">
        <v>506</v>
      </c>
      <c r="AX12" s="2" t="s">
        <v>52</v>
      </c>
      <c r="AY12" s="2" t="s">
        <v>52</v>
      </c>
    </row>
    <row r="13" spans="1:51" ht="30" customHeight="1">
      <c r="A13" s="8" t="s">
        <v>482</v>
      </c>
      <c r="B13" s="8" t="s">
        <v>507</v>
      </c>
      <c r="C13" s="8" t="s">
        <v>508</v>
      </c>
      <c r="D13" s="9">
        <v>0.42</v>
      </c>
      <c r="E13" s="13">
        <f>단가대비표!O66</f>
        <v>18500</v>
      </c>
      <c r="F13" s="14">
        <f t="shared" si="0"/>
        <v>7770</v>
      </c>
      <c r="G13" s="13">
        <f>단가대비표!P66</f>
        <v>0</v>
      </c>
      <c r="H13" s="14">
        <f t="shared" si="1"/>
        <v>0</v>
      </c>
      <c r="I13" s="13">
        <f>단가대비표!V66</f>
        <v>0</v>
      </c>
      <c r="J13" s="14">
        <f t="shared" si="2"/>
        <v>0</v>
      </c>
      <c r="K13" s="13">
        <f t="shared" si="3"/>
        <v>18500</v>
      </c>
      <c r="L13" s="14">
        <f t="shared" si="4"/>
        <v>7770</v>
      </c>
      <c r="M13" s="8" t="s">
        <v>52</v>
      </c>
      <c r="N13" s="2" t="s">
        <v>62</v>
      </c>
      <c r="O13" s="2" t="s">
        <v>509</v>
      </c>
      <c r="P13" s="2" t="s">
        <v>64</v>
      </c>
      <c r="Q13" s="2" t="s">
        <v>64</v>
      </c>
      <c r="R13" s="2" t="s">
        <v>63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2" t="s">
        <v>52</v>
      </c>
      <c r="AW13" s="2" t="s">
        <v>510</v>
      </c>
      <c r="AX13" s="2" t="s">
        <v>52</v>
      </c>
      <c r="AY13" s="2" t="s">
        <v>52</v>
      </c>
    </row>
    <row r="14" spans="1:51" ht="30" customHeight="1">
      <c r="A14" s="8" t="s">
        <v>58</v>
      </c>
      <c r="B14" s="8" t="s">
        <v>511</v>
      </c>
      <c r="C14" s="8" t="s">
        <v>60</v>
      </c>
      <c r="D14" s="9">
        <v>1</v>
      </c>
      <c r="E14" s="13">
        <f>일위대가목록!F58</f>
        <v>0</v>
      </c>
      <c r="F14" s="14">
        <f t="shared" si="0"/>
        <v>0</v>
      </c>
      <c r="G14" s="13">
        <f>일위대가목록!H58</f>
        <v>77934</v>
      </c>
      <c r="H14" s="14">
        <f t="shared" si="1"/>
        <v>77934</v>
      </c>
      <c r="I14" s="13">
        <f>일위대가목록!J58</f>
        <v>0</v>
      </c>
      <c r="J14" s="14">
        <f t="shared" si="2"/>
        <v>0</v>
      </c>
      <c r="K14" s="13">
        <f t="shared" si="3"/>
        <v>77934</v>
      </c>
      <c r="L14" s="14">
        <f t="shared" si="4"/>
        <v>77934</v>
      </c>
      <c r="M14" s="8" t="s">
        <v>512</v>
      </c>
      <c r="N14" s="2" t="s">
        <v>62</v>
      </c>
      <c r="O14" s="2" t="s">
        <v>513</v>
      </c>
      <c r="P14" s="2" t="s">
        <v>63</v>
      </c>
      <c r="Q14" s="2" t="s">
        <v>64</v>
      </c>
      <c r="R14" s="2" t="s">
        <v>64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2" t="s">
        <v>52</v>
      </c>
      <c r="AW14" s="2" t="s">
        <v>514</v>
      </c>
      <c r="AX14" s="2" t="s">
        <v>52</v>
      </c>
      <c r="AY14" s="2" t="s">
        <v>52</v>
      </c>
    </row>
    <row r="15" spans="1:51" ht="30" customHeight="1">
      <c r="A15" s="8" t="s">
        <v>515</v>
      </c>
      <c r="B15" s="8" t="s">
        <v>52</v>
      </c>
      <c r="C15" s="8" t="s">
        <v>52</v>
      </c>
      <c r="D15" s="9"/>
      <c r="E15" s="13"/>
      <c r="F15" s="14">
        <f>TRUNC(SUMIF(N5:N14, N4, F5:F14),0)</f>
        <v>21600</v>
      </c>
      <c r="G15" s="13"/>
      <c r="H15" s="14">
        <f>TRUNC(SUMIF(N5:N14, N4, H5:H14),0)</f>
        <v>77934</v>
      </c>
      <c r="I15" s="13"/>
      <c r="J15" s="14">
        <f>TRUNC(SUMIF(N5:N14, N4, J5:J14),0)</f>
        <v>0</v>
      </c>
      <c r="K15" s="13"/>
      <c r="L15" s="14">
        <f>F15+H15+J15</f>
        <v>99534</v>
      </c>
      <c r="M15" s="8" t="s">
        <v>52</v>
      </c>
      <c r="N15" s="2" t="s">
        <v>79</v>
      </c>
      <c r="O15" s="2" t="s">
        <v>79</v>
      </c>
      <c r="P15" s="2" t="s">
        <v>52</v>
      </c>
      <c r="Q15" s="2" t="s">
        <v>52</v>
      </c>
      <c r="R15" s="2" t="s">
        <v>52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2" t="s">
        <v>52</v>
      </c>
      <c r="AW15" s="2" t="s">
        <v>52</v>
      </c>
      <c r="AX15" s="2" t="s">
        <v>52</v>
      </c>
      <c r="AY15" s="2" t="s">
        <v>52</v>
      </c>
    </row>
    <row r="16" spans="1:51" ht="30" customHeight="1">
      <c r="A16" s="9"/>
      <c r="B16" s="9"/>
      <c r="C16" s="9"/>
      <c r="D16" s="9"/>
      <c r="E16" s="13"/>
      <c r="F16" s="14"/>
      <c r="G16" s="13"/>
      <c r="H16" s="14"/>
      <c r="I16" s="13"/>
      <c r="J16" s="14"/>
      <c r="K16" s="13"/>
      <c r="L16" s="14"/>
      <c r="M16" s="9"/>
    </row>
    <row r="17" spans="1:51" ht="30" customHeight="1">
      <c r="A17" s="154" t="s">
        <v>516</v>
      </c>
      <c r="B17" s="154"/>
      <c r="C17" s="154"/>
      <c r="D17" s="154"/>
      <c r="E17" s="155"/>
      <c r="F17" s="156"/>
      <c r="G17" s="155"/>
      <c r="H17" s="156"/>
      <c r="I17" s="155"/>
      <c r="J17" s="156"/>
      <c r="K17" s="155"/>
      <c r="L17" s="156"/>
      <c r="M17" s="154"/>
      <c r="N17" s="1" t="s">
        <v>70</v>
      </c>
    </row>
    <row r="18" spans="1:51" ht="30" customHeight="1">
      <c r="A18" s="8" t="s">
        <v>518</v>
      </c>
      <c r="B18" s="8" t="s">
        <v>67</v>
      </c>
      <c r="C18" s="8" t="s">
        <v>68</v>
      </c>
      <c r="D18" s="9">
        <v>1.2</v>
      </c>
      <c r="E18" s="13">
        <f>단가대비표!O21</f>
        <v>408</v>
      </c>
      <c r="F18" s="14">
        <f>TRUNC(E18*D18,1)</f>
        <v>489.6</v>
      </c>
      <c r="G18" s="13">
        <f>단가대비표!P21</f>
        <v>0</v>
      </c>
      <c r="H18" s="14">
        <f>TRUNC(G18*D18,1)</f>
        <v>0</v>
      </c>
      <c r="I18" s="13">
        <f>단가대비표!V21</f>
        <v>0</v>
      </c>
      <c r="J18" s="14">
        <f>TRUNC(I18*D18,1)</f>
        <v>0</v>
      </c>
      <c r="K18" s="13">
        <f t="shared" ref="K18:L20" si="5">TRUNC(E18+G18+I18,1)</f>
        <v>408</v>
      </c>
      <c r="L18" s="14">
        <f t="shared" si="5"/>
        <v>489.6</v>
      </c>
      <c r="M18" s="8" t="s">
        <v>52</v>
      </c>
      <c r="N18" s="2" t="s">
        <v>70</v>
      </c>
      <c r="O18" s="2" t="s">
        <v>519</v>
      </c>
      <c r="P18" s="2" t="s">
        <v>64</v>
      </c>
      <c r="Q18" s="2" t="s">
        <v>64</v>
      </c>
      <c r="R18" s="2" t="s">
        <v>63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2" t="s">
        <v>52</v>
      </c>
      <c r="AW18" s="2" t="s">
        <v>520</v>
      </c>
      <c r="AX18" s="2" t="s">
        <v>52</v>
      </c>
      <c r="AY18" s="2" t="s">
        <v>52</v>
      </c>
    </row>
    <row r="19" spans="1:51" ht="30" customHeight="1">
      <c r="A19" s="8" t="s">
        <v>521</v>
      </c>
      <c r="B19" s="8" t="s">
        <v>522</v>
      </c>
      <c r="C19" s="8" t="s">
        <v>458</v>
      </c>
      <c r="D19" s="9">
        <v>0.06</v>
      </c>
      <c r="E19" s="13">
        <f>단가대비표!O76</f>
        <v>7100</v>
      </c>
      <c r="F19" s="14">
        <f>TRUNC(E19*D19,1)</f>
        <v>426</v>
      </c>
      <c r="G19" s="13">
        <f>단가대비표!P76</f>
        <v>0</v>
      </c>
      <c r="H19" s="14">
        <f>TRUNC(G19*D19,1)</f>
        <v>0</v>
      </c>
      <c r="I19" s="13">
        <f>단가대비표!V76</f>
        <v>0</v>
      </c>
      <c r="J19" s="14">
        <f>TRUNC(I19*D19,1)</f>
        <v>0</v>
      </c>
      <c r="K19" s="13">
        <f t="shared" si="5"/>
        <v>7100</v>
      </c>
      <c r="L19" s="14">
        <f t="shared" si="5"/>
        <v>426</v>
      </c>
      <c r="M19" s="8" t="s">
        <v>52</v>
      </c>
      <c r="N19" s="2" t="s">
        <v>70</v>
      </c>
      <c r="O19" s="2" t="s">
        <v>523</v>
      </c>
      <c r="P19" s="2" t="s">
        <v>64</v>
      </c>
      <c r="Q19" s="2" t="s">
        <v>64</v>
      </c>
      <c r="R19" s="2" t="s">
        <v>63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2" t="s">
        <v>52</v>
      </c>
      <c r="AW19" s="2" t="s">
        <v>524</v>
      </c>
      <c r="AX19" s="2" t="s">
        <v>52</v>
      </c>
      <c r="AY19" s="2" t="s">
        <v>52</v>
      </c>
    </row>
    <row r="20" spans="1:51" ht="30" customHeight="1">
      <c r="A20" s="8" t="s">
        <v>525</v>
      </c>
      <c r="B20" s="8" t="s">
        <v>526</v>
      </c>
      <c r="C20" s="8" t="s">
        <v>527</v>
      </c>
      <c r="D20" s="9">
        <v>0.01</v>
      </c>
      <c r="E20" s="13">
        <f>단가대비표!O104</f>
        <v>0</v>
      </c>
      <c r="F20" s="14">
        <f>TRUNC(E20*D20,1)</f>
        <v>0</v>
      </c>
      <c r="G20" s="13">
        <f>단가대비표!P104</f>
        <v>138290</v>
      </c>
      <c r="H20" s="14">
        <f>TRUNC(G20*D20,1)</f>
        <v>1382.9</v>
      </c>
      <c r="I20" s="13">
        <f>단가대비표!V104</f>
        <v>0</v>
      </c>
      <c r="J20" s="14">
        <f>TRUNC(I20*D20,1)</f>
        <v>0</v>
      </c>
      <c r="K20" s="13">
        <f t="shared" si="5"/>
        <v>138290</v>
      </c>
      <c r="L20" s="14">
        <f t="shared" si="5"/>
        <v>1382.9</v>
      </c>
      <c r="M20" s="8" t="s">
        <v>52</v>
      </c>
      <c r="N20" s="2" t="s">
        <v>70</v>
      </c>
      <c r="O20" s="2" t="s">
        <v>528</v>
      </c>
      <c r="P20" s="2" t="s">
        <v>64</v>
      </c>
      <c r="Q20" s="2" t="s">
        <v>64</v>
      </c>
      <c r="R20" s="2" t="s">
        <v>63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2" t="s">
        <v>52</v>
      </c>
      <c r="AW20" s="2" t="s">
        <v>529</v>
      </c>
      <c r="AX20" s="2" t="s">
        <v>52</v>
      </c>
      <c r="AY20" s="2" t="s">
        <v>52</v>
      </c>
    </row>
    <row r="21" spans="1:51" ht="30" customHeight="1">
      <c r="A21" s="8" t="s">
        <v>515</v>
      </c>
      <c r="B21" s="8" t="s">
        <v>52</v>
      </c>
      <c r="C21" s="8" t="s">
        <v>52</v>
      </c>
      <c r="D21" s="9"/>
      <c r="E21" s="13"/>
      <c r="F21" s="14">
        <f>TRUNC(SUMIF(N18:N20, N17, F18:F20),0)</f>
        <v>915</v>
      </c>
      <c r="G21" s="13"/>
      <c r="H21" s="14">
        <f>TRUNC(SUMIF(N18:N20, N17, H18:H20),0)</f>
        <v>1382</v>
      </c>
      <c r="I21" s="13"/>
      <c r="J21" s="14">
        <f>TRUNC(SUMIF(N18:N20, N17, J18:J20),0)</f>
        <v>0</v>
      </c>
      <c r="K21" s="13"/>
      <c r="L21" s="14">
        <f>F21+H21+J21</f>
        <v>2297</v>
      </c>
      <c r="M21" s="8" t="s">
        <v>52</v>
      </c>
      <c r="N21" s="2" t="s">
        <v>79</v>
      </c>
      <c r="O21" s="2" t="s">
        <v>79</v>
      </c>
      <c r="P21" s="2" t="s">
        <v>52</v>
      </c>
      <c r="Q21" s="2" t="s">
        <v>52</v>
      </c>
      <c r="R21" s="2" t="s">
        <v>52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2" t="s">
        <v>52</v>
      </c>
      <c r="AW21" s="2" t="s">
        <v>52</v>
      </c>
      <c r="AX21" s="2" t="s">
        <v>52</v>
      </c>
      <c r="AY21" s="2" t="s">
        <v>52</v>
      </c>
    </row>
    <row r="22" spans="1:51" ht="30" customHeight="1">
      <c r="A22" s="9"/>
      <c r="B22" s="9"/>
      <c r="C22" s="9"/>
      <c r="D22" s="9"/>
      <c r="E22" s="13"/>
      <c r="F22" s="14"/>
      <c r="G22" s="13"/>
      <c r="H22" s="14"/>
      <c r="I22" s="13"/>
      <c r="J22" s="14"/>
      <c r="K22" s="13"/>
      <c r="L22" s="14"/>
      <c r="M22" s="9"/>
    </row>
    <row r="23" spans="1:51" ht="30" customHeight="1">
      <c r="A23" s="154" t="s">
        <v>530</v>
      </c>
      <c r="B23" s="154"/>
      <c r="C23" s="154"/>
      <c r="D23" s="154"/>
      <c r="E23" s="155"/>
      <c r="F23" s="156"/>
      <c r="G23" s="155"/>
      <c r="H23" s="156"/>
      <c r="I23" s="155"/>
      <c r="J23" s="156"/>
      <c r="K23" s="155"/>
      <c r="L23" s="156"/>
      <c r="M23" s="154"/>
      <c r="N23" s="1" t="s">
        <v>76</v>
      </c>
    </row>
    <row r="24" spans="1:51" ht="30" customHeight="1">
      <c r="A24" s="8" t="s">
        <v>525</v>
      </c>
      <c r="B24" s="8" t="s">
        <v>526</v>
      </c>
      <c r="C24" s="8" t="s">
        <v>527</v>
      </c>
      <c r="D24" s="9">
        <v>3.5000000000000003E-2</v>
      </c>
      <c r="E24" s="13">
        <f>단가대비표!O104</f>
        <v>0</v>
      </c>
      <c r="F24" s="14">
        <f>TRUNC(E24*D24,1)</f>
        <v>0</v>
      </c>
      <c r="G24" s="13">
        <f>단가대비표!P104</f>
        <v>138290</v>
      </c>
      <c r="H24" s="14">
        <f>TRUNC(G24*D24,1)</f>
        <v>4840.1000000000004</v>
      </c>
      <c r="I24" s="13">
        <f>단가대비표!V104</f>
        <v>0</v>
      </c>
      <c r="J24" s="14">
        <f>TRUNC(I24*D24,1)</f>
        <v>0</v>
      </c>
      <c r="K24" s="13">
        <f>TRUNC(E24+G24+I24,1)</f>
        <v>138290</v>
      </c>
      <c r="L24" s="14">
        <f>TRUNC(F24+H24+J24,1)</f>
        <v>4840.1000000000004</v>
      </c>
      <c r="M24" s="8" t="s">
        <v>52</v>
      </c>
      <c r="N24" s="2" t="s">
        <v>76</v>
      </c>
      <c r="O24" s="2" t="s">
        <v>528</v>
      </c>
      <c r="P24" s="2" t="s">
        <v>64</v>
      </c>
      <c r="Q24" s="2" t="s">
        <v>64</v>
      </c>
      <c r="R24" s="2" t="s">
        <v>63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2" t="s">
        <v>52</v>
      </c>
      <c r="AW24" s="2" t="s">
        <v>531</v>
      </c>
      <c r="AX24" s="2" t="s">
        <v>52</v>
      </c>
      <c r="AY24" s="2" t="s">
        <v>52</v>
      </c>
    </row>
    <row r="25" spans="1:51" ht="30" customHeight="1">
      <c r="A25" s="8" t="s">
        <v>515</v>
      </c>
      <c r="B25" s="8" t="s">
        <v>52</v>
      </c>
      <c r="C25" s="8" t="s">
        <v>52</v>
      </c>
      <c r="D25" s="9"/>
      <c r="E25" s="13"/>
      <c r="F25" s="14">
        <f>TRUNC(SUMIF(N24:N24, N23, F24:F24),0)</f>
        <v>0</v>
      </c>
      <c r="G25" s="13"/>
      <c r="H25" s="14">
        <f>TRUNC(SUMIF(N24:N24, N23, H24:H24),0)</f>
        <v>4840</v>
      </c>
      <c r="I25" s="13"/>
      <c r="J25" s="14">
        <f>TRUNC(SUMIF(N24:N24, N23, J24:J24),0)</f>
        <v>0</v>
      </c>
      <c r="K25" s="13"/>
      <c r="L25" s="14">
        <f>F25+H25+J25</f>
        <v>4840</v>
      </c>
      <c r="M25" s="8" t="s">
        <v>52</v>
      </c>
      <c r="N25" s="2" t="s">
        <v>79</v>
      </c>
      <c r="O25" s="2" t="s">
        <v>79</v>
      </c>
      <c r="P25" s="2" t="s">
        <v>52</v>
      </c>
      <c r="Q25" s="2" t="s">
        <v>52</v>
      </c>
      <c r="R25" s="2" t="s">
        <v>52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2" t="s">
        <v>52</v>
      </c>
      <c r="AW25" s="2" t="s">
        <v>52</v>
      </c>
      <c r="AX25" s="2" t="s">
        <v>52</v>
      </c>
      <c r="AY25" s="2" t="s">
        <v>52</v>
      </c>
    </row>
    <row r="26" spans="1:51" ht="30" customHeight="1">
      <c r="A26" s="9"/>
      <c r="B26" s="9"/>
      <c r="C26" s="9"/>
      <c r="D26" s="9"/>
      <c r="E26" s="13"/>
      <c r="F26" s="14"/>
      <c r="G26" s="13"/>
      <c r="H26" s="14"/>
      <c r="I26" s="13"/>
      <c r="J26" s="14"/>
      <c r="K26" s="13"/>
      <c r="L26" s="14"/>
      <c r="M26" s="9"/>
    </row>
    <row r="27" spans="1:51" ht="30" customHeight="1">
      <c r="A27" s="154" t="s">
        <v>532</v>
      </c>
      <c r="B27" s="154"/>
      <c r="C27" s="154"/>
      <c r="D27" s="154"/>
      <c r="E27" s="155"/>
      <c r="F27" s="156"/>
      <c r="G27" s="155"/>
      <c r="H27" s="156"/>
      <c r="I27" s="155"/>
      <c r="J27" s="156"/>
      <c r="K27" s="155"/>
      <c r="L27" s="156"/>
      <c r="M27" s="154"/>
      <c r="N27" s="1" t="s">
        <v>90</v>
      </c>
    </row>
    <row r="28" spans="1:51" ht="30" customHeight="1">
      <c r="A28" s="8" t="s">
        <v>534</v>
      </c>
      <c r="B28" s="8" t="s">
        <v>526</v>
      </c>
      <c r="C28" s="8" t="s">
        <v>527</v>
      </c>
      <c r="D28" s="9">
        <v>0.12</v>
      </c>
      <c r="E28" s="13">
        <f>단가대비표!O113</f>
        <v>0</v>
      </c>
      <c r="F28" s="14">
        <f>TRUNC(E28*D28,1)</f>
        <v>0</v>
      </c>
      <c r="G28" s="13">
        <f>단가대비표!P113</f>
        <v>216409</v>
      </c>
      <c r="H28" s="14">
        <f>TRUNC(G28*D28,1)</f>
        <v>25969</v>
      </c>
      <c r="I28" s="13">
        <f>단가대비표!V113</f>
        <v>0</v>
      </c>
      <c r="J28" s="14">
        <f>TRUNC(I28*D28,1)</f>
        <v>0</v>
      </c>
      <c r="K28" s="13">
        <f t="shared" ref="K28:L30" si="6">TRUNC(E28+G28+I28,1)</f>
        <v>216409</v>
      </c>
      <c r="L28" s="14">
        <f t="shared" si="6"/>
        <v>25969</v>
      </c>
      <c r="M28" s="8" t="s">
        <v>52</v>
      </c>
      <c r="N28" s="2" t="s">
        <v>90</v>
      </c>
      <c r="O28" s="2" t="s">
        <v>535</v>
      </c>
      <c r="P28" s="2" t="s">
        <v>64</v>
      </c>
      <c r="Q28" s="2" t="s">
        <v>64</v>
      </c>
      <c r="R28" s="2" t="s">
        <v>63</v>
      </c>
      <c r="S28" s="3"/>
      <c r="T28" s="3"/>
      <c r="U28" s="3"/>
      <c r="V28" s="3">
        <v>1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2" t="s">
        <v>52</v>
      </c>
      <c r="AW28" s="2" t="s">
        <v>536</v>
      </c>
      <c r="AX28" s="2" t="s">
        <v>52</v>
      </c>
      <c r="AY28" s="2" t="s">
        <v>52</v>
      </c>
    </row>
    <row r="29" spans="1:51" ht="30" customHeight="1">
      <c r="A29" s="8" t="s">
        <v>525</v>
      </c>
      <c r="B29" s="8" t="s">
        <v>526</v>
      </c>
      <c r="C29" s="8" t="s">
        <v>527</v>
      </c>
      <c r="D29" s="9">
        <v>0.15</v>
      </c>
      <c r="E29" s="13">
        <f>단가대비표!O104</f>
        <v>0</v>
      </c>
      <c r="F29" s="14">
        <f>TRUNC(E29*D29,1)</f>
        <v>0</v>
      </c>
      <c r="G29" s="13">
        <f>단가대비표!P104</f>
        <v>138290</v>
      </c>
      <c r="H29" s="14">
        <f>TRUNC(G29*D29,1)</f>
        <v>20743.5</v>
      </c>
      <c r="I29" s="13">
        <f>단가대비표!V104</f>
        <v>0</v>
      </c>
      <c r="J29" s="14">
        <f>TRUNC(I29*D29,1)</f>
        <v>0</v>
      </c>
      <c r="K29" s="13">
        <f t="shared" si="6"/>
        <v>138290</v>
      </c>
      <c r="L29" s="14">
        <f t="shared" si="6"/>
        <v>20743.5</v>
      </c>
      <c r="M29" s="8" t="s">
        <v>52</v>
      </c>
      <c r="N29" s="2" t="s">
        <v>90</v>
      </c>
      <c r="O29" s="2" t="s">
        <v>528</v>
      </c>
      <c r="P29" s="2" t="s">
        <v>64</v>
      </c>
      <c r="Q29" s="2" t="s">
        <v>64</v>
      </c>
      <c r="R29" s="2" t="s">
        <v>63</v>
      </c>
      <c r="S29" s="3"/>
      <c r="T29" s="3"/>
      <c r="U29" s="3"/>
      <c r="V29" s="3">
        <v>1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2" t="s">
        <v>52</v>
      </c>
      <c r="AW29" s="2" t="s">
        <v>537</v>
      </c>
      <c r="AX29" s="2" t="s">
        <v>52</v>
      </c>
      <c r="AY29" s="2" t="s">
        <v>52</v>
      </c>
    </row>
    <row r="30" spans="1:51" ht="30" customHeight="1">
      <c r="A30" s="8" t="s">
        <v>538</v>
      </c>
      <c r="B30" s="8" t="s">
        <v>539</v>
      </c>
      <c r="C30" s="8" t="s">
        <v>372</v>
      </c>
      <c r="D30" s="9">
        <v>1</v>
      </c>
      <c r="E30" s="13">
        <v>0</v>
      </c>
      <c r="F30" s="14">
        <f>TRUNC(E30*D30,1)</f>
        <v>0</v>
      </c>
      <c r="G30" s="13">
        <v>0</v>
      </c>
      <c r="H30" s="14">
        <f>TRUNC(G30*D30,1)</f>
        <v>0</v>
      </c>
      <c r="I30" s="13">
        <f>TRUNC(SUMIF(V28:V30, RIGHTB(O30, 1), H28:H30)*U30, 2)</f>
        <v>934.25</v>
      </c>
      <c r="J30" s="14">
        <f>TRUNC(I30*D30,1)</f>
        <v>934.2</v>
      </c>
      <c r="K30" s="13">
        <f t="shared" si="6"/>
        <v>934.2</v>
      </c>
      <c r="L30" s="14">
        <f t="shared" si="6"/>
        <v>934.2</v>
      </c>
      <c r="M30" s="8" t="s">
        <v>52</v>
      </c>
      <c r="N30" s="2" t="s">
        <v>90</v>
      </c>
      <c r="O30" s="2" t="s">
        <v>540</v>
      </c>
      <c r="P30" s="2" t="s">
        <v>64</v>
      </c>
      <c r="Q30" s="2" t="s">
        <v>64</v>
      </c>
      <c r="R30" s="2" t="s">
        <v>64</v>
      </c>
      <c r="S30" s="3">
        <v>1</v>
      </c>
      <c r="T30" s="3">
        <v>2</v>
      </c>
      <c r="U30" s="3">
        <v>0.02</v>
      </c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2" t="s">
        <v>52</v>
      </c>
      <c r="AW30" s="2" t="s">
        <v>541</v>
      </c>
      <c r="AX30" s="2" t="s">
        <v>52</v>
      </c>
      <c r="AY30" s="2" t="s">
        <v>52</v>
      </c>
    </row>
    <row r="31" spans="1:51" ht="30" customHeight="1">
      <c r="A31" s="8" t="s">
        <v>515</v>
      </c>
      <c r="B31" s="8" t="s">
        <v>52</v>
      </c>
      <c r="C31" s="8" t="s">
        <v>52</v>
      </c>
      <c r="D31" s="9"/>
      <c r="E31" s="13"/>
      <c r="F31" s="14">
        <f>TRUNC(SUMIF(N28:N30, N27, F28:F30),0)</f>
        <v>0</v>
      </c>
      <c r="G31" s="13"/>
      <c r="H31" s="14">
        <f>TRUNC(SUMIF(N28:N30, N27, H28:H30),0)</f>
        <v>46712</v>
      </c>
      <c r="I31" s="13"/>
      <c r="J31" s="14">
        <f>TRUNC(SUMIF(N28:N30, N27, J28:J30),0)</f>
        <v>934</v>
      </c>
      <c r="K31" s="13"/>
      <c r="L31" s="14">
        <f>F31+H31+J31</f>
        <v>47646</v>
      </c>
      <c r="M31" s="8" t="s">
        <v>52</v>
      </c>
      <c r="N31" s="2" t="s">
        <v>79</v>
      </c>
      <c r="O31" s="2" t="s">
        <v>79</v>
      </c>
      <c r="P31" s="2" t="s">
        <v>52</v>
      </c>
      <c r="Q31" s="2" t="s">
        <v>52</v>
      </c>
      <c r="R31" s="2" t="s">
        <v>52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2" t="s">
        <v>52</v>
      </c>
      <c r="AW31" s="2" t="s">
        <v>52</v>
      </c>
      <c r="AX31" s="2" t="s">
        <v>52</v>
      </c>
      <c r="AY31" s="2" t="s">
        <v>52</v>
      </c>
    </row>
    <row r="32" spans="1:51" ht="30" customHeight="1">
      <c r="A32" s="9"/>
      <c r="B32" s="9"/>
      <c r="C32" s="9"/>
      <c r="D32" s="9"/>
      <c r="E32" s="13"/>
      <c r="F32" s="14"/>
      <c r="G32" s="13"/>
      <c r="H32" s="14"/>
      <c r="I32" s="13"/>
      <c r="J32" s="14"/>
      <c r="K32" s="13"/>
      <c r="L32" s="14"/>
      <c r="M32" s="9"/>
    </row>
    <row r="33" spans="1:51" ht="30" customHeight="1">
      <c r="A33" s="154" t="s">
        <v>542</v>
      </c>
      <c r="B33" s="154"/>
      <c r="C33" s="154"/>
      <c r="D33" s="154"/>
      <c r="E33" s="155"/>
      <c r="F33" s="156"/>
      <c r="G33" s="155"/>
      <c r="H33" s="156"/>
      <c r="I33" s="155"/>
      <c r="J33" s="156"/>
      <c r="K33" s="155"/>
      <c r="L33" s="156"/>
      <c r="M33" s="154"/>
      <c r="N33" s="1" t="s">
        <v>95</v>
      </c>
    </row>
    <row r="34" spans="1:51" ht="30" customHeight="1">
      <c r="A34" s="8" t="s">
        <v>544</v>
      </c>
      <c r="B34" s="8" t="s">
        <v>526</v>
      </c>
      <c r="C34" s="8" t="s">
        <v>527</v>
      </c>
      <c r="D34" s="9">
        <v>0.23</v>
      </c>
      <c r="E34" s="13">
        <f>단가대비표!O105</f>
        <v>0</v>
      </c>
      <c r="F34" s="14">
        <f>TRUNC(E34*D34,1)</f>
        <v>0</v>
      </c>
      <c r="G34" s="13">
        <f>단가대비표!P105</f>
        <v>166063</v>
      </c>
      <c r="H34" s="14">
        <f>TRUNC(G34*D34,1)</f>
        <v>38194.400000000001</v>
      </c>
      <c r="I34" s="13">
        <f>단가대비표!V105</f>
        <v>0</v>
      </c>
      <c r="J34" s="14">
        <f>TRUNC(I34*D34,1)</f>
        <v>0</v>
      </c>
      <c r="K34" s="13">
        <f>TRUNC(E34+G34+I34,1)</f>
        <v>166063</v>
      </c>
      <c r="L34" s="14">
        <f>TRUNC(F34+H34+J34,1)</f>
        <v>38194.400000000001</v>
      </c>
      <c r="M34" s="8" t="s">
        <v>52</v>
      </c>
      <c r="N34" s="2" t="s">
        <v>95</v>
      </c>
      <c r="O34" s="2" t="s">
        <v>545</v>
      </c>
      <c r="P34" s="2" t="s">
        <v>64</v>
      </c>
      <c r="Q34" s="2" t="s">
        <v>64</v>
      </c>
      <c r="R34" s="2" t="s">
        <v>63</v>
      </c>
      <c r="S34" s="3"/>
      <c r="T34" s="3"/>
      <c r="U34" s="3"/>
      <c r="V34" s="3">
        <v>1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2" t="s">
        <v>52</v>
      </c>
      <c r="AW34" s="2" t="s">
        <v>546</v>
      </c>
      <c r="AX34" s="2" t="s">
        <v>52</v>
      </c>
      <c r="AY34" s="2" t="s">
        <v>52</v>
      </c>
    </row>
    <row r="35" spans="1:51" ht="30" customHeight="1">
      <c r="A35" s="8" t="s">
        <v>538</v>
      </c>
      <c r="B35" s="8" t="s">
        <v>547</v>
      </c>
      <c r="C35" s="8" t="s">
        <v>372</v>
      </c>
      <c r="D35" s="9">
        <v>1</v>
      </c>
      <c r="E35" s="13">
        <f>TRUNC(SUMIF(V34:V35, RIGHTB(O35, 1), H34:H35)*U35, 2)</f>
        <v>1145.83</v>
      </c>
      <c r="F35" s="14">
        <f>TRUNC(E35*D35,1)</f>
        <v>1145.8</v>
      </c>
      <c r="G35" s="13">
        <v>0</v>
      </c>
      <c r="H35" s="14">
        <f>TRUNC(G35*D35,1)</f>
        <v>0</v>
      </c>
      <c r="I35" s="13">
        <v>0</v>
      </c>
      <c r="J35" s="14">
        <f>TRUNC(I35*D35,1)</f>
        <v>0</v>
      </c>
      <c r="K35" s="13">
        <f>TRUNC(E35+G35+I35,1)</f>
        <v>1145.8</v>
      </c>
      <c r="L35" s="14">
        <f>TRUNC(F35+H35+J35,1)</f>
        <v>1145.8</v>
      </c>
      <c r="M35" s="8" t="s">
        <v>52</v>
      </c>
      <c r="N35" s="2" t="s">
        <v>95</v>
      </c>
      <c r="O35" s="2" t="s">
        <v>540</v>
      </c>
      <c r="P35" s="2" t="s">
        <v>64</v>
      </c>
      <c r="Q35" s="2" t="s">
        <v>64</v>
      </c>
      <c r="R35" s="2" t="s">
        <v>64</v>
      </c>
      <c r="S35" s="3">
        <v>1</v>
      </c>
      <c r="T35" s="3">
        <v>0</v>
      </c>
      <c r="U35" s="3">
        <v>0.03</v>
      </c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2" t="s">
        <v>52</v>
      </c>
      <c r="AW35" s="2" t="s">
        <v>548</v>
      </c>
      <c r="AX35" s="2" t="s">
        <v>52</v>
      </c>
      <c r="AY35" s="2" t="s">
        <v>52</v>
      </c>
    </row>
    <row r="36" spans="1:51" ht="30" customHeight="1">
      <c r="A36" s="8" t="s">
        <v>515</v>
      </c>
      <c r="B36" s="8" t="s">
        <v>52</v>
      </c>
      <c r="C36" s="8" t="s">
        <v>52</v>
      </c>
      <c r="D36" s="9"/>
      <c r="E36" s="13"/>
      <c r="F36" s="14">
        <f>TRUNC(SUMIF(N34:N35, N33, F34:F35),0)</f>
        <v>1145</v>
      </c>
      <c r="G36" s="13"/>
      <c r="H36" s="14">
        <f>TRUNC(SUMIF(N34:N35, N33, H34:H35),0)</f>
        <v>38194</v>
      </c>
      <c r="I36" s="13"/>
      <c r="J36" s="14">
        <f>TRUNC(SUMIF(N34:N35, N33, J34:J35),0)</f>
        <v>0</v>
      </c>
      <c r="K36" s="13"/>
      <c r="L36" s="14">
        <f>F36+H36+J36</f>
        <v>39339</v>
      </c>
      <c r="M36" s="8" t="s">
        <v>52</v>
      </c>
      <c r="N36" s="2" t="s">
        <v>79</v>
      </c>
      <c r="O36" s="2" t="s">
        <v>79</v>
      </c>
      <c r="P36" s="2" t="s">
        <v>52</v>
      </c>
      <c r="Q36" s="2" t="s">
        <v>52</v>
      </c>
      <c r="R36" s="2" t="s">
        <v>52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2" t="s">
        <v>52</v>
      </c>
      <c r="AW36" s="2" t="s">
        <v>52</v>
      </c>
      <c r="AX36" s="2" t="s">
        <v>52</v>
      </c>
      <c r="AY36" s="2" t="s">
        <v>52</v>
      </c>
    </row>
    <row r="37" spans="1:51" ht="30" customHeight="1">
      <c r="A37" s="9"/>
      <c r="B37" s="9"/>
      <c r="C37" s="9"/>
      <c r="D37" s="9"/>
      <c r="E37" s="13"/>
      <c r="F37" s="14"/>
      <c r="G37" s="13"/>
      <c r="H37" s="14"/>
      <c r="I37" s="13"/>
      <c r="J37" s="14"/>
      <c r="K37" s="13"/>
      <c r="L37" s="14"/>
      <c r="M37" s="9"/>
    </row>
    <row r="38" spans="1:51" ht="30" customHeight="1">
      <c r="A38" s="154" t="s">
        <v>549</v>
      </c>
      <c r="B38" s="154"/>
      <c r="C38" s="154"/>
      <c r="D38" s="154"/>
      <c r="E38" s="155"/>
      <c r="F38" s="156"/>
      <c r="G38" s="155"/>
      <c r="H38" s="156"/>
      <c r="I38" s="155"/>
      <c r="J38" s="156"/>
      <c r="K38" s="155"/>
      <c r="L38" s="156"/>
      <c r="M38" s="154"/>
      <c r="N38" s="1" t="s">
        <v>101</v>
      </c>
    </row>
    <row r="39" spans="1:51" ht="30" customHeight="1">
      <c r="A39" s="8" t="s">
        <v>82</v>
      </c>
      <c r="B39" s="8" t="s">
        <v>83</v>
      </c>
      <c r="C39" s="8" t="s">
        <v>84</v>
      </c>
      <c r="D39" s="9">
        <v>3.15E-2</v>
      </c>
      <c r="E39" s="13">
        <f>단가대비표!O33</f>
        <v>62045</v>
      </c>
      <c r="F39" s="14">
        <f t="shared" ref="F39:F44" si="7">TRUNC(E39*D39,1)</f>
        <v>1954.4</v>
      </c>
      <c r="G39" s="13">
        <f>단가대비표!P33</f>
        <v>0</v>
      </c>
      <c r="H39" s="14">
        <f t="shared" ref="H39:H44" si="8">TRUNC(G39*D39,1)</f>
        <v>0</v>
      </c>
      <c r="I39" s="13">
        <f>단가대비표!V33</f>
        <v>0</v>
      </c>
      <c r="J39" s="14">
        <f t="shared" ref="J39:J44" si="9">TRUNC(I39*D39,1)</f>
        <v>0</v>
      </c>
      <c r="K39" s="13">
        <f t="shared" ref="K39:L44" si="10">TRUNC(E39+G39+I39,1)</f>
        <v>62045</v>
      </c>
      <c r="L39" s="14">
        <f t="shared" si="10"/>
        <v>1954.4</v>
      </c>
      <c r="M39" s="8" t="s">
        <v>52</v>
      </c>
      <c r="N39" s="2" t="s">
        <v>101</v>
      </c>
      <c r="O39" s="2" t="s">
        <v>85</v>
      </c>
      <c r="P39" s="2" t="s">
        <v>64</v>
      </c>
      <c r="Q39" s="2" t="s">
        <v>64</v>
      </c>
      <c r="R39" s="2" t="s">
        <v>63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2" t="s">
        <v>52</v>
      </c>
      <c r="AW39" s="2" t="s">
        <v>550</v>
      </c>
      <c r="AX39" s="2" t="s">
        <v>52</v>
      </c>
      <c r="AY39" s="2" t="s">
        <v>52</v>
      </c>
    </row>
    <row r="40" spans="1:51" ht="30" customHeight="1">
      <c r="A40" s="8" t="s">
        <v>87</v>
      </c>
      <c r="B40" s="8" t="s">
        <v>551</v>
      </c>
      <c r="C40" s="8" t="s">
        <v>84</v>
      </c>
      <c r="D40" s="9">
        <v>3.15E-2</v>
      </c>
      <c r="E40" s="13">
        <f>일위대가목록!F59</f>
        <v>0</v>
      </c>
      <c r="F40" s="14">
        <f t="shared" si="7"/>
        <v>0</v>
      </c>
      <c r="G40" s="13">
        <f>일위대가목록!H59</f>
        <v>52423</v>
      </c>
      <c r="H40" s="14">
        <f t="shared" si="8"/>
        <v>1651.3</v>
      </c>
      <c r="I40" s="13">
        <f>일위대가목록!J59</f>
        <v>1048</v>
      </c>
      <c r="J40" s="14">
        <f t="shared" si="9"/>
        <v>33</v>
      </c>
      <c r="K40" s="13">
        <f t="shared" si="10"/>
        <v>53471</v>
      </c>
      <c r="L40" s="14">
        <f t="shared" si="10"/>
        <v>1684.3</v>
      </c>
      <c r="M40" s="8" t="s">
        <v>552</v>
      </c>
      <c r="N40" s="2" t="s">
        <v>101</v>
      </c>
      <c r="O40" s="2" t="s">
        <v>553</v>
      </c>
      <c r="P40" s="2" t="s">
        <v>63</v>
      </c>
      <c r="Q40" s="2" t="s">
        <v>64</v>
      </c>
      <c r="R40" s="2" t="s">
        <v>64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2" t="s">
        <v>52</v>
      </c>
      <c r="AW40" s="2" t="s">
        <v>554</v>
      </c>
      <c r="AX40" s="2" t="s">
        <v>52</v>
      </c>
      <c r="AY40" s="2" t="s">
        <v>52</v>
      </c>
    </row>
    <row r="41" spans="1:51" ht="30" customHeight="1">
      <c r="A41" s="8" t="s">
        <v>555</v>
      </c>
      <c r="B41" s="8" t="s">
        <v>556</v>
      </c>
      <c r="C41" s="8" t="s">
        <v>432</v>
      </c>
      <c r="D41" s="9">
        <v>4.5999999999999999E-3</v>
      </c>
      <c r="E41" s="13">
        <f>단가대비표!O24</f>
        <v>615000</v>
      </c>
      <c r="F41" s="14">
        <f t="shared" si="7"/>
        <v>2829</v>
      </c>
      <c r="G41" s="13">
        <f>단가대비표!P24</f>
        <v>0</v>
      </c>
      <c r="H41" s="14">
        <f t="shared" si="8"/>
        <v>0</v>
      </c>
      <c r="I41" s="13">
        <f>단가대비표!V24</f>
        <v>0</v>
      </c>
      <c r="J41" s="14">
        <f t="shared" si="9"/>
        <v>0</v>
      </c>
      <c r="K41" s="13">
        <f t="shared" si="10"/>
        <v>615000</v>
      </c>
      <c r="L41" s="14">
        <f t="shared" si="10"/>
        <v>2829</v>
      </c>
      <c r="M41" s="8" t="s">
        <v>52</v>
      </c>
      <c r="N41" s="2" t="s">
        <v>101</v>
      </c>
      <c r="O41" s="2" t="s">
        <v>557</v>
      </c>
      <c r="P41" s="2" t="s">
        <v>64</v>
      </c>
      <c r="Q41" s="2" t="s">
        <v>64</v>
      </c>
      <c r="R41" s="2" t="s">
        <v>63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2" t="s">
        <v>52</v>
      </c>
      <c r="AW41" s="2" t="s">
        <v>558</v>
      </c>
      <c r="AX41" s="2" t="s">
        <v>52</v>
      </c>
      <c r="AY41" s="2" t="s">
        <v>52</v>
      </c>
    </row>
    <row r="42" spans="1:51" ht="30" customHeight="1">
      <c r="A42" s="8" t="s">
        <v>559</v>
      </c>
      <c r="B42" s="8" t="s">
        <v>560</v>
      </c>
      <c r="C42" s="8" t="s">
        <v>432</v>
      </c>
      <c r="D42" s="9">
        <v>4.4999999999999997E-3</v>
      </c>
      <c r="E42" s="13">
        <f>일위대가목록!F60</f>
        <v>11763</v>
      </c>
      <c r="F42" s="14">
        <f t="shared" si="7"/>
        <v>52.9</v>
      </c>
      <c r="G42" s="13">
        <f>일위대가목록!H60</f>
        <v>749342</v>
      </c>
      <c r="H42" s="14">
        <f t="shared" si="8"/>
        <v>3372</v>
      </c>
      <c r="I42" s="13">
        <f>일위대가목록!J60</f>
        <v>0</v>
      </c>
      <c r="J42" s="14">
        <f t="shared" si="9"/>
        <v>0</v>
      </c>
      <c r="K42" s="13">
        <f t="shared" si="10"/>
        <v>761105</v>
      </c>
      <c r="L42" s="14">
        <f t="shared" si="10"/>
        <v>3424.9</v>
      </c>
      <c r="M42" s="8" t="s">
        <v>561</v>
      </c>
      <c r="N42" s="2" t="s">
        <v>101</v>
      </c>
      <c r="O42" s="2" t="s">
        <v>562</v>
      </c>
      <c r="P42" s="2" t="s">
        <v>63</v>
      </c>
      <c r="Q42" s="2" t="s">
        <v>64</v>
      </c>
      <c r="R42" s="2" t="s">
        <v>64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2" t="s">
        <v>52</v>
      </c>
      <c r="AW42" s="2" t="s">
        <v>563</v>
      </c>
      <c r="AX42" s="2" t="s">
        <v>52</v>
      </c>
      <c r="AY42" s="2" t="s">
        <v>52</v>
      </c>
    </row>
    <row r="43" spans="1:51" ht="30" customHeight="1">
      <c r="A43" s="8" t="s">
        <v>564</v>
      </c>
      <c r="B43" s="8" t="s">
        <v>565</v>
      </c>
      <c r="C43" s="8" t="s">
        <v>289</v>
      </c>
      <c r="D43" s="9">
        <v>0.1</v>
      </c>
      <c r="E43" s="13">
        <f>일위대가목록!F61</f>
        <v>3435</v>
      </c>
      <c r="F43" s="14">
        <f t="shared" si="7"/>
        <v>343.5</v>
      </c>
      <c r="G43" s="13">
        <f>일위대가목록!H61</f>
        <v>27291</v>
      </c>
      <c r="H43" s="14">
        <f t="shared" si="8"/>
        <v>2729.1</v>
      </c>
      <c r="I43" s="13">
        <f>일위대가목록!J61</f>
        <v>1194</v>
      </c>
      <c r="J43" s="14">
        <f t="shared" si="9"/>
        <v>119.4</v>
      </c>
      <c r="K43" s="13">
        <f t="shared" si="10"/>
        <v>31920</v>
      </c>
      <c r="L43" s="14">
        <f t="shared" si="10"/>
        <v>3192</v>
      </c>
      <c r="M43" s="8" t="s">
        <v>566</v>
      </c>
      <c r="N43" s="2" t="s">
        <v>101</v>
      </c>
      <c r="O43" s="2" t="s">
        <v>567</v>
      </c>
      <c r="P43" s="2" t="s">
        <v>63</v>
      </c>
      <c r="Q43" s="2" t="s">
        <v>64</v>
      </c>
      <c r="R43" s="2" t="s">
        <v>64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2" t="s">
        <v>52</v>
      </c>
      <c r="AW43" s="2" t="s">
        <v>568</v>
      </c>
      <c r="AX43" s="2" t="s">
        <v>52</v>
      </c>
      <c r="AY43" s="2" t="s">
        <v>52</v>
      </c>
    </row>
    <row r="44" spans="1:51" ht="30" customHeight="1">
      <c r="A44" s="8" t="s">
        <v>569</v>
      </c>
      <c r="B44" s="8" t="s">
        <v>570</v>
      </c>
      <c r="C44" s="8" t="s">
        <v>68</v>
      </c>
      <c r="D44" s="9">
        <v>0.25</v>
      </c>
      <c r="E44" s="13">
        <f>일위대가목록!F62</f>
        <v>13279</v>
      </c>
      <c r="F44" s="14">
        <f t="shared" si="7"/>
        <v>3319.7</v>
      </c>
      <c r="G44" s="13">
        <f>일위대가목록!H62</f>
        <v>54945</v>
      </c>
      <c r="H44" s="14">
        <f t="shared" si="8"/>
        <v>13736.2</v>
      </c>
      <c r="I44" s="13">
        <f>일위대가목록!J62</f>
        <v>457</v>
      </c>
      <c r="J44" s="14">
        <f t="shared" si="9"/>
        <v>114.2</v>
      </c>
      <c r="K44" s="13">
        <f t="shared" si="10"/>
        <v>68681</v>
      </c>
      <c r="L44" s="14">
        <f t="shared" si="10"/>
        <v>17170.099999999999</v>
      </c>
      <c r="M44" s="8" t="s">
        <v>571</v>
      </c>
      <c r="N44" s="2" t="s">
        <v>101</v>
      </c>
      <c r="O44" s="2" t="s">
        <v>572</v>
      </c>
      <c r="P44" s="2" t="s">
        <v>63</v>
      </c>
      <c r="Q44" s="2" t="s">
        <v>64</v>
      </c>
      <c r="R44" s="2" t="s">
        <v>64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2" t="s">
        <v>52</v>
      </c>
      <c r="AW44" s="2" t="s">
        <v>573</v>
      </c>
      <c r="AX44" s="2" t="s">
        <v>52</v>
      </c>
      <c r="AY44" s="2" t="s">
        <v>52</v>
      </c>
    </row>
    <row r="45" spans="1:51" ht="30" customHeight="1">
      <c r="A45" s="8" t="s">
        <v>515</v>
      </c>
      <c r="B45" s="8" t="s">
        <v>52</v>
      </c>
      <c r="C45" s="8" t="s">
        <v>52</v>
      </c>
      <c r="D45" s="9"/>
      <c r="E45" s="13"/>
      <c r="F45" s="14">
        <f>TRUNC(SUMIF(N39:N44, N38, F39:F44),0)</f>
        <v>8499</v>
      </c>
      <c r="G45" s="13"/>
      <c r="H45" s="14">
        <f>TRUNC(SUMIF(N39:N44, N38, H39:H44),0)</f>
        <v>21488</v>
      </c>
      <c r="I45" s="13"/>
      <c r="J45" s="14">
        <f>TRUNC(SUMIF(N39:N44, N38, J39:J44),0)</f>
        <v>266</v>
      </c>
      <c r="K45" s="13"/>
      <c r="L45" s="14">
        <f>F45+H45+J45</f>
        <v>30253</v>
      </c>
      <c r="M45" s="8" t="s">
        <v>52</v>
      </c>
      <c r="N45" s="2" t="s">
        <v>79</v>
      </c>
      <c r="O45" s="2" t="s">
        <v>79</v>
      </c>
      <c r="P45" s="2" t="s">
        <v>52</v>
      </c>
      <c r="Q45" s="2" t="s">
        <v>52</v>
      </c>
      <c r="R45" s="2" t="s">
        <v>52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2" t="s">
        <v>52</v>
      </c>
      <c r="AW45" s="2" t="s">
        <v>52</v>
      </c>
      <c r="AX45" s="2" t="s">
        <v>52</v>
      </c>
      <c r="AY45" s="2" t="s">
        <v>52</v>
      </c>
    </row>
    <row r="46" spans="1:51" ht="30" customHeight="1">
      <c r="A46" s="9"/>
      <c r="B46" s="9"/>
      <c r="C46" s="9"/>
      <c r="D46" s="9"/>
      <c r="E46" s="13"/>
      <c r="F46" s="14"/>
      <c r="G46" s="13"/>
      <c r="H46" s="14"/>
      <c r="I46" s="13"/>
      <c r="J46" s="14"/>
      <c r="K46" s="13"/>
      <c r="L46" s="14"/>
      <c r="M46" s="9"/>
    </row>
    <row r="47" spans="1:51" ht="30" customHeight="1">
      <c r="A47" s="154" t="s">
        <v>574</v>
      </c>
      <c r="B47" s="154"/>
      <c r="C47" s="154"/>
      <c r="D47" s="154"/>
      <c r="E47" s="155"/>
      <c r="F47" s="156"/>
      <c r="G47" s="155"/>
      <c r="H47" s="156"/>
      <c r="I47" s="155"/>
      <c r="J47" s="156"/>
      <c r="K47" s="155"/>
      <c r="L47" s="156"/>
      <c r="M47" s="154"/>
      <c r="N47" s="1" t="s">
        <v>113</v>
      </c>
    </row>
    <row r="48" spans="1:51" ht="30" customHeight="1">
      <c r="A48" s="8" t="s">
        <v>576</v>
      </c>
      <c r="B48" s="8" t="s">
        <v>577</v>
      </c>
      <c r="C48" s="8" t="s">
        <v>527</v>
      </c>
      <c r="D48" s="9">
        <v>0.11</v>
      </c>
      <c r="E48" s="13">
        <f>단가대비표!O115</f>
        <v>0</v>
      </c>
      <c r="F48" s="14">
        <f>TRUNC(E48*D48,1)</f>
        <v>0</v>
      </c>
      <c r="G48" s="13">
        <f>단가대비표!P115</f>
        <v>209720</v>
      </c>
      <c r="H48" s="14">
        <f>TRUNC(G48*D48,1)</f>
        <v>23069.200000000001</v>
      </c>
      <c r="I48" s="13">
        <f>단가대비표!V115</f>
        <v>0</v>
      </c>
      <c r="J48" s="14">
        <f>TRUNC(I48*D48,1)</f>
        <v>0</v>
      </c>
      <c r="K48" s="13">
        <f t="shared" ref="K48:L52" si="11">TRUNC(E48+G48+I48,1)</f>
        <v>209720</v>
      </c>
      <c r="L48" s="14">
        <f t="shared" si="11"/>
        <v>23069.200000000001</v>
      </c>
      <c r="M48" s="8" t="s">
        <v>52</v>
      </c>
      <c r="N48" s="2" t="s">
        <v>113</v>
      </c>
      <c r="O48" s="2" t="s">
        <v>578</v>
      </c>
      <c r="P48" s="2" t="s">
        <v>64</v>
      </c>
      <c r="Q48" s="2" t="s">
        <v>64</v>
      </c>
      <c r="R48" s="2" t="s">
        <v>63</v>
      </c>
      <c r="S48" s="3"/>
      <c r="T48" s="3"/>
      <c r="U48" s="3"/>
      <c r="V48" s="3">
        <v>1</v>
      </c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2" t="s">
        <v>52</v>
      </c>
      <c r="AW48" s="2" t="s">
        <v>579</v>
      </c>
      <c r="AX48" s="2" t="s">
        <v>52</v>
      </c>
      <c r="AY48" s="2" t="s">
        <v>52</v>
      </c>
    </row>
    <row r="49" spans="1:51" ht="30" customHeight="1">
      <c r="A49" s="8" t="s">
        <v>525</v>
      </c>
      <c r="B49" s="8" t="s">
        <v>526</v>
      </c>
      <c r="C49" s="8" t="s">
        <v>527</v>
      </c>
      <c r="D49" s="9">
        <v>0.03</v>
      </c>
      <c r="E49" s="13">
        <f>단가대비표!O104</f>
        <v>0</v>
      </c>
      <c r="F49" s="14">
        <f>TRUNC(E49*D49,1)</f>
        <v>0</v>
      </c>
      <c r="G49" s="13">
        <f>단가대비표!P104</f>
        <v>138290</v>
      </c>
      <c r="H49" s="14">
        <f>TRUNC(G49*D49,1)</f>
        <v>4148.7</v>
      </c>
      <c r="I49" s="13">
        <f>단가대비표!V104</f>
        <v>0</v>
      </c>
      <c r="J49" s="14">
        <f>TRUNC(I49*D49,1)</f>
        <v>0</v>
      </c>
      <c r="K49" s="13">
        <f t="shared" si="11"/>
        <v>138290</v>
      </c>
      <c r="L49" s="14">
        <f t="shared" si="11"/>
        <v>4148.7</v>
      </c>
      <c r="M49" s="8" t="s">
        <v>52</v>
      </c>
      <c r="N49" s="2" t="s">
        <v>113</v>
      </c>
      <c r="O49" s="2" t="s">
        <v>528</v>
      </c>
      <c r="P49" s="2" t="s">
        <v>64</v>
      </c>
      <c r="Q49" s="2" t="s">
        <v>64</v>
      </c>
      <c r="R49" s="2" t="s">
        <v>63</v>
      </c>
      <c r="S49" s="3"/>
      <c r="T49" s="3"/>
      <c r="U49" s="3"/>
      <c r="V49" s="3">
        <v>1</v>
      </c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2" t="s">
        <v>52</v>
      </c>
      <c r="AW49" s="2" t="s">
        <v>580</v>
      </c>
      <c r="AX49" s="2" t="s">
        <v>52</v>
      </c>
      <c r="AY49" s="2" t="s">
        <v>52</v>
      </c>
    </row>
    <row r="50" spans="1:51" ht="30" customHeight="1">
      <c r="A50" s="8" t="s">
        <v>538</v>
      </c>
      <c r="B50" s="8" t="s">
        <v>539</v>
      </c>
      <c r="C50" s="8" t="s">
        <v>372</v>
      </c>
      <c r="D50" s="9">
        <v>1</v>
      </c>
      <c r="E50" s="13">
        <v>0</v>
      </c>
      <c r="F50" s="14">
        <f>TRUNC(E50*D50,1)</f>
        <v>0</v>
      </c>
      <c r="G50" s="13">
        <v>0</v>
      </c>
      <c r="H50" s="14">
        <f>TRUNC(G50*D50,1)</f>
        <v>0</v>
      </c>
      <c r="I50" s="13">
        <f>TRUNC(SUMIF(V48:V52, RIGHTB(O50, 1), H48:H52)*U50, 2)</f>
        <v>544.35</v>
      </c>
      <c r="J50" s="14">
        <f>TRUNC(I50*D50,1)</f>
        <v>544.29999999999995</v>
      </c>
      <c r="K50" s="13">
        <f t="shared" si="11"/>
        <v>544.29999999999995</v>
      </c>
      <c r="L50" s="14">
        <f t="shared" si="11"/>
        <v>544.29999999999995</v>
      </c>
      <c r="M50" s="8" t="s">
        <v>52</v>
      </c>
      <c r="N50" s="2" t="s">
        <v>113</v>
      </c>
      <c r="O50" s="2" t="s">
        <v>540</v>
      </c>
      <c r="P50" s="2" t="s">
        <v>64</v>
      </c>
      <c r="Q50" s="2" t="s">
        <v>64</v>
      </c>
      <c r="R50" s="2" t="s">
        <v>64</v>
      </c>
      <c r="S50" s="3">
        <v>1</v>
      </c>
      <c r="T50" s="3">
        <v>2</v>
      </c>
      <c r="U50" s="3">
        <v>0.02</v>
      </c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2" t="s">
        <v>52</v>
      </c>
      <c r="AW50" s="2" t="s">
        <v>581</v>
      </c>
      <c r="AX50" s="2" t="s">
        <v>52</v>
      </c>
      <c r="AY50" s="2" t="s">
        <v>52</v>
      </c>
    </row>
    <row r="51" spans="1:51" ht="30" customHeight="1">
      <c r="A51" s="8" t="s">
        <v>105</v>
      </c>
      <c r="B51" s="8" t="s">
        <v>582</v>
      </c>
      <c r="C51" s="8" t="s">
        <v>107</v>
      </c>
      <c r="D51" s="9">
        <v>75</v>
      </c>
      <c r="E51" s="13">
        <f>단가대비표!O39</f>
        <v>0</v>
      </c>
      <c r="F51" s="14">
        <f>TRUNC(E51*D51,1)</f>
        <v>0</v>
      </c>
      <c r="G51" s="13">
        <f>단가대비표!P39</f>
        <v>0</v>
      </c>
      <c r="H51" s="14">
        <f>TRUNC(G51*D51,1)</f>
        <v>0</v>
      </c>
      <c r="I51" s="13">
        <f>단가대비표!V39</f>
        <v>0</v>
      </c>
      <c r="J51" s="14">
        <f>TRUNC(I51*D51,1)</f>
        <v>0</v>
      </c>
      <c r="K51" s="13">
        <f t="shared" si="11"/>
        <v>0</v>
      </c>
      <c r="L51" s="14">
        <f t="shared" si="11"/>
        <v>0</v>
      </c>
      <c r="M51" s="8" t="s">
        <v>583</v>
      </c>
      <c r="N51" s="2" t="s">
        <v>113</v>
      </c>
      <c r="O51" s="2" t="s">
        <v>584</v>
      </c>
      <c r="P51" s="2" t="s">
        <v>64</v>
      </c>
      <c r="Q51" s="2" t="s">
        <v>64</v>
      </c>
      <c r="R51" s="2" t="s">
        <v>63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2" t="s">
        <v>52</v>
      </c>
      <c r="AW51" s="2" t="s">
        <v>585</v>
      </c>
      <c r="AX51" s="2" t="s">
        <v>52</v>
      </c>
      <c r="AY51" s="2" t="s">
        <v>52</v>
      </c>
    </row>
    <row r="52" spans="1:51" ht="30" customHeight="1">
      <c r="A52" s="8" t="s">
        <v>586</v>
      </c>
      <c r="B52" s="8" t="s">
        <v>587</v>
      </c>
      <c r="C52" s="8" t="s">
        <v>84</v>
      </c>
      <c r="D52" s="9">
        <v>1.9E-2</v>
      </c>
      <c r="E52" s="13">
        <f>일위대가목록!F68</f>
        <v>0</v>
      </c>
      <c r="F52" s="14">
        <f>TRUNC(E52*D52,1)</f>
        <v>0</v>
      </c>
      <c r="G52" s="13">
        <f>일위대가목록!H68</f>
        <v>59464</v>
      </c>
      <c r="H52" s="14">
        <f>TRUNC(G52*D52,1)</f>
        <v>1129.8</v>
      </c>
      <c r="I52" s="13">
        <f>일위대가목록!J68</f>
        <v>0</v>
      </c>
      <c r="J52" s="14">
        <f>TRUNC(I52*D52,1)</f>
        <v>0</v>
      </c>
      <c r="K52" s="13">
        <f t="shared" si="11"/>
        <v>59464</v>
      </c>
      <c r="L52" s="14">
        <f t="shared" si="11"/>
        <v>1129.8</v>
      </c>
      <c r="M52" s="8" t="s">
        <v>588</v>
      </c>
      <c r="N52" s="2" t="s">
        <v>113</v>
      </c>
      <c r="O52" s="2" t="s">
        <v>589</v>
      </c>
      <c r="P52" s="2" t="s">
        <v>63</v>
      </c>
      <c r="Q52" s="2" t="s">
        <v>64</v>
      </c>
      <c r="R52" s="2" t="s">
        <v>64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2" t="s">
        <v>52</v>
      </c>
      <c r="AW52" s="2" t="s">
        <v>590</v>
      </c>
      <c r="AX52" s="2" t="s">
        <v>52</v>
      </c>
      <c r="AY52" s="2" t="s">
        <v>52</v>
      </c>
    </row>
    <row r="53" spans="1:51" ht="30" customHeight="1">
      <c r="A53" s="8" t="s">
        <v>515</v>
      </c>
      <c r="B53" s="8" t="s">
        <v>52</v>
      </c>
      <c r="C53" s="8" t="s">
        <v>52</v>
      </c>
      <c r="D53" s="9"/>
      <c r="E53" s="13"/>
      <c r="F53" s="14">
        <f>TRUNC(SUMIF(N48:N52, N47, F48:F52),0)</f>
        <v>0</v>
      </c>
      <c r="G53" s="13"/>
      <c r="H53" s="14">
        <f>TRUNC(SUMIF(N48:N52, N47, H48:H52),0)</f>
        <v>28347</v>
      </c>
      <c r="I53" s="13"/>
      <c r="J53" s="14">
        <f>TRUNC(SUMIF(N48:N52, N47, J48:J52),0)</f>
        <v>544</v>
      </c>
      <c r="K53" s="13"/>
      <c r="L53" s="14">
        <f>F53+H53+J53</f>
        <v>28891</v>
      </c>
      <c r="M53" s="8" t="s">
        <v>52</v>
      </c>
      <c r="N53" s="2" t="s">
        <v>79</v>
      </c>
      <c r="O53" s="2" t="s">
        <v>79</v>
      </c>
      <c r="P53" s="2" t="s">
        <v>52</v>
      </c>
      <c r="Q53" s="2" t="s">
        <v>52</v>
      </c>
      <c r="R53" s="2" t="s">
        <v>52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2" t="s">
        <v>52</v>
      </c>
      <c r="AW53" s="2" t="s">
        <v>52</v>
      </c>
      <c r="AX53" s="2" t="s">
        <v>52</v>
      </c>
      <c r="AY53" s="2" t="s">
        <v>52</v>
      </c>
    </row>
    <row r="54" spans="1:51" ht="30" customHeight="1">
      <c r="A54" s="9"/>
      <c r="B54" s="9"/>
      <c r="C54" s="9"/>
      <c r="D54" s="9"/>
      <c r="E54" s="13"/>
      <c r="F54" s="14"/>
      <c r="G54" s="13"/>
      <c r="H54" s="14"/>
      <c r="I54" s="13"/>
      <c r="J54" s="14"/>
      <c r="K54" s="13"/>
      <c r="L54" s="14"/>
      <c r="M54" s="9"/>
    </row>
    <row r="55" spans="1:51" ht="30" customHeight="1">
      <c r="A55" s="154" t="s">
        <v>591</v>
      </c>
      <c r="B55" s="154"/>
      <c r="C55" s="154"/>
      <c r="D55" s="154"/>
      <c r="E55" s="155"/>
      <c r="F55" s="156"/>
      <c r="G55" s="155"/>
      <c r="H55" s="156"/>
      <c r="I55" s="155"/>
      <c r="J55" s="156"/>
      <c r="K55" s="155"/>
      <c r="L55" s="156"/>
      <c r="M55" s="154"/>
      <c r="N55" s="1" t="s">
        <v>117</v>
      </c>
    </row>
    <row r="56" spans="1:51" ht="30" customHeight="1">
      <c r="A56" s="8" t="s">
        <v>576</v>
      </c>
      <c r="B56" s="8" t="s">
        <v>577</v>
      </c>
      <c r="C56" s="8" t="s">
        <v>527</v>
      </c>
      <c r="D56" s="9">
        <v>0.19</v>
      </c>
      <c r="E56" s="13">
        <f>단가대비표!O115</f>
        <v>0</v>
      </c>
      <c r="F56" s="14">
        <f>TRUNC(E56*D56,1)</f>
        <v>0</v>
      </c>
      <c r="G56" s="13">
        <f>단가대비표!P115</f>
        <v>209720</v>
      </c>
      <c r="H56" s="14">
        <f>TRUNC(G56*D56,1)</f>
        <v>39846.800000000003</v>
      </c>
      <c r="I56" s="13">
        <f>단가대비표!V115</f>
        <v>0</v>
      </c>
      <c r="J56" s="14">
        <f>TRUNC(I56*D56,1)</f>
        <v>0</v>
      </c>
      <c r="K56" s="13">
        <f t="shared" ref="K56:L60" si="12">TRUNC(E56+G56+I56,1)</f>
        <v>209720</v>
      </c>
      <c r="L56" s="14">
        <f t="shared" si="12"/>
        <v>39846.800000000003</v>
      </c>
      <c r="M56" s="8" t="s">
        <v>52</v>
      </c>
      <c r="N56" s="2" t="s">
        <v>117</v>
      </c>
      <c r="O56" s="2" t="s">
        <v>578</v>
      </c>
      <c r="P56" s="2" t="s">
        <v>64</v>
      </c>
      <c r="Q56" s="2" t="s">
        <v>64</v>
      </c>
      <c r="R56" s="2" t="s">
        <v>63</v>
      </c>
      <c r="S56" s="3"/>
      <c r="T56" s="3"/>
      <c r="U56" s="3"/>
      <c r="V56" s="3">
        <v>1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2" t="s">
        <v>52</v>
      </c>
      <c r="AW56" s="2" t="s">
        <v>592</v>
      </c>
      <c r="AX56" s="2" t="s">
        <v>52</v>
      </c>
      <c r="AY56" s="2" t="s">
        <v>52</v>
      </c>
    </row>
    <row r="57" spans="1:51" ht="30" customHeight="1">
      <c r="A57" s="8" t="s">
        <v>525</v>
      </c>
      <c r="B57" s="8" t="s">
        <v>526</v>
      </c>
      <c r="C57" s="8" t="s">
        <v>527</v>
      </c>
      <c r="D57" s="9">
        <v>0.06</v>
      </c>
      <c r="E57" s="13">
        <f>단가대비표!O104</f>
        <v>0</v>
      </c>
      <c r="F57" s="14">
        <f>TRUNC(E57*D57,1)</f>
        <v>0</v>
      </c>
      <c r="G57" s="13">
        <f>단가대비표!P104</f>
        <v>138290</v>
      </c>
      <c r="H57" s="14">
        <f>TRUNC(G57*D57,1)</f>
        <v>8297.4</v>
      </c>
      <c r="I57" s="13">
        <f>단가대비표!V104</f>
        <v>0</v>
      </c>
      <c r="J57" s="14">
        <f>TRUNC(I57*D57,1)</f>
        <v>0</v>
      </c>
      <c r="K57" s="13">
        <f t="shared" si="12"/>
        <v>138290</v>
      </c>
      <c r="L57" s="14">
        <f t="shared" si="12"/>
        <v>8297.4</v>
      </c>
      <c r="M57" s="8" t="s">
        <v>52</v>
      </c>
      <c r="N57" s="2" t="s">
        <v>117</v>
      </c>
      <c r="O57" s="2" t="s">
        <v>528</v>
      </c>
      <c r="P57" s="2" t="s">
        <v>64</v>
      </c>
      <c r="Q57" s="2" t="s">
        <v>64</v>
      </c>
      <c r="R57" s="2" t="s">
        <v>63</v>
      </c>
      <c r="S57" s="3"/>
      <c r="T57" s="3"/>
      <c r="U57" s="3"/>
      <c r="V57" s="3">
        <v>1</v>
      </c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2" t="s">
        <v>52</v>
      </c>
      <c r="AW57" s="2" t="s">
        <v>593</v>
      </c>
      <c r="AX57" s="2" t="s">
        <v>52</v>
      </c>
      <c r="AY57" s="2" t="s">
        <v>52</v>
      </c>
    </row>
    <row r="58" spans="1:51" ht="30" customHeight="1">
      <c r="A58" s="8" t="s">
        <v>538</v>
      </c>
      <c r="B58" s="8" t="s">
        <v>539</v>
      </c>
      <c r="C58" s="8" t="s">
        <v>372</v>
      </c>
      <c r="D58" s="9">
        <v>1</v>
      </c>
      <c r="E58" s="13">
        <v>0</v>
      </c>
      <c r="F58" s="14">
        <f>TRUNC(E58*D58,1)</f>
        <v>0</v>
      </c>
      <c r="G58" s="13">
        <v>0</v>
      </c>
      <c r="H58" s="14">
        <f>TRUNC(G58*D58,1)</f>
        <v>0</v>
      </c>
      <c r="I58" s="13">
        <f>TRUNC(SUMIF(V56:V60, RIGHTB(O58, 1), H56:H60)*U58, 2)</f>
        <v>962.88</v>
      </c>
      <c r="J58" s="14">
        <f>TRUNC(I58*D58,1)</f>
        <v>962.8</v>
      </c>
      <c r="K58" s="13">
        <f t="shared" si="12"/>
        <v>962.8</v>
      </c>
      <c r="L58" s="14">
        <f t="shared" si="12"/>
        <v>962.8</v>
      </c>
      <c r="M58" s="8" t="s">
        <v>52</v>
      </c>
      <c r="N58" s="2" t="s">
        <v>117</v>
      </c>
      <c r="O58" s="2" t="s">
        <v>540</v>
      </c>
      <c r="P58" s="2" t="s">
        <v>64</v>
      </c>
      <c r="Q58" s="2" t="s">
        <v>64</v>
      </c>
      <c r="R58" s="2" t="s">
        <v>64</v>
      </c>
      <c r="S58" s="3">
        <v>1</v>
      </c>
      <c r="T58" s="3">
        <v>2</v>
      </c>
      <c r="U58" s="3">
        <v>0.02</v>
      </c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2" t="s">
        <v>52</v>
      </c>
      <c r="AW58" s="2" t="s">
        <v>594</v>
      </c>
      <c r="AX58" s="2" t="s">
        <v>52</v>
      </c>
      <c r="AY58" s="2" t="s">
        <v>52</v>
      </c>
    </row>
    <row r="59" spans="1:51" ht="30" customHeight="1">
      <c r="A59" s="8" t="s">
        <v>105</v>
      </c>
      <c r="B59" s="8" t="s">
        <v>582</v>
      </c>
      <c r="C59" s="8" t="s">
        <v>107</v>
      </c>
      <c r="D59" s="9">
        <v>149</v>
      </c>
      <c r="E59" s="13">
        <f>단가대비표!O39</f>
        <v>0</v>
      </c>
      <c r="F59" s="14">
        <f>TRUNC(E59*D59,1)</f>
        <v>0</v>
      </c>
      <c r="G59" s="13">
        <f>단가대비표!P39</f>
        <v>0</v>
      </c>
      <c r="H59" s="14">
        <f>TRUNC(G59*D59,1)</f>
        <v>0</v>
      </c>
      <c r="I59" s="13">
        <f>단가대비표!V39</f>
        <v>0</v>
      </c>
      <c r="J59" s="14">
        <f>TRUNC(I59*D59,1)</f>
        <v>0</v>
      </c>
      <c r="K59" s="13">
        <f t="shared" si="12"/>
        <v>0</v>
      </c>
      <c r="L59" s="14">
        <f t="shared" si="12"/>
        <v>0</v>
      </c>
      <c r="M59" s="8" t="s">
        <v>583</v>
      </c>
      <c r="N59" s="2" t="s">
        <v>117</v>
      </c>
      <c r="O59" s="2" t="s">
        <v>584</v>
      </c>
      <c r="P59" s="2" t="s">
        <v>64</v>
      </c>
      <c r="Q59" s="2" t="s">
        <v>64</v>
      </c>
      <c r="R59" s="2" t="s">
        <v>63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2" t="s">
        <v>52</v>
      </c>
      <c r="AW59" s="2" t="s">
        <v>595</v>
      </c>
      <c r="AX59" s="2" t="s">
        <v>52</v>
      </c>
      <c r="AY59" s="2" t="s">
        <v>52</v>
      </c>
    </row>
    <row r="60" spans="1:51" ht="30" customHeight="1">
      <c r="A60" s="8" t="s">
        <v>586</v>
      </c>
      <c r="B60" s="8" t="s">
        <v>587</v>
      </c>
      <c r="C60" s="8" t="s">
        <v>84</v>
      </c>
      <c r="D60" s="9">
        <v>4.9000000000000002E-2</v>
      </c>
      <c r="E60" s="13">
        <f>일위대가목록!F68</f>
        <v>0</v>
      </c>
      <c r="F60" s="14">
        <f>TRUNC(E60*D60,1)</f>
        <v>0</v>
      </c>
      <c r="G60" s="13">
        <f>일위대가목록!H68</f>
        <v>59464</v>
      </c>
      <c r="H60" s="14">
        <f>TRUNC(G60*D60,1)</f>
        <v>2913.7</v>
      </c>
      <c r="I60" s="13">
        <f>일위대가목록!J68</f>
        <v>0</v>
      </c>
      <c r="J60" s="14">
        <f>TRUNC(I60*D60,1)</f>
        <v>0</v>
      </c>
      <c r="K60" s="13">
        <f t="shared" si="12"/>
        <v>59464</v>
      </c>
      <c r="L60" s="14">
        <f t="shared" si="12"/>
        <v>2913.7</v>
      </c>
      <c r="M60" s="8" t="s">
        <v>588</v>
      </c>
      <c r="N60" s="2" t="s">
        <v>117</v>
      </c>
      <c r="O60" s="2" t="s">
        <v>589</v>
      </c>
      <c r="P60" s="2" t="s">
        <v>63</v>
      </c>
      <c r="Q60" s="2" t="s">
        <v>64</v>
      </c>
      <c r="R60" s="2" t="s">
        <v>64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 t="s">
        <v>52</v>
      </c>
      <c r="AW60" s="2" t="s">
        <v>596</v>
      </c>
      <c r="AX60" s="2" t="s">
        <v>52</v>
      </c>
      <c r="AY60" s="2" t="s">
        <v>52</v>
      </c>
    </row>
    <row r="61" spans="1:51" ht="30" customHeight="1">
      <c r="A61" s="8" t="s">
        <v>515</v>
      </c>
      <c r="B61" s="8" t="s">
        <v>52</v>
      </c>
      <c r="C61" s="8" t="s">
        <v>52</v>
      </c>
      <c r="D61" s="9"/>
      <c r="E61" s="13"/>
      <c r="F61" s="14">
        <f>TRUNC(SUMIF(N56:N60, N55, F56:F60),0)</f>
        <v>0</v>
      </c>
      <c r="G61" s="13"/>
      <c r="H61" s="14">
        <f>TRUNC(SUMIF(N56:N60, N55, H56:H60),0)</f>
        <v>51057</v>
      </c>
      <c r="I61" s="13"/>
      <c r="J61" s="14">
        <f>TRUNC(SUMIF(N56:N60, N55, J56:J60),0)</f>
        <v>962</v>
      </c>
      <c r="K61" s="13"/>
      <c r="L61" s="14">
        <f>F61+H61+J61</f>
        <v>52019</v>
      </c>
      <c r="M61" s="8" t="s">
        <v>52</v>
      </c>
      <c r="N61" s="2" t="s">
        <v>79</v>
      </c>
      <c r="O61" s="2" t="s">
        <v>79</v>
      </c>
      <c r="P61" s="2" t="s">
        <v>52</v>
      </c>
      <c r="Q61" s="2" t="s">
        <v>52</v>
      </c>
      <c r="R61" s="2" t="s">
        <v>52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2" t="s">
        <v>52</v>
      </c>
      <c r="AW61" s="2" t="s">
        <v>52</v>
      </c>
      <c r="AX61" s="2" t="s">
        <v>52</v>
      </c>
      <c r="AY61" s="2" t="s">
        <v>52</v>
      </c>
    </row>
    <row r="62" spans="1:51" ht="30" customHeight="1">
      <c r="A62" s="9"/>
      <c r="B62" s="9"/>
      <c r="C62" s="9"/>
      <c r="D62" s="9"/>
      <c r="E62" s="13"/>
      <c r="F62" s="14"/>
      <c r="G62" s="13"/>
      <c r="H62" s="14"/>
      <c r="I62" s="13"/>
      <c r="J62" s="14"/>
      <c r="K62" s="13"/>
      <c r="L62" s="14"/>
      <c r="M62" s="9"/>
    </row>
    <row r="63" spans="1:51" ht="30" customHeight="1">
      <c r="A63" s="154" t="s">
        <v>597</v>
      </c>
      <c r="B63" s="154"/>
      <c r="C63" s="154"/>
      <c r="D63" s="154"/>
      <c r="E63" s="155"/>
      <c r="F63" s="156"/>
      <c r="G63" s="155"/>
      <c r="H63" s="156"/>
      <c r="I63" s="155"/>
      <c r="J63" s="156"/>
      <c r="K63" s="155"/>
      <c r="L63" s="156"/>
      <c r="M63" s="154"/>
      <c r="N63" s="1" t="s">
        <v>123</v>
      </c>
    </row>
    <row r="64" spans="1:51" ht="30" customHeight="1">
      <c r="A64" s="8" t="s">
        <v>569</v>
      </c>
      <c r="B64" s="8" t="s">
        <v>599</v>
      </c>
      <c r="C64" s="8" t="s">
        <v>68</v>
      </c>
      <c r="D64" s="9">
        <v>0.5</v>
      </c>
      <c r="E64" s="13">
        <f>일위대가목록!F70</f>
        <v>13279</v>
      </c>
      <c r="F64" s="14">
        <f t="shared" ref="F64:F70" si="13">TRUNC(E64*D64,1)</f>
        <v>6639.5</v>
      </c>
      <c r="G64" s="13">
        <f>일위대가목록!H70</f>
        <v>45788</v>
      </c>
      <c r="H64" s="14">
        <f t="shared" ref="H64:H70" si="14">TRUNC(G64*D64,1)</f>
        <v>22894</v>
      </c>
      <c r="I64" s="13">
        <f>일위대가목록!J70</f>
        <v>457</v>
      </c>
      <c r="J64" s="14">
        <f t="shared" ref="J64:J70" si="15">TRUNC(I64*D64,1)</f>
        <v>228.5</v>
      </c>
      <c r="K64" s="13">
        <f t="shared" ref="K64:L70" si="16">TRUNC(E64+G64+I64,1)</f>
        <v>59524</v>
      </c>
      <c r="L64" s="14">
        <f t="shared" si="16"/>
        <v>29762</v>
      </c>
      <c r="M64" s="8" t="s">
        <v>600</v>
      </c>
      <c r="N64" s="2" t="s">
        <v>123</v>
      </c>
      <c r="O64" s="2" t="s">
        <v>601</v>
      </c>
      <c r="P64" s="2" t="s">
        <v>63</v>
      </c>
      <c r="Q64" s="2" t="s">
        <v>64</v>
      </c>
      <c r="R64" s="2" t="s">
        <v>64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2" t="s">
        <v>52</v>
      </c>
      <c r="AW64" s="2" t="s">
        <v>602</v>
      </c>
      <c r="AX64" s="2" t="s">
        <v>52</v>
      </c>
      <c r="AY64" s="2" t="s">
        <v>52</v>
      </c>
    </row>
    <row r="65" spans="1:51" ht="30" customHeight="1">
      <c r="A65" s="8" t="s">
        <v>555</v>
      </c>
      <c r="B65" s="8" t="s">
        <v>603</v>
      </c>
      <c r="C65" s="8" t="s">
        <v>432</v>
      </c>
      <c r="D65" s="9">
        <v>1.6999999999999999E-3</v>
      </c>
      <c r="E65" s="13">
        <f>단가대비표!O23</f>
        <v>625000</v>
      </c>
      <c r="F65" s="14">
        <f t="shared" si="13"/>
        <v>1062.5</v>
      </c>
      <c r="G65" s="13">
        <f>단가대비표!P23</f>
        <v>0</v>
      </c>
      <c r="H65" s="14">
        <f t="shared" si="14"/>
        <v>0</v>
      </c>
      <c r="I65" s="13">
        <f>단가대비표!V23</f>
        <v>0</v>
      </c>
      <c r="J65" s="14">
        <f t="shared" si="15"/>
        <v>0</v>
      </c>
      <c r="K65" s="13">
        <f t="shared" si="16"/>
        <v>625000</v>
      </c>
      <c r="L65" s="14">
        <f t="shared" si="16"/>
        <v>1062.5</v>
      </c>
      <c r="M65" s="8" t="s">
        <v>52</v>
      </c>
      <c r="N65" s="2" t="s">
        <v>123</v>
      </c>
      <c r="O65" s="2" t="s">
        <v>604</v>
      </c>
      <c r="P65" s="2" t="s">
        <v>64</v>
      </c>
      <c r="Q65" s="2" t="s">
        <v>64</v>
      </c>
      <c r="R65" s="2" t="s">
        <v>63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2" t="s">
        <v>52</v>
      </c>
      <c r="AW65" s="2" t="s">
        <v>605</v>
      </c>
      <c r="AX65" s="2" t="s">
        <v>52</v>
      </c>
      <c r="AY65" s="2" t="s">
        <v>52</v>
      </c>
    </row>
    <row r="66" spans="1:51" ht="30" customHeight="1">
      <c r="A66" s="8" t="s">
        <v>555</v>
      </c>
      <c r="B66" s="8" t="s">
        <v>606</v>
      </c>
      <c r="C66" s="8" t="s">
        <v>432</v>
      </c>
      <c r="D66" s="9">
        <v>6.4000000000000003E-3</v>
      </c>
      <c r="E66" s="13">
        <f>단가대비표!O25</f>
        <v>610000</v>
      </c>
      <c r="F66" s="14">
        <f t="shared" si="13"/>
        <v>3904</v>
      </c>
      <c r="G66" s="13">
        <f>단가대비표!P25</f>
        <v>0</v>
      </c>
      <c r="H66" s="14">
        <f t="shared" si="14"/>
        <v>0</v>
      </c>
      <c r="I66" s="13">
        <f>단가대비표!V25</f>
        <v>0</v>
      </c>
      <c r="J66" s="14">
        <f t="shared" si="15"/>
        <v>0</v>
      </c>
      <c r="K66" s="13">
        <f t="shared" si="16"/>
        <v>610000</v>
      </c>
      <c r="L66" s="14">
        <f t="shared" si="16"/>
        <v>3904</v>
      </c>
      <c r="M66" s="8" t="s">
        <v>52</v>
      </c>
      <c r="N66" s="2" t="s">
        <v>123</v>
      </c>
      <c r="O66" s="2" t="s">
        <v>607</v>
      </c>
      <c r="P66" s="2" t="s">
        <v>64</v>
      </c>
      <c r="Q66" s="2" t="s">
        <v>64</v>
      </c>
      <c r="R66" s="2" t="s">
        <v>63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2" t="s">
        <v>52</v>
      </c>
      <c r="AW66" s="2" t="s">
        <v>608</v>
      </c>
      <c r="AX66" s="2" t="s">
        <v>52</v>
      </c>
      <c r="AY66" s="2" t="s">
        <v>52</v>
      </c>
    </row>
    <row r="67" spans="1:51" ht="30" customHeight="1">
      <c r="A67" s="8" t="s">
        <v>456</v>
      </c>
      <c r="B67" s="8" t="s">
        <v>457</v>
      </c>
      <c r="C67" s="8" t="s">
        <v>458</v>
      </c>
      <c r="D67" s="9">
        <v>-0.18</v>
      </c>
      <c r="E67" s="13">
        <f>단가대비표!O13</f>
        <v>330</v>
      </c>
      <c r="F67" s="14">
        <f t="shared" si="13"/>
        <v>-59.4</v>
      </c>
      <c r="G67" s="13">
        <f>단가대비표!P13</f>
        <v>0</v>
      </c>
      <c r="H67" s="14">
        <f t="shared" si="14"/>
        <v>0</v>
      </c>
      <c r="I67" s="13">
        <f>단가대비표!V13</f>
        <v>0</v>
      </c>
      <c r="J67" s="14">
        <f t="shared" si="15"/>
        <v>0</v>
      </c>
      <c r="K67" s="13">
        <f t="shared" si="16"/>
        <v>330</v>
      </c>
      <c r="L67" s="14">
        <f t="shared" si="16"/>
        <v>-59.4</v>
      </c>
      <c r="M67" s="8" t="s">
        <v>459</v>
      </c>
      <c r="N67" s="2" t="s">
        <v>123</v>
      </c>
      <c r="O67" s="2" t="s">
        <v>460</v>
      </c>
      <c r="P67" s="2" t="s">
        <v>64</v>
      </c>
      <c r="Q67" s="2" t="s">
        <v>64</v>
      </c>
      <c r="R67" s="2" t="s">
        <v>63</v>
      </c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2" t="s">
        <v>52</v>
      </c>
      <c r="AW67" s="2" t="s">
        <v>609</v>
      </c>
      <c r="AX67" s="2" t="s">
        <v>52</v>
      </c>
      <c r="AY67" s="2" t="s">
        <v>52</v>
      </c>
    </row>
    <row r="68" spans="1:51" ht="30" customHeight="1">
      <c r="A68" s="8" t="s">
        <v>610</v>
      </c>
      <c r="B68" s="8" t="s">
        <v>611</v>
      </c>
      <c r="C68" s="8" t="s">
        <v>432</v>
      </c>
      <c r="D68" s="9">
        <v>7.9000000000000008E-3</v>
      </c>
      <c r="E68" s="13">
        <f>일위대가목록!F71</f>
        <v>7930</v>
      </c>
      <c r="F68" s="14">
        <f t="shared" si="13"/>
        <v>62.6</v>
      </c>
      <c r="G68" s="13">
        <f>일위대가목록!H71</f>
        <v>1095374</v>
      </c>
      <c r="H68" s="14">
        <f t="shared" si="14"/>
        <v>8653.4</v>
      </c>
      <c r="I68" s="13">
        <f>일위대가목록!J71</f>
        <v>6685</v>
      </c>
      <c r="J68" s="14">
        <f t="shared" si="15"/>
        <v>52.8</v>
      </c>
      <c r="K68" s="13">
        <f t="shared" si="16"/>
        <v>1109989</v>
      </c>
      <c r="L68" s="14">
        <f t="shared" si="16"/>
        <v>8768.7999999999993</v>
      </c>
      <c r="M68" s="8" t="s">
        <v>612</v>
      </c>
      <c r="N68" s="2" t="s">
        <v>123</v>
      </c>
      <c r="O68" s="2" t="s">
        <v>613</v>
      </c>
      <c r="P68" s="2" t="s">
        <v>63</v>
      </c>
      <c r="Q68" s="2" t="s">
        <v>64</v>
      </c>
      <c r="R68" s="2" t="s">
        <v>64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2" t="s">
        <v>52</v>
      </c>
      <c r="AW68" s="2" t="s">
        <v>614</v>
      </c>
      <c r="AX68" s="2" t="s">
        <v>52</v>
      </c>
      <c r="AY68" s="2" t="s">
        <v>52</v>
      </c>
    </row>
    <row r="69" spans="1:51" ht="30" customHeight="1">
      <c r="A69" s="8" t="s">
        <v>82</v>
      </c>
      <c r="B69" s="8" t="s">
        <v>83</v>
      </c>
      <c r="C69" s="8" t="s">
        <v>84</v>
      </c>
      <c r="D69" s="9">
        <v>0.02</v>
      </c>
      <c r="E69" s="13">
        <f>단가대비표!O33</f>
        <v>62045</v>
      </c>
      <c r="F69" s="14">
        <f t="shared" si="13"/>
        <v>1240.9000000000001</v>
      </c>
      <c r="G69" s="13">
        <f>단가대비표!P33</f>
        <v>0</v>
      </c>
      <c r="H69" s="14">
        <f t="shared" si="14"/>
        <v>0</v>
      </c>
      <c r="I69" s="13">
        <f>단가대비표!V33</f>
        <v>0</v>
      </c>
      <c r="J69" s="14">
        <f t="shared" si="15"/>
        <v>0</v>
      </c>
      <c r="K69" s="13">
        <f t="shared" si="16"/>
        <v>62045</v>
      </c>
      <c r="L69" s="14">
        <f t="shared" si="16"/>
        <v>1240.9000000000001</v>
      </c>
      <c r="M69" s="8" t="s">
        <v>52</v>
      </c>
      <c r="N69" s="2" t="s">
        <v>123</v>
      </c>
      <c r="O69" s="2" t="s">
        <v>85</v>
      </c>
      <c r="P69" s="2" t="s">
        <v>64</v>
      </c>
      <c r="Q69" s="2" t="s">
        <v>64</v>
      </c>
      <c r="R69" s="2" t="s">
        <v>63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2" t="s">
        <v>52</v>
      </c>
      <c r="AW69" s="2" t="s">
        <v>615</v>
      </c>
      <c r="AX69" s="2" t="s">
        <v>52</v>
      </c>
      <c r="AY69" s="2" t="s">
        <v>52</v>
      </c>
    </row>
    <row r="70" spans="1:51" ht="30" customHeight="1">
      <c r="A70" s="8" t="s">
        <v>87</v>
      </c>
      <c r="B70" s="8" t="s">
        <v>616</v>
      </c>
      <c r="C70" s="8" t="s">
        <v>84</v>
      </c>
      <c r="D70" s="9">
        <v>0.02</v>
      </c>
      <c r="E70" s="13">
        <f>일위대가목록!F72</f>
        <v>0</v>
      </c>
      <c r="F70" s="14">
        <f t="shared" si="13"/>
        <v>0</v>
      </c>
      <c r="G70" s="13">
        <f>일위대가목록!H72</f>
        <v>93425</v>
      </c>
      <c r="H70" s="14">
        <f t="shared" si="14"/>
        <v>1868.5</v>
      </c>
      <c r="I70" s="13">
        <f>일위대가목록!J72</f>
        <v>1868</v>
      </c>
      <c r="J70" s="14">
        <f t="shared" si="15"/>
        <v>37.299999999999997</v>
      </c>
      <c r="K70" s="13">
        <f t="shared" si="16"/>
        <v>95293</v>
      </c>
      <c r="L70" s="14">
        <f t="shared" si="16"/>
        <v>1905.8</v>
      </c>
      <c r="M70" s="8" t="s">
        <v>617</v>
      </c>
      <c r="N70" s="2" t="s">
        <v>123</v>
      </c>
      <c r="O70" s="2" t="s">
        <v>618</v>
      </c>
      <c r="P70" s="2" t="s">
        <v>63</v>
      </c>
      <c r="Q70" s="2" t="s">
        <v>64</v>
      </c>
      <c r="R70" s="2" t="s">
        <v>64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2" t="s">
        <v>52</v>
      </c>
      <c r="AW70" s="2" t="s">
        <v>619</v>
      </c>
      <c r="AX70" s="2" t="s">
        <v>52</v>
      </c>
      <c r="AY70" s="2" t="s">
        <v>52</v>
      </c>
    </row>
    <row r="71" spans="1:51" ht="30" customHeight="1">
      <c r="A71" s="8" t="s">
        <v>515</v>
      </c>
      <c r="B71" s="8" t="s">
        <v>52</v>
      </c>
      <c r="C71" s="8" t="s">
        <v>52</v>
      </c>
      <c r="D71" s="9"/>
      <c r="E71" s="13"/>
      <c r="F71" s="14">
        <f>TRUNC(SUMIF(N64:N70, N63, F64:F70),0)</f>
        <v>12850</v>
      </c>
      <c r="G71" s="13"/>
      <c r="H71" s="14">
        <f>TRUNC(SUMIF(N64:N70, N63, H64:H70),0)</f>
        <v>33415</v>
      </c>
      <c r="I71" s="13"/>
      <c r="J71" s="14">
        <f>TRUNC(SUMIF(N64:N70, N63, J64:J70),0)</f>
        <v>318</v>
      </c>
      <c r="K71" s="13"/>
      <c r="L71" s="14">
        <f>F71+H71+J71</f>
        <v>46583</v>
      </c>
      <c r="M71" s="8" t="s">
        <v>52</v>
      </c>
      <c r="N71" s="2" t="s">
        <v>79</v>
      </c>
      <c r="O71" s="2" t="s">
        <v>79</v>
      </c>
      <c r="P71" s="2" t="s">
        <v>52</v>
      </c>
      <c r="Q71" s="2" t="s">
        <v>52</v>
      </c>
      <c r="R71" s="2" t="s">
        <v>52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2" t="s">
        <v>52</v>
      </c>
      <c r="AW71" s="2" t="s">
        <v>52</v>
      </c>
      <c r="AX71" s="2" t="s">
        <v>52</v>
      </c>
      <c r="AY71" s="2" t="s">
        <v>52</v>
      </c>
    </row>
    <row r="72" spans="1:51" ht="30" customHeight="1">
      <c r="A72" s="9"/>
      <c r="B72" s="9"/>
      <c r="C72" s="9"/>
      <c r="D72" s="9"/>
      <c r="E72" s="13"/>
      <c r="F72" s="14"/>
      <c r="G72" s="13"/>
      <c r="H72" s="14"/>
      <c r="I72" s="13"/>
      <c r="J72" s="14"/>
      <c r="K72" s="13"/>
      <c r="L72" s="14"/>
      <c r="M72" s="9"/>
    </row>
    <row r="73" spans="1:51" ht="30" customHeight="1">
      <c r="A73" s="154" t="s">
        <v>620</v>
      </c>
      <c r="B73" s="154"/>
      <c r="C73" s="154"/>
      <c r="D73" s="154"/>
      <c r="E73" s="155"/>
      <c r="F73" s="156"/>
      <c r="G73" s="155"/>
      <c r="H73" s="156"/>
      <c r="I73" s="155"/>
      <c r="J73" s="156"/>
      <c r="K73" s="155"/>
      <c r="L73" s="156"/>
      <c r="M73" s="154"/>
      <c r="N73" s="1" t="s">
        <v>127</v>
      </c>
    </row>
    <row r="74" spans="1:51" ht="30" customHeight="1">
      <c r="A74" s="8" t="s">
        <v>569</v>
      </c>
      <c r="B74" s="8" t="s">
        <v>599</v>
      </c>
      <c r="C74" s="8" t="s">
        <v>68</v>
      </c>
      <c r="D74" s="9">
        <v>0.6</v>
      </c>
      <c r="E74" s="13">
        <f>일위대가목록!F70</f>
        <v>13279</v>
      </c>
      <c r="F74" s="14">
        <f t="shared" ref="F74:F80" si="17">TRUNC(E74*D74,1)</f>
        <v>7967.4</v>
      </c>
      <c r="G74" s="13">
        <f>일위대가목록!H70</f>
        <v>45788</v>
      </c>
      <c r="H74" s="14">
        <f t="shared" ref="H74:H80" si="18">TRUNC(G74*D74,1)</f>
        <v>27472.799999999999</v>
      </c>
      <c r="I74" s="13">
        <f>일위대가목록!J70</f>
        <v>457</v>
      </c>
      <c r="J74" s="14">
        <f t="shared" ref="J74:J80" si="19">TRUNC(I74*D74,1)</f>
        <v>274.2</v>
      </c>
      <c r="K74" s="13">
        <f t="shared" ref="K74:L80" si="20">TRUNC(E74+G74+I74,1)</f>
        <v>59524</v>
      </c>
      <c r="L74" s="14">
        <f t="shared" si="20"/>
        <v>35714.400000000001</v>
      </c>
      <c r="M74" s="8" t="s">
        <v>600</v>
      </c>
      <c r="N74" s="2" t="s">
        <v>127</v>
      </c>
      <c r="O74" s="2" t="s">
        <v>601</v>
      </c>
      <c r="P74" s="2" t="s">
        <v>63</v>
      </c>
      <c r="Q74" s="2" t="s">
        <v>64</v>
      </c>
      <c r="R74" s="2" t="s">
        <v>64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2" t="s">
        <v>52</v>
      </c>
      <c r="AW74" s="2" t="s">
        <v>621</v>
      </c>
      <c r="AX74" s="2" t="s">
        <v>52</v>
      </c>
      <c r="AY74" s="2" t="s">
        <v>52</v>
      </c>
    </row>
    <row r="75" spans="1:51" ht="30" customHeight="1">
      <c r="A75" s="8" t="s">
        <v>555</v>
      </c>
      <c r="B75" s="8" t="s">
        <v>603</v>
      </c>
      <c r="C75" s="8" t="s">
        <v>432</v>
      </c>
      <c r="D75" s="9">
        <v>2.3E-3</v>
      </c>
      <c r="E75" s="13">
        <f>단가대비표!O23</f>
        <v>625000</v>
      </c>
      <c r="F75" s="14">
        <f t="shared" si="17"/>
        <v>1437.5</v>
      </c>
      <c r="G75" s="13">
        <f>단가대비표!P23</f>
        <v>0</v>
      </c>
      <c r="H75" s="14">
        <f t="shared" si="18"/>
        <v>0</v>
      </c>
      <c r="I75" s="13">
        <f>단가대비표!V23</f>
        <v>0</v>
      </c>
      <c r="J75" s="14">
        <f t="shared" si="19"/>
        <v>0</v>
      </c>
      <c r="K75" s="13">
        <f t="shared" si="20"/>
        <v>625000</v>
      </c>
      <c r="L75" s="14">
        <f t="shared" si="20"/>
        <v>1437.5</v>
      </c>
      <c r="M75" s="8" t="s">
        <v>52</v>
      </c>
      <c r="N75" s="2" t="s">
        <v>127</v>
      </c>
      <c r="O75" s="2" t="s">
        <v>604</v>
      </c>
      <c r="P75" s="2" t="s">
        <v>64</v>
      </c>
      <c r="Q75" s="2" t="s">
        <v>64</v>
      </c>
      <c r="R75" s="2" t="s">
        <v>63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2" t="s">
        <v>52</v>
      </c>
      <c r="AW75" s="2" t="s">
        <v>622</v>
      </c>
      <c r="AX75" s="2" t="s">
        <v>52</v>
      </c>
      <c r="AY75" s="2" t="s">
        <v>52</v>
      </c>
    </row>
    <row r="76" spans="1:51" ht="30" customHeight="1">
      <c r="A76" s="8" t="s">
        <v>555</v>
      </c>
      <c r="B76" s="8" t="s">
        <v>606</v>
      </c>
      <c r="C76" s="8" t="s">
        <v>432</v>
      </c>
      <c r="D76" s="9">
        <v>6.4000000000000003E-3</v>
      </c>
      <c r="E76" s="13">
        <f>단가대비표!O25</f>
        <v>610000</v>
      </c>
      <c r="F76" s="14">
        <f t="shared" si="17"/>
        <v>3904</v>
      </c>
      <c r="G76" s="13">
        <f>단가대비표!P25</f>
        <v>0</v>
      </c>
      <c r="H76" s="14">
        <f t="shared" si="18"/>
        <v>0</v>
      </c>
      <c r="I76" s="13">
        <f>단가대비표!V25</f>
        <v>0</v>
      </c>
      <c r="J76" s="14">
        <f t="shared" si="19"/>
        <v>0</v>
      </c>
      <c r="K76" s="13">
        <f t="shared" si="20"/>
        <v>610000</v>
      </c>
      <c r="L76" s="14">
        <f t="shared" si="20"/>
        <v>3904</v>
      </c>
      <c r="M76" s="8" t="s">
        <v>52</v>
      </c>
      <c r="N76" s="2" t="s">
        <v>127</v>
      </c>
      <c r="O76" s="2" t="s">
        <v>607</v>
      </c>
      <c r="P76" s="2" t="s">
        <v>64</v>
      </c>
      <c r="Q76" s="2" t="s">
        <v>64</v>
      </c>
      <c r="R76" s="2" t="s">
        <v>63</v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2" t="s">
        <v>52</v>
      </c>
      <c r="AW76" s="2" t="s">
        <v>623</v>
      </c>
      <c r="AX76" s="2" t="s">
        <v>52</v>
      </c>
      <c r="AY76" s="2" t="s">
        <v>52</v>
      </c>
    </row>
    <row r="77" spans="1:51" ht="30" customHeight="1">
      <c r="A77" s="8" t="s">
        <v>456</v>
      </c>
      <c r="B77" s="8" t="s">
        <v>457</v>
      </c>
      <c r="C77" s="8" t="s">
        <v>458</v>
      </c>
      <c r="D77" s="9">
        <v>-0.18</v>
      </c>
      <c r="E77" s="13">
        <f>단가대비표!O13</f>
        <v>330</v>
      </c>
      <c r="F77" s="14">
        <f t="shared" si="17"/>
        <v>-59.4</v>
      </c>
      <c r="G77" s="13">
        <f>단가대비표!P13</f>
        <v>0</v>
      </c>
      <c r="H77" s="14">
        <f t="shared" si="18"/>
        <v>0</v>
      </c>
      <c r="I77" s="13">
        <f>단가대비표!V13</f>
        <v>0</v>
      </c>
      <c r="J77" s="14">
        <f t="shared" si="19"/>
        <v>0</v>
      </c>
      <c r="K77" s="13">
        <f t="shared" si="20"/>
        <v>330</v>
      </c>
      <c r="L77" s="14">
        <f t="shared" si="20"/>
        <v>-59.4</v>
      </c>
      <c r="M77" s="8" t="s">
        <v>459</v>
      </c>
      <c r="N77" s="2" t="s">
        <v>127</v>
      </c>
      <c r="O77" s="2" t="s">
        <v>460</v>
      </c>
      <c r="P77" s="2" t="s">
        <v>64</v>
      </c>
      <c r="Q77" s="2" t="s">
        <v>64</v>
      </c>
      <c r="R77" s="2" t="s">
        <v>63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2" t="s">
        <v>52</v>
      </c>
      <c r="AW77" s="2" t="s">
        <v>624</v>
      </c>
      <c r="AX77" s="2" t="s">
        <v>52</v>
      </c>
      <c r="AY77" s="2" t="s">
        <v>52</v>
      </c>
    </row>
    <row r="78" spans="1:51" ht="30" customHeight="1">
      <c r="A78" s="8" t="s">
        <v>610</v>
      </c>
      <c r="B78" s="8" t="s">
        <v>611</v>
      </c>
      <c r="C78" s="8" t="s">
        <v>432</v>
      </c>
      <c r="D78" s="9">
        <v>8.3999999999999995E-3</v>
      </c>
      <c r="E78" s="13">
        <f>일위대가목록!F71</f>
        <v>7930</v>
      </c>
      <c r="F78" s="14">
        <f t="shared" si="17"/>
        <v>66.599999999999994</v>
      </c>
      <c r="G78" s="13">
        <f>일위대가목록!H71</f>
        <v>1095374</v>
      </c>
      <c r="H78" s="14">
        <f t="shared" si="18"/>
        <v>9201.1</v>
      </c>
      <c r="I78" s="13">
        <f>일위대가목록!J71</f>
        <v>6685</v>
      </c>
      <c r="J78" s="14">
        <f t="shared" si="19"/>
        <v>56.1</v>
      </c>
      <c r="K78" s="13">
        <f t="shared" si="20"/>
        <v>1109989</v>
      </c>
      <c r="L78" s="14">
        <f t="shared" si="20"/>
        <v>9323.7999999999993</v>
      </c>
      <c r="M78" s="8" t="s">
        <v>612</v>
      </c>
      <c r="N78" s="2" t="s">
        <v>127</v>
      </c>
      <c r="O78" s="2" t="s">
        <v>613</v>
      </c>
      <c r="P78" s="2" t="s">
        <v>63</v>
      </c>
      <c r="Q78" s="2" t="s">
        <v>64</v>
      </c>
      <c r="R78" s="2" t="s">
        <v>64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2" t="s">
        <v>52</v>
      </c>
      <c r="AW78" s="2" t="s">
        <v>625</v>
      </c>
      <c r="AX78" s="2" t="s">
        <v>52</v>
      </c>
      <c r="AY78" s="2" t="s">
        <v>52</v>
      </c>
    </row>
    <row r="79" spans="1:51" ht="30" customHeight="1">
      <c r="A79" s="8" t="s">
        <v>82</v>
      </c>
      <c r="B79" s="8" t="s">
        <v>83</v>
      </c>
      <c r="C79" s="8" t="s">
        <v>84</v>
      </c>
      <c r="D79" s="9">
        <v>0.04</v>
      </c>
      <c r="E79" s="13">
        <f>단가대비표!O33</f>
        <v>62045</v>
      </c>
      <c r="F79" s="14">
        <f t="shared" si="17"/>
        <v>2481.8000000000002</v>
      </c>
      <c r="G79" s="13">
        <f>단가대비표!P33</f>
        <v>0</v>
      </c>
      <c r="H79" s="14">
        <f t="shared" si="18"/>
        <v>0</v>
      </c>
      <c r="I79" s="13">
        <f>단가대비표!V33</f>
        <v>0</v>
      </c>
      <c r="J79" s="14">
        <f t="shared" si="19"/>
        <v>0</v>
      </c>
      <c r="K79" s="13">
        <f t="shared" si="20"/>
        <v>62045</v>
      </c>
      <c r="L79" s="14">
        <f t="shared" si="20"/>
        <v>2481.8000000000002</v>
      </c>
      <c r="M79" s="8" t="s">
        <v>52</v>
      </c>
      <c r="N79" s="2" t="s">
        <v>127</v>
      </c>
      <c r="O79" s="2" t="s">
        <v>85</v>
      </c>
      <c r="P79" s="2" t="s">
        <v>64</v>
      </c>
      <c r="Q79" s="2" t="s">
        <v>64</v>
      </c>
      <c r="R79" s="2" t="s">
        <v>63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2" t="s">
        <v>52</v>
      </c>
      <c r="AW79" s="2" t="s">
        <v>626</v>
      </c>
      <c r="AX79" s="2" t="s">
        <v>52</v>
      </c>
      <c r="AY79" s="2" t="s">
        <v>52</v>
      </c>
    </row>
    <row r="80" spans="1:51" ht="30" customHeight="1">
      <c r="A80" s="8" t="s">
        <v>87</v>
      </c>
      <c r="B80" s="8" t="s">
        <v>616</v>
      </c>
      <c r="C80" s="8" t="s">
        <v>84</v>
      </c>
      <c r="D80" s="9">
        <v>0.04</v>
      </c>
      <c r="E80" s="13">
        <f>일위대가목록!F72</f>
        <v>0</v>
      </c>
      <c r="F80" s="14">
        <f t="shared" si="17"/>
        <v>0</v>
      </c>
      <c r="G80" s="13">
        <f>일위대가목록!H72</f>
        <v>93425</v>
      </c>
      <c r="H80" s="14">
        <f t="shared" si="18"/>
        <v>3737</v>
      </c>
      <c r="I80" s="13">
        <f>일위대가목록!J72</f>
        <v>1868</v>
      </c>
      <c r="J80" s="14">
        <f t="shared" si="19"/>
        <v>74.7</v>
      </c>
      <c r="K80" s="13">
        <f t="shared" si="20"/>
        <v>95293</v>
      </c>
      <c r="L80" s="14">
        <f t="shared" si="20"/>
        <v>3811.7</v>
      </c>
      <c r="M80" s="8" t="s">
        <v>617</v>
      </c>
      <c r="N80" s="2" t="s">
        <v>127</v>
      </c>
      <c r="O80" s="2" t="s">
        <v>618</v>
      </c>
      <c r="P80" s="2" t="s">
        <v>63</v>
      </c>
      <c r="Q80" s="2" t="s">
        <v>64</v>
      </c>
      <c r="R80" s="2" t="s">
        <v>64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2" t="s">
        <v>52</v>
      </c>
      <c r="AW80" s="2" t="s">
        <v>627</v>
      </c>
      <c r="AX80" s="2" t="s">
        <v>52</v>
      </c>
      <c r="AY80" s="2" t="s">
        <v>52</v>
      </c>
    </row>
    <row r="81" spans="1:52" ht="30" customHeight="1">
      <c r="A81" s="8" t="s">
        <v>515</v>
      </c>
      <c r="B81" s="8" t="s">
        <v>52</v>
      </c>
      <c r="C81" s="8" t="s">
        <v>52</v>
      </c>
      <c r="D81" s="9"/>
      <c r="E81" s="13"/>
      <c r="F81" s="14">
        <f>TRUNC(SUMIF(N74:N80, N73, F74:F80),0)</f>
        <v>15797</v>
      </c>
      <c r="G81" s="13"/>
      <c r="H81" s="14">
        <f>TRUNC(SUMIF(N74:N80, N73, H74:H80),0)</f>
        <v>40410</v>
      </c>
      <c r="I81" s="13"/>
      <c r="J81" s="14">
        <f>TRUNC(SUMIF(N74:N80, N73, J74:J80),0)</f>
        <v>405</v>
      </c>
      <c r="K81" s="13"/>
      <c r="L81" s="14">
        <f>F81+H81+J81</f>
        <v>56612</v>
      </c>
      <c r="M81" s="8" t="s">
        <v>52</v>
      </c>
      <c r="N81" s="2" t="s">
        <v>79</v>
      </c>
      <c r="O81" s="2" t="s">
        <v>79</v>
      </c>
      <c r="P81" s="2" t="s">
        <v>52</v>
      </c>
      <c r="Q81" s="2" t="s">
        <v>52</v>
      </c>
      <c r="R81" s="2" t="s">
        <v>52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2" t="s">
        <v>52</v>
      </c>
      <c r="AW81" s="2" t="s">
        <v>52</v>
      </c>
      <c r="AX81" s="2" t="s">
        <v>52</v>
      </c>
      <c r="AY81" s="2" t="s">
        <v>52</v>
      </c>
    </row>
    <row r="82" spans="1:52" ht="30" customHeight="1">
      <c r="A82" s="9"/>
      <c r="B82" s="9"/>
      <c r="C82" s="9"/>
      <c r="D82" s="9"/>
      <c r="E82" s="13"/>
      <c r="F82" s="14"/>
      <c r="G82" s="13"/>
      <c r="H82" s="14"/>
      <c r="I82" s="13"/>
      <c r="J82" s="14"/>
      <c r="K82" s="13"/>
      <c r="L82" s="14"/>
      <c r="M82" s="9"/>
    </row>
    <row r="83" spans="1:52" ht="30" customHeight="1">
      <c r="A83" s="154" t="s">
        <v>628</v>
      </c>
      <c r="B83" s="154"/>
      <c r="C83" s="154"/>
      <c r="D83" s="154"/>
      <c r="E83" s="155"/>
      <c r="F83" s="156"/>
      <c r="G83" s="155"/>
      <c r="H83" s="156"/>
      <c r="I83" s="155"/>
      <c r="J83" s="156"/>
      <c r="K83" s="155"/>
      <c r="L83" s="156"/>
      <c r="M83" s="154"/>
      <c r="N83" s="1" t="s">
        <v>133</v>
      </c>
    </row>
    <row r="84" spans="1:52" ht="30" customHeight="1">
      <c r="A84" s="8" t="s">
        <v>525</v>
      </c>
      <c r="B84" s="8" t="s">
        <v>526</v>
      </c>
      <c r="C84" s="8" t="s">
        <v>527</v>
      </c>
      <c r="D84" s="9">
        <v>0.44</v>
      </c>
      <c r="E84" s="13">
        <f>단가대비표!O104</f>
        <v>0</v>
      </c>
      <c r="F84" s="14">
        <f>TRUNC(E84*D84,1)</f>
        <v>0</v>
      </c>
      <c r="G84" s="13">
        <f>단가대비표!P104</f>
        <v>138290</v>
      </c>
      <c r="H84" s="14">
        <f>TRUNC(G84*D84,1)</f>
        <v>60847.6</v>
      </c>
      <c r="I84" s="13">
        <f>단가대비표!V104</f>
        <v>0</v>
      </c>
      <c r="J84" s="14">
        <f>TRUNC(I84*D84,1)</f>
        <v>0</v>
      </c>
      <c r="K84" s="13">
        <f>TRUNC(E84+G84+I84,1)</f>
        <v>138290</v>
      </c>
      <c r="L84" s="14">
        <f>TRUNC(F84+H84+J84,1)</f>
        <v>60847.6</v>
      </c>
      <c r="M84" s="8" t="s">
        <v>52</v>
      </c>
      <c r="N84" s="2" t="s">
        <v>133</v>
      </c>
      <c r="O84" s="2" t="s">
        <v>528</v>
      </c>
      <c r="P84" s="2" t="s">
        <v>64</v>
      </c>
      <c r="Q84" s="2" t="s">
        <v>64</v>
      </c>
      <c r="R84" s="2" t="s">
        <v>63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2" t="s">
        <v>52</v>
      </c>
      <c r="AW84" s="2" t="s">
        <v>630</v>
      </c>
      <c r="AX84" s="2" t="s">
        <v>52</v>
      </c>
      <c r="AY84" s="2" t="s">
        <v>52</v>
      </c>
    </row>
    <row r="85" spans="1:52" ht="30" customHeight="1">
      <c r="A85" s="8" t="s">
        <v>515</v>
      </c>
      <c r="B85" s="8" t="s">
        <v>52</v>
      </c>
      <c r="C85" s="8" t="s">
        <v>52</v>
      </c>
      <c r="D85" s="9"/>
      <c r="E85" s="13"/>
      <c r="F85" s="14">
        <f>TRUNC(SUMIF(N84:N84, N83, F84:F84),0)</f>
        <v>0</v>
      </c>
      <c r="G85" s="13"/>
      <c r="H85" s="14">
        <f>TRUNC(SUMIF(N84:N84, N83, H84:H84),0)</f>
        <v>60847</v>
      </c>
      <c r="I85" s="13"/>
      <c r="J85" s="14">
        <f>TRUNC(SUMIF(N84:N84, N83, J84:J84),0)</f>
        <v>0</v>
      </c>
      <c r="K85" s="13"/>
      <c r="L85" s="14">
        <f>F85+H85+J85</f>
        <v>60847</v>
      </c>
      <c r="M85" s="8" t="s">
        <v>52</v>
      </c>
      <c r="N85" s="2" t="s">
        <v>79</v>
      </c>
      <c r="O85" s="2" t="s">
        <v>79</v>
      </c>
      <c r="P85" s="2" t="s">
        <v>52</v>
      </c>
      <c r="Q85" s="2" t="s">
        <v>52</v>
      </c>
      <c r="R85" s="2" t="s">
        <v>52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2" t="s">
        <v>52</v>
      </c>
      <c r="AW85" s="2" t="s">
        <v>52</v>
      </c>
      <c r="AX85" s="2" t="s">
        <v>52</v>
      </c>
      <c r="AY85" s="2" t="s">
        <v>52</v>
      </c>
    </row>
    <row r="86" spans="1:52" ht="30" customHeight="1">
      <c r="A86" s="9"/>
      <c r="B86" s="9"/>
      <c r="C86" s="9"/>
      <c r="D86" s="9"/>
      <c r="E86" s="13"/>
      <c r="F86" s="14"/>
      <c r="G86" s="13"/>
      <c r="H86" s="14"/>
      <c r="I86" s="13"/>
      <c r="J86" s="14"/>
      <c r="K86" s="13"/>
      <c r="L86" s="14"/>
      <c r="M86" s="9"/>
    </row>
    <row r="87" spans="1:52" ht="30" customHeight="1">
      <c r="A87" s="154" t="s">
        <v>631</v>
      </c>
      <c r="B87" s="154"/>
      <c r="C87" s="154"/>
      <c r="D87" s="154"/>
      <c r="E87" s="155"/>
      <c r="F87" s="156"/>
      <c r="G87" s="155"/>
      <c r="H87" s="156"/>
      <c r="I87" s="155"/>
      <c r="J87" s="156"/>
      <c r="K87" s="155"/>
      <c r="L87" s="156"/>
      <c r="M87" s="154"/>
      <c r="N87" s="1" t="s">
        <v>137</v>
      </c>
    </row>
    <row r="88" spans="1:52" ht="30" customHeight="1">
      <c r="A88" s="8" t="s">
        <v>525</v>
      </c>
      <c r="B88" s="8" t="s">
        <v>526</v>
      </c>
      <c r="C88" s="8" t="s">
        <v>527</v>
      </c>
      <c r="D88" s="9">
        <v>0.56000000000000005</v>
      </c>
      <c r="E88" s="13">
        <f>단가대비표!O104</f>
        <v>0</v>
      </c>
      <c r="F88" s="14">
        <f>TRUNC(E88*D88,1)</f>
        <v>0</v>
      </c>
      <c r="G88" s="13">
        <f>단가대비표!P104</f>
        <v>138290</v>
      </c>
      <c r="H88" s="14">
        <f>TRUNC(G88*D88,1)</f>
        <v>77442.399999999994</v>
      </c>
      <c r="I88" s="13">
        <f>단가대비표!V104</f>
        <v>0</v>
      </c>
      <c r="J88" s="14">
        <f>TRUNC(I88*D88,1)</f>
        <v>0</v>
      </c>
      <c r="K88" s="13">
        <f>TRUNC(E88+G88+I88,1)</f>
        <v>138290</v>
      </c>
      <c r="L88" s="14">
        <f>TRUNC(F88+H88+J88,1)</f>
        <v>77442.399999999994</v>
      </c>
      <c r="M88" s="8" t="s">
        <v>52</v>
      </c>
      <c r="N88" s="2" t="s">
        <v>137</v>
      </c>
      <c r="O88" s="2" t="s">
        <v>528</v>
      </c>
      <c r="P88" s="2" t="s">
        <v>64</v>
      </c>
      <c r="Q88" s="2" t="s">
        <v>64</v>
      </c>
      <c r="R88" s="2" t="s">
        <v>63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2" t="s">
        <v>52</v>
      </c>
      <c r="AW88" s="2" t="s">
        <v>632</v>
      </c>
      <c r="AX88" s="2" t="s">
        <v>52</v>
      </c>
      <c r="AY88" s="2" t="s">
        <v>52</v>
      </c>
    </row>
    <row r="89" spans="1:52" ht="30" customHeight="1">
      <c r="A89" s="8" t="s">
        <v>515</v>
      </c>
      <c r="B89" s="8" t="s">
        <v>52</v>
      </c>
      <c r="C89" s="8" t="s">
        <v>52</v>
      </c>
      <c r="D89" s="9"/>
      <c r="E89" s="13"/>
      <c r="F89" s="14">
        <f>TRUNC(SUMIF(N88:N88, N87, F88:F88),0)</f>
        <v>0</v>
      </c>
      <c r="G89" s="13"/>
      <c r="H89" s="14">
        <f>TRUNC(SUMIF(N88:N88, N87, H88:H88),0)</f>
        <v>77442</v>
      </c>
      <c r="I89" s="13"/>
      <c r="J89" s="14">
        <f>TRUNC(SUMIF(N88:N88, N87, J88:J88),0)</f>
        <v>0</v>
      </c>
      <c r="K89" s="13"/>
      <c r="L89" s="14">
        <f>F89+H89+J89</f>
        <v>77442</v>
      </c>
      <c r="M89" s="8" t="s">
        <v>52</v>
      </c>
      <c r="N89" s="2" t="s">
        <v>79</v>
      </c>
      <c r="O89" s="2" t="s">
        <v>79</v>
      </c>
      <c r="P89" s="2" t="s">
        <v>52</v>
      </c>
      <c r="Q89" s="2" t="s">
        <v>52</v>
      </c>
      <c r="R89" s="2" t="s">
        <v>52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2" t="s">
        <v>52</v>
      </c>
      <c r="AW89" s="2" t="s">
        <v>52</v>
      </c>
      <c r="AX89" s="2" t="s">
        <v>52</v>
      </c>
      <c r="AY89" s="2" t="s">
        <v>52</v>
      </c>
    </row>
    <row r="90" spans="1:52" ht="30" customHeight="1">
      <c r="A90" s="9"/>
      <c r="B90" s="9"/>
      <c r="C90" s="9"/>
      <c r="D90" s="9"/>
      <c r="E90" s="13"/>
      <c r="F90" s="14"/>
      <c r="G90" s="13"/>
      <c r="H90" s="14"/>
      <c r="I90" s="13"/>
      <c r="J90" s="14"/>
      <c r="K90" s="13"/>
      <c r="L90" s="14"/>
      <c r="M90" s="9"/>
    </row>
    <row r="91" spans="1:52" ht="30" customHeight="1">
      <c r="A91" s="154" t="s">
        <v>633</v>
      </c>
      <c r="B91" s="154"/>
      <c r="C91" s="154"/>
      <c r="D91" s="154"/>
      <c r="E91" s="155"/>
      <c r="F91" s="156"/>
      <c r="G91" s="155"/>
      <c r="H91" s="156"/>
      <c r="I91" s="155"/>
      <c r="J91" s="156"/>
      <c r="K91" s="155"/>
      <c r="L91" s="156"/>
      <c r="M91" s="154"/>
      <c r="N91" s="1" t="s">
        <v>141</v>
      </c>
    </row>
    <row r="92" spans="1:52" ht="30" customHeight="1">
      <c r="A92" s="8" t="s">
        <v>525</v>
      </c>
      <c r="B92" s="8" t="s">
        <v>526</v>
      </c>
      <c r="C92" s="8" t="s">
        <v>527</v>
      </c>
      <c r="D92" s="9">
        <v>0.74</v>
      </c>
      <c r="E92" s="13">
        <f>단가대비표!O104</f>
        <v>0</v>
      </c>
      <c r="F92" s="14">
        <f>TRUNC(E92*D92,1)</f>
        <v>0</v>
      </c>
      <c r="G92" s="13">
        <f>단가대비표!P104</f>
        <v>138290</v>
      </c>
      <c r="H92" s="14">
        <f>TRUNC(G92*D92,1)</f>
        <v>102334.6</v>
      </c>
      <c r="I92" s="13">
        <f>단가대비표!V104</f>
        <v>0</v>
      </c>
      <c r="J92" s="14">
        <f>TRUNC(I92*D92,1)</f>
        <v>0</v>
      </c>
      <c r="K92" s="13">
        <f>TRUNC(E92+G92+I92,1)</f>
        <v>138290</v>
      </c>
      <c r="L92" s="14">
        <f>TRUNC(F92+H92+J92,1)</f>
        <v>102334.6</v>
      </c>
      <c r="M92" s="8" t="s">
        <v>52</v>
      </c>
      <c r="N92" s="2" t="s">
        <v>141</v>
      </c>
      <c r="O92" s="2" t="s">
        <v>528</v>
      </c>
      <c r="P92" s="2" t="s">
        <v>64</v>
      </c>
      <c r="Q92" s="2" t="s">
        <v>64</v>
      </c>
      <c r="R92" s="2" t="s">
        <v>63</v>
      </c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2" t="s">
        <v>52</v>
      </c>
      <c r="AW92" s="2" t="s">
        <v>634</v>
      </c>
      <c r="AX92" s="2" t="s">
        <v>52</v>
      </c>
      <c r="AY92" s="2" t="s">
        <v>52</v>
      </c>
    </row>
    <row r="93" spans="1:52" ht="30" customHeight="1">
      <c r="A93" s="8" t="s">
        <v>515</v>
      </c>
      <c r="B93" s="8" t="s">
        <v>52</v>
      </c>
      <c r="C93" s="8" t="s">
        <v>52</v>
      </c>
      <c r="D93" s="9"/>
      <c r="E93" s="13"/>
      <c r="F93" s="14">
        <f>TRUNC(SUMIF(N92:N92, N91, F92:F92),0)</f>
        <v>0</v>
      </c>
      <c r="G93" s="13"/>
      <c r="H93" s="14">
        <f>TRUNC(SUMIF(N92:N92, N91, H92:H92),0)</f>
        <v>102334</v>
      </c>
      <c r="I93" s="13"/>
      <c r="J93" s="14">
        <f>TRUNC(SUMIF(N92:N92, N91, J92:J92),0)</f>
        <v>0</v>
      </c>
      <c r="K93" s="13"/>
      <c r="L93" s="14">
        <f>F93+H93+J93</f>
        <v>102334</v>
      </c>
      <c r="M93" s="8" t="s">
        <v>52</v>
      </c>
      <c r="N93" s="2" t="s">
        <v>79</v>
      </c>
      <c r="O93" s="2" t="s">
        <v>79</v>
      </c>
      <c r="P93" s="2" t="s">
        <v>52</v>
      </c>
      <c r="Q93" s="2" t="s">
        <v>52</v>
      </c>
      <c r="R93" s="2" t="s">
        <v>52</v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2" t="s">
        <v>52</v>
      </c>
      <c r="AW93" s="2" t="s">
        <v>52</v>
      </c>
      <c r="AX93" s="2" t="s">
        <v>52</v>
      </c>
      <c r="AY93" s="2" t="s">
        <v>52</v>
      </c>
    </row>
    <row r="94" spans="1:52" ht="30" customHeight="1">
      <c r="A94" s="9"/>
      <c r="B94" s="9"/>
      <c r="C94" s="9"/>
      <c r="D94" s="9"/>
      <c r="E94" s="13"/>
      <c r="F94" s="14"/>
      <c r="G94" s="13"/>
      <c r="H94" s="14"/>
      <c r="I94" s="13"/>
      <c r="J94" s="14"/>
      <c r="K94" s="13"/>
      <c r="L94" s="14"/>
      <c r="M94" s="9"/>
    </row>
    <row r="95" spans="1:52" ht="30" customHeight="1">
      <c r="A95" s="157" t="s">
        <v>635</v>
      </c>
      <c r="B95" s="157"/>
      <c r="C95" s="157"/>
      <c r="D95" s="157"/>
      <c r="E95" s="158"/>
      <c r="F95" s="159"/>
      <c r="G95" s="158"/>
      <c r="H95" s="159"/>
      <c r="I95" s="158"/>
      <c r="J95" s="159"/>
      <c r="K95" s="158"/>
      <c r="L95" s="159"/>
      <c r="M95" s="157"/>
      <c r="N95" s="1" t="s">
        <v>148</v>
      </c>
      <c r="AZ95" t="s">
        <v>1895</v>
      </c>
    </row>
    <row r="96" spans="1:52" ht="30" customHeight="1">
      <c r="A96" s="8" t="s">
        <v>636</v>
      </c>
      <c r="B96" s="8" t="s">
        <v>637</v>
      </c>
      <c r="C96" s="8" t="s">
        <v>68</v>
      </c>
      <c r="D96" s="9">
        <v>0.19800000000000001</v>
      </c>
      <c r="E96" s="13">
        <f>단가대비표!O40</f>
        <v>120450</v>
      </c>
      <c r="F96" s="14">
        <f>TRUNC(E96*D96,1)</f>
        <v>23849.1</v>
      </c>
      <c r="G96" s="13">
        <f>단가대비표!P40</f>
        <v>0</v>
      </c>
      <c r="H96" s="14">
        <f>TRUNC(G96*D96,1)</f>
        <v>0</v>
      </c>
      <c r="I96" s="13">
        <f>단가대비표!V40</f>
        <v>0</v>
      </c>
      <c r="J96" s="14">
        <f>TRUNC(I96*D96,1)</f>
        <v>0</v>
      </c>
      <c r="K96" s="13">
        <f t="shared" ref="K96:L98" si="21">TRUNC(E96+G96+I96,1)</f>
        <v>120450</v>
      </c>
      <c r="L96" s="14">
        <f t="shared" si="21"/>
        <v>23849.1</v>
      </c>
      <c r="M96" s="8" t="s">
        <v>52</v>
      </c>
      <c r="N96" s="2" t="s">
        <v>148</v>
      </c>
      <c r="O96" s="2" t="s">
        <v>638</v>
      </c>
      <c r="P96" s="2" t="s">
        <v>64</v>
      </c>
      <c r="Q96" s="2" t="s">
        <v>64</v>
      </c>
      <c r="R96" s="2" t="s">
        <v>63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2" t="s">
        <v>52</v>
      </c>
      <c r="AW96" s="2" t="s">
        <v>639</v>
      </c>
      <c r="AX96" s="2" t="s">
        <v>52</v>
      </c>
      <c r="AY96" s="2" t="s">
        <v>52</v>
      </c>
    </row>
    <row r="97" spans="1:52" ht="30" customHeight="1">
      <c r="A97" s="8" t="s">
        <v>640</v>
      </c>
      <c r="B97" s="8" t="s">
        <v>587</v>
      </c>
      <c r="C97" s="8" t="s">
        <v>84</v>
      </c>
      <c r="D97" s="100">
        <v>0</v>
      </c>
      <c r="E97" s="13">
        <f>일위대가목록!F74</f>
        <v>0</v>
      </c>
      <c r="F97" s="14">
        <f>TRUNC(E97*D97,1)</f>
        <v>0</v>
      </c>
      <c r="G97" s="13">
        <f>일위대가목록!H74</f>
        <v>59464</v>
      </c>
      <c r="H97" s="14">
        <f>TRUNC(G97*D97,1)</f>
        <v>0</v>
      </c>
      <c r="I97" s="13">
        <f>일위대가목록!J74</f>
        <v>0</v>
      </c>
      <c r="J97" s="14">
        <f>TRUNC(I97*D97,1)</f>
        <v>0</v>
      </c>
      <c r="K97" s="13">
        <f t="shared" si="21"/>
        <v>59464</v>
      </c>
      <c r="L97" s="14">
        <f t="shared" si="21"/>
        <v>0</v>
      </c>
      <c r="M97" s="8" t="s">
        <v>641</v>
      </c>
      <c r="N97" s="2" t="s">
        <v>148</v>
      </c>
      <c r="O97" s="2" t="s">
        <v>642</v>
      </c>
      <c r="P97" s="2" t="s">
        <v>63</v>
      </c>
      <c r="Q97" s="2" t="s">
        <v>64</v>
      </c>
      <c r="R97" s="2" t="s">
        <v>64</v>
      </c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2" t="s">
        <v>52</v>
      </c>
      <c r="AW97" s="2" t="s">
        <v>643</v>
      </c>
      <c r="AX97" s="2" t="s">
        <v>52</v>
      </c>
      <c r="AY97" s="2" t="s">
        <v>52</v>
      </c>
      <c r="AZ97">
        <v>4.4999999999999997E-3</v>
      </c>
    </row>
    <row r="98" spans="1:52" ht="30" customHeight="1">
      <c r="A98" s="8" t="s">
        <v>644</v>
      </c>
      <c r="B98" s="8" t="s">
        <v>645</v>
      </c>
      <c r="C98" s="8" t="s">
        <v>68</v>
      </c>
      <c r="D98" s="9">
        <v>0.15</v>
      </c>
      <c r="E98" s="13">
        <f>일위대가목록!F75</f>
        <v>0</v>
      </c>
      <c r="F98" s="14">
        <f>TRUNC(E98*D98,1)</f>
        <v>0</v>
      </c>
      <c r="G98" s="13">
        <f>일위대가목록!H75</f>
        <v>84439</v>
      </c>
      <c r="H98" s="14">
        <f>TRUNC(G98*D98,1)</f>
        <v>12665.8</v>
      </c>
      <c r="I98" s="13">
        <f>일위대가목록!J75</f>
        <v>844</v>
      </c>
      <c r="J98" s="14">
        <f>TRUNC(I98*D98,1)</f>
        <v>126.6</v>
      </c>
      <c r="K98" s="13">
        <f t="shared" si="21"/>
        <v>85283</v>
      </c>
      <c r="L98" s="14">
        <f t="shared" si="21"/>
        <v>12792.4</v>
      </c>
      <c r="M98" s="8" t="s">
        <v>646</v>
      </c>
      <c r="N98" s="2" t="s">
        <v>148</v>
      </c>
      <c r="O98" s="2" t="s">
        <v>647</v>
      </c>
      <c r="P98" s="2" t="s">
        <v>63</v>
      </c>
      <c r="Q98" s="2" t="s">
        <v>64</v>
      </c>
      <c r="R98" s="2" t="s">
        <v>64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2" t="s">
        <v>52</v>
      </c>
      <c r="AW98" s="2" t="s">
        <v>648</v>
      </c>
      <c r="AX98" s="2" t="s">
        <v>52</v>
      </c>
      <c r="AY98" s="2" t="s">
        <v>52</v>
      </c>
    </row>
    <row r="99" spans="1:52" ht="30" customHeight="1">
      <c r="A99" s="8" t="s">
        <v>515</v>
      </c>
      <c r="B99" s="8" t="s">
        <v>52</v>
      </c>
      <c r="C99" s="8" t="s">
        <v>52</v>
      </c>
      <c r="D99" s="9"/>
      <c r="E99" s="13"/>
      <c r="F99" s="14">
        <f>TRUNC(SUMIF(N96:N98, N95, F96:F98),0)</f>
        <v>23849</v>
      </c>
      <c r="G99" s="13"/>
      <c r="H99" s="14">
        <f>TRUNC(SUMIF(N96:N98, N95, H96:H98),0)</f>
        <v>12665</v>
      </c>
      <c r="I99" s="13"/>
      <c r="J99" s="14">
        <f>TRUNC(SUMIF(N96:N98, N95, J96:J98),0)</f>
        <v>126</v>
      </c>
      <c r="K99" s="13"/>
      <c r="L99" s="14">
        <f>F99+H99+J99</f>
        <v>36640</v>
      </c>
      <c r="M99" s="8" t="s">
        <v>52</v>
      </c>
      <c r="N99" s="2" t="s">
        <v>79</v>
      </c>
      <c r="O99" s="2" t="s">
        <v>79</v>
      </c>
      <c r="P99" s="2" t="s">
        <v>52</v>
      </c>
      <c r="Q99" s="2" t="s">
        <v>52</v>
      </c>
      <c r="R99" s="2" t="s">
        <v>52</v>
      </c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2" t="s">
        <v>52</v>
      </c>
      <c r="AW99" s="2" t="s">
        <v>52</v>
      </c>
      <c r="AX99" s="2" t="s">
        <v>52</v>
      </c>
      <c r="AY99" s="2" t="s">
        <v>52</v>
      </c>
      <c r="AZ99" s="99">
        <v>37051</v>
      </c>
    </row>
    <row r="100" spans="1:52" ht="30" customHeight="1">
      <c r="A100" s="9"/>
      <c r="B100" s="9"/>
      <c r="C100" s="9"/>
      <c r="D100" s="9"/>
      <c r="E100" s="13"/>
      <c r="F100" s="14"/>
      <c r="G100" s="13"/>
      <c r="H100" s="14"/>
      <c r="I100" s="13"/>
      <c r="J100" s="14"/>
      <c r="K100" s="13"/>
      <c r="L100" s="14"/>
      <c r="M100" s="9"/>
    </row>
    <row r="101" spans="1:52" ht="30" customHeight="1">
      <c r="A101" s="157" t="s">
        <v>649</v>
      </c>
      <c r="B101" s="157"/>
      <c r="C101" s="157"/>
      <c r="D101" s="157"/>
      <c r="E101" s="158"/>
      <c r="F101" s="159"/>
      <c r="G101" s="158"/>
      <c r="H101" s="159"/>
      <c r="I101" s="158"/>
      <c r="J101" s="159"/>
      <c r="K101" s="158"/>
      <c r="L101" s="159"/>
      <c r="M101" s="157"/>
      <c r="N101" s="1" t="s">
        <v>152</v>
      </c>
      <c r="AZ101" t="s">
        <v>1896</v>
      </c>
    </row>
    <row r="102" spans="1:52" ht="30" customHeight="1">
      <c r="A102" s="8" t="s">
        <v>636</v>
      </c>
      <c r="B102" s="8" t="s">
        <v>637</v>
      </c>
      <c r="C102" s="8" t="s">
        <v>68</v>
      </c>
      <c r="D102" s="9">
        <v>0.45100000000000001</v>
      </c>
      <c r="E102" s="13">
        <f>단가대비표!O40</f>
        <v>120450</v>
      </c>
      <c r="F102" s="14">
        <f>TRUNC(E102*D102,1)</f>
        <v>54322.9</v>
      </c>
      <c r="G102" s="13">
        <f>단가대비표!P40</f>
        <v>0</v>
      </c>
      <c r="H102" s="14">
        <f>TRUNC(G102*D102,1)</f>
        <v>0</v>
      </c>
      <c r="I102" s="13">
        <f>단가대비표!V40</f>
        <v>0</v>
      </c>
      <c r="J102" s="14">
        <f>TRUNC(I102*D102,1)</f>
        <v>0</v>
      </c>
      <c r="K102" s="13">
        <f t="shared" ref="K102:L104" si="22">TRUNC(E102+G102+I102,1)</f>
        <v>120450</v>
      </c>
      <c r="L102" s="14">
        <f t="shared" si="22"/>
        <v>54322.9</v>
      </c>
      <c r="M102" s="8" t="s">
        <v>52</v>
      </c>
      <c r="N102" s="2" t="s">
        <v>152</v>
      </c>
      <c r="O102" s="2" t="s">
        <v>638</v>
      </c>
      <c r="P102" s="2" t="s">
        <v>64</v>
      </c>
      <c r="Q102" s="2" t="s">
        <v>64</v>
      </c>
      <c r="R102" s="2" t="s">
        <v>63</v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2" t="s">
        <v>52</v>
      </c>
      <c r="AW102" s="2" t="s">
        <v>650</v>
      </c>
      <c r="AX102" s="2" t="s">
        <v>52</v>
      </c>
      <c r="AY102" s="2" t="s">
        <v>52</v>
      </c>
    </row>
    <row r="103" spans="1:52" ht="30" customHeight="1">
      <c r="A103" s="8" t="s">
        <v>640</v>
      </c>
      <c r="B103" s="8" t="s">
        <v>587</v>
      </c>
      <c r="C103" s="8" t="s">
        <v>84</v>
      </c>
      <c r="D103" s="100">
        <v>0</v>
      </c>
      <c r="E103" s="13">
        <f>일위대가목록!F74</f>
        <v>0</v>
      </c>
      <c r="F103" s="14">
        <f>TRUNC(E103*D103,1)</f>
        <v>0</v>
      </c>
      <c r="G103" s="13">
        <f>일위대가목록!H74</f>
        <v>59464</v>
      </c>
      <c r="H103" s="14">
        <f>TRUNC(G103*D103,1)</f>
        <v>0</v>
      </c>
      <c r="I103" s="13">
        <f>일위대가목록!J74</f>
        <v>0</v>
      </c>
      <c r="J103" s="14">
        <f>TRUNC(I103*D103,1)</f>
        <v>0</v>
      </c>
      <c r="K103" s="13">
        <f t="shared" si="22"/>
        <v>59464</v>
      </c>
      <c r="L103" s="14">
        <f t="shared" si="22"/>
        <v>0</v>
      </c>
      <c r="M103" s="8" t="s">
        <v>641</v>
      </c>
      <c r="N103" s="2" t="s">
        <v>152</v>
      </c>
      <c r="O103" s="2" t="s">
        <v>642</v>
      </c>
      <c r="P103" s="2" t="s">
        <v>63</v>
      </c>
      <c r="Q103" s="2" t="s">
        <v>64</v>
      </c>
      <c r="R103" s="2" t="s">
        <v>64</v>
      </c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2" t="s">
        <v>52</v>
      </c>
      <c r="AW103" s="2" t="s">
        <v>651</v>
      </c>
      <c r="AX103" s="2" t="s">
        <v>52</v>
      </c>
      <c r="AY103" s="2" t="s">
        <v>52</v>
      </c>
      <c r="AZ103">
        <v>1.14E-2</v>
      </c>
    </row>
    <row r="104" spans="1:52" ht="30" customHeight="1">
      <c r="A104" s="8" t="s">
        <v>644</v>
      </c>
      <c r="B104" s="8" t="s">
        <v>645</v>
      </c>
      <c r="C104" s="8" t="s">
        <v>68</v>
      </c>
      <c r="D104" s="9">
        <v>0.38</v>
      </c>
      <c r="E104" s="13">
        <f>일위대가목록!F75</f>
        <v>0</v>
      </c>
      <c r="F104" s="14">
        <f>TRUNC(E104*D104,1)</f>
        <v>0</v>
      </c>
      <c r="G104" s="13">
        <f>일위대가목록!H75</f>
        <v>84439</v>
      </c>
      <c r="H104" s="14">
        <f>TRUNC(G104*D104,1)</f>
        <v>32086.799999999999</v>
      </c>
      <c r="I104" s="13">
        <f>일위대가목록!J75</f>
        <v>844</v>
      </c>
      <c r="J104" s="14">
        <f>TRUNC(I104*D104,1)</f>
        <v>320.7</v>
      </c>
      <c r="K104" s="13">
        <f t="shared" si="22"/>
        <v>85283</v>
      </c>
      <c r="L104" s="14">
        <f t="shared" si="22"/>
        <v>32407.5</v>
      </c>
      <c r="M104" s="8" t="s">
        <v>646</v>
      </c>
      <c r="N104" s="2" t="s">
        <v>152</v>
      </c>
      <c r="O104" s="2" t="s">
        <v>647</v>
      </c>
      <c r="P104" s="2" t="s">
        <v>63</v>
      </c>
      <c r="Q104" s="2" t="s">
        <v>64</v>
      </c>
      <c r="R104" s="2" t="s">
        <v>64</v>
      </c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2" t="s">
        <v>52</v>
      </c>
      <c r="AW104" s="2" t="s">
        <v>652</v>
      </c>
      <c r="AX104" s="2" t="s">
        <v>52</v>
      </c>
      <c r="AY104" s="2" t="s">
        <v>52</v>
      </c>
    </row>
    <row r="105" spans="1:52" ht="30" customHeight="1">
      <c r="A105" s="8" t="s">
        <v>515</v>
      </c>
      <c r="B105" s="8" t="s">
        <v>52</v>
      </c>
      <c r="C105" s="8" t="s">
        <v>52</v>
      </c>
      <c r="D105" s="9"/>
      <c r="E105" s="13"/>
      <c r="F105" s="14">
        <f>TRUNC(SUMIF(N102:N104, N101, F102:F104),0)</f>
        <v>54322</v>
      </c>
      <c r="G105" s="13"/>
      <c r="H105" s="14">
        <f>TRUNC(SUMIF(N102:N104, N101, H102:H104),0)</f>
        <v>32086</v>
      </c>
      <c r="I105" s="13"/>
      <c r="J105" s="14">
        <f>TRUNC(SUMIF(N102:N104, N101, J102:J104),0)</f>
        <v>320</v>
      </c>
      <c r="K105" s="13"/>
      <c r="L105" s="14">
        <f>F105+H105+J105</f>
        <v>86728</v>
      </c>
      <c r="M105" s="8" t="s">
        <v>52</v>
      </c>
      <c r="N105" s="2" t="s">
        <v>79</v>
      </c>
      <c r="O105" s="2" t="s">
        <v>79</v>
      </c>
      <c r="P105" s="2" t="s">
        <v>52</v>
      </c>
      <c r="Q105" s="2" t="s">
        <v>52</v>
      </c>
      <c r="R105" s="2" t="s">
        <v>52</v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2" t="s">
        <v>52</v>
      </c>
      <c r="AW105" s="2" t="s">
        <v>52</v>
      </c>
      <c r="AX105" s="2" t="s">
        <v>52</v>
      </c>
      <c r="AY105" s="2" t="s">
        <v>52</v>
      </c>
      <c r="AZ105" s="99">
        <v>87769</v>
      </c>
    </row>
    <row r="106" spans="1:52" ht="30" customHeight="1">
      <c r="A106" s="9"/>
      <c r="B106" s="9"/>
      <c r="C106" s="9"/>
      <c r="D106" s="9"/>
      <c r="E106" s="13"/>
      <c r="F106" s="14"/>
      <c r="G106" s="13"/>
      <c r="H106" s="14"/>
      <c r="I106" s="13"/>
      <c r="J106" s="14"/>
      <c r="K106" s="13"/>
      <c r="L106" s="14"/>
      <c r="M106" s="9"/>
    </row>
    <row r="107" spans="1:52" ht="30" customHeight="1">
      <c r="A107" s="157" t="s">
        <v>653</v>
      </c>
      <c r="B107" s="157"/>
      <c r="C107" s="157"/>
      <c r="D107" s="157"/>
      <c r="E107" s="158"/>
      <c r="F107" s="159"/>
      <c r="G107" s="158"/>
      <c r="H107" s="159"/>
      <c r="I107" s="158"/>
      <c r="J107" s="159"/>
      <c r="K107" s="158"/>
      <c r="L107" s="159"/>
      <c r="M107" s="157"/>
      <c r="N107" s="1" t="s">
        <v>156</v>
      </c>
      <c r="AZ107" t="s">
        <v>1896</v>
      </c>
    </row>
    <row r="108" spans="1:52" ht="30" customHeight="1">
      <c r="A108" s="8" t="s">
        <v>636</v>
      </c>
      <c r="B108" s="8" t="s">
        <v>637</v>
      </c>
      <c r="C108" s="8" t="s">
        <v>68</v>
      </c>
      <c r="D108" s="9">
        <v>0.19800000000000001</v>
      </c>
      <c r="E108" s="13">
        <f>단가대비표!O40</f>
        <v>120450</v>
      </c>
      <c r="F108" s="14">
        <f>TRUNC(E108*D108,1)</f>
        <v>23849.1</v>
      </c>
      <c r="G108" s="13">
        <f>단가대비표!P40</f>
        <v>0</v>
      </c>
      <c r="H108" s="14">
        <f>TRUNC(G108*D108,1)</f>
        <v>0</v>
      </c>
      <c r="I108" s="13">
        <f>단가대비표!V40</f>
        <v>0</v>
      </c>
      <c r="J108" s="14">
        <f>TRUNC(I108*D108,1)</f>
        <v>0</v>
      </c>
      <c r="K108" s="13">
        <f t="shared" ref="K108:L110" si="23">TRUNC(E108+G108+I108,1)</f>
        <v>120450</v>
      </c>
      <c r="L108" s="14">
        <f t="shared" si="23"/>
        <v>23849.1</v>
      </c>
      <c r="M108" s="8" t="s">
        <v>52</v>
      </c>
      <c r="N108" s="2" t="s">
        <v>156</v>
      </c>
      <c r="O108" s="2" t="s">
        <v>638</v>
      </c>
      <c r="P108" s="2" t="s">
        <v>64</v>
      </c>
      <c r="Q108" s="2" t="s">
        <v>64</v>
      </c>
      <c r="R108" s="2" t="s">
        <v>63</v>
      </c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2" t="s">
        <v>52</v>
      </c>
      <c r="AW108" s="2" t="s">
        <v>654</v>
      </c>
      <c r="AX108" s="2" t="s">
        <v>52</v>
      </c>
      <c r="AY108" s="2" t="s">
        <v>52</v>
      </c>
    </row>
    <row r="109" spans="1:52" ht="30" customHeight="1">
      <c r="A109" s="8" t="s">
        <v>640</v>
      </c>
      <c r="B109" s="8" t="s">
        <v>587</v>
      </c>
      <c r="C109" s="8" t="s">
        <v>84</v>
      </c>
      <c r="D109" s="100">
        <v>0</v>
      </c>
      <c r="E109" s="13">
        <f>일위대가목록!F74</f>
        <v>0</v>
      </c>
      <c r="F109" s="14">
        <f>TRUNC(E109*D109,1)</f>
        <v>0</v>
      </c>
      <c r="G109" s="13">
        <f>일위대가목록!H74</f>
        <v>59464</v>
      </c>
      <c r="H109" s="14">
        <f>TRUNC(G109*D109,1)</f>
        <v>0</v>
      </c>
      <c r="I109" s="13">
        <f>일위대가목록!J74</f>
        <v>0</v>
      </c>
      <c r="J109" s="14">
        <f>TRUNC(I109*D109,1)</f>
        <v>0</v>
      </c>
      <c r="K109" s="13">
        <f t="shared" si="23"/>
        <v>59464</v>
      </c>
      <c r="L109" s="14">
        <f t="shared" si="23"/>
        <v>0</v>
      </c>
      <c r="M109" s="8" t="s">
        <v>641</v>
      </c>
      <c r="N109" s="2" t="s">
        <v>156</v>
      </c>
      <c r="O109" s="2" t="s">
        <v>642</v>
      </c>
      <c r="P109" s="2" t="s">
        <v>63</v>
      </c>
      <c r="Q109" s="2" t="s">
        <v>64</v>
      </c>
      <c r="R109" s="2" t="s">
        <v>64</v>
      </c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2" t="s">
        <v>52</v>
      </c>
      <c r="AW109" s="2" t="s">
        <v>655</v>
      </c>
      <c r="AX109" s="2" t="s">
        <v>52</v>
      </c>
      <c r="AY109" s="2" t="s">
        <v>52</v>
      </c>
      <c r="AZ109">
        <v>4.4999999999999997E-3</v>
      </c>
    </row>
    <row r="110" spans="1:52" ht="30" customHeight="1">
      <c r="A110" s="8" t="s">
        <v>644</v>
      </c>
      <c r="B110" s="8" t="s">
        <v>645</v>
      </c>
      <c r="C110" s="8" t="s">
        <v>68</v>
      </c>
      <c r="D110" s="9">
        <v>0.15</v>
      </c>
      <c r="E110" s="13">
        <f>일위대가목록!F75</f>
        <v>0</v>
      </c>
      <c r="F110" s="14">
        <f>TRUNC(E110*D110,1)</f>
        <v>0</v>
      </c>
      <c r="G110" s="13">
        <f>일위대가목록!H75</f>
        <v>84439</v>
      </c>
      <c r="H110" s="14">
        <f>TRUNC(G110*D110,1)</f>
        <v>12665.8</v>
      </c>
      <c r="I110" s="13">
        <f>일위대가목록!J75</f>
        <v>844</v>
      </c>
      <c r="J110" s="14">
        <f>TRUNC(I110*D110,1)</f>
        <v>126.6</v>
      </c>
      <c r="K110" s="13">
        <f t="shared" si="23"/>
        <v>85283</v>
      </c>
      <c r="L110" s="14">
        <f t="shared" si="23"/>
        <v>12792.4</v>
      </c>
      <c r="M110" s="8" t="s">
        <v>646</v>
      </c>
      <c r="N110" s="2" t="s">
        <v>156</v>
      </c>
      <c r="O110" s="2" t="s">
        <v>647</v>
      </c>
      <c r="P110" s="2" t="s">
        <v>63</v>
      </c>
      <c r="Q110" s="2" t="s">
        <v>64</v>
      </c>
      <c r="R110" s="2" t="s">
        <v>64</v>
      </c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2" t="s">
        <v>52</v>
      </c>
      <c r="AW110" s="2" t="s">
        <v>656</v>
      </c>
      <c r="AX110" s="2" t="s">
        <v>52</v>
      </c>
      <c r="AY110" s="2" t="s">
        <v>52</v>
      </c>
    </row>
    <row r="111" spans="1:52" ht="30" customHeight="1">
      <c r="A111" s="8" t="s">
        <v>515</v>
      </c>
      <c r="B111" s="8" t="s">
        <v>52</v>
      </c>
      <c r="C111" s="8" t="s">
        <v>52</v>
      </c>
      <c r="D111" s="9"/>
      <c r="E111" s="13"/>
      <c r="F111" s="14">
        <f>TRUNC(SUMIF(N108:N110, N107, F108:F110),0)</f>
        <v>23849</v>
      </c>
      <c r="G111" s="13"/>
      <c r="H111" s="14">
        <f>TRUNC(SUMIF(N108:N110, N107, H108:H110),0)</f>
        <v>12665</v>
      </c>
      <c r="I111" s="13"/>
      <c r="J111" s="14">
        <f>TRUNC(SUMIF(N108:N110, N107, J108:J110),0)</f>
        <v>126</v>
      </c>
      <c r="K111" s="13"/>
      <c r="L111" s="14">
        <f>F111+H111+J111</f>
        <v>36640</v>
      </c>
      <c r="M111" s="8" t="s">
        <v>52</v>
      </c>
      <c r="N111" s="2" t="s">
        <v>79</v>
      </c>
      <c r="O111" s="2" t="s">
        <v>79</v>
      </c>
      <c r="P111" s="2" t="s">
        <v>52</v>
      </c>
      <c r="Q111" s="2" t="s">
        <v>52</v>
      </c>
      <c r="R111" s="2" t="s">
        <v>52</v>
      </c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2" t="s">
        <v>52</v>
      </c>
      <c r="AW111" s="2" t="s">
        <v>52</v>
      </c>
      <c r="AX111" s="2" t="s">
        <v>52</v>
      </c>
      <c r="AY111" s="2" t="s">
        <v>52</v>
      </c>
      <c r="AZ111" s="99">
        <v>37051</v>
      </c>
    </row>
    <row r="112" spans="1:52" ht="30" customHeight="1">
      <c r="A112" s="9"/>
      <c r="B112" s="9"/>
      <c r="C112" s="9"/>
      <c r="D112" s="9"/>
      <c r="E112" s="13"/>
      <c r="F112" s="14"/>
      <c r="G112" s="13"/>
      <c r="H112" s="14"/>
      <c r="I112" s="13"/>
      <c r="J112" s="14"/>
      <c r="K112" s="13"/>
      <c r="L112" s="14"/>
      <c r="M112" s="9"/>
    </row>
    <row r="113" spans="1:51" ht="30" customHeight="1">
      <c r="A113" s="154" t="s">
        <v>657</v>
      </c>
      <c r="B113" s="154"/>
      <c r="C113" s="154"/>
      <c r="D113" s="154"/>
      <c r="E113" s="155"/>
      <c r="F113" s="156"/>
      <c r="G113" s="155"/>
      <c r="H113" s="156"/>
      <c r="I113" s="155"/>
      <c r="J113" s="156"/>
      <c r="K113" s="155"/>
      <c r="L113" s="156"/>
      <c r="M113" s="154"/>
      <c r="N113" s="1" t="s">
        <v>161</v>
      </c>
    </row>
    <row r="114" spans="1:51" ht="30" customHeight="1">
      <c r="A114" s="8" t="s">
        <v>658</v>
      </c>
      <c r="B114" s="8" t="s">
        <v>159</v>
      </c>
      <c r="C114" s="8" t="s">
        <v>68</v>
      </c>
      <c r="D114" s="9">
        <v>1.1000000000000001</v>
      </c>
      <c r="E114" s="13">
        <f>단가대비표!O46</f>
        <v>225000</v>
      </c>
      <c r="F114" s="14">
        <f>TRUNC(E114*D114,1)</f>
        <v>247500</v>
      </c>
      <c r="G114" s="13">
        <f>단가대비표!P46</f>
        <v>0</v>
      </c>
      <c r="H114" s="14">
        <f>TRUNC(G114*D114,1)</f>
        <v>0</v>
      </c>
      <c r="I114" s="13">
        <f>단가대비표!V46</f>
        <v>0</v>
      </c>
      <c r="J114" s="14">
        <f>TRUNC(I114*D114,1)</f>
        <v>0</v>
      </c>
      <c r="K114" s="13">
        <f>TRUNC(E114+G114+I114,1)</f>
        <v>225000</v>
      </c>
      <c r="L114" s="14">
        <f>TRUNC(F114+H114+J114,1)</f>
        <v>247500</v>
      </c>
      <c r="M114" s="8" t="s">
        <v>52</v>
      </c>
      <c r="N114" s="2" t="s">
        <v>161</v>
      </c>
      <c r="O114" s="2" t="s">
        <v>659</v>
      </c>
      <c r="P114" s="2" t="s">
        <v>64</v>
      </c>
      <c r="Q114" s="2" t="s">
        <v>64</v>
      </c>
      <c r="R114" s="2" t="s">
        <v>63</v>
      </c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2" t="s">
        <v>52</v>
      </c>
      <c r="AW114" s="2" t="s">
        <v>660</v>
      </c>
      <c r="AX114" s="2" t="s">
        <v>52</v>
      </c>
      <c r="AY114" s="2" t="s">
        <v>52</v>
      </c>
    </row>
    <row r="115" spans="1:51" ht="30" customHeight="1">
      <c r="A115" s="8" t="s">
        <v>661</v>
      </c>
      <c r="B115" s="8" t="s">
        <v>662</v>
      </c>
      <c r="C115" s="8" t="s">
        <v>68</v>
      </c>
      <c r="D115" s="9">
        <v>1</v>
      </c>
      <c r="E115" s="13">
        <f>일위대가목록!F76</f>
        <v>0</v>
      </c>
      <c r="F115" s="14">
        <f>TRUNC(E115*D115,1)</f>
        <v>0</v>
      </c>
      <c r="G115" s="13">
        <f>일위대가목록!H76</f>
        <v>69027</v>
      </c>
      <c r="H115" s="14">
        <f>TRUNC(G115*D115,1)</f>
        <v>69027</v>
      </c>
      <c r="I115" s="13">
        <f>일위대가목록!J76</f>
        <v>2070</v>
      </c>
      <c r="J115" s="14">
        <f>TRUNC(I115*D115,1)</f>
        <v>2070</v>
      </c>
      <c r="K115" s="13">
        <f>TRUNC(E115+G115+I115,1)</f>
        <v>71097</v>
      </c>
      <c r="L115" s="14">
        <f>TRUNC(F115+H115+J115,1)</f>
        <v>71097</v>
      </c>
      <c r="M115" s="8" t="s">
        <v>663</v>
      </c>
      <c r="N115" s="2" t="s">
        <v>161</v>
      </c>
      <c r="O115" s="2" t="s">
        <v>664</v>
      </c>
      <c r="P115" s="2" t="s">
        <v>63</v>
      </c>
      <c r="Q115" s="2" t="s">
        <v>64</v>
      </c>
      <c r="R115" s="2" t="s">
        <v>64</v>
      </c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2" t="s">
        <v>52</v>
      </c>
      <c r="AW115" s="2" t="s">
        <v>665</v>
      </c>
      <c r="AX115" s="2" t="s">
        <v>52</v>
      </c>
      <c r="AY115" s="2" t="s">
        <v>52</v>
      </c>
    </row>
    <row r="116" spans="1:51" ht="30" customHeight="1">
      <c r="A116" s="8" t="s">
        <v>515</v>
      </c>
      <c r="B116" s="8" t="s">
        <v>52</v>
      </c>
      <c r="C116" s="8" t="s">
        <v>52</v>
      </c>
      <c r="D116" s="9"/>
      <c r="E116" s="13"/>
      <c r="F116" s="14">
        <f>TRUNC(SUMIF(N114:N115, N113, F114:F115),0)</f>
        <v>247500</v>
      </c>
      <c r="G116" s="13"/>
      <c r="H116" s="14">
        <f>TRUNC(SUMIF(N114:N115, N113, H114:H115),0)</f>
        <v>69027</v>
      </c>
      <c r="I116" s="13"/>
      <c r="J116" s="14">
        <f>TRUNC(SUMIF(N114:N115, N113, J114:J115),0)</f>
        <v>2070</v>
      </c>
      <c r="K116" s="13"/>
      <c r="L116" s="14">
        <f>F116+H116+J116</f>
        <v>318597</v>
      </c>
      <c r="M116" s="8" t="s">
        <v>52</v>
      </c>
      <c r="N116" s="2" t="s">
        <v>79</v>
      </c>
      <c r="O116" s="2" t="s">
        <v>79</v>
      </c>
      <c r="P116" s="2" t="s">
        <v>52</v>
      </c>
      <c r="Q116" s="2" t="s">
        <v>52</v>
      </c>
      <c r="R116" s="2" t="s">
        <v>52</v>
      </c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2" t="s">
        <v>52</v>
      </c>
      <c r="AW116" s="2" t="s">
        <v>52</v>
      </c>
      <c r="AX116" s="2" t="s">
        <v>52</v>
      </c>
      <c r="AY116" s="2" t="s">
        <v>52</v>
      </c>
    </row>
    <row r="117" spans="1:51" ht="30" customHeight="1">
      <c r="A117" s="9"/>
      <c r="B117" s="9"/>
      <c r="C117" s="9"/>
      <c r="D117" s="9"/>
      <c r="E117" s="13"/>
      <c r="F117" s="14"/>
      <c r="G117" s="13"/>
      <c r="H117" s="14"/>
      <c r="I117" s="13"/>
      <c r="J117" s="14"/>
      <c r="K117" s="13"/>
      <c r="L117" s="14"/>
      <c r="M117" s="9"/>
    </row>
    <row r="118" spans="1:51" ht="30" customHeight="1">
      <c r="A118" s="154" t="s">
        <v>666</v>
      </c>
      <c r="B118" s="154"/>
      <c r="C118" s="154"/>
      <c r="D118" s="154"/>
      <c r="E118" s="155"/>
      <c r="F118" s="156"/>
      <c r="G118" s="155"/>
      <c r="H118" s="156"/>
      <c r="I118" s="155"/>
      <c r="J118" s="156"/>
      <c r="K118" s="155"/>
      <c r="L118" s="156"/>
      <c r="M118" s="154"/>
      <c r="N118" s="1" t="s">
        <v>166</v>
      </c>
    </row>
    <row r="119" spans="1:51" ht="30" customHeight="1">
      <c r="A119" s="8" t="s">
        <v>667</v>
      </c>
      <c r="B119" s="8" t="s">
        <v>668</v>
      </c>
      <c r="C119" s="8" t="s">
        <v>121</v>
      </c>
      <c r="D119" s="9">
        <v>1</v>
      </c>
      <c r="E119" s="13">
        <f>일위대가목록!F77</f>
        <v>2826</v>
      </c>
      <c r="F119" s="14">
        <f>TRUNC(E119*D119,1)</f>
        <v>2826</v>
      </c>
      <c r="G119" s="13">
        <f>일위대가목록!H77</f>
        <v>16163</v>
      </c>
      <c r="H119" s="14">
        <f>TRUNC(G119*D119,1)</f>
        <v>16163</v>
      </c>
      <c r="I119" s="13">
        <f>일위대가목록!J77</f>
        <v>447</v>
      </c>
      <c r="J119" s="14">
        <f>TRUNC(I119*D119,1)</f>
        <v>447</v>
      </c>
      <c r="K119" s="13">
        <f t="shared" ref="K119:L121" si="24">TRUNC(E119+G119+I119,1)</f>
        <v>19436</v>
      </c>
      <c r="L119" s="14">
        <f t="shared" si="24"/>
        <v>19436</v>
      </c>
      <c r="M119" s="8" t="s">
        <v>669</v>
      </c>
      <c r="N119" s="2" t="s">
        <v>166</v>
      </c>
      <c r="O119" s="2" t="s">
        <v>670</v>
      </c>
      <c r="P119" s="2" t="s">
        <v>63</v>
      </c>
      <c r="Q119" s="2" t="s">
        <v>64</v>
      </c>
      <c r="R119" s="2" t="s">
        <v>64</v>
      </c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2" t="s">
        <v>52</v>
      </c>
      <c r="AW119" s="2" t="s">
        <v>671</v>
      </c>
      <c r="AX119" s="2" t="s">
        <v>52</v>
      </c>
      <c r="AY119" s="2" t="s">
        <v>52</v>
      </c>
    </row>
    <row r="120" spans="1:51" ht="30" customHeight="1">
      <c r="A120" s="8" t="s">
        <v>672</v>
      </c>
      <c r="B120" s="8" t="s">
        <v>673</v>
      </c>
      <c r="C120" s="8" t="s">
        <v>289</v>
      </c>
      <c r="D120" s="9">
        <v>0.2</v>
      </c>
      <c r="E120" s="13">
        <f>단가대비표!O68</f>
        <v>454</v>
      </c>
      <c r="F120" s="14">
        <f>TRUNC(E120*D120,1)</f>
        <v>90.8</v>
      </c>
      <c r="G120" s="13">
        <f>단가대비표!P68</f>
        <v>0</v>
      </c>
      <c r="H120" s="14">
        <f>TRUNC(G120*D120,1)</f>
        <v>0</v>
      </c>
      <c r="I120" s="13">
        <f>단가대비표!V68</f>
        <v>0</v>
      </c>
      <c r="J120" s="14">
        <f>TRUNC(I120*D120,1)</f>
        <v>0</v>
      </c>
      <c r="K120" s="13">
        <f t="shared" si="24"/>
        <v>454</v>
      </c>
      <c r="L120" s="14">
        <f t="shared" si="24"/>
        <v>90.8</v>
      </c>
      <c r="M120" s="8" t="s">
        <v>52</v>
      </c>
      <c r="N120" s="2" t="s">
        <v>166</v>
      </c>
      <c r="O120" s="2" t="s">
        <v>674</v>
      </c>
      <c r="P120" s="2" t="s">
        <v>64</v>
      </c>
      <c r="Q120" s="2" t="s">
        <v>64</v>
      </c>
      <c r="R120" s="2" t="s">
        <v>63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2" t="s">
        <v>52</v>
      </c>
      <c r="AW120" s="2" t="s">
        <v>675</v>
      </c>
      <c r="AX120" s="2" t="s">
        <v>52</v>
      </c>
      <c r="AY120" s="2" t="s">
        <v>52</v>
      </c>
    </row>
    <row r="121" spans="1:51" ht="30" customHeight="1">
      <c r="A121" s="8" t="s">
        <v>676</v>
      </c>
      <c r="B121" s="8" t="s">
        <v>677</v>
      </c>
      <c r="C121" s="8" t="s">
        <v>289</v>
      </c>
      <c r="D121" s="9">
        <v>0.05</v>
      </c>
      <c r="E121" s="13">
        <f>일위대가목록!F78</f>
        <v>0</v>
      </c>
      <c r="F121" s="14">
        <f>TRUNC(E121*D121,1)</f>
        <v>0</v>
      </c>
      <c r="G121" s="13">
        <f>일위대가목록!H78</f>
        <v>13494</v>
      </c>
      <c r="H121" s="14">
        <f>TRUNC(G121*D121,1)</f>
        <v>674.7</v>
      </c>
      <c r="I121" s="13">
        <f>일위대가목록!J78</f>
        <v>269</v>
      </c>
      <c r="J121" s="14">
        <f>TRUNC(I121*D121,1)</f>
        <v>13.4</v>
      </c>
      <c r="K121" s="13">
        <f t="shared" si="24"/>
        <v>13763</v>
      </c>
      <c r="L121" s="14">
        <f t="shared" si="24"/>
        <v>688.1</v>
      </c>
      <c r="M121" s="8" t="s">
        <v>678</v>
      </c>
      <c r="N121" s="2" t="s">
        <v>166</v>
      </c>
      <c r="O121" s="2" t="s">
        <v>679</v>
      </c>
      <c r="P121" s="2" t="s">
        <v>63</v>
      </c>
      <c r="Q121" s="2" t="s">
        <v>64</v>
      </c>
      <c r="R121" s="2" t="s">
        <v>64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2" t="s">
        <v>52</v>
      </c>
      <c r="AW121" s="2" t="s">
        <v>680</v>
      </c>
      <c r="AX121" s="2" t="s">
        <v>52</v>
      </c>
      <c r="AY121" s="2" t="s">
        <v>52</v>
      </c>
    </row>
    <row r="122" spans="1:51" ht="30" customHeight="1">
      <c r="A122" s="8" t="s">
        <v>515</v>
      </c>
      <c r="B122" s="8" t="s">
        <v>52</v>
      </c>
      <c r="C122" s="8" t="s">
        <v>52</v>
      </c>
      <c r="D122" s="9"/>
      <c r="E122" s="13"/>
      <c r="F122" s="14">
        <f>TRUNC(SUMIF(N119:N121, N118, F119:F121),0)</f>
        <v>2916</v>
      </c>
      <c r="G122" s="13"/>
      <c r="H122" s="14">
        <f>TRUNC(SUMIF(N119:N121, N118, H119:H121),0)</f>
        <v>16837</v>
      </c>
      <c r="I122" s="13"/>
      <c r="J122" s="14">
        <f>TRUNC(SUMIF(N119:N121, N118, J119:J121),0)</f>
        <v>460</v>
      </c>
      <c r="K122" s="13"/>
      <c r="L122" s="14">
        <f>F122+H122+J122</f>
        <v>20213</v>
      </c>
      <c r="M122" s="8" t="s">
        <v>52</v>
      </c>
      <c r="N122" s="2" t="s">
        <v>79</v>
      </c>
      <c r="O122" s="2" t="s">
        <v>79</v>
      </c>
      <c r="P122" s="2" t="s">
        <v>52</v>
      </c>
      <c r="Q122" s="2" t="s">
        <v>52</v>
      </c>
      <c r="R122" s="2" t="s">
        <v>52</v>
      </c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2" t="s">
        <v>52</v>
      </c>
      <c r="AW122" s="2" t="s">
        <v>52</v>
      </c>
      <c r="AX122" s="2" t="s">
        <v>52</v>
      </c>
      <c r="AY122" s="2" t="s">
        <v>52</v>
      </c>
    </row>
    <row r="123" spans="1:51" ht="30" customHeight="1">
      <c r="A123" s="9"/>
      <c r="B123" s="9"/>
      <c r="C123" s="9"/>
      <c r="D123" s="9"/>
      <c r="E123" s="13"/>
      <c r="F123" s="14"/>
      <c r="G123" s="13"/>
      <c r="H123" s="14"/>
      <c r="I123" s="13"/>
      <c r="J123" s="14"/>
      <c r="K123" s="13"/>
      <c r="L123" s="14"/>
      <c r="M123" s="9"/>
    </row>
    <row r="124" spans="1:51" ht="30" customHeight="1">
      <c r="A124" s="154" t="s">
        <v>681</v>
      </c>
      <c r="B124" s="154"/>
      <c r="C124" s="154"/>
      <c r="D124" s="154"/>
      <c r="E124" s="155"/>
      <c r="F124" s="156"/>
      <c r="G124" s="155"/>
      <c r="H124" s="156"/>
      <c r="I124" s="155"/>
      <c r="J124" s="156"/>
      <c r="K124" s="155"/>
      <c r="L124" s="156"/>
      <c r="M124" s="154"/>
      <c r="N124" s="1" t="s">
        <v>177</v>
      </c>
    </row>
    <row r="125" spans="1:51" ht="30" customHeight="1">
      <c r="A125" s="8" t="s">
        <v>586</v>
      </c>
      <c r="B125" s="8" t="s">
        <v>587</v>
      </c>
      <c r="C125" s="8" t="s">
        <v>84</v>
      </c>
      <c r="D125" s="9">
        <v>4.8000000000000001E-2</v>
      </c>
      <c r="E125" s="13">
        <f>일위대가목록!F68</f>
        <v>0</v>
      </c>
      <c r="F125" s="14">
        <f t="shared" ref="F125:F130" si="25">TRUNC(E125*D125,1)</f>
        <v>0</v>
      </c>
      <c r="G125" s="13">
        <f>일위대가목록!H68</f>
        <v>59464</v>
      </c>
      <c r="H125" s="14">
        <f t="shared" ref="H125:H130" si="26">TRUNC(G125*D125,1)</f>
        <v>2854.2</v>
      </c>
      <c r="I125" s="13">
        <f>일위대가목록!J68</f>
        <v>0</v>
      </c>
      <c r="J125" s="14">
        <f t="shared" ref="J125:J130" si="27">TRUNC(I125*D125,1)</f>
        <v>0</v>
      </c>
      <c r="K125" s="13">
        <f t="shared" ref="K125:L130" si="28">TRUNC(E125+G125+I125,1)</f>
        <v>59464</v>
      </c>
      <c r="L125" s="14">
        <f t="shared" si="28"/>
        <v>2854.2</v>
      </c>
      <c r="M125" s="8" t="s">
        <v>588</v>
      </c>
      <c r="N125" s="2" t="s">
        <v>177</v>
      </c>
      <c r="O125" s="2" t="s">
        <v>589</v>
      </c>
      <c r="P125" s="2" t="s">
        <v>63</v>
      </c>
      <c r="Q125" s="2" t="s">
        <v>64</v>
      </c>
      <c r="R125" s="2" t="s">
        <v>64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2" t="s">
        <v>52</v>
      </c>
      <c r="AW125" s="2" t="s">
        <v>682</v>
      </c>
      <c r="AX125" s="2" t="s">
        <v>52</v>
      </c>
      <c r="AY125" s="2" t="s">
        <v>52</v>
      </c>
    </row>
    <row r="126" spans="1:51" ht="30" customHeight="1">
      <c r="A126" s="8" t="s">
        <v>683</v>
      </c>
      <c r="B126" s="8" t="s">
        <v>684</v>
      </c>
      <c r="C126" s="8" t="s">
        <v>68</v>
      </c>
      <c r="D126" s="9">
        <v>1</v>
      </c>
      <c r="E126" s="13">
        <f>일위대가목록!F88</f>
        <v>0</v>
      </c>
      <c r="F126" s="14">
        <f t="shared" si="25"/>
        <v>0</v>
      </c>
      <c r="G126" s="13">
        <f>일위대가목록!H88</f>
        <v>9237</v>
      </c>
      <c r="H126" s="14">
        <f t="shared" si="26"/>
        <v>9237</v>
      </c>
      <c r="I126" s="13">
        <f>일위대가목록!J88</f>
        <v>184</v>
      </c>
      <c r="J126" s="14">
        <f t="shared" si="27"/>
        <v>184</v>
      </c>
      <c r="K126" s="13">
        <f t="shared" si="28"/>
        <v>9421</v>
      </c>
      <c r="L126" s="14">
        <f t="shared" si="28"/>
        <v>9421</v>
      </c>
      <c r="M126" s="8" t="s">
        <v>685</v>
      </c>
      <c r="N126" s="2" t="s">
        <v>177</v>
      </c>
      <c r="O126" s="2" t="s">
        <v>686</v>
      </c>
      <c r="P126" s="2" t="s">
        <v>63</v>
      </c>
      <c r="Q126" s="2" t="s">
        <v>64</v>
      </c>
      <c r="R126" s="2" t="s">
        <v>64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2" t="s">
        <v>52</v>
      </c>
      <c r="AW126" s="2" t="s">
        <v>687</v>
      </c>
      <c r="AX126" s="2" t="s">
        <v>52</v>
      </c>
      <c r="AY126" s="2" t="s">
        <v>52</v>
      </c>
    </row>
    <row r="127" spans="1:51" ht="30" customHeight="1">
      <c r="A127" s="8" t="s">
        <v>688</v>
      </c>
      <c r="B127" s="8" t="s">
        <v>689</v>
      </c>
      <c r="C127" s="8" t="s">
        <v>84</v>
      </c>
      <c r="D127" s="9">
        <v>5.0000000000000001E-3</v>
      </c>
      <c r="E127" s="13">
        <f>일위대가목록!F89</f>
        <v>0</v>
      </c>
      <c r="F127" s="14">
        <f t="shared" si="25"/>
        <v>0</v>
      </c>
      <c r="G127" s="13">
        <f>일위대가목록!H89</f>
        <v>0</v>
      </c>
      <c r="H127" s="14">
        <f t="shared" si="26"/>
        <v>0</v>
      </c>
      <c r="I127" s="13">
        <f>일위대가목록!J89</f>
        <v>0</v>
      </c>
      <c r="J127" s="14">
        <f t="shared" si="27"/>
        <v>0</v>
      </c>
      <c r="K127" s="13">
        <f t="shared" si="28"/>
        <v>0</v>
      </c>
      <c r="L127" s="14">
        <f t="shared" si="28"/>
        <v>0</v>
      </c>
      <c r="M127" s="8" t="s">
        <v>690</v>
      </c>
      <c r="N127" s="2" t="s">
        <v>177</v>
      </c>
      <c r="O127" s="2" t="s">
        <v>691</v>
      </c>
      <c r="P127" s="2" t="s">
        <v>63</v>
      </c>
      <c r="Q127" s="2" t="s">
        <v>64</v>
      </c>
      <c r="R127" s="2" t="s">
        <v>64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2" t="s">
        <v>52</v>
      </c>
      <c r="AW127" s="2" t="s">
        <v>692</v>
      </c>
      <c r="AX127" s="2" t="s">
        <v>52</v>
      </c>
      <c r="AY127" s="2" t="s">
        <v>52</v>
      </c>
    </row>
    <row r="128" spans="1:51" ht="30" customHeight="1">
      <c r="A128" s="8" t="s">
        <v>688</v>
      </c>
      <c r="B128" s="8" t="s">
        <v>693</v>
      </c>
      <c r="C128" s="8" t="s">
        <v>84</v>
      </c>
      <c r="D128" s="9">
        <v>1E-3</v>
      </c>
      <c r="E128" s="13">
        <f>일위대가목록!F90</f>
        <v>0</v>
      </c>
      <c r="F128" s="14">
        <f t="shared" si="25"/>
        <v>0</v>
      </c>
      <c r="G128" s="13">
        <f>일위대가목록!H90</f>
        <v>0</v>
      </c>
      <c r="H128" s="14">
        <f t="shared" si="26"/>
        <v>0</v>
      </c>
      <c r="I128" s="13">
        <f>일위대가목록!J90</f>
        <v>0</v>
      </c>
      <c r="J128" s="14">
        <f t="shared" si="27"/>
        <v>0</v>
      </c>
      <c r="K128" s="13">
        <f t="shared" si="28"/>
        <v>0</v>
      </c>
      <c r="L128" s="14">
        <f t="shared" si="28"/>
        <v>0</v>
      </c>
      <c r="M128" s="8" t="s">
        <v>694</v>
      </c>
      <c r="N128" s="2" t="s">
        <v>177</v>
      </c>
      <c r="O128" s="2" t="s">
        <v>695</v>
      </c>
      <c r="P128" s="2" t="s">
        <v>63</v>
      </c>
      <c r="Q128" s="2" t="s">
        <v>64</v>
      </c>
      <c r="R128" s="2" t="s">
        <v>64</v>
      </c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2" t="s">
        <v>52</v>
      </c>
      <c r="AW128" s="2" t="s">
        <v>696</v>
      </c>
      <c r="AX128" s="2" t="s">
        <v>52</v>
      </c>
      <c r="AY128" s="2" t="s">
        <v>52</v>
      </c>
    </row>
    <row r="129" spans="1:51" ht="30" customHeight="1">
      <c r="A129" s="8" t="s">
        <v>697</v>
      </c>
      <c r="B129" s="8" t="s">
        <v>698</v>
      </c>
      <c r="C129" s="8" t="s">
        <v>68</v>
      </c>
      <c r="D129" s="9">
        <v>1</v>
      </c>
      <c r="E129" s="13">
        <f>일위대가목록!F91</f>
        <v>0</v>
      </c>
      <c r="F129" s="14">
        <f t="shared" si="25"/>
        <v>0</v>
      </c>
      <c r="G129" s="13">
        <f>일위대가목록!H91</f>
        <v>31715</v>
      </c>
      <c r="H129" s="14">
        <f t="shared" si="26"/>
        <v>31715</v>
      </c>
      <c r="I129" s="13">
        <f>일위대가목록!J91</f>
        <v>951</v>
      </c>
      <c r="J129" s="14">
        <f t="shared" si="27"/>
        <v>951</v>
      </c>
      <c r="K129" s="13">
        <f t="shared" si="28"/>
        <v>32666</v>
      </c>
      <c r="L129" s="14">
        <f t="shared" si="28"/>
        <v>32666</v>
      </c>
      <c r="M129" s="8" t="s">
        <v>699</v>
      </c>
      <c r="N129" s="2" t="s">
        <v>177</v>
      </c>
      <c r="O129" s="2" t="s">
        <v>700</v>
      </c>
      <c r="P129" s="2" t="s">
        <v>63</v>
      </c>
      <c r="Q129" s="2" t="s">
        <v>64</v>
      </c>
      <c r="R129" s="2" t="s">
        <v>64</v>
      </c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2" t="s">
        <v>52</v>
      </c>
      <c r="AW129" s="2" t="s">
        <v>701</v>
      </c>
      <c r="AX129" s="2" t="s">
        <v>52</v>
      </c>
      <c r="AY129" s="2" t="s">
        <v>52</v>
      </c>
    </row>
    <row r="130" spans="1:51" ht="30" customHeight="1">
      <c r="A130" s="8" t="s">
        <v>702</v>
      </c>
      <c r="B130" s="8" t="s">
        <v>698</v>
      </c>
      <c r="C130" s="8" t="s">
        <v>68</v>
      </c>
      <c r="D130" s="9">
        <v>1</v>
      </c>
      <c r="E130" s="13">
        <f>일위대가목록!F92</f>
        <v>0</v>
      </c>
      <c r="F130" s="14">
        <f t="shared" si="25"/>
        <v>0</v>
      </c>
      <c r="G130" s="13">
        <f>일위대가목록!H92</f>
        <v>2509</v>
      </c>
      <c r="H130" s="14">
        <f t="shared" si="26"/>
        <v>2509</v>
      </c>
      <c r="I130" s="13">
        <f>일위대가목록!J92</f>
        <v>0</v>
      </c>
      <c r="J130" s="14">
        <f t="shared" si="27"/>
        <v>0</v>
      </c>
      <c r="K130" s="13">
        <f t="shared" si="28"/>
        <v>2509</v>
      </c>
      <c r="L130" s="14">
        <f t="shared" si="28"/>
        <v>2509</v>
      </c>
      <c r="M130" s="8" t="s">
        <v>703</v>
      </c>
      <c r="N130" s="2" t="s">
        <v>177</v>
      </c>
      <c r="O130" s="2" t="s">
        <v>704</v>
      </c>
      <c r="P130" s="2" t="s">
        <v>63</v>
      </c>
      <c r="Q130" s="2" t="s">
        <v>64</v>
      </c>
      <c r="R130" s="2" t="s">
        <v>64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2" t="s">
        <v>52</v>
      </c>
      <c r="AW130" s="2" t="s">
        <v>705</v>
      </c>
      <c r="AX130" s="2" t="s">
        <v>52</v>
      </c>
      <c r="AY130" s="2" t="s">
        <v>52</v>
      </c>
    </row>
    <row r="131" spans="1:51" ht="30" customHeight="1">
      <c r="A131" s="8" t="s">
        <v>515</v>
      </c>
      <c r="B131" s="8" t="s">
        <v>52</v>
      </c>
      <c r="C131" s="8" t="s">
        <v>52</v>
      </c>
      <c r="D131" s="9"/>
      <c r="E131" s="13"/>
      <c r="F131" s="14">
        <f>TRUNC(SUMIF(N125:N130, N124, F125:F130),0)</f>
        <v>0</v>
      </c>
      <c r="G131" s="13"/>
      <c r="H131" s="14">
        <f>TRUNC(SUMIF(N125:N130, N124, H125:H130),0)</f>
        <v>46315</v>
      </c>
      <c r="I131" s="13"/>
      <c r="J131" s="14">
        <f>TRUNC(SUMIF(N125:N130, N124, J125:J130),0)</f>
        <v>1135</v>
      </c>
      <c r="K131" s="13"/>
      <c r="L131" s="14">
        <f>F131+H131+J131</f>
        <v>47450</v>
      </c>
      <c r="M131" s="8" t="s">
        <v>52</v>
      </c>
      <c r="N131" s="2" t="s">
        <v>79</v>
      </c>
      <c r="O131" s="2" t="s">
        <v>79</v>
      </c>
      <c r="P131" s="2" t="s">
        <v>52</v>
      </c>
      <c r="Q131" s="2" t="s">
        <v>52</v>
      </c>
      <c r="R131" s="2" t="s">
        <v>52</v>
      </c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2" t="s">
        <v>52</v>
      </c>
      <c r="AW131" s="2" t="s">
        <v>52</v>
      </c>
      <c r="AX131" s="2" t="s">
        <v>52</v>
      </c>
      <c r="AY131" s="2" t="s">
        <v>52</v>
      </c>
    </row>
    <row r="132" spans="1:51" ht="30" customHeight="1">
      <c r="A132" s="9"/>
      <c r="B132" s="9"/>
      <c r="C132" s="9"/>
      <c r="D132" s="9"/>
      <c r="E132" s="13"/>
      <c r="F132" s="14"/>
      <c r="G132" s="13"/>
      <c r="H132" s="14"/>
      <c r="I132" s="13"/>
      <c r="J132" s="14"/>
      <c r="K132" s="13"/>
      <c r="L132" s="14"/>
      <c r="M132" s="9"/>
    </row>
    <row r="133" spans="1:51" ht="30" customHeight="1">
      <c r="A133" s="154" t="s">
        <v>706</v>
      </c>
      <c r="B133" s="154"/>
      <c r="C133" s="154"/>
      <c r="D133" s="154"/>
      <c r="E133" s="155"/>
      <c r="F133" s="156"/>
      <c r="G133" s="155"/>
      <c r="H133" s="156"/>
      <c r="I133" s="155"/>
      <c r="J133" s="156"/>
      <c r="K133" s="155"/>
      <c r="L133" s="156"/>
      <c r="M133" s="154"/>
      <c r="N133" s="1" t="s">
        <v>186</v>
      </c>
    </row>
    <row r="134" spans="1:51" ht="30" customHeight="1">
      <c r="A134" s="8" t="s">
        <v>586</v>
      </c>
      <c r="B134" s="8" t="s">
        <v>587</v>
      </c>
      <c r="C134" s="8" t="s">
        <v>84</v>
      </c>
      <c r="D134" s="9">
        <v>1.4999999999999999E-2</v>
      </c>
      <c r="E134" s="13">
        <f>일위대가목록!F68</f>
        <v>0</v>
      </c>
      <c r="F134" s="14">
        <f t="shared" ref="F134:F139" si="29">TRUNC(E134*D134,1)</f>
        <v>0</v>
      </c>
      <c r="G134" s="13">
        <f>일위대가목록!H68</f>
        <v>59464</v>
      </c>
      <c r="H134" s="14">
        <f t="shared" ref="H134:H139" si="30">TRUNC(G134*D134,1)</f>
        <v>891.9</v>
      </c>
      <c r="I134" s="13">
        <f>일위대가목록!J68</f>
        <v>0</v>
      </c>
      <c r="J134" s="14">
        <f t="shared" ref="J134:J139" si="31">TRUNC(I134*D134,1)</f>
        <v>0</v>
      </c>
      <c r="K134" s="13">
        <f t="shared" ref="K134:L139" si="32">TRUNC(E134+G134+I134,1)</f>
        <v>59464</v>
      </c>
      <c r="L134" s="14">
        <f t="shared" si="32"/>
        <v>891.9</v>
      </c>
      <c r="M134" s="8" t="s">
        <v>588</v>
      </c>
      <c r="N134" s="2" t="s">
        <v>186</v>
      </c>
      <c r="O134" s="2" t="s">
        <v>589</v>
      </c>
      <c r="P134" s="2" t="s">
        <v>63</v>
      </c>
      <c r="Q134" s="2" t="s">
        <v>64</v>
      </c>
      <c r="R134" s="2" t="s">
        <v>64</v>
      </c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2" t="s">
        <v>52</v>
      </c>
      <c r="AW134" s="2" t="s">
        <v>708</v>
      </c>
      <c r="AX134" s="2" t="s">
        <v>52</v>
      </c>
      <c r="AY134" s="2" t="s">
        <v>52</v>
      </c>
    </row>
    <row r="135" spans="1:51" ht="30" customHeight="1">
      <c r="A135" s="8" t="s">
        <v>683</v>
      </c>
      <c r="B135" s="8" t="s">
        <v>709</v>
      </c>
      <c r="C135" s="8" t="s">
        <v>68</v>
      </c>
      <c r="D135" s="9">
        <v>1</v>
      </c>
      <c r="E135" s="13">
        <f>일위대가목록!F93</f>
        <v>0</v>
      </c>
      <c r="F135" s="14">
        <f t="shared" si="29"/>
        <v>0</v>
      </c>
      <c r="G135" s="13">
        <f>일위대가목록!H93</f>
        <v>12389</v>
      </c>
      <c r="H135" s="14">
        <f t="shared" si="30"/>
        <v>12389</v>
      </c>
      <c r="I135" s="13">
        <f>일위대가목록!J93</f>
        <v>247</v>
      </c>
      <c r="J135" s="14">
        <f t="shared" si="31"/>
        <v>247</v>
      </c>
      <c r="K135" s="13">
        <f t="shared" si="32"/>
        <v>12636</v>
      </c>
      <c r="L135" s="14">
        <f t="shared" si="32"/>
        <v>12636</v>
      </c>
      <c r="M135" s="8" t="s">
        <v>710</v>
      </c>
      <c r="N135" s="2" t="s">
        <v>186</v>
      </c>
      <c r="O135" s="2" t="s">
        <v>711</v>
      </c>
      <c r="P135" s="2" t="s">
        <v>63</v>
      </c>
      <c r="Q135" s="2" t="s">
        <v>64</v>
      </c>
      <c r="R135" s="2" t="s">
        <v>64</v>
      </c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2" t="s">
        <v>52</v>
      </c>
      <c r="AW135" s="2" t="s">
        <v>712</v>
      </c>
      <c r="AX135" s="2" t="s">
        <v>52</v>
      </c>
      <c r="AY135" s="2" t="s">
        <v>52</v>
      </c>
    </row>
    <row r="136" spans="1:51" ht="30" customHeight="1">
      <c r="A136" s="8" t="s">
        <v>688</v>
      </c>
      <c r="B136" s="8" t="s">
        <v>689</v>
      </c>
      <c r="C136" s="8" t="s">
        <v>84</v>
      </c>
      <c r="D136" s="9">
        <v>7.0000000000000001E-3</v>
      </c>
      <c r="E136" s="13">
        <f>일위대가목록!F89</f>
        <v>0</v>
      </c>
      <c r="F136" s="14">
        <f t="shared" si="29"/>
        <v>0</v>
      </c>
      <c r="G136" s="13">
        <f>일위대가목록!H89</f>
        <v>0</v>
      </c>
      <c r="H136" s="14">
        <f t="shared" si="30"/>
        <v>0</v>
      </c>
      <c r="I136" s="13">
        <f>일위대가목록!J89</f>
        <v>0</v>
      </c>
      <c r="J136" s="14">
        <f t="shared" si="31"/>
        <v>0</v>
      </c>
      <c r="K136" s="13">
        <f t="shared" si="32"/>
        <v>0</v>
      </c>
      <c r="L136" s="14">
        <f t="shared" si="32"/>
        <v>0</v>
      </c>
      <c r="M136" s="8" t="s">
        <v>690</v>
      </c>
      <c r="N136" s="2" t="s">
        <v>186</v>
      </c>
      <c r="O136" s="2" t="s">
        <v>691</v>
      </c>
      <c r="P136" s="2" t="s">
        <v>63</v>
      </c>
      <c r="Q136" s="2" t="s">
        <v>64</v>
      </c>
      <c r="R136" s="2" t="s">
        <v>64</v>
      </c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2" t="s">
        <v>52</v>
      </c>
      <c r="AW136" s="2" t="s">
        <v>713</v>
      </c>
      <c r="AX136" s="2" t="s">
        <v>52</v>
      </c>
      <c r="AY136" s="2" t="s">
        <v>52</v>
      </c>
    </row>
    <row r="137" spans="1:51" ht="30" customHeight="1">
      <c r="A137" s="8" t="s">
        <v>714</v>
      </c>
      <c r="B137" s="8" t="s">
        <v>715</v>
      </c>
      <c r="C137" s="8" t="s">
        <v>84</v>
      </c>
      <c r="D137" s="9">
        <v>1E-3</v>
      </c>
      <c r="E137" s="13">
        <f>일위대가목록!F94</f>
        <v>238470</v>
      </c>
      <c r="F137" s="14">
        <f t="shared" si="29"/>
        <v>238.4</v>
      </c>
      <c r="G137" s="13">
        <f>일위대가목록!H94</f>
        <v>0</v>
      </c>
      <c r="H137" s="14">
        <f t="shared" si="30"/>
        <v>0</v>
      </c>
      <c r="I137" s="13">
        <f>일위대가목록!J94</f>
        <v>0</v>
      </c>
      <c r="J137" s="14">
        <f t="shared" si="31"/>
        <v>0</v>
      </c>
      <c r="K137" s="13">
        <f t="shared" si="32"/>
        <v>238470</v>
      </c>
      <c r="L137" s="14">
        <f t="shared" si="32"/>
        <v>238.4</v>
      </c>
      <c r="M137" s="8" t="s">
        <v>716</v>
      </c>
      <c r="N137" s="2" t="s">
        <v>186</v>
      </c>
      <c r="O137" s="2" t="s">
        <v>717</v>
      </c>
      <c r="P137" s="2" t="s">
        <v>63</v>
      </c>
      <c r="Q137" s="2" t="s">
        <v>64</v>
      </c>
      <c r="R137" s="2" t="s">
        <v>64</v>
      </c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2" t="s">
        <v>52</v>
      </c>
      <c r="AW137" s="2" t="s">
        <v>718</v>
      </c>
      <c r="AX137" s="2" t="s">
        <v>52</v>
      </c>
      <c r="AY137" s="2" t="s">
        <v>52</v>
      </c>
    </row>
    <row r="138" spans="1:51" ht="30" customHeight="1">
      <c r="A138" s="8" t="s">
        <v>697</v>
      </c>
      <c r="B138" s="8" t="s">
        <v>719</v>
      </c>
      <c r="C138" s="8" t="s">
        <v>68</v>
      </c>
      <c r="D138" s="9">
        <v>1</v>
      </c>
      <c r="E138" s="13">
        <f>일위대가목록!F95</f>
        <v>0</v>
      </c>
      <c r="F138" s="14">
        <f t="shared" si="29"/>
        <v>0</v>
      </c>
      <c r="G138" s="13">
        <f>일위대가목록!H95</f>
        <v>39538</v>
      </c>
      <c r="H138" s="14">
        <f t="shared" si="30"/>
        <v>39538</v>
      </c>
      <c r="I138" s="13">
        <f>일위대가목록!J95</f>
        <v>1186</v>
      </c>
      <c r="J138" s="14">
        <f t="shared" si="31"/>
        <v>1186</v>
      </c>
      <c r="K138" s="13">
        <f t="shared" si="32"/>
        <v>40724</v>
      </c>
      <c r="L138" s="14">
        <f t="shared" si="32"/>
        <v>40724</v>
      </c>
      <c r="M138" s="8" t="s">
        <v>720</v>
      </c>
      <c r="N138" s="2" t="s">
        <v>186</v>
      </c>
      <c r="O138" s="2" t="s">
        <v>721</v>
      </c>
      <c r="P138" s="2" t="s">
        <v>63</v>
      </c>
      <c r="Q138" s="2" t="s">
        <v>64</v>
      </c>
      <c r="R138" s="2" t="s">
        <v>64</v>
      </c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2" t="s">
        <v>52</v>
      </c>
      <c r="AW138" s="2" t="s">
        <v>722</v>
      </c>
      <c r="AX138" s="2" t="s">
        <v>52</v>
      </c>
      <c r="AY138" s="2" t="s">
        <v>52</v>
      </c>
    </row>
    <row r="139" spans="1:51" ht="30" customHeight="1">
      <c r="A139" s="8" t="s">
        <v>702</v>
      </c>
      <c r="B139" s="8" t="s">
        <v>719</v>
      </c>
      <c r="C139" s="8" t="s">
        <v>68</v>
      </c>
      <c r="D139" s="9">
        <v>1</v>
      </c>
      <c r="E139" s="13">
        <f>일위대가목록!F96</f>
        <v>0</v>
      </c>
      <c r="F139" s="14">
        <f t="shared" si="29"/>
        <v>0</v>
      </c>
      <c r="G139" s="13">
        <f>일위대가목록!H96</f>
        <v>3137</v>
      </c>
      <c r="H139" s="14">
        <f t="shared" si="30"/>
        <v>3137</v>
      </c>
      <c r="I139" s="13">
        <f>일위대가목록!J96</f>
        <v>0</v>
      </c>
      <c r="J139" s="14">
        <f t="shared" si="31"/>
        <v>0</v>
      </c>
      <c r="K139" s="13">
        <f t="shared" si="32"/>
        <v>3137</v>
      </c>
      <c r="L139" s="14">
        <f t="shared" si="32"/>
        <v>3137</v>
      </c>
      <c r="M139" s="8" t="s">
        <v>723</v>
      </c>
      <c r="N139" s="2" t="s">
        <v>186</v>
      </c>
      <c r="O139" s="2" t="s">
        <v>724</v>
      </c>
      <c r="P139" s="2" t="s">
        <v>63</v>
      </c>
      <c r="Q139" s="2" t="s">
        <v>64</v>
      </c>
      <c r="R139" s="2" t="s">
        <v>64</v>
      </c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2" t="s">
        <v>52</v>
      </c>
      <c r="AW139" s="2" t="s">
        <v>725</v>
      </c>
      <c r="AX139" s="2" t="s">
        <v>52</v>
      </c>
      <c r="AY139" s="2" t="s">
        <v>52</v>
      </c>
    </row>
    <row r="140" spans="1:51" ht="30" customHeight="1">
      <c r="A140" s="8" t="s">
        <v>515</v>
      </c>
      <c r="B140" s="8" t="s">
        <v>52</v>
      </c>
      <c r="C140" s="8" t="s">
        <v>52</v>
      </c>
      <c r="D140" s="9"/>
      <c r="E140" s="13"/>
      <c r="F140" s="14">
        <f>TRUNC(SUMIF(N134:N139, N133, F134:F139),0)</f>
        <v>238</v>
      </c>
      <c r="G140" s="13"/>
      <c r="H140" s="14">
        <f>TRUNC(SUMIF(N134:N139, N133, H134:H139),0)</f>
        <v>55955</v>
      </c>
      <c r="I140" s="13"/>
      <c r="J140" s="14">
        <f>TRUNC(SUMIF(N134:N139, N133, J134:J139),0)</f>
        <v>1433</v>
      </c>
      <c r="K140" s="13"/>
      <c r="L140" s="14">
        <f>F140+H140+J140</f>
        <v>57626</v>
      </c>
      <c r="M140" s="8" t="s">
        <v>52</v>
      </c>
      <c r="N140" s="2" t="s">
        <v>79</v>
      </c>
      <c r="O140" s="2" t="s">
        <v>79</v>
      </c>
      <c r="P140" s="2" t="s">
        <v>52</v>
      </c>
      <c r="Q140" s="2" t="s">
        <v>52</v>
      </c>
      <c r="R140" s="2" t="s">
        <v>52</v>
      </c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2" t="s">
        <v>52</v>
      </c>
      <c r="AW140" s="2" t="s">
        <v>52</v>
      </c>
      <c r="AX140" s="2" t="s">
        <v>52</v>
      </c>
      <c r="AY140" s="2" t="s">
        <v>52</v>
      </c>
    </row>
    <row r="141" spans="1:51" ht="30" customHeight="1">
      <c r="A141" s="9"/>
      <c r="B141" s="9"/>
      <c r="C141" s="9"/>
      <c r="D141" s="9"/>
      <c r="E141" s="13"/>
      <c r="F141" s="14"/>
      <c r="G141" s="13"/>
      <c r="H141" s="14"/>
      <c r="I141" s="13"/>
      <c r="J141" s="14"/>
      <c r="K141" s="13"/>
      <c r="L141" s="14"/>
      <c r="M141" s="9"/>
    </row>
    <row r="142" spans="1:51" ht="30" customHeight="1">
      <c r="A142" s="154" t="s">
        <v>726</v>
      </c>
      <c r="B142" s="154"/>
      <c r="C142" s="154"/>
      <c r="D142" s="154"/>
      <c r="E142" s="155"/>
      <c r="F142" s="156"/>
      <c r="G142" s="155"/>
      <c r="H142" s="156"/>
      <c r="I142" s="155"/>
      <c r="J142" s="156"/>
      <c r="K142" s="155"/>
      <c r="L142" s="156"/>
      <c r="M142" s="154"/>
      <c r="N142" s="1" t="s">
        <v>193</v>
      </c>
    </row>
    <row r="143" spans="1:51" ht="30" customHeight="1">
      <c r="A143" s="8" t="s">
        <v>727</v>
      </c>
      <c r="B143" s="8" t="s">
        <v>728</v>
      </c>
      <c r="C143" s="8" t="s">
        <v>729</v>
      </c>
      <c r="D143" s="9">
        <v>0.65500000000000003</v>
      </c>
      <c r="E143" s="13">
        <f>단가대비표!O16</f>
        <v>3752</v>
      </c>
      <c r="F143" s="14">
        <f t="shared" ref="F143:F148" si="33">TRUNC(E143*D143,1)</f>
        <v>2457.5</v>
      </c>
      <c r="G143" s="13">
        <f>단가대비표!P16</f>
        <v>0</v>
      </c>
      <c r="H143" s="14">
        <f t="shared" ref="H143:H148" si="34">TRUNC(G143*D143,1)</f>
        <v>0</v>
      </c>
      <c r="I143" s="13">
        <f>단가대비표!V16</f>
        <v>0</v>
      </c>
      <c r="J143" s="14">
        <f t="shared" ref="J143:J148" si="35">TRUNC(I143*D143,1)</f>
        <v>0</v>
      </c>
      <c r="K143" s="13">
        <f t="shared" ref="K143:L148" si="36">TRUNC(E143+G143+I143,1)</f>
        <v>3752</v>
      </c>
      <c r="L143" s="14">
        <f t="shared" si="36"/>
        <v>2457.5</v>
      </c>
      <c r="M143" s="8" t="s">
        <v>52</v>
      </c>
      <c r="N143" s="2" t="s">
        <v>193</v>
      </c>
      <c r="O143" s="2" t="s">
        <v>730</v>
      </c>
      <c r="P143" s="2" t="s">
        <v>64</v>
      </c>
      <c r="Q143" s="2" t="s">
        <v>64</v>
      </c>
      <c r="R143" s="2" t="s">
        <v>63</v>
      </c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2" t="s">
        <v>52</v>
      </c>
      <c r="AW143" s="2" t="s">
        <v>731</v>
      </c>
      <c r="AX143" s="2" t="s">
        <v>52</v>
      </c>
      <c r="AY143" s="2" t="s">
        <v>52</v>
      </c>
    </row>
    <row r="144" spans="1:51" ht="30" customHeight="1">
      <c r="A144" s="8" t="s">
        <v>422</v>
      </c>
      <c r="B144" s="8" t="s">
        <v>732</v>
      </c>
      <c r="C144" s="8" t="s">
        <v>458</v>
      </c>
      <c r="D144" s="9">
        <v>13.05</v>
      </c>
      <c r="E144" s="13">
        <f>단가대비표!O34</f>
        <v>0</v>
      </c>
      <c r="F144" s="14">
        <f t="shared" si="33"/>
        <v>0</v>
      </c>
      <c r="G144" s="13">
        <f>단가대비표!P34</f>
        <v>0</v>
      </c>
      <c r="H144" s="14">
        <f t="shared" si="34"/>
        <v>0</v>
      </c>
      <c r="I144" s="13">
        <f>단가대비표!V34</f>
        <v>0</v>
      </c>
      <c r="J144" s="14">
        <f t="shared" si="35"/>
        <v>0</v>
      </c>
      <c r="K144" s="13">
        <f t="shared" si="36"/>
        <v>0</v>
      </c>
      <c r="L144" s="14">
        <f t="shared" si="36"/>
        <v>0</v>
      </c>
      <c r="M144" s="8" t="s">
        <v>583</v>
      </c>
      <c r="N144" s="2" t="s">
        <v>193</v>
      </c>
      <c r="O144" s="2" t="s">
        <v>733</v>
      </c>
      <c r="P144" s="2" t="s">
        <v>64</v>
      </c>
      <c r="Q144" s="2" t="s">
        <v>64</v>
      </c>
      <c r="R144" s="2" t="s">
        <v>63</v>
      </c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2" t="s">
        <v>52</v>
      </c>
      <c r="AW144" s="2" t="s">
        <v>734</v>
      </c>
      <c r="AX144" s="2" t="s">
        <v>52</v>
      </c>
      <c r="AY144" s="2" t="s">
        <v>52</v>
      </c>
    </row>
    <row r="145" spans="1:51" ht="30" customHeight="1">
      <c r="A145" s="8" t="s">
        <v>418</v>
      </c>
      <c r="B145" s="8" t="s">
        <v>735</v>
      </c>
      <c r="C145" s="8" t="s">
        <v>84</v>
      </c>
      <c r="D145" s="9">
        <v>1.7000000000000001E-2</v>
      </c>
      <c r="E145" s="13">
        <f>단가대비표!O9</f>
        <v>0</v>
      </c>
      <c r="F145" s="14">
        <f t="shared" si="33"/>
        <v>0</v>
      </c>
      <c r="G145" s="13">
        <f>단가대비표!P9</f>
        <v>0</v>
      </c>
      <c r="H145" s="14">
        <f t="shared" si="34"/>
        <v>0</v>
      </c>
      <c r="I145" s="13">
        <f>단가대비표!V9</f>
        <v>0</v>
      </c>
      <c r="J145" s="14">
        <f t="shared" si="35"/>
        <v>0</v>
      </c>
      <c r="K145" s="13">
        <f t="shared" si="36"/>
        <v>0</v>
      </c>
      <c r="L145" s="14">
        <f t="shared" si="36"/>
        <v>0</v>
      </c>
      <c r="M145" s="8" t="s">
        <v>583</v>
      </c>
      <c r="N145" s="2" t="s">
        <v>193</v>
      </c>
      <c r="O145" s="2" t="s">
        <v>736</v>
      </c>
      <c r="P145" s="2" t="s">
        <v>64</v>
      </c>
      <c r="Q145" s="2" t="s">
        <v>64</v>
      </c>
      <c r="R145" s="2" t="s">
        <v>63</v>
      </c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2" t="s">
        <v>52</v>
      </c>
      <c r="AW145" s="2" t="s">
        <v>737</v>
      </c>
      <c r="AX145" s="2" t="s">
        <v>52</v>
      </c>
      <c r="AY145" s="2" t="s">
        <v>52</v>
      </c>
    </row>
    <row r="146" spans="1:51" ht="30" customHeight="1">
      <c r="A146" s="8" t="s">
        <v>738</v>
      </c>
      <c r="B146" s="8" t="s">
        <v>577</v>
      </c>
      <c r="C146" s="8" t="s">
        <v>527</v>
      </c>
      <c r="D146" s="9">
        <v>7.4999999999999997E-2</v>
      </c>
      <c r="E146" s="13">
        <f>단가대비표!O119</f>
        <v>0</v>
      </c>
      <c r="F146" s="14">
        <f t="shared" si="33"/>
        <v>0</v>
      </c>
      <c r="G146" s="13">
        <f>단가대비표!P119</f>
        <v>158594</v>
      </c>
      <c r="H146" s="14">
        <f t="shared" si="34"/>
        <v>11894.5</v>
      </c>
      <c r="I146" s="13">
        <f>단가대비표!V119</f>
        <v>0</v>
      </c>
      <c r="J146" s="14">
        <f t="shared" si="35"/>
        <v>0</v>
      </c>
      <c r="K146" s="13">
        <f t="shared" si="36"/>
        <v>158594</v>
      </c>
      <c r="L146" s="14">
        <f t="shared" si="36"/>
        <v>11894.5</v>
      </c>
      <c r="M146" s="8" t="s">
        <v>52</v>
      </c>
      <c r="N146" s="2" t="s">
        <v>193</v>
      </c>
      <c r="O146" s="2" t="s">
        <v>739</v>
      </c>
      <c r="P146" s="2" t="s">
        <v>64</v>
      </c>
      <c r="Q146" s="2" t="s">
        <v>64</v>
      </c>
      <c r="R146" s="2" t="s">
        <v>63</v>
      </c>
      <c r="S146" s="3"/>
      <c r="T146" s="3"/>
      <c r="U146" s="3"/>
      <c r="V146" s="3">
        <v>1</v>
      </c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2" t="s">
        <v>52</v>
      </c>
      <c r="AW146" s="2" t="s">
        <v>740</v>
      </c>
      <c r="AX146" s="2" t="s">
        <v>52</v>
      </c>
      <c r="AY146" s="2" t="s">
        <v>52</v>
      </c>
    </row>
    <row r="147" spans="1:51" ht="30" customHeight="1">
      <c r="A147" s="8" t="s">
        <v>525</v>
      </c>
      <c r="B147" s="8" t="s">
        <v>526</v>
      </c>
      <c r="C147" s="8" t="s">
        <v>527</v>
      </c>
      <c r="D147" s="9">
        <v>0.04</v>
      </c>
      <c r="E147" s="13">
        <f>단가대비표!O104</f>
        <v>0</v>
      </c>
      <c r="F147" s="14">
        <f t="shared" si="33"/>
        <v>0</v>
      </c>
      <c r="G147" s="13">
        <f>단가대비표!P104</f>
        <v>138290</v>
      </c>
      <c r="H147" s="14">
        <f t="shared" si="34"/>
        <v>5531.6</v>
      </c>
      <c r="I147" s="13">
        <f>단가대비표!V104</f>
        <v>0</v>
      </c>
      <c r="J147" s="14">
        <f t="shared" si="35"/>
        <v>0</v>
      </c>
      <c r="K147" s="13">
        <f t="shared" si="36"/>
        <v>138290</v>
      </c>
      <c r="L147" s="14">
        <f t="shared" si="36"/>
        <v>5531.6</v>
      </c>
      <c r="M147" s="8" t="s">
        <v>52</v>
      </c>
      <c r="N147" s="2" t="s">
        <v>193</v>
      </c>
      <c r="O147" s="2" t="s">
        <v>528</v>
      </c>
      <c r="P147" s="2" t="s">
        <v>64</v>
      </c>
      <c r="Q147" s="2" t="s">
        <v>64</v>
      </c>
      <c r="R147" s="2" t="s">
        <v>63</v>
      </c>
      <c r="S147" s="3"/>
      <c r="T147" s="3"/>
      <c r="U147" s="3"/>
      <c r="V147" s="3">
        <v>1</v>
      </c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2" t="s">
        <v>52</v>
      </c>
      <c r="AW147" s="2" t="s">
        <v>741</v>
      </c>
      <c r="AX147" s="2" t="s">
        <v>52</v>
      </c>
      <c r="AY147" s="2" t="s">
        <v>52</v>
      </c>
    </row>
    <row r="148" spans="1:51" ht="30" customHeight="1">
      <c r="A148" s="8" t="s">
        <v>538</v>
      </c>
      <c r="B148" s="8" t="s">
        <v>547</v>
      </c>
      <c r="C148" s="8" t="s">
        <v>372</v>
      </c>
      <c r="D148" s="9">
        <v>1</v>
      </c>
      <c r="E148" s="13">
        <v>0</v>
      </c>
      <c r="F148" s="14">
        <f t="shared" si="33"/>
        <v>0</v>
      </c>
      <c r="G148" s="13">
        <v>0</v>
      </c>
      <c r="H148" s="14">
        <f t="shared" si="34"/>
        <v>0</v>
      </c>
      <c r="I148" s="13">
        <f>TRUNC(SUMIF(V143:V148, RIGHTB(O148, 1), H143:H148)*U148, 2)</f>
        <v>522.78</v>
      </c>
      <c r="J148" s="14">
        <f t="shared" si="35"/>
        <v>522.70000000000005</v>
      </c>
      <c r="K148" s="13">
        <f t="shared" si="36"/>
        <v>522.70000000000005</v>
      </c>
      <c r="L148" s="14">
        <f t="shared" si="36"/>
        <v>522.70000000000005</v>
      </c>
      <c r="M148" s="8" t="s">
        <v>52</v>
      </c>
      <c r="N148" s="2" t="s">
        <v>193</v>
      </c>
      <c r="O148" s="2" t="s">
        <v>540</v>
      </c>
      <c r="P148" s="2" t="s">
        <v>64</v>
      </c>
      <c r="Q148" s="2" t="s">
        <v>64</v>
      </c>
      <c r="R148" s="2" t="s">
        <v>64</v>
      </c>
      <c r="S148" s="3">
        <v>1</v>
      </c>
      <c r="T148" s="3">
        <v>2</v>
      </c>
      <c r="U148" s="3">
        <v>0.03</v>
      </c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2" t="s">
        <v>52</v>
      </c>
      <c r="AW148" s="2" t="s">
        <v>742</v>
      </c>
      <c r="AX148" s="2" t="s">
        <v>52</v>
      </c>
      <c r="AY148" s="2" t="s">
        <v>52</v>
      </c>
    </row>
    <row r="149" spans="1:51" ht="30" customHeight="1">
      <c r="A149" s="8" t="s">
        <v>515</v>
      </c>
      <c r="B149" s="8" t="s">
        <v>52</v>
      </c>
      <c r="C149" s="8" t="s">
        <v>52</v>
      </c>
      <c r="D149" s="9"/>
      <c r="E149" s="13"/>
      <c r="F149" s="14">
        <f>TRUNC(SUMIF(N143:N148, N142, F143:F148),0)</f>
        <v>2457</v>
      </c>
      <c r="G149" s="13"/>
      <c r="H149" s="14">
        <f>TRUNC(SUMIF(N143:N148, N142, H143:H148),0)</f>
        <v>17426</v>
      </c>
      <c r="I149" s="13"/>
      <c r="J149" s="14">
        <f>TRUNC(SUMIF(N143:N148, N142, J143:J148),0)</f>
        <v>522</v>
      </c>
      <c r="K149" s="13"/>
      <c r="L149" s="14">
        <f>F149+H149+J149</f>
        <v>20405</v>
      </c>
      <c r="M149" s="8" t="s">
        <v>52</v>
      </c>
      <c r="N149" s="2" t="s">
        <v>79</v>
      </c>
      <c r="O149" s="2" t="s">
        <v>79</v>
      </c>
      <c r="P149" s="2" t="s">
        <v>52</v>
      </c>
      <c r="Q149" s="2" t="s">
        <v>52</v>
      </c>
      <c r="R149" s="2" t="s">
        <v>52</v>
      </c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2" t="s">
        <v>52</v>
      </c>
      <c r="AW149" s="2" t="s">
        <v>52</v>
      </c>
      <c r="AX149" s="2" t="s">
        <v>52</v>
      </c>
      <c r="AY149" s="2" t="s">
        <v>52</v>
      </c>
    </row>
    <row r="150" spans="1:51" ht="30" customHeight="1">
      <c r="A150" s="9"/>
      <c r="B150" s="9"/>
      <c r="C150" s="9"/>
      <c r="D150" s="9"/>
      <c r="E150" s="13"/>
      <c r="F150" s="14"/>
      <c r="G150" s="13"/>
      <c r="H150" s="14"/>
      <c r="I150" s="13"/>
      <c r="J150" s="14"/>
      <c r="K150" s="13"/>
      <c r="L150" s="14"/>
      <c r="M150" s="9"/>
    </row>
    <row r="151" spans="1:51" ht="30" customHeight="1">
      <c r="A151" s="154" t="s">
        <v>743</v>
      </c>
      <c r="B151" s="154"/>
      <c r="C151" s="154"/>
      <c r="D151" s="154"/>
      <c r="E151" s="155"/>
      <c r="F151" s="156"/>
      <c r="G151" s="155"/>
      <c r="H151" s="156"/>
      <c r="I151" s="155"/>
      <c r="J151" s="156"/>
      <c r="K151" s="155"/>
      <c r="L151" s="156"/>
      <c r="M151" s="154"/>
      <c r="N151" s="1" t="s">
        <v>197</v>
      </c>
    </row>
    <row r="152" spans="1:51" ht="30" customHeight="1">
      <c r="A152" s="8" t="s">
        <v>727</v>
      </c>
      <c r="B152" s="8" t="s">
        <v>728</v>
      </c>
      <c r="C152" s="8" t="s">
        <v>729</v>
      </c>
      <c r="D152" s="9">
        <v>0.46</v>
      </c>
      <c r="E152" s="13">
        <f>단가대비표!O16</f>
        <v>3752</v>
      </c>
      <c r="F152" s="14">
        <f t="shared" ref="F152:F157" si="37">TRUNC(E152*D152,1)</f>
        <v>1725.9</v>
      </c>
      <c r="G152" s="13">
        <f>단가대비표!P16</f>
        <v>0</v>
      </c>
      <c r="H152" s="14">
        <f t="shared" ref="H152:H157" si="38">TRUNC(G152*D152,1)</f>
        <v>0</v>
      </c>
      <c r="I152" s="13">
        <f>단가대비표!V16</f>
        <v>0</v>
      </c>
      <c r="J152" s="14">
        <f t="shared" ref="J152:J157" si="39">TRUNC(I152*D152,1)</f>
        <v>0</v>
      </c>
      <c r="K152" s="13">
        <f t="shared" ref="K152:L157" si="40">TRUNC(E152+G152+I152,1)</f>
        <v>3752</v>
      </c>
      <c r="L152" s="14">
        <f t="shared" si="40"/>
        <v>1725.9</v>
      </c>
      <c r="M152" s="8" t="s">
        <v>52</v>
      </c>
      <c r="N152" s="2" t="s">
        <v>197</v>
      </c>
      <c r="O152" s="2" t="s">
        <v>730</v>
      </c>
      <c r="P152" s="2" t="s">
        <v>64</v>
      </c>
      <c r="Q152" s="2" t="s">
        <v>64</v>
      </c>
      <c r="R152" s="2" t="s">
        <v>63</v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2" t="s">
        <v>52</v>
      </c>
      <c r="AW152" s="2" t="s">
        <v>744</v>
      </c>
      <c r="AX152" s="2" t="s">
        <v>52</v>
      </c>
      <c r="AY152" s="2" t="s">
        <v>52</v>
      </c>
    </row>
    <row r="153" spans="1:51" ht="30" customHeight="1">
      <c r="A153" s="8" t="s">
        <v>422</v>
      </c>
      <c r="B153" s="8" t="s">
        <v>732</v>
      </c>
      <c r="C153" s="8" t="s">
        <v>458</v>
      </c>
      <c r="D153" s="9">
        <v>7.2</v>
      </c>
      <c r="E153" s="13">
        <f>단가대비표!O34</f>
        <v>0</v>
      </c>
      <c r="F153" s="14">
        <f t="shared" si="37"/>
        <v>0</v>
      </c>
      <c r="G153" s="13">
        <f>단가대비표!P34</f>
        <v>0</v>
      </c>
      <c r="H153" s="14">
        <f t="shared" si="38"/>
        <v>0</v>
      </c>
      <c r="I153" s="13">
        <f>단가대비표!V34</f>
        <v>0</v>
      </c>
      <c r="J153" s="14">
        <f t="shared" si="39"/>
        <v>0</v>
      </c>
      <c r="K153" s="13">
        <f t="shared" si="40"/>
        <v>0</v>
      </c>
      <c r="L153" s="14">
        <f t="shared" si="40"/>
        <v>0</v>
      </c>
      <c r="M153" s="8" t="s">
        <v>583</v>
      </c>
      <c r="N153" s="2" t="s">
        <v>197</v>
      </c>
      <c r="O153" s="2" t="s">
        <v>733</v>
      </c>
      <c r="P153" s="2" t="s">
        <v>64</v>
      </c>
      <c r="Q153" s="2" t="s">
        <v>64</v>
      </c>
      <c r="R153" s="2" t="s">
        <v>63</v>
      </c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2" t="s">
        <v>52</v>
      </c>
      <c r="AW153" s="2" t="s">
        <v>745</v>
      </c>
      <c r="AX153" s="2" t="s">
        <v>52</v>
      </c>
      <c r="AY153" s="2" t="s">
        <v>52</v>
      </c>
    </row>
    <row r="154" spans="1:51" ht="30" customHeight="1">
      <c r="A154" s="8" t="s">
        <v>418</v>
      </c>
      <c r="B154" s="8" t="s">
        <v>735</v>
      </c>
      <c r="C154" s="8" t="s">
        <v>84</v>
      </c>
      <c r="D154" s="9">
        <v>0.01</v>
      </c>
      <c r="E154" s="13">
        <f>단가대비표!O9</f>
        <v>0</v>
      </c>
      <c r="F154" s="14">
        <f t="shared" si="37"/>
        <v>0</v>
      </c>
      <c r="G154" s="13">
        <f>단가대비표!P9</f>
        <v>0</v>
      </c>
      <c r="H154" s="14">
        <f t="shared" si="38"/>
        <v>0</v>
      </c>
      <c r="I154" s="13">
        <f>단가대비표!V9</f>
        <v>0</v>
      </c>
      <c r="J154" s="14">
        <f t="shared" si="39"/>
        <v>0</v>
      </c>
      <c r="K154" s="13">
        <f t="shared" si="40"/>
        <v>0</v>
      </c>
      <c r="L154" s="14">
        <f t="shared" si="40"/>
        <v>0</v>
      </c>
      <c r="M154" s="8" t="s">
        <v>583</v>
      </c>
      <c r="N154" s="2" t="s">
        <v>197</v>
      </c>
      <c r="O154" s="2" t="s">
        <v>736</v>
      </c>
      <c r="P154" s="2" t="s">
        <v>64</v>
      </c>
      <c r="Q154" s="2" t="s">
        <v>64</v>
      </c>
      <c r="R154" s="2" t="s">
        <v>63</v>
      </c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2" t="s">
        <v>52</v>
      </c>
      <c r="AW154" s="2" t="s">
        <v>746</v>
      </c>
      <c r="AX154" s="2" t="s">
        <v>52</v>
      </c>
      <c r="AY154" s="2" t="s">
        <v>52</v>
      </c>
    </row>
    <row r="155" spans="1:51" ht="30" customHeight="1">
      <c r="A155" s="8" t="s">
        <v>738</v>
      </c>
      <c r="B155" s="8" t="s">
        <v>577</v>
      </c>
      <c r="C155" s="8" t="s">
        <v>527</v>
      </c>
      <c r="D155" s="9">
        <v>0.06</v>
      </c>
      <c r="E155" s="13">
        <f>단가대비표!O119</f>
        <v>0</v>
      </c>
      <c r="F155" s="14">
        <f t="shared" si="37"/>
        <v>0</v>
      </c>
      <c r="G155" s="13">
        <f>단가대비표!P119</f>
        <v>158594</v>
      </c>
      <c r="H155" s="14">
        <f t="shared" si="38"/>
        <v>9515.6</v>
      </c>
      <c r="I155" s="13">
        <f>단가대비표!V119</f>
        <v>0</v>
      </c>
      <c r="J155" s="14">
        <f t="shared" si="39"/>
        <v>0</v>
      </c>
      <c r="K155" s="13">
        <f t="shared" si="40"/>
        <v>158594</v>
      </c>
      <c r="L155" s="14">
        <f t="shared" si="40"/>
        <v>9515.6</v>
      </c>
      <c r="M155" s="8" t="s">
        <v>52</v>
      </c>
      <c r="N155" s="2" t="s">
        <v>197</v>
      </c>
      <c r="O155" s="2" t="s">
        <v>739</v>
      </c>
      <c r="P155" s="2" t="s">
        <v>64</v>
      </c>
      <c r="Q155" s="2" t="s">
        <v>64</v>
      </c>
      <c r="R155" s="2" t="s">
        <v>63</v>
      </c>
      <c r="S155" s="3"/>
      <c r="T155" s="3"/>
      <c r="U155" s="3"/>
      <c r="V155" s="3">
        <v>1</v>
      </c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2" t="s">
        <v>52</v>
      </c>
      <c r="AW155" s="2" t="s">
        <v>747</v>
      </c>
      <c r="AX155" s="2" t="s">
        <v>52</v>
      </c>
      <c r="AY155" s="2" t="s">
        <v>52</v>
      </c>
    </row>
    <row r="156" spans="1:51" ht="30" customHeight="1">
      <c r="A156" s="8" t="s">
        <v>525</v>
      </c>
      <c r="B156" s="8" t="s">
        <v>526</v>
      </c>
      <c r="C156" s="8" t="s">
        <v>527</v>
      </c>
      <c r="D156" s="9">
        <v>0.03</v>
      </c>
      <c r="E156" s="13">
        <f>단가대비표!O104</f>
        <v>0</v>
      </c>
      <c r="F156" s="14">
        <f t="shared" si="37"/>
        <v>0</v>
      </c>
      <c r="G156" s="13">
        <f>단가대비표!P104</f>
        <v>138290</v>
      </c>
      <c r="H156" s="14">
        <f t="shared" si="38"/>
        <v>4148.7</v>
      </c>
      <c r="I156" s="13">
        <f>단가대비표!V104</f>
        <v>0</v>
      </c>
      <c r="J156" s="14">
        <f t="shared" si="39"/>
        <v>0</v>
      </c>
      <c r="K156" s="13">
        <f t="shared" si="40"/>
        <v>138290</v>
      </c>
      <c r="L156" s="14">
        <f t="shared" si="40"/>
        <v>4148.7</v>
      </c>
      <c r="M156" s="8" t="s">
        <v>52</v>
      </c>
      <c r="N156" s="2" t="s">
        <v>197</v>
      </c>
      <c r="O156" s="2" t="s">
        <v>528</v>
      </c>
      <c r="P156" s="2" t="s">
        <v>64</v>
      </c>
      <c r="Q156" s="2" t="s">
        <v>64</v>
      </c>
      <c r="R156" s="2" t="s">
        <v>63</v>
      </c>
      <c r="S156" s="3"/>
      <c r="T156" s="3"/>
      <c r="U156" s="3"/>
      <c r="V156" s="3">
        <v>1</v>
      </c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2" t="s">
        <v>52</v>
      </c>
      <c r="AW156" s="2" t="s">
        <v>748</v>
      </c>
      <c r="AX156" s="2" t="s">
        <v>52</v>
      </c>
      <c r="AY156" s="2" t="s">
        <v>52</v>
      </c>
    </row>
    <row r="157" spans="1:51" ht="30" customHeight="1">
      <c r="A157" s="8" t="s">
        <v>538</v>
      </c>
      <c r="B157" s="8" t="s">
        <v>547</v>
      </c>
      <c r="C157" s="8" t="s">
        <v>372</v>
      </c>
      <c r="D157" s="9">
        <v>1</v>
      </c>
      <c r="E157" s="13">
        <v>0</v>
      </c>
      <c r="F157" s="14">
        <f t="shared" si="37"/>
        <v>0</v>
      </c>
      <c r="G157" s="13">
        <v>0</v>
      </c>
      <c r="H157" s="14">
        <f t="shared" si="38"/>
        <v>0</v>
      </c>
      <c r="I157" s="13">
        <f>TRUNC(SUMIF(V152:V157, RIGHTB(O157, 1), H152:H157)*U157, 2)</f>
        <v>409.92</v>
      </c>
      <c r="J157" s="14">
        <f t="shared" si="39"/>
        <v>409.9</v>
      </c>
      <c r="K157" s="13">
        <f t="shared" si="40"/>
        <v>409.9</v>
      </c>
      <c r="L157" s="14">
        <f t="shared" si="40"/>
        <v>409.9</v>
      </c>
      <c r="M157" s="8" t="s">
        <v>52</v>
      </c>
      <c r="N157" s="2" t="s">
        <v>197</v>
      </c>
      <c r="O157" s="2" t="s">
        <v>540</v>
      </c>
      <c r="P157" s="2" t="s">
        <v>64</v>
      </c>
      <c r="Q157" s="2" t="s">
        <v>64</v>
      </c>
      <c r="R157" s="2" t="s">
        <v>64</v>
      </c>
      <c r="S157" s="3">
        <v>1</v>
      </c>
      <c r="T157" s="3">
        <v>2</v>
      </c>
      <c r="U157" s="3">
        <v>0.03</v>
      </c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2" t="s">
        <v>52</v>
      </c>
      <c r="AW157" s="2" t="s">
        <v>749</v>
      </c>
      <c r="AX157" s="2" t="s">
        <v>52</v>
      </c>
      <c r="AY157" s="2" t="s">
        <v>52</v>
      </c>
    </row>
    <row r="158" spans="1:51" ht="30" customHeight="1">
      <c r="A158" s="8" t="s">
        <v>515</v>
      </c>
      <c r="B158" s="8" t="s">
        <v>52</v>
      </c>
      <c r="C158" s="8" t="s">
        <v>52</v>
      </c>
      <c r="D158" s="9"/>
      <c r="E158" s="13"/>
      <c r="F158" s="14">
        <f>TRUNC(SUMIF(N152:N157, N151, F152:F157),0)</f>
        <v>1725</v>
      </c>
      <c r="G158" s="13"/>
      <c r="H158" s="14">
        <f>TRUNC(SUMIF(N152:N157, N151, H152:H157),0)</f>
        <v>13664</v>
      </c>
      <c r="I158" s="13"/>
      <c r="J158" s="14">
        <f>TRUNC(SUMIF(N152:N157, N151, J152:J157),0)</f>
        <v>409</v>
      </c>
      <c r="K158" s="13"/>
      <c r="L158" s="14">
        <f>F158+H158+J158</f>
        <v>15798</v>
      </c>
      <c r="M158" s="8" t="s">
        <v>52</v>
      </c>
      <c r="N158" s="2" t="s">
        <v>79</v>
      </c>
      <c r="O158" s="2" t="s">
        <v>79</v>
      </c>
      <c r="P158" s="2" t="s">
        <v>52</v>
      </c>
      <c r="Q158" s="2" t="s">
        <v>52</v>
      </c>
      <c r="R158" s="2" t="s">
        <v>52</v>
      </c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2" t="s">
        <v>52</v>
      </c>
      <c r="AW158" s="2" t="s">
        <v>52</v>
      </c>
      <c r="AX158" s="2" t="s">
        <v>52</v>
      </c>
      <c r="AY158" s="2" t="s">
        <v>52</v>
      </c>
    </row>
    <row r="159" spans="1:51" ht="30" customHeight="1">
      <c r="A159" s="9"/>
      <c r="B159" s="9"/>
      <c r="C159" s="9"/>
      <c r="D159" s="9"/>
      <c r="E159" s="13"/>
      <c r="F159" s="14"/>
      <c r="G159" s="13"/>
      <c r="H159" s="14"/>
      <c r="I159" s="13"/>
      <c r="J159" s="14"/>
      <c r="K159" s="13"/>
      <c r="L159" s="14"/>
      <c r="M159" s="9"/>
    </row>
    <row r="160" spans="1:51" ht="30" customHeight="1">
      <c r="A160" s="154" t="s">
        <v>750</v>
      </c>
      <c r="B160" s="154"/>
      <c r="C160" s="154"/>
      <c r="D160" s="154"/>
      <c r="E160" s="155"/>
      <c r="F160" s="156"/>
      <c r="G160" s="155"/>
      <c r="H160" s="156"/>
      <c r="I160" s="155"/>
      <c r="J160" s="156"/>
      <c r="K160" s="155"/>
      <c r="L160" s="156"/>
      <c r="M160" s="154"/>
      <c r="N160" s="1" t="s">
        <v>202</v>
      </c>
    </row>
    <row r="161" spans="1:51" ht="30" customHeight="1">
      <c r="A161" s="8" t="s">
        <v>752</v>
      </c>
      <c r="B161" s="8" t="s">
        <v>753</v>
      </c>
      <c r="C161" s="8" t="s">
        <v>729</v>
      </c>
      <c r="D161" s="9">
        <v>0.12</v>
      </c>
      <c r="E161" s="13">
        <f>단가대비표!O88</f>
        <v>15694</v>
      </c>
      <c r="F161" s="14">
        <f>TRUNC(E161*D161,1)</f>
        <v>1883.2</v>
      </c>
      <c r="G161" s="13">
        <f>단가대비표!P88</f>
        <v>0</v>
      </c>
      <c r="H161" s="14">
        <f>TRUNC(G161*D161,1)</f>
        <v>0</v>
      </c>
      <c r="I161" s="13">
        <f>단가대비표!V88</f>
        <v>0</v>
      </c>
      <c r="J161" s="14">
        <f>TRUNC(I161*D161,1)</f>
        <v>0</v>
      </c>
      <c r="K161" s="13">
        <f>TRUNC(E161+G161+I161,1)</f>
        <v>15694</v>
      </c>
      <c r="L161" s="14">
        <f>TRUNC(F161+H161+J161,1)</f>
        <v>1883.2</v>
      </c>
      <c r="M161" s="8" t="s">
        <v>52</v>
      </c>
      <c r="N161" s="2" t="s">
        <v>202</v>
      </c>
      <c r="O161" s="2" t="s">
        <v>754</v>
      </c>
      <c r="P161" s="2" t="s">
        <v>64</v>
      </c>
      <c r="Q161" s="2" t="s">
        <v>64</v>
      </c>
      <c r="R161" s="2" t="s">
        <v>63</v>
      </c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2" t="s">
        <v>52</v>
      </c>
      <c r="AW161" s="2" t="s">
        <v>755</v>
      </c>
      <c r="AX161" s="2" t="s">
        <v>52</v>
      </c>
      <c r="AY161" s="2" t="s">
        <v>52</v>
      </c>
    </row>
    <row r="162" spans="1:51" ht="30" customHeight="1">
      <c r="A162" s="8" t="s">
        <v>756</v>
      </c>
      <c r="B162" s="8" t="s">
        <v>305</v>
      </c>
      <c r="C162" s="8" t="s">
        <v>121</v>
      </c>
      <c r="D162" s="9">
        <v>1</v>
      </c>
      <c r="E162" s="13">
        <f>일위대가목록!F97</f>
        <v>0</v>
      </c>
      <c r="F162" s="14">
        <f>TRUNC(E162*D162,1)</f>
        <v>0</v>
      </c>
      <c r="G162" s="13">
        <f>일위대가목록!H97</f>
        <v>4483</v>
      </c>
      <c r="H162" s="14">
        <f>TRUNC(G162*D162,1)</f>
        <v>4483</v>
      </c>
      <c r="I162" s="13">
        <f>일위대가목록!J97</f>
        <v>0</v>
      </c>
      <c r="J162" s="14">
        <f>TRUNC(I162*D162,1)</f>
        <v>0</v>
      </c>
      <c r="K162" s="13">
        <f>TRUNC(E162+G162+I162,1)</f>
        <v>4483</v>
      </c>
      <c r="L162" s="14">
        <f>TRUNC(F162+H162+J162,1)</f>
        <v>4483</v>
      </c>
      <c r="M162" s="8" t="s">
        <v>757</v>
      </c>
      <c r="N162" s="2" t="s">
        <v>202</v>
      </c>
      <c r="O162" s="2" t="s">
        <v>758</v>
      </c>
      <c r="P162" s="2" t="s">
        <v>63</v>
      </c>
      <c r="Q162" s="2" t="s">
        <v>64</v>
      </c>
      <c r="R162" s="2" t="s">
        <v>64</v>
      </c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2" t="s">
        <v>52</v>
      </c>
      <c r="AW162" s="2" t="s">
        <v>759</v>
      </c>
      <c r="AX162" s="2" t="s">
        <v>52</v>
      </c>
      <c r="AY162" s="2" t="s">
        <v>52</v>
      </c>
    </row>
    <row r="163" spans="1:51" ht="30" customHeight="1">
      <c r="A163" s="8" t="s">
        <v>515</v>
      </c>
      <c r="B163" s="8" t="s">
        <v>52</v>
      </c>
      <c r="C163" s="8" t="s">
        <v>52</v>
      </c>
      <c r="D163" s="9"/>
      <c r="E163" s="13"/>
      <c r="F163" s="14">
        <f>TRUNC(SUMIF(N161:N162, N160, F161:F162),0)</f>
        <v>1883</v>
      </c>
      <c r="G163" s="13"/>
      <c r="H163" s="14">
        <f>TRUNC(SUMIF(N161:N162, N160, H161:H162),0)</f>
        <v>4483</v>
      </c>
      <c r="I163" s="13"/>
      <c r="J163" s="14">
        <f>TRUNC(SUMIF(N161:N162, N160, J161:J162),0)</f>
        <v>0</v>
      </c>
      <c r="K163" s="13"/>
      <c r="L163" s="14">
        <f>F163+H163+J163</f>
        <v>6366</v>
      </c>
      <c r="M163" s="8" t="s">
        <v>52</v>
      </c>
      <c r="N163" s="2" t="s">
        <v>79</v>
      </c>
      <c r="O163" s="2" t="s">
        <v>79</v>
      </c>
      <c r="P163" s="2" t="s">
        <v>52</v>
      </c>
      <c r="Q163" s="2" t="s">
        <v>52</v>
      </c>
      <c r="R163" s="2" t="s">
        <v>52</v>
      </c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2" t="s">
        <v>52</v>
      </c>
      <c r="AW163" s="2" t="s">
        <v>52</v>
      </c>
      <c r="AX163" s="2" t="s">
        <v>52</v>
      </c>
      <c r="AY163" s="2" t="s">
        <v>52</v>
      </c>
    </row>
    <row r="164" spans="1:51" ht="30" customHeight="1">
      <c r="A164" s="9"/>
      <c r="B164" s="9"/>
      <c r="C164" s="9"/>
      <c r="D164" s="9"/>
      <c r="E164" s="13"/>
      <c r="F164" s="14"/>
      <c r="G164" s="13"/>
      <c r="H164" s="14"/>
      <c r="I164" s="13"/>
      <c r="J164" s="14"/>
      <c r="K164" s="13"/>
      <c r="L164" s="14"/>
      <c r="M164" s="9"/>
    </row>
    <row r="165" spans="1:51" ht="30" customHeight="1">
      <c r="A165" s="154" t="s">
        <v>760</v>
      </c>
      <c r="B165" s="154"/>
      <c r="C165" s="154"/>
      <c r="D165" s="154"/>
      <c r="E165" s="155"/>
      <c r="F165" s="156"/>
      <c r="G165" s="155"/>
      <c r="H165" s="156"/>
      <c r="I165" s="155"/>
      <c r="J165" s="156"/>
      <c r="K165" s="155"/>
      <c r="L165" s="156"/>
      <c r="M165" s="154"/>
      <c r="N165" s="1" t="s">
        <v>209</v>
      </c>
    </row>
    <row r="166" spans="1:51" ht="30" customHeight="1">
      <c r="A166" s="8" t="s">
        <v>762</v>
      </c>
      <c r="B166" s="8" t="s">
        <v>763</v>
      </c>
      <c r="C166" s="8" t="s">
        <v>121</v>
      </c>
      <c r="D166" s="9">
        <v>1</v>
      </c>
      <c r="E166" s="13">
        <f>단가대비표!O43</f>
        <v>390</v>
      </c>
      <c r="F166" s="14">
        <f>TRUNC(E166*D166,1)</f>
        <v>390</v>
      </c>
      <c r="G166" s="13">
        <f>단가대비표!P43</f>
        <v>0</v>
      </c>
      <c r="H166" s="14">
        <f>TRUNC(G166*D166,1)</f>
        <v>0</v>
      </c>
      <c r="I166" s="13">
        <f>단가대비표!V43</f>
        <v>0</v>
      </c>
      <c r="J166" s="14">
        <f>TRUNC(I166*D166,1)</f>
        <v>0</v>
      </c>
      <c r="K166" s="13">
        <f>TRUNC(E166+G166+I166,1)</f>
        <v>390</v>
      </c>
      <c r="L166" s="14">
        <f>TRUNC(F166+H166+J166,1)</f>
        <v>390</v>
      </c>
      <c r="M166" s="8" t="s">
        <v>52</v>
      </c>
      <c r="N166" s="2" t="s">
        <v>209</v>
      </c>
      <c r="O166" s="2" t="s">
        <v>764</v>
      </c>
      <c r="P166" s="2" t="s">
        <v>64</v>
      </c>
      <c r="Q166" s="2" t="s">
        <v>64</v>
      </c>
      <c r="R166" s="2" t="s">
        <v>63</v>
      </c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2" t="s">
        <v>52</v>
      </c>
      <c r="AW166" s="2" t="s">
        <v>765</v>
      </c>
      <c r="AX166" s="2" t="s">
        <v>52</v>
      </c>
      <c r="AY166" s="2" t="s">
        <v>52</v>
      </c>
    </row>
    <row r="167" spans="1:51" ht="30" customHeight="1">
      <c r="A167" s="8" t="s">
        <v>766</v>
      </c>
      <c r="B167" s="8" t="s">
        <v>305</v>
      </c>
      <c r="C167" s="8" t="s">
        <v>121</v>
      </c>
      <c r="D167" s="9">
        <v>1</v>
      </c>
      <c r="E167" s="13">
        <f>일위대가목록!F98</f>
        <v>0</v>
      </c>
      <c r="F167" s="14">
        <f>TRUNC(E167*D167,1)</f>
        <v>0</v>
      </c>
      <c r="G167" s="13">
        <f>일위대가목록!H98</f>
        <v>5196</v>
      </c>
      <c r="H167" s="14">
        <f>TRUNC(G167*D167,1)</f>
        <v>5196</v>
      </c>
      <c r="I167" s="13">
        <f>일위대가목록!J98</f>
        <v>0</v>
      </c>
      <c r="J167" s="14">
        <f>TRUNC(I167*D167,1)</f>
        <v>0</v>
      </c>
      <c r="K167" s="13">
        <f>TRUNC(E167+G167+I167,1)</f>
        <v>5196</v>
      </c>
      <c r="L167" s="14">
        <f>TRUNC(F167+H167+J167,1)</f>
        <v>5196</v>
      </c>
      <c r="M167" s="8" t="s">
        <v>767</v>
      </c>
      <c r="N167" s="2" t="s">
        <v>209</v>
      </c>
      <c r="O167" s="2" t="s">
        <v>768</v>
      </c>
      <c r="P167" s="2" t="s">
        <v>63</v>
      </c>
      <c r="Q167" s="2" t="s">
        <v>64</v>
      </c>
      <c r="R167" s="2" t="s">
        <v>64</v>
      </c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2" t="s">
        <v>52</v>
      </c>
      <c r="AW167" s="2" t="s">
        <v>769</v>
      </c>
      <c r="AX167" s="2" t="s">
        <v>52</v>
      </c>
      <c r="AY167" s="2" t="s">
        <v>52</v>
      </c>
    </row>
    <row r="168" spans="1:51" ht="30" customHeight="1">
      <c r="A168" s="8" t="s">
        <v>515</v>
      </c>
      <c r="B168" s="8" t="s">
        <v>52</v>
      </c>
      <c r="C168" s="8" t="s">
        <v>52</v>
      </c>
      <c r="D168" s="9"/>
      <c r="E168" s="13"/>
      <c r="F168" s="14">
        <f>TRUNC(SUMIF(N166:N167, N165, F166:F167),0)</f>
        <v>390</v>
      </c>
      <c r="G168" s="13"/>
      <c r="H168" s="14">
        <f>TRUNC(SUMIF(N166:N167, N165, H166:H167),0)</f>
        <v>5196</v>
      </c>
      <c r="I168" s="13"/>
      <c r="J168" s="14">
        <f>TRUNC(SUMIF(N166:N167, N165, J166:J167),0)</f>
        <v>0</v>
      </c>
      <c r="K168" s="13"/>
      <c r="L168" s="14">
        <f>F168+H168+J168</f>
        <v>5586</v>
      </c>
      <c r="M168" s="8" t="s">
        <v>52</v>
      </c>
      <c r="N168" s="2" t="s">
        <v>79</v>
      </c>
      <c r="O168" s="2" t="s">
        <v>79</v>
      </c>
      <c r="P168" s="2" t="s">
        <v>52</v>
      </c>
      <c r="Q168" s="2" t="s">
        <v>52</v>
      </c>
      <c r="R168" s="2" t="s">
        <v>52</v>
      </c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2" t="s">
        <v>52</v>
      </c>
      <c r="AW168" s="2" t="s">
        <v>52</v>
      </c>
      <c r="AX168" s="2" t="s">
        <v>52</v>
      </c>
      <c r="AY168" s="2" t="s">
        <v>52</v>
      </c>
    </row>
    <row r="169" spans="1:51" ht="30" customHeight="1">
      <c r="A169" s="9"/>
      <c r="B169" s="9"/>
      <c r="C169" s="9"/>
      <c r="D169" s="9"/>
      <c r="E169" s="13"/>
      <c r="F169" s="14"/>
      <c r="G169" s="13"/>
      <c r="H169" s="14"/>
      <c r="I169" s="13"/>
      <c r="J169" s="14"/>
      <c r="K169" s="13"/>
      <c r="L169" s="14"/>
      <c r="M169" s="9"/>
    </row>
    <row r="170" spans="1:51" ht="30" customHeight="1">
      <c r="A170" s="154" t="s">
        <v>770</v>
      </c>
      <c r="B170" s="154"/>
      <c r="C170" s="154"/>
      <c r="D170" s="154"/>
      <c r="E170" s="155"/>
      <c r="F170" s="156"/>
      <c r="G170" s="155"/>
      <c r="H170" s="156"/>
      <c r="I170" s="155"/>
      <c r="J170" s="156"/>
      <c r="K170" s="155"/>
      <c r="L170" s="156"/>
      <c r="M170" s="154"/>
      <c r="N170" s="1" t="s">
        <v>214</v>
      </c>
    </row>
    <row r="171" spans="1:51" ht="30" customHeight="1">
      <c r="A171" s="8" t="s">
        <v>771</v>
      </c>
      <c r="B171" s="8" t="s">
        <v>772</v>
      </c>
      <c r="C171" s="8" t="s">
        <v>458</v>
      </c>
      <c r="D171" s="9">
        <v>1.2434000000000001</v>
      </c>
      <c r="E171" s="13">
        <f>단가대비표!O27</f>
        <v>711</v>
      </c>
      <c r="F171" s="14">
        <f t="shared" ref="F171:F177" si="41">TRUNC(E171*D171,1)</f>
        <v>884</v>
      </c>
      <c r="G171" s="13">
        <f>단가대비표!P27</f>
        <v>0</v>
      </c>
      <c r="H171" s="14">
        <f t="shared" ref="H171:H177" si="42">TRUNC(G171*D171,1)</f>
        <v>0</v>
      </c>
      <c r="I171" s="13">
        <f>단가대비표!V27</f>
        <v>0</v>
      </c>
      <c r="J171" s="14">
        <f t="shared" ref="J171:J177" si="43">TRUNC(I171*D171,1)</f>
        <v>0</v>
      </c>
      <c r="K171" s="13">
        <f t="shared" ref="K171:L177" si="44">TRUNC(E171+G171+I171,1)</f>
        <v>711</v>
      </c>
      <c r="L171" s="14">
        <f t="shared" si="44"/>
        <v>884</v>
      </c>
      <c r="M171" s="8" t="s">
        <v>52</v>
      </c>
      <c r="N171" s="2" t="s">
        <v>214</v>
      </c>
      <c r="O171" s="2" t="s">
        <v>773</v>
      </c>
      <c r="P171" s="2" t="s">
        <v>64</v>
      </c>
      <c r="Q171" s="2" t="s">
        <v>64</v>
      </c>
      <c r="R171" s="2" t="s">
        <v>63</v>
      </c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2" t="s">
        <v>52</v>
      </c>
      <c r="AW171" s="2" t="s">
        <v>774</v>
      </c>
      <c r="AX171" s="2" t="s">
        <v>52</v>
      </c>
      <c r="AY171" s="2" t="s">
        <v>52</v>
      </c>
    </row>
    <row r="172" spans="1:51" ht="30" customHeight="1">
      <c r="A172" s="8" t="s">
        <v>775</v>
      </c>
      <c r="B172" s="8" t="s">
        <v>776</v>
      </c>
      <c r="C172" s="8" t="s">
        <v>458</v>
      </c>
      <c r="D172" s="9">
        <v>0.94199999999999995</v>
      </c>
      <c r="E172" s="13">
        <f>단가대비표!O29</f>
        <v>2690</v>
      </c>
      <c r="F172" s="14">
        <f t="shared" si="41"/>
        <v>2533.9</v>
      </c>
      <c r="G172" s="13">
        <f>단가대비표!P29</f>
        <v>0</v>
      </c>
      <c r="H172" s="14">
        <f t="shared" si="42"/>
        <v>0</v>
      </c>
      <c r="I172" s="13">
        <f>단가대비표!V29</f>
        <v>0</v>
      </c>
      <c r="J172" s="14">
        <f t="shared" si="43"/>
        <v>0</v>
      </c>
      <c r="K172" s="13">
        <f t="shared" si="44"/>
        <v>2690</v>
      </c>
      <c r="L172" s="14">
        <f t="shared" si="44"/>
        <v>2533.9</v>
      </c>
      <c r="M172" s="8" t="s">
        <v>52</v>
      </c>
      <c r="N172" s="2" t="s">
        <v>214</v>
      </c>
      <c r="O172" s="2" t="s">
        <v>777</v>
      </c>
      <c r="P172" s="2" t="s">
        <v>64</v>
      </c>
      <c r="Q172" s="2" t="s">
        <v>64</v>
      </c>
      <c r="R172" s="2" t="s">
        <v>63</v>
      </c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2" t="s">
        <v>52</v>
      </c>
      <c r="AW172" s="2" t="s">
        <v>778</v>
      </c>
      <c r="AX172" s="2" t="s">
        <v>52</v>
      </c>
      <c r="AY172" s="2" t="s">
        <v>52</v>
      </c>
    </row>
    <row r="173" spans="1:51" ht="30" customHeight="1">
      <c r="A173" s="8" t="s">
        <v>779</v>
      </c>
      <c r="B173" s="8" t="s">
        <v>780</v>
      </c>
      <c r="C173" s="8" t="s">
        <v>458</v>
      </c>
      <c r="D173" s="9">
        <v>1.1304000000000001</v>
      </c>
      <c r="E173" s="13">
        <f>일위대가목록!F99</f>
        <v>89</v>
      </c>
      <c r="F173" s="14">
        <f t="shared" si="41"/>
        <v>100.6</v>
      </c>
      <c r="G173" s="13">
        <f>일위대가목록!H99</f>
        <v>5867</v>
      </c>
      <c r="H173" s="14">
        <f t="shared" si="42"/>
        <v>6632</v>
      </c>
      <c r="I173" s="13">
        <f>일위대가목록!J99</f>
        <v>188</v>
      </c>
      <c r="J173" s="14">
        <f t="shared" si="43"/>
        <v>212.5</v>
      </c>
      <c r="K173" s="13">
        <f t="shared" si="44"/>
        <v>6144</v>
      </c>
      <c r="L173" s="14">
        <f t="shared" si="44"/>
        <v>6945.1</v>
      </c>
      <c r="M173" s="8" t="s">
        <v>781</v>
      </c>
      <c r="N173" s="2" t="s">
        <v>214</v>
      </c>
      <c r="O173" s="2" t="s">
        <v>782</v>
      </c>
      <c r="P173" s="2" t="s">
        <v>63</v>
      </c>
      <c r="Q173" s="2" t="s">
        <v>64</v>
      </c>
      <c r="R173" s="2" t="s">
        <v>64</v>
      </c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2" t="s">
        <v>52</v>
      </c>
      <c r="AW173" s="2" t="s">
        <v>783</v>
      </c>
      <c r="AX173" s="2" t="s">
        <v>52</v>
      </c>
      <c r="AY173" s="2" t="s">
        <v>52</v>
      </c>
    </row>
    <row r="174" spans="1:51" ht="30" customHeight="1">
      <c r="A174" s="8" t="s">
        <v>779</v>
      </c>
      <c r="B174" s="8" t="s">
        <v>784</v>
      </c>
      <c r="C174" s="8" t="s">
        <v>458</v>
      </c>
      <c r="D174" s="9">
        <v>0.85640000000000005</v>
      </c>
      <c r="E174" s="13">
        <f>일위대가목록!F100</f>
        <v>255</v>
      </c>
      <c r="F174" s="14">
        <f t="shared" si="41"/>
        <v>218.3</v>
      </c>
      <c r="G174" s="13">
        <f>일위대가목록!H100</f>
        <v>5867</v>
      </c>
      <c r="H174" s="14">
        <f t="shared" si="42"/>
        <v>5024.3999999999996</v>
      </c>
      <c r="I174" s="13">
        <f>일위대가목록!J100</f>
        <v>188</v>
      </c>
      <c r="J174" s="14">
        <f t="shared" si="43"/>
        <v>161</v>
      </c>
      <c r="K174" s="13">
        <f t="shared" si="44"/>
        <v>6310</v>
      </c>
      <c r="L174" s="14">
        <f t="shared" si="44"/>
        <v>5403.7</v>
      </c>
      <c r="M174" s="8" t="s">
        <v>785</v>
      </c>
      <c r="N174" s="2" t="s">
        <v>214</v>
      </c>
      <c r="O174" s="2" t="s">
        <v>786</v>
      </c>
      <c r="P174" s="2" t="s">
        <v>63</v>
      </c>
      <c r="Q174" s="2" t="s">
        <v>64</v>
      </c>
      <c r="R174" s="2" t="s">
        <v>64</v>
      </c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2" t="s">
        <v>52</v>
      </c>
      <c r="AW174" s="2" t="s">
        <v>787</v>
      </c>
      <c r="AX174" s="2" t="s">
        <v>52</v>
      </c>
      <c r="AY174" s="2" t="s">
        <v>52</v>
      </c>
    </row>
    <row r="175" spans="1:51" ht="30" customHeight="1">
      <c r="A175" s="8" t="s">
        <v>199</v>
      </c>
      <c r="B175" s="8" t="s">
        <v>788</v>
      </c>
      <c r="C175" s="8" t="s">
        <v>121</v>
      </c>
      <c r="D175" s="9">
        <v>2</v>
      </c>
      <c r="E175" s="13">
        <f>일위대가목록!F101</f>
        <v>182</v>
      </c>
      <c r="F175" s="14">
        <f t="shared" si="41"/>
        <v>364</v>
      </c>
      <c r="G175" s="13">
        <f>일위대가목록!H101</f>
        <v>4483</v>
      </c>
      <c r="H175" s="14">
        <f t="shared" si="42"/>
        <v>8966</v>
      </c>
      <c r="I175" s="13">
        <f>일위대가목록!J101</f>
        <v>0</v>
      </c>
      <c r="J175" s="14">
        <f t="shared" si="43"/>
        <v>0</v>
      </c>
      <c r="K175" s="13">
        <f t="shared" si="44"/>
        <v>4665</v>
      </c>
      <c r="L175" s="14">
        <f t="shared" si="44"/>
        <v>9330</v>
      </c>
      <c r="M175" s="8" t="s">
        <v>789</v>
      </c>
      <c r="N175" s="2" t="s">
        <v>214</v>
      </c>
      <c r="O175" s="2" t="s">
        <v>790</v>
      </c>
      <c r="P175" s="2" t="s">
        <v>63</v>
      </c>
      <c r="Q175" s="2" t="s">
        <v>64</v>
      </c>
      <c r="R175" s="2" t="s">
        <v>64</v>
      </c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2" t="s">
        <v>52</v>
      </c>
      <c r="AW175" s="2" t="s">
        <v>791</v>
      </c>
      <c r="AX175" s="2" t="s">
        <v>52</v>
      </c>
      <c r="AY175" s="2" t="s">
        <v>52</v>
      </c>
    </row>
    <row r="176" spans="1:51" ht="30" customHeight="1">
      <c r="A176" s="8" t="s">
        <v>456</v>
      </c>
      <c r="B176" s="8" t="s">
        <v>457</v>
      </c>
      <c r="C176" s="8" t="s">
        <v>458</v>
      </c>
      <c r="D176" s="9">
        <v>-0.1017</v>
      </c>
      <c r="E176" s="13">
        <f>단가대비표!O13</f>
        <v>330</v>
      </c>
      <c r="F176" s="14">
        <f t="shared" si="41"/>
        <v>-33.5</v>
      </c>
      <c r="G176" s="13">
        <f>단가대비표!P13</f>
        <v>0</v>
      </c>
      <c r="H176" s="14">
        <f t="shared" si="42"/>
        <v>0</v>
      </c>
      <c r="I176" s="13">
        <f>단가대비표!V13</f>
        <v>0</v>
      </c>
      <c r="J176" s="14">
        <f t="shared" si="43"/>
        <v>0</v>
      </c>
      <c r="K176" s="13">
        <f t="shared" si="44"/>
        <v>330</v>
      </c>
      <c r="L176" s="14">
        <f t="shared" si="44"/>
        <v>-33.5</v>
      </c>
      <c r="M176" s="8" t="s">
        <v>459</v>
      </c>
      <c r="N176" s="2" t="s">
        <v>214</v>
      </c>
      <c r="O176" s="2" t="s">
        <v>460</v>
      </c>
      <c r="P176" s="2" t="s">
        <v>64</v>
      </c>
      <c r="Q176" s="2" t="s">
        <v>64</v>
      </c>
      <c r="R176" s="2" t="s">
        <v>63</v>
      </c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2" t="s">
        <v>52</v>
      </c>
      <c r="AW176" s="2" t="s">
        <v>792</v>
      </c>
      <c r="AX176" s="2" t="s">
        <v>52</v>
      </c>
      <c r="AY176" s="2" t="s">
        <v>52</v>
      </c>
    </row>
    <row r="177" spans="1:51" ht="30" customHeight="1">
      <c r="A177" s="8" t="s">
        <v>456</v>
      </c>
      <c r="B177" s="8" t="s">
        <v>793</v>
      </c>
      <c r="C177" s="8" t="s">
        <v>458</v>
      </c>
      <c r="D177" s="9">
        <v>-7.6999999999999999E-2</v>
      </c>
      <c r="E177" s="13">
        <f>단가대비표!O14</f>
        <v>1450</v>
      </c>
      <c r="F177" s="14">
        <f t="shared" si="41"/>
        <v>-111.6</v>
      </c>
      <c r="G177" s="13">
        <f>단가대비표!P14</f>
        <v>0</v>
      </c>
      <c r="H177" s="14">
        <f t="shared" si="42"/>
        <v>0</v>
      </c>
      <c r="I177" s="13">
        <f>단가대비표!V14</f>
        <v>0</v>
      </c>
      <c r="J177" s="14">
        <f t="shared" si="43"/>
        <v>0</v>
      </c>
      <c r="K177" s="13">
        <f t="shared" si="44"/>
        <v>1450</v>
      </c>
      <c r="L177" s="14">
        <f t="shared" si="44"/>
        <v>-111.6</v>
      </c>
      <c r="M177" s="8" t="s">
        <v>459</v>
      </c>
      <c r="N177" s="2" t="s">
        <v>214</v>
      </c>
      <c r="O177" s="2" t="s">
        <v>794</v>
      </c>
      <c r="P177" s="2" t="s">
        <v>64</v>
      </c>
      <c r="Q177" s="2" t="s">
        <v>64</v>
      </c>
      <c r="R177" s="2" t="s">
        <v>63</v>
      </c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2" t="s">
        <v>52</v>
      </c>
      <c r="AW177" s="2" t="s">
        <v>795</v>
      </c>
      <c r="AX177" s="2" t="s">
        <v>52</v>
      </c>
      <c r="AY177" s="2" t="s">
        <v>52</v>
      </c>
    </row>
    <row r="178" spans="1:51" ht="30" customHeight="1">
      <c r="A178" s="8" t="s">
        <v>515</v>
      </c>
      <c r="B178" s="8" t="s">
        <v>52</v>
      </c>
      <c r="C178" s="8" t="s">
        <v>52</v>
      </c>
      <c r="D178" s="9"/>
      <c r="E178" s="13"/>
      <c r="F178" s="14">
        <f>TRUNC(SUMIF(N171:N177, N170, F171:F177),0)</f>
        <v>3955</v>
      </c>
      <c r="G178" s="13"/>
      <c r="H178" s="14">
        <f>TRUNC(SUMIF(N171:N177, N170, H171:H177),0)</f>
        <v>20622</v>
      </c>
      <c r="I178" s="13"/>
      <c r="J178" s="14">
        <f>TRUNC(SUMIF(N171:N177, N170, J171:J177),0)</f>
        <v>373</v>
      </c>
      <c r="K178" s="13"/>
      <c r="L178" s="14">
        <f>F178+H178+J178</f>
        <v>24950</v>
      </c>
      <c r="M178" s="8" t="s">
        <v>52</v>
      </c>
      <c r="N178" s="2" t="s">
        <v>79</v>
      </c>
      <c r="O178" s="2" t="s">
        <v>79</v>
      </c>
      <c r="P178" s="2" t="s">
        <v>52</v>
      </c>
      <c r="Q178" s="2" t="s">
        <v>52</v>
      </c>
      <c r="R178" s="2" t="s">
        <v>52</v>
      </c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2" t="s">
        <v>52</v>
      </c>
      <c r="AW178" s="2" t="s">
        <v>52</v>
      </c>
      <c r="AX178" s="2" t="s">
        <v>52</v>
      </c>
      <c r="AY178" s="2" t="s">
        <v>52</v>
      </c>
    </row>
    <row r="179" spans="1:51" ht="30" customHeight="1">
      <c r="A179" s="9"/>
      <c r="B179" s="9"/>
      <c r="C179" s="9"/>
      <c r="D179" s="9"/>
      <c r="E179" s="13"/>
      <c r="F179" s="14"/>
      <c r="G179" s="13"/>
      <c r="H179" s="14"/>
      <c r="I179" s="13"/>
      <c r="J179" s="14"/>
      <c r="K179" s="13"/>
      <c r="L179" s="14"/>
      <c r="M179" s="9"/>
    </row>
    <row r="180" spans="1:51" ht="30" customHeight="1">
      <c r="A180" s="154" t="s">
        <v>796</v>
      </c>
      <c r="B180" s="154"/>
      <c r="C180" s="154"/>
      <c r="D180" s="154"/>
      <c r="E180" s="155"/>
      <c r="F180" s="156"/>
      <c r="G180" s="155"/>
      <c r="H180" s="156"/>
      <c r="I180" s="155"/>
      <c r="J180" s="156"/>
      <c r="K180" s="155"/>
      <c r="L180" s="156"/>
      <c r="M180" s="154"/>
      <c r="N180" s="1" t="s">
        <v>219</v>
      </c>
    </row>
    <row r="181" spans="1:51" ht="30" customHeight="1">
      <c r="A181" s="8" t="s">
        <v>798</v>
      </c>
      <c r="B181" s="8" t="s">
        <v>799</v>
      </c>
      <c r="C181" s="8" t="s">
        <v>68</v>
      </c>
      <c r="D181" s="9">
        <v>1.1599999999999999</v>
      </c>
      <c r="E181" s="13">
        <f>단가대비표!O37</f>
        <v>1920</v>
      </c>
      <c r="F181" s="14">
        <f>TRUNC(E181*D181,1)</f>
        <v>2227.1999999999998</v>
      </c>
      <c r="G181" s="13">
        <f>단가대비표!P37</f>
        <v>0</v>
      </c>
      <c r="H181" s="14">
        <f>TRUNC(G181*D181,1)</f>
        <v>0</v>
      </c>
      <c r="I181" s="13">
        <f>단가대비표!V37</f>
        <v>0</v>
      </c>
      <c r="J181" s="14">
        <f>TRUNC(I181*D181,1)</f>
        <v>0</v>
      </c>
      <c r="K181" s="13">
        <f t="shared" ref="K181:L183" si="45">TRUNC(E181+G181+I181,1)</f>
        <v>1920</v>
      </c>
      <c r="L181" s="14">
        <f t="shared" si="45"/>
        <v>2227.1999999999998</v>
      </c>
      <c r="M181" s="8" t="s">
        <v>52</v>
      </c>
      <c r="N181" s="2" t="s">
        <v>219</v>
      </c>
      <c r="O181" s="2" t="s">
        <v>800</v>
      </c>
      <c r="P181" s="2" t="s">
        <v>64</v>
      </c>
      <c r="Q181" s="2" t="s">
        <v>64</v>
      </c>
      <c r="R181" s="2" t="s">
        <v>63</v>
      </c>
      <c r="S181" s="3"/>
      <c r="T181" s="3"/>
      <c r="U181" s="3"/>
      <c r="V181" s="3">
        <v>1</v>
      </c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2" t="s">
        <v>52</v>
      </c>
      <c r="AW181" s="2" t="s">
        <v>801</v>
      </c>
      <c r="AX181" s="2" t="s">
        <v>52</v>
      </c>
      <c r="AY181" s="2" t="s">
        <v>52</v>
      </c>
    </row>
    <row r="182" spans="1:51" ht="30" customHeight="1">
      <c r="A182" s="8" t="s">
        <v>802</v>
      </c>
      <c r="B182" s="8" t="s">
        <v>803</v>
      </c>
      <c r="C182" s="8" t="s">
        <v>372</v>
      </c>
      <c r="D182" s="9">
        <v>1</v>
      </c>
      <c r="E182" s="13">
        <f>TRUNC(SUMIF(V181:V183, RIGHTB(O182, 1), F181:F183)*U182, 2)</f>
        <v>66.81</v>
      </c>
      <c r="F182" s="14">
        <f>TRUNC(E182*D182,1)</f>
        <v>66.8</v>
      </c>
      <c r="G182" s="13">
        <v>0</v>
      </c>
      <c r="H182" s="14">
        <f>TRUNC(G182*D182,1)</f>
        <v>0</v>
      </c>
      <c r="I182" s="13">
        <v>0</v>
      </c>
      <c r="J182" s="14">
        <f>TRUNC(I182*D182,1)</f>
        <v>0</v>
      </c>
      <c r="K182" s="13">
        <f t="shared" si="45"/>
        <v>66.8</v>
      </c>
      <c r="L182" s="14">
        <f t="shared" si="45"/>
        <v>66.8</v>
      </c>
      <c r="M182" s="8" t="s">
        <v>52</v>
      </c>
      <c r="N182" s="2" t="s">
        <v>219</v>
      </c>
      <c r="O182" s="2" t="s">
        <v>540</v>
      </c>
      <c r="P182" s="2" t="s">
        <v>64</v>
      </c>
      <c r="Q182" s="2" t="s">
        <v>64</v>
      </c>
      <c r="R182" s="2" t="s">
        <v>64</v>
      </c>
      <c r="S182" s="3">
        <v>0</v>
      </c>
      <c r="T182" s="3">
        <v>0</v>
      </c>
      <c r="U182" s="3">
        <v>0.03</v>
      </c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2" t="s">
        <v>52</v>
      </c>
      <c r="AW182" s="2" t="s">
        <v>804</v>
      </c>
      <c r="AX182" s="2" t="s">
        <v>52</v>
      </c>
      <c r="AY182" s="2" t="s">
        <v>52</v>
      </c>
    </row>
    <row r="183" spans="1:51" ht="30" customHeight="1">
      <c r="A183" s="8" t="s">
        <v>216</v>
      </c>
      <c r="B183" s="8" t="s">
        <v>805</v>
      </c>
      <c r="C183" s="8" t="s">
        <v>68</v>
      </c>
      <c r="D183" s="9">
        <v>1</v>
      </c>
      <c r="E183" s="13">
        <f>일위대가목록!F106</f>
        <v>0</v>
      </c>
      <c r="F183" s="14">
        <f>TRUNC(E183*D183,1)</f>
        <v>0</v>
      </c>
      <c r="G183" s="13">
        <f>일위대가목록!H106</f>
        <v>996</v>
      </c>
      <c r="H183" s="14">
        <f>TRUNC(G183*D183,1)</f>
        <v>996</v>
      </c>
      <c r="I183" s="13">
        <f>일위대가목록!J106</f>
        <v>0</v>
      </c>
      <c r="J183" s="14">
        <f>TRUNC(I183*D183,1)</f>
        <v>0</v>
      </c>
      <c r="K183" s="13">
        <f t="shared" si="45"/>
        <v>996</v>
      </c>
      <c r="L183" s="14">
        <f t="shared" si="45"/>
        <v>996</v>
      </c>
      <c r="M183" s="8" t="s">
        <v>806</v>
      </c>
      <c r="N183" s="2" t="s">
        <v>219</v>
      </c>
      <c r="O183" s="2" t="s">
        <v>807</v>
      </c>
      <c r="P183" s="2" t="s">
        <v>63</v>
      </c>
      <c r="Q183" s="2" t="s">
        <v>64</v>
      </c>
      <c r="R183" s="2" t="s">
        <v>64</v>
      </c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2" t="s">
        <v>52</v>
      </c>
      <c r="AW183" s="2" t="s">
        <v>808</v>
      </c>
      <c r="AX183" s="2" t="s">
        <v>52</v>
      </c>
      <c r="AY183" s="2" t="s">
        <v>52</v>
      </c>
    </row>
    <row r="184" spans="1:51" ht="30" customHeight="1">
      <c r="A184" s="8" t="s">
        <v>515</v>
      </c>
      <c r="B184" s="8" t="s">
        <v>52</v>
      </c>
      <c r="C184" s="8" t="s">
        <v>52</v>
      </c>
      <c r="D184" s="9"/>
      <c r="E184" s="13"/>
      <c r="F184" s="14">
        <f>TRUNC(SUMIF(N181:N183, N180, F181:F183),0)</f>
        <v>2294</v>
      </c>
      <c r="G184" s="13"/>
      <c r="H184" s="14">
        <f>TRUNC(SUMIF(N181:N183, N180, H181:H183),0)</f>
        <v>996</v>
      </c>
      <c r="I184" s="13"/>
      <c r="J184" s="14">
        <f>TRUNC(SUMIF(N181:N183, N180, J181:J183),0)</f>
        <v>0</v>
      </c>
      <c r="K184" s="13"/>
      <c r="L184" s="14">
        <f>F184+H184+J184</f>
        <v>3290</v>
      </c>
      <c r="M184" s="8" t="s">
        <v>52</v>
      </c>
      <c r="N184" s="2" t="s">
        <v>79</v>
      </c>
      <c r="O184" s="2" t="s">
        <v>79</v>
      </c>
      <c r="P184" s="2" t="s">
        <v>52</v>
      </c>
      <c r="Q184" s="2" t="s">
        <v>52</v>
      </c>
      <c r="R184" s="2" t="s">
        <v>52</v>
      </c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2" t="s">
        <v>52</v>
      </c>
      <c r="AW184" s="2" t="s">
        <v>52</v>
      </c>
      <c r="AX184" s="2" t="s">
        <v>52</v>
      </c>
      <c r="AY184" s="2" t="s">
        <v>52</v>
      </c>
    </row>
    <row r="185" spans="1:51" ht="30" customHeight="1">
      <c r="A185" s="9"/>
      <c r="B185" s="9"/>
      <c r="C185" s="9"/>
      <c r="D185" s="9"/>
      <c r="E185" s="13"/>
      <c r="F185" s="14"/>
      <c r="G185" s="13"/>
      <c r="H185" s="14"/>
      <c r="I185" s="13"/>
      <c r="J185" s="14"/>
      <c r="K185" s="13"/>
      <c r="L185" s="14"/>
      <c r="M185" s="9"/>
    </row>
    <row r="186" spans="1:51" ht="30" customHeight="1">
      <c r="A186" s="154" t="s">
        <v>809</v>
      </c>
      <c r="B186" s="154"/>
      <c r="C186" s="154"/>
      <c r="D186" s="154"/>
      <c r="E186" s="155"/>
      <c r="F186" s="156"/>
      <c r="G186" s="155"/>
      <c r="H186" s="156"/>
      <c r="I186" s="155"/>
      <c r="J186" s="156"/>
      <c r="K186" s="155"/>
      <c r="L186" s="156"/>
      <c r="M186" s="154"/>
      <c r="N186" s="1" t="s">
        <v>224</v>
      </c>
    </row>
    <row r="187" spans="1:51" ht="30" customHeight="1">
      <c r="A187" s="8" t="s">
        <v>775</v>
      </c>
      <c r="B187" s="8" t="s">
        <v>810</v>
      </c>
      <c r="C187" s="8" t="s">
        <v>458</v>
      </c>
      <c r="D187" s="9">
        <v>1.1121000000000001</v>
      </c>
      <c r="E187" s="13">
        <f>단가대비표!O30</f>
        <v>2640</v>
      </c>
      <c r="F187" s="14">
        <f t="shared" ref="F187:F193" si="46">TRUNC(E187*D187,1)</f>
        <v>2935.9</v>
      </c>
      <c r="G187" s="13">
        <f>단가대비표!P30</f>
        <v>0</v>
      </c>
      <c r="H187" s="14">
        <f t="shared" ref="H187:H193" si="47">TRUNC(G187*D187,1)</f>
        <v>0</v>
      </c>
      <c r="I187" s="13">
        <f>단가대비표!V30</f>
        <v>0</v>
      </c>
      <c r="J187" s="14">
        <f t="shared" ref="J187:J193" si="48">TRUNC(I187*D187,1)</f>
        <v>0</v>
      </c>
      <c r="K187" s="13">
        <f t="shared" ref="K187:L193" si="49">TRUNC(E187+G187+I187,1)</f>
        <v>2640</v>
      </c>
      <c r="L187" s="14">
        <f t="shared" si="49"/>
        <v>2935.9</v>
      </c>
      <c r="M187" s="8" t="s">
        <v>52</v>
      </c>
      <c r="N187" s="2" t="s">
        <v>224</v>
      </c>
      <c r="O187" s="2" t="s">
        <v>811</v>
      </c>
      <c r="P187" s="2" t="s">
        <v>64</v>
      </c>
      <c r="Q187" s="2" t="s">
        <v>64</v>
      </c>
      <c r="R187" s="2" t="s">
        <v>63</v>
      </c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2" t="s">
        <v>52</v>
      </c>
      <c r="AW187" s="2" t="s">
        <v>812</v>
      </c>
      <c r="AX187" s="2" t="s">
        <v>52</v>
      </c>
      <c r="AY187" s="2" t="s">
        <v>52</v>
      </c>
    </row>
    <row r="188" spans="1:51" ht="30" customHeight="1">
      <c r="A188" s="8" t="s">
        <v>771</v>
      </c>
      <c r="B188" s="8" t="s">
        <v>813</v>
      </c>
      <c r="C188" s="8" t="s">
        <v>458</v>
      </c>
      <c r="D188" s="9">
        <v>2.5817999999999999</v>
      </c>
      <c r="E188" s="13">
        <f>단가대비표!O28</f>
        <v>700</v>
      </c>
      <c r="F188" s="14">
        <f t="shared" si="46"/>
        <v>1807.2</v>
      </c>
      <c r="G188" s="13">
        <f>단가대비표!P28</f>
        <v>0</v>
      </c>
      <c r="H188" s="14">
        <f t="shared" si="47"/>
        <v>0</v>
      </c>
      <c r="I188" s="13">
        <f>단가대비표!V28</f>
        <v>0</v>
      </c>
      <c r="J188" s="14">
        <f t="shared" si="48"/>
        <v>0</v>
      </c>
      <c r="K188" s="13">
        <f t="shared" si="49"/>
        <v>700</v>
      </c>
      <c r="L188" s="14">
        <f t="shared" si="49"/>
        <v>1807.2</v>
      </c>
      <c r="M188" s="8" t="s">
        <v>52</v>
      </c>
      <c r="N188" s="2" t="s">
        <v>224</v>
      </c>
      <c r="O188" s="2" t="s">
        <v>814</v>
      </c>
      <c r="P188" s="2" t="s">
        <v>64</v>
      </c>
      <c r="Q188" s="2" t="s">
        <v>64</v>
      </c>
      <c r="R188" s="2" t="s">
        <v>63</v>
      </c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2" t="s">
        <v>52</v>
      </c>
      <c r="AW188" s="2" t="s">
        <v>815</v>
      </c>
      <c r="AX188" s="2" t="s">
        <v>52</v>
      </c>
      <c r="AY188" s="2" t="s">
        <v>52</v>
      </c>
    </row>
    <row r="189" spans="1:51" ht="30" customHeight="1">
      <c r="A189" s="8" t="s">
        <v>771</v>
      </c>
      <c r="B189" s="8" t="s">
        <v>772</v>
      </c>
      <c r="C189" s="8" t="s">
        <v>458</v>
      </c>
      <c r="D189" s="9">
        <v>5.11E-2</v>
      </c>
      <c r="E189" s="13">
        <f>단가대비표!O27</f>
        <v>711</v>
      </c>
      <c r="F189" s="14">
        <f t="shared" si="46"/>
        <v>36.299999999999997</v>
      </c>
      <c r="G189" s="13">
        <f>단가대비표!P27</f>
        <v>0</v>
      </c>
      <c r="H189" s="14">
        <f t="shared" si="47"/>
        <v>0</v>
      </c>
      <c r="I189" s="13">
        <f>단가대비표!V27</f>
        <v>0</v>
      </c>
      <c r="J189" s="14">
        <f t="shared" si="48"/>
        <v>0</v>
      </c>
      <c r="K189" s="13">
        <f t="shared" si="49"/>
        <v>711</v>
      </c>
      <c r="L189" s="14">
        <f t="shared" si="49"/>
        <v>36.299999999999997</v>
      </c>
      <c r="M189" s="8" t="s">
        <v>52</v>
      </c>
      <c r="N189" s="2" t="s">
        <v>224</v>
      </c>
      <c r="O189" s="2" t="s">
        <v>773</v>
      </c>
      <c r="P189" s="2" t="s">
        <v>64</v>
      </c>
      <c r="Q189" s="2" t="s">
        <v>64</v>
      </c>
      <c r="R189" s="2" t="s">
        <v>63</v>
      </c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2" t="s">
        <v>52</v>
      </c>
      <c r="AW189" s="2" t="s">
        <v>816</v>
      </c>
      <c r="AX189" s="2" t="s">
        <v>52</v>
      </c>
      <c r="AY189" s="2" t="s">
        <v>52</v>
      </c>
    </row>
    <row r="190" spans="1:51" ht="30" customHeight="1">
      <c r="A190" s="8" t="s">
        <v>779</v>
      </c>
      <c r="B190" s="8" t="s">
        <v>784</v>
      </c>
      <c r="C190" s="8" t="s">
        <v>458</v>
      </c>
      <c r="D190" s="9">
        <v>1.0109999999999999</v>
      </c>
      <c r="E190" s="13">
        <f>일위대가목록!F100</f>
        <v>255</v>
      </c>
      <c r="F190" s="14">
        <f t="shared" si="46"/>
        <v>257.8</v>
      </c>
      <c r="G190" s="13">
        <f>일위대가목록!H100</f>
        <v>5867</v>
      </c>
      <c r="H190" s="14">
        <f t="shared" si="47"/>
        <v>5931.5</v>
      </c>
      <c r="I190" s="13">
        <f>일위대가목록!J100</f>
        <v>188</v>
      </c>
      <c r="J190" s="14">
        <f t="shared" si="48"/>
        <v>190</v>
      </c>
      <c r="K190" s="13">
        <f t="shared" si="49"/>
        <v>6310</v>
      </c>
      <c r="L190" s="14">
        <f t="shared" si="49"/>
        <v>6379.3</v>
      </c>
      <c r="M190" s="8" t="s">
        <v>785</v>
      </c>
      <c r="N190" s="2" t="s">
        <v>224</v>
      </c>
      <c r="O190" s="2" t="s">
        <v>786</v>
      </c>
      <c r="P190" s="2" t="s">
        <v>63</v>
      </c>
      <c r="Q190" s="2" t="s">
        <v>64</v>
      </c>
      <c r="R190" s="2" t="s">
        <v>64</v>
      </c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2" t="s">
        <v>52</v>
      </c>
      <c r="AW190" s="2" t="s">
        <v>817</v>
      </c>
      <c r="AX190" s="2" t="s">
        <v>52</v>
      </c>
      <c r="AY190" s="2" t="s">
        <v>52</v>
      </c>
    </row>
    <row r="191" spans="1:51" ht="30" customHeight="1">
      <c r="A191" s="8" t="s">
        <v>779</v>
      </c>
      <c r="B191" s="8" t="s">
        <v>780</v>
      </c>
      <c r="C191" s="8" t="s">
        <v>458</v>
      </c>
      <c r="D191" s="9">
        <v>2.3935</v>
      </c>
      <c r="E191" s="13">
        <f>일위대가목록!F99</f>
        <v>89</v>
      </c>
      <c r="F191" s="14">
        <f t="shared" si="46"/>
        <v>213</v>
      </c>
      <c r="G191" s="13">
        <f>일위대가목록!H99</f>
        <v>5867</v>
      </c>
      <c r="H191" s="14">
        <f t="shared" si="47"/>
        <v>14042.6</v>
      </c>
      <c r="I191" s="13">
        <f>일위대가목록!J99</f>
        <v>188</v>
      </c>
      <c r="J191" s="14">
        <f t="shared" si="48"/>
        <v>449.9</v>
      </c>
      <c r="K191" s="13">
        <f t="shared" si="49"/>
        <v>6144</v>
      </c>
      <c r="L191" s="14">
        <f t="shared" si="49"/>
        <v>14705.5</v>
      </c>
      <c r="M191" s="8" t="s">
        <v>781</v>
      </c>
      <c r="N191" s="2" t="s">
        <v>224</v>
      </c>
      <c r="O191" s="2" t="s">
        <v>782</v>
      </c>
      <c r="P191" s="2" t="s">
        <v>63</v>
      </c>
      <c r="Q191" s="2" t="s">
        <v>64</v>
      </c>
      <c r="R191" s="2" t="s">
        <v>64</v>
      </c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2" t="s">
        <v>52</v>
      </c>
      <c r="AW191" s="2" t="s">
        <v>818</v>
      </c>
      <c r="AX191" s="2" t="s">
        <v>52</v>
      </c>
      <c r="AY191" s="2" t="s">
        <v>52</v>
      </c>
    </row>
    <row r="192" spans="1:51" ht="30" customHeight="1">
      <c r="A192" s="8" t="s">
        <v>456</v>
      </c>
      <c r="B192" s="8" t="s">
        <v>793</v>
      </c>
      <c r="C192" s="8" t="s">
        <v>458</v>
      </c>
      <c r="D192" s="9">
        <v>-9.0899999999999995E-2</v>
      </c>
      <c r="E192" s="13">
        <f>단가대비표!O14</f>
        <v>1450</v>
      </c>
      <c r="F192" s="14">
        <f t="shared" si="46"/>
        <v>-131.80000000000001</v>
      </c>
      <c r="G192" s="13">
        <f>단가대비표!P14</f>
        <v>0</v>
      </c>
      <c r="H192" s="14">
        <f t="shared" si="47"/>
        <v>0</v>
      </c>
      <c r="I192" s="13">
        <f>단가대비표!V14</f>
        <v>0</v>
      </c>
      <c r="J192" s="14">
        <f t="shared" si="48"/>
        <v>0</v>
      </c>
      <c r="K192" s="13">
        <f t="shared" si="49"/>
        <v>1450</v>
      </c>
      <c r="L192" s="14">
        <f t="shared" si="49"/>
        <v>-131.80000000000001</v>
      </c>
      <c r="M192" s="8" t="s">
        <v>459</v>
      </c>
      <c r="N192" s="2" t="s">
        <v>224</v>
      </c>
      <c r="O192" s="2" t="s">
        <v>794</v>
      </c>
      <c r="P192" s="2" t="s">
        <v>64</v>
      </c>
      <c r="Q192" s="2" t="s">
        <v>64</v>
      </c>
      <c r="R192" s="2" t="s">
        <v>63</v>
      </c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2" t="s">
        <v>52</v>
      </c>
      <c r="AW192" s="2" t="s">
        <v>819</v>
      </c>
      <c r="AX192" s="2" t="s">
        <v>52</v>
      </c>
      <c r="AY192" s="2" t="s">
        <v>52</v>
      </c>
    </row>
    <row r="193" spans="1:51" ht="30" customHeight="1">
      <c r="A193" s="8" t="s">
        <v>456</v>
      </c>
      <c r="B193" s="8" t="s">
        <v>457</v>
      </c>
      <c r="C193" s="8" t="s">
        <v>458</v>
      </c>
      <c r="D193" s="9">
        <v>-0.21540000000000001</v>
      </c>
      <c r="E193" s="13">
        <f>단가대비표!O13</f>
        <v>330</v>
      </c>
      <c r="F193" s="14">
        <f t="shared" si="46"/>
        <v>-71</v>
      </c>
      <c r="G193" s="13">
        <f>단가대비표!P13</f>
        <v>0</v>
      </c>
      <c r="H193" s="14">
        <f t="shared" si="47"/>
        <v>0</v>
      </c>
      <c r="I193" s="13">
        <f>단가대비표!V13</f>
        <v>0</v>
      </c>
      <c r="J193" s="14">
        <f t="shared" si="48"/>
        <v>0</v>
      </c>
      <c r="K193" s="13">
        <f t="shared" si="49"/>
        <v>330</v>
      </c>
      <c r="L193" s="14">
        <f t="shared" si="49"/>
        <v>-71</v>
      </c>
      <c r="M193" s="8" t="s">
        <v>459</v>
      </c>
      <c r="N193" s="2" t="s">
        <v>224</v>
      </c>
      <c r="O193" s="2" t="s">
        <v>460</v>
      </c>
      <c r="P193" s="2" t="s">
        <v>64</v>
      </c>
      <c r="Q193" s="2" t="s">
        <v>64</v>
      </c>
      <c r="R193" s="2" t="s">
        <v>63</v>
      </c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2" t="s">
        <v>52</v>
      </c>
      <c r="AW193" s="2" t="s">
        <v>820</v>
      </c>
      <c r="AX193" s="2" t="s">
        <v>52</v>
      </c>
      <c r="AY193" s="2" t="s">
        <v>52</v>
      </c>
    </row>
    <row r="194" spans="1:51" ht="30" customHeight="1">
      <c r="A194" s="8" t="s">
        <v>515</v>
      </c>
      <c r="B194" s="8" t="s">
        <v>52</v>
      </c>
      <c r="C194" s="8" t="s">
        <v>52</v>
      </c>
      <c r="D194" s="9"/>
      <c r="E194" s="13"/>
      <c r="F194" s="14">
        <f>TRUNC(SUMIF(N187:N193, N186, F187:F193),0)</f>
        <v>5047</v>
      </c>
      <c r="G194" s="13"/>
      <c r="H194" s="14">
        <f>TRUNC(SUMIF(N187:N193, N186, H187:H193),0)</f>
        <v>19974</v>
      </c>
      <c r="I194" s="13"/>
      <c r="J194" s="14">
        <f>TRUNC(SUMIF(N187:N193, N186, J187:J193),0)</f>
        <v>639</v>
      </c>
      <c r="K194" s="13"/>
      <c r="L194" s="14">
        <f>F194+H194+J194</f>
        <v>25660</v>
      </c>
      <c r="M194" s="8" t="s">
        <v>52</v>
      </c>
      <c r="N194" s="2" t="s">
        <v>79</v>
      </c>
      <c r="O194" s="2" t="s">
        <v>79</v>
      </c>
      <c r="P194" s="2" t="s">
        <v>52</v>
      </c>
      <c r="Q194" s="2" t="s">
        <v>52</v>
      </c>
      <c r="R194" s="2" t="s">
        <v>52</v>
      </c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2" t="s">
        <v>52</v>
      </c>
      <c r="AW194" s="2" t="s">
        <v>52</v>
      </c>
      <c r="AX194" s="2" t="s">
        <v>52</v>
      </c>
      <c r="AY194" s="2" t="s">
        <v>52</v>
      </c>
    </row>
    <row r="195" spans="1:51" ht="30" customHeight="1">
      <c r="A195" s="9"/>
      <c r="B195" s="9"/>
      <c r="C195" s="9"/>
      <c r="D195" s="9"/>
      <c r="E195" s="13"/>
      <c r="F195" s="14"/>
      <c r="G195" s="13"/>
      <c r="H195" s="14"/>
      <c r="I195" s="13"/>
      <c r="J195" s="14"/>
      <c r="K195" s="13"/>
      <c r="L195" s="14"/>
      <c r="M195" s="9"/>
    </row>
    <row r="196" spans="1:51" ht="30" customHeight="1">
      <c r="A196" s="154" t="s">
        <v>821</v>
      </c>
      <c r="B196" s="154"/>
      <c r="C196" s="154"/>
      <c r="D196" s="154"/>
      <c r="E196" s="155"/>
      <c r="F196" s="156"/>
      <c r="G196" s="155"/>
      <c r="H196" s="156"/>
      <c r="I196" s="155"/>
      <c r="J196" s="156"/>
      <c r="K196" s="155"/>
      <c r="L196" s="156"/>
      <c r="M196" s="154"/>
      <c r="N196" s="1" t="s">
        <v>229</v>
      </c>
    </row>
    <row r="197" spans="1:51" ht="30" customHeight="1">
      <c r="A197" s="8" t="s">
        <v>771</v>
      </c>
      <c r="B197" s="8" t="s">
        <v>822</v>
      </c>
      <c r="C197" s="8" t="s">
        <v>458</v>
      </c>
      <c r="D197" s="9">
        <v>3.1086</v>
      </c>
      <c r="E197" s="13">
        <f>단가대비표!O26</f>
        <v>720.6</v>
      </c>
      <c r="F197" s="14">
        <f t="shared" ref="F197:F202" si="50">TRUNC(E197*D197,1)</f>
        <v>2240</v>
      </c>
      <c r="G197" s="13">
        <f>단가대비표!P26</f>
        <v>0</v>
      </c>
      <c r="H197" s="14">
        <f t="shared" ref="H197:H202" si="51">TRUNC(G197*D197,1)</f>
        <v>0</v>
      </c>
      <c r="I197" s="13">
        <f>단가대비표!V26</f>
        <v>0</v>
      </c>
      <c r="J197" s="14">
        <f t="shared" ref="J197:J202" si="52">TRUNC(I197*D197,1)</f>
        <v>0</v>
      </c>
      <c r="K197" s="13">
        <f t="shared" ref="K197:L202" si="53">TRUNC(E197+G197+I197,1)</f>
        <v>720.6</v>
      </c>
      <c r="L197" s="14">
        <f t="shared" si="53"/>
        <v>2240</v>
      </c>
      <c r="M197" s="8" t="s">
        <v>52</v>
      </c>
      <c r="N197" s="2" t="s">
        <v>229</v>
      </c>
      <c r="O197" s="2" t="s">
        <v>823</v>
      </c>
      <c r="P197" s="2" t="s">
        <v>64</v>
      </c>
      <c r="Q197" s="2" t="s">
        <v>64</v>
      </c>
      <c r="R197" s="2" t="s">
        <v>63</v>
      </c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2" t="s">
        <v>52</v>
      </c>
      <c r="AW197" s="2" t="s">
        <v>824</v>
      </c>
      <c r="AX197" s="2" t="s">
        <v>52</v>
      </c>
      <c r="AY197" s="2" t="s">
        <v>52</v>
      </c>
    </row>
    <row r="198" spans="1:51" ht="30" customHeight="1">
      <c r="A198" s="8" t="s">
        <v>825</v>
      </c>
      <c r="B198" s="8" t="s">
        <v>826</v>
      </c>
      <c r="C198" s="8" t="s">
        <v>458</v>
      </c>
      <c r="D198" s="9">
        <v>1.5674999999999999</v>
      </c>
      <c r="E198" s="13">
        <f>단가대비표!O22</f>
        <v>740</v>
      </c>
      <c r="F198" s="14">
        <f t="shared" si="50"/>
        <v>1159.9000000000001</v>
      </c>
      <c r="G198" s="13">
        <f>단가대비표!P22</f>
        <v>0</v>
      </c>
      <c r="H198" s="14">
        <f t="shared" si="51"/>
        <v>0</v>
      </c>
      <c r="I198" s="13">
        <f>단가대비표!V22</f>
        <v>0</v>
      </c>
      <c r="J198" s="14">
        <f t="shared" si="52"/>
        <v>0</v>
      </c>
      <c r="K198" s="13">
        <f t="shared" si="53"/>
        <v>740</v>
      </c>
      <c r="L198" s="14">
        <f t="shared" si="53"/>
        <v>1159.9000000000001</v>
      </c>
      <c r="M198" s="8" t="s">
        <v>52</v>
      </c>
      <c r="N198" s="2" t="s">
        <v>229</v>
      </c>
      <c r="O198" s="2" t="s">
        <v>827</v>
      </c>
      <c r="P198" s="2" t="s">
        <v>64</v>
      </c>
      <c r="Q198" s="2" t="s">
        <v>64</v>
      </c>
      <c r="R198" s="2" t="s">
        <v>63</v>
      </c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2" t="s">
        <v>52</v>
      </c>
      <c r="AW198" s="2" t="s">
        <v>828</v>
      </c>
      <c r="AX198" s="2" t="s">
        <v>52</v>
      </c>
      <c r="AY198" s="2" t="s">
        <v>52</v>
      </c>
    </row>
    <row r="199" spans="1:51" ht="30" customHeight="1">
      <c r="A199" s="8" t="s">
        <v>779</v>
      </c>
      <c r="B199" s="8" t="s">
        <v>780</v>
      </c>
      <c r="C199" s="8" t="s">
        <v>458</v>
      </c>
      <c r="D199" s="9">
        <v>4.3189000000000002</v>
      </c>
      <c r="E199" s="13">
        <f>일위대가목록!F99</f>
        <v>89</v>
      </c>
      <c r="F199" s="14">
        <f t="shared" si="50"/>
        <v>384.3</v>
      </c>
      <c r="G199" s="13">
        <f>일위대가목록!H99</f>
        <v>5867</v>
      </c>
      <c r="H199" s="14">
        <f t="shared" si="51"/>
        <v>25338.9</v>
      </c>
      <c r="I199" s="13">
        <f>일위대가목록!J99</f>
        <v>188</v>
      </c>
      <c r="J199" s="14">
        <f t="shared" si="52"/>
        <v>811.9</v>
      </c>
      <c r="K199" s="13">
        <f t="shared" si="53"/>
        <v>6144</v>
      </c>
      <c r="L199" s="14">
        <f t="shared" si="53"/>
        <v>26535.1</v>
      </c>
      <c r="M199" s="8" t="s">
        <v>781</v>
      </c>
      <c r="N199" s="2" t="s">
        <v>229</v>
      </c>
      <c r="O199" s="2" t="s">
        <v>782</v>
      </c>
      <c r="P199" s="2" t="s">
        <v>63</v>
      </c>
      <c r="Q199" s="2" t="s">
        <v>64</v>
      </c>
      <c r="R199" s="2" t="s">
        <v>64</v>
      </c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2" t="s">
        <v>52</v>
      </c>
      <c r="AW199" s="2" t="s">
        <v>829</v>
      </c>
      <c r="AX199" s="2" t="s">
        <v>52</v>
      </c>
      <c r="AY199" s="2" t="s">
        <v>52</v>
      </c>
    </row>
    <row r="200" spans="1:51" ht="30" customHeight="1">
      <c r="A200" s="8" t="s">
        <v>830</v>
      </c>
      <c r="B200" s="8" t="s">
        <v>831</v>
      </c>
      <c r="C200" s="8" t="s">
        <v>68</v>
      </c>
      <c r="D200" s="9">
        <v>0.73329999999999995</v>
      </c>
      <c r="E200" s="13">
        <f>일위대가목록!F80</f>
        <v>502</v>
      </c>
      <c r="F200" s="14">
        <f t="shared" si="50"/>
        <v>368.1</v>
      </c>
      <c r="G200" s="13">
        <f>일위대가목록!H80</f>
        <v>3393</v>
      </c>
      <c r="H200" s="14">
        <f t="shared" si="51"/>
        <v>2488</v>
      </c>
      <c r="I200" s="13">
        <f>일위대가목록!J80</f>
        <v>0</v>
      </c>
      <c r="J200" s="14">
        <f t="shared" si="52"/>
        <v>0</v>
      </c>
      <c r="K200" s="13">
        <f t="shared" si="53"/>
        <v>3895</v>
      </c>
      <c r="L200" s="14">
        <f t="shared" si="53"/>
        <v>2856.1</v>
      </c>
      <c r="M200" s="8" t="s">
        <v>832</v>
      </c>
      <c r="N200" s="2" t="s">
        <v>229</v>
      </c>
      <c r="O200" s="2" t="s">
        <v>833</v>
      </c>
      <c r="P200" s="2" t="s">
        <v>63</v>
      </c>
      <c r="Q200" s="2" t="s">
        <v>64</v>
      </c>
      <c r="R200" s="2" t="s">
        <v>64</v>
      </c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2" t="s">
        <v>52</v>
      </c>
      <c r="AW200" s="2" t="s">
        <v>834</v>
      </c>
      <c r="AX200" s="2" t="s">
        <v>52</v>
      </c>
      <c r="AY200" s="2" t="s">
        <v>52</v>
      </c>
    </row>
    <row r="201" spans="1:51" ht="30" customHeight="1">
      <c r="A201" s="8" t="s">
        <v>835</v>
      </c>
      <c r="B201" s="8" t="s">
        <v>836</v>
      </c>
      <c r="C201" s="8" t="s">
        <v>68</v>
      </c>
      <c r="D201" s="9">
        <v>0.3</v>
      </c>
      <c r="E201" s="13">
        <f>일위대가목록!F81</f>
        <v>1800</v>
      </c>
      <c r="F201" s="14">
        <f t="shared" si="50"/>
        <v>540</v>
      </c>
      <c r="G201" s="13">
        <f>일위대가목록!H81</f>
        <v>4500</v>
      </c>
      <c r="H201" s="14">
        <f t="shared" si="51"/>
        <v>1350</v>
      </c>
      <c r="I201" s="13">
        <f>일위대가목록!J81</f>
        <v>0</v>
      </c>
      <c r="J201" s="14">
        <f t="shared" si="52"/>
        <v>0</v>
      </c>
      <c r="K201" s="13">
        <f t="shared" si="53"/>
        <v>6300</v>
      </c>
      <c r="L201" s="14">
        <f t="shared" si="53"/>
        <v>1890</v>
      </c>
      <c r="M201" s="8" t="s">
        <v>837</v>
      </c>
      <c r="N201" s="2" t="s">
        <v>229</v>
      </c>
      <c r="O201" s="2" t="s">
        <v>838</v>
      </c>
      <c r="P201" s="2" t="s">
        <v>63</v>
      </c>
      <c r="Q201" s="2" t="s">
        <v>64</v>
      </c>
      <c r="R201" s="2" t="s">
        <v>64</v>
      </c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2" t="s">
        <v>52</v>
      </c>
      <c r="AW201" s="2" t="s">
        <v>839</v>
      </c>
      <c r="AX201" s="2" t="s">
        <v>52</v>
      </c>
      <c r="AY201" s="2" t="s">
        <v>52</v>
      </c>
    </row>
    <row r="202" spans="1:51" ht="30" customHeight="1">
      <c r="A202" s="8" t="s">
        <v>456</v>
      </c>
      <c r="B202" s="8" t="s">
        <v>457</v>
      </c>
      <c r="C202" s="8" t="s">
        <v>458</v>
      </c>
      <c r="D202" s="9">
        <v>-0.32140000000000002</v>
      </c>
      <c r="E202" s="13">
        <f>단가대비표!O13</f>
        <v>330</v>
      </c>
      <c r="F202" s="14">
        <f t="shared" si="50"/>
        <v>-106</v>
      </c>
      <c r="G202" s="13">
        <f>단가대비표!P13</f>
        <v>0</v>
      </c>
      <c r="H202" s="14">
        <f t="shared" si="51"/>
        <v>0</v>
      </c>
      <c r="I202" s="13">
        <f>단가대비표!V13</f>
        <v>0</v>
      </c>
      <c r="J202" s="14">
        <f t="shared" si="52"/>
        <v>0</v>
      </c>
      <c r="K202" s="13">
        <f t="shared" si="53"/>
        <v>330</v>
      </c>
      <c r="L202" s="14">
        <f t="shared" si="53"/>
        <v>-106</v>
      </c>
      <c r="M202" s="8" t="s">
        <v>459</v>
      </c>
      <c r="N202" s="2" t="s">
        <v>229</v>
      </c>
      <c r="O202" s="2" t="s">
        <v>460</v>
      </c>
      <c r="P202" s="2" t="s">
        <v>64</v>
      </c>
      <c r="Q202" s="2" t="s">
        <v>64</v>
      </c>
      <c r="R202" s="2" t="s">
        <v>63</v>
      </c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2" t="s">
        <v>52</v>
      </c>
      <c r="AW202" s="2" t="s">
        <v>840</v>
      </c>
      <c r="AX202" s="2" t="s">
        <v>52</v>
      </c>
      <c r="AY202" s="2" t="s">
        <v>52</v>
      </c>
    </row>
    <row r="203" spans="1:51" ht="30" customHeight="1">
      <c r="A203" s="8" t="s">
        <v>515</v>
      </c>
      <c r="B203" s="8" t="s">
        <v>52</v>
      </c>
      <c r="C203" s="8" t="s">
        <v>52</v>
      </c>
      <c r="D203" s="9"/>
      <c r="E203" s="13"/>
      <c r="F203" s="14">
        <f>TRUNC(SUMIF(N197:N202, N196, F197:F202),0)</f>
        <v>4586</v>
      </c>
      <c r="G203" s="13"/>
      <c r="H203" s="14">
        <f>TRUNC(SUMIF(N197:N202, N196, H197:H202),0)</f>
        <v>29176</v>
      </c>
      <c r="I203" s="13"/>
      <c r="J203" s="14">
        <f>TRUNC(SUMIF(N197:N202, N196, J197:J202),0)</f>
        <v>811</v>
      </c>
      <c r="K203" s="13"/>
      <c r="L203" s="14">
        <f>F203+H203+J203</f>
        <v>34573</v>
      </c>
      <c r="M203" s="8" t="s">
        <v>52</v>
      </c>
      <c r="N203" s="2" t="s">
        <v>79</v>
      </c>
      <c r="O203" s="2" t="s">
        <v>79</v>
      </c>
      <c r="P203" s="2" t="s">
        <v>52</v>
      </c>
      <c r="Q203" s="2" t="s">
        <v>52</v>
      </c>
      <c r="R203" s="2" t="s">
        <v>52</v>
      </c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2" t="s">
        <v>52</v>
      </c>
      <c r="AW203" s="2" t="s">
        <v>52</v>
      </c>
      <c r="AX203" s="2" t="s">
        <v>52</v>
      </c>
      <c r="AY203" s="2" t="s">
        <v>52</v>
      </c>
    </row>
    <row r="204" spans="1:51" ht="30" customHeight="1">
      <c r="A204" s="9"/>
      <c r="B204" s="9"/>
      <c r="C204" s="9"/>
      <c r="D204" s="9"/>
      <c r="E204" s="13"/>
      <c r="F204" s="14"/>
      <c r="G204" s="13"/>
      <c r="H204" s="14"/>
      <c r="I204" s="13"/>
      <c r="J204" s="14"/>
      <c r="K204" s="13"/>
      <c r="L204" s="14"/>
      <c r="M204" s="9"/>
    </row>
    <row r="205" spans="1:51" ht="30" customHeight="1">
      <c r="A205" s="154" t="s">
        <v>841</v>
      </c>
      <c r="B205" s="154"/>
      <c r="C205" s="154"/>
      <c r="D205" s="154"/>
      <c r="E205" s="155"/>
      <c r="F205" s="156"/>
      <c r="G205" s="155"/>
      <c r="H205" s="156"/>
      <c r="I205" s="155"/>
      <c r="J205" s="156"/>
      <c r="K205" s="155"/>
      <c r="L205" s="156"/>
      <c r="M205" s="154"/>
      <c r="N205" s="1" t="s">
        <v>234</v>
      </c>
    </row>
    <row r="206" spans="1:51" ht="30" customHeight="1">
      <c r="A206" s="8" t="s">
        <v>842</v>
      </c>
      <c r="B206" s="8" t="s">
        <v>843</v>
      </c>
      <c r="C206" s="8" t="s">
        <v>121</v>
      </c>
      <c r="D206" s="9">
        <v>1.1000000000000001</v>
      </c>
      <c r="E206" s="13">
        <f>단가대비표!O45</f>
        <v>2030</v>
      </c>
      <c r="F206" s="14">
        <f>TRUNC(E206*D206,1)</f>
        <v>2233</v>
      </c>
      <c r="G206" s="13">
        <f>단가대비표!P45</f>
        <v>0</v>
      </c>
      <c r="H206" s="14">
        <f>TRUNC(G206*D206,1)</f>
        <v>0</v>
      </c>
      <c r="I206" s="13">
        <f>단가대비표!V45</f>
        <v>0</v>
      </c>
      <c r="J206" s="14">
        <f>TRUNC(I206*D206,1)</f>
        <v>0</v>
      </c>
      <c r="K206" s="13">
        <f t="shared" ref="K206:L208" si="54">TRUNC(E206+G206+I206,1)</f>
        <v>2030</v>
      </c>
      <c r="L206" s="14">
        <f t="shared" si="54"/>
        <v>2233</v>
      </c>
      <c r="M206" s="8" t="s">
        <v>52</v>
      </c>
      <c r="N206" s="2" t="s">
        <v>234</v>
      </c>
      <c r="O206" s="2" t="s">
        <v>844</v>
      </c>
      <c r="P206" s="2" t="s">
        <v>64</v>
      </c>
      <c r="Q206" s="2" t="s">
        <v>64</v>
      </c>
      <c r="R206" s="2" t="s">
        <v>63</v>
      </c>
      <c r="S206" s="3"/>
      <c r="T206" s="3"/>
      <c r="U206" s="3"/>
      <c r="V206" s="3">
        <v>1</v>
      </c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2" t="s">
        <v>52</v>
      </c>
      <c r="AW206" s="2" t="s">
        <v>845</v>
      </c>
      <c r="AX206" s="2" t="s">
        <v>52</v>
      </c>
      <c r="AY206" s="2" t="s">
        <v>52</v>
      </c>
    </row>
    <row r="207" spans="1:51" ht="30" customHeight="1">
      <c r="A207" s="8" t="s">
        <v>802</v>
      </c>
      <c r="B207" s="8" t="s">
        <v>846</v>
      </c>
      <c r="C207" s="8" t="s">
        <v>372</v>
      </c>
      <c r="D207" s="9">
        <v>1</v>
      </c>
      <c r="E207" s="13">
        <f>TRUNC(SUMIF(V206:V208, RIGHTB(O207, 1), F206:F208)*U207, 2)</f>
        <v>111.65</v>
      </c>
      <c r="F207" s="14">
        <f>TRUNC(E207*D207,1)</f>
        <v>111.6</v>
      </c>
      <c r="G207" s="13">
        <v>0</v>
      </c>
      <c r="H207" s="14">
        <f>TRUNC(G207*D207,1)</f>
        <v>0</v>
      </c>
      <c r="I207" s="13">
        <v>0</v>
      </c>
      <c r="J207" s="14">
        <f>TRUNC(I207*D207,1)</f>
        <v>0</v>
      </c>
      <c r="K207" s="13">
        <f t="shared" si="54"/>
        <v>111.6</v>
      </c>
      <c r="L207" s="14">
        <f t="shared" si="54"/>
        <v>111.6</v>
      </c>
      <c r="M207" s="8" t="s">
        <v>52</v>
      </c>
      <c r="N207" s="2" t="s">
        <v>234</v>
      </c>
      <c r="O207" s="2" t="s">
        <v>540</v>
      </c>
      <c r="P207" s="2" t="s">
        <v>64</v>
      </c>
      <c r="Q207" s="2" t="s">
        <v>64</v>
      </c>
      <c r="R207" s="2" t="s">
        <v>64</v>
      </c>
      <c r="S207" s="3">
        <v>0</v>
      </c>
      <c r="T207" s="3">
        <v>0</v>
      </c>
      <c r="U207" s="3">
        <v>0.05</v>
      </c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2" t="s">
        <v>52</v>
      </c>
      <c r="AW207" s="2" t="s">
        <v>847</v>
      </c>
      <c r="AX207" s="2" t="s">
        <v>52</v>
      </c>
      <c r="AY207" s="2" t="s">
        <v>52</v>
      </c>
    </row>
    <row r="208" spans="1:51" ht="30" customHeight="1">
      <c r="A208" s="8" t="s">
        <v>848</v>
      </c>
      <c r="B208" s="8" t="s">
        <v>52</v>
      </c>
      <c r="C208" s="8" t="s">
        <v>121</v>
      </c>
      <c r="D208" s="9">
        <v>1</v>
      </c>
      <c r="E208" s="13">
        <f>일위대가목록!F107</f>
        <v>0</v>
      </c>
      <c r="F208" s="14">
        <f>TRUNC(E208*D208,1)</f>
        <v>0</v>
      </c>
      <c r="G208" s="13">
        <f>일위대가목록!H107</f>
        <v>1294</v>
      </c>
      <c r="H208" s="14">
        <f>TRUNC(G208*D208,1)</f>
        <v>1294</v>
      </c>
      <c r="I208" s="13">
        <f>일위대가목록!J107</f>
        <v>0</v>
      </c>
      <c r="J208" s="14">
        <f>TRUNC(I208*D208,1)</f>
        <v>0</v>
      </c>
      <c r="K208" s="13">
        <f t="shared" si="54"/>
        <v>1294</v>
      </c>
      <c r="L208" s="14">
        <f t="shared" si="54"/>
        <v>1294</v>
      </c>
      <c r="M208" s="8" t="s">
        <v>849</v>
      </c>
      <c r="N208" s="2" t="s">
        <v>234</v>
      </c>
      <c r="O208" s="2" t="s">
        <v>850</v>
      </c>
      <c r="P208" s="2" t="s">
        <v>63</v>
      </c>
      <c r="Q208" s="2" t="s">
        <v>64</v>
      </c>
      <c r="R208" s="2" t="s">
        <v>64</v>
      </c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2" t="s">
        <v>52</v>
      </c>
      <c r="AW208" s="2" t="s">
        <v>851</v>
      </c>
      <c r="AX208" s="2" t="s">
        <v>52</v>
      </c>
      <c r="AY208" s="2" t="s">
        <v>52</v>
      </c>
    </row>
    <row r="209" spans="1:51" ht="30" customHeight="1">
      <c r="A209" s="8" t="s">
        <v>515</v>
      </c>
      <c r="B209" s="8" t="s">
        <v>52</v>
      </c>
      <c r="C209" s="8" t="s">
        <v>52</v>
      </c>
      <c r="D209" s="9"/>
      <c r="E209" s="13"/>
      <c r="F209" s="14">
        <f>TRUNC(SUMIF(N206:N208, N205, F206:F208),0)</f>
        <v>2344</v>
      </c>
      <c r="G209" s="13"/>
      <c r="H209" s="14">
        <f>TRUNC(SUMIF(N206:N208, N205, H206:H208),0)</f>
        <v>1294</v>
      </c>
      <c r="I209" s="13"/>
      <c r="J209" s="14">
        <f>TRUNC(SUMIF(N206:N208, N205, J206:J208),0)</f>
        <v>0</v>
      </c>
      <c r="K209" s="13"/>
      <c r="L209" s="14">
        <f>F209+H209+J209</f>
        <v>3638</v>
      </c>
      <c r="M209" s="8" t="s">
        <v>52</v>
      </c>
      <c r="N209" s="2" t="s">
        <v>79</v>
      </c>
      <c r="O209" s="2" t="s">
        <v>79</v>
      </c>
      <c r="P209" s="2" t="s">
        <v>52</v>
      </c>
      <c r="Q209" s="2" t="s">
        <v>52</v>
      </c>
      <c r="R209" s="2" t="s">
        <v>52</v>
      </c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2" t="s">
        <v>52</v>
      </c>
      <c r="AW209" s="2" t="s">
        <v>52</v>
      </c>
      <c r="AX209" s="2" t="s">
        <v>52</v>
      </c>
      <c r="AY209" s="2" t="s">
        <v>52</v>
      </c>
    </row>
    <row r="210" spans="1:51" ht="30" customHeight="1">
      <c r="A210" s="9"/>
      <c r="B210" s="9"/>
      <c r="C210" s="9"/>
      <c r="D210" s="9"/>
      <c r="E210" s="13"/>
      <c r="F210" s="14"/>
      <c r="G210" s="13"/>
      <c r="H210" s="14"/>
      <c r="I210" s="13"/>
      <c r="J210" s="14"/>
      <c r="K210" s="13"/>
      <c r="L210" s="14"/>
      <c r="M210" s="9"/>
    </row>
    <row r="211" spans="1:51" ht="30" customHeight="1">
      <c r="A211" s="154" t="s">
        <v>852</v>
      </c>
      <c r="B211" s="154"/>
      <c r="C211" s="154"/>
      <c r="D211" s="154"/>
      <c r="E211" s="155"/>
      <c r="F211" s="156"/>
      <c r="G211" s="155"/>
      <c r="H211" s="156"/>
      <c r="I211" s="155"/>
      <c r="J211" s="156"/>
      <c r="K211" s="155"/>
      <c r="L211" s="156"/>
      <c r="M211" s="154"/>
      <c r="N211" s="1" t="s">
        <v>249</v>
      </c>
    </row>
    <row r="212" spans="1:51" ht="30" customHeight="1">
      <c r="A212" s="8" t="s">
        <v>586</v>
      </c>
      <c r="B212" s="8" t="s">
        <v>587</v>
      </c>
      <c r="C212" s="8" t="s">
        <v>84</v>
      </c>
      <c r="D212" s="9">
        <v>1.7999999999999999E-2</v>
      </c>
      <c r="E212" s="13">
        <f>일위대가목록!F68</f>
        <v>0</v>
      </c>
      <c r="F212" s="14">
        <f>TRUNC(E212*D212,1)</f>
        <v>0</v>
      </c>
      <c r="G212" s="13">
        <f>일위대가목록!H68</f>
        <v>59464</v>
      </c>
      <c r="H212" s="14">
        <f>TRUNC(G212*D212,1)</f>
        <v>1070.3</v>
      </c>
      <c r="I212" s="13">
        <f>일위대가목록!J68</f>
        <v>0</v>
      </c>
      <c r="J212" s="14">
        <f>TRUNC(I212*D212,1)</f>
        <v>0</v>
      </c>
      <c r="K212" s="13">
        <f>TRUNC(E212+G212+I212,1)</f>
        <v>59464</v>
      </c>
      <c r="L212" s="14">
        <f>TRUNC(F212+H212+J212,1)</f>
        <v>1070.3</v>
      </c>
      <c r="M212" s="8" t="s">
        <v>588</v>
      </c>
      <c r="N212" s="2" t="s">
        <v>249</v>
      </c>
      <c r="O212" s="2" t="s">
        <v>589</v>
      </c>
      <c r="P212" s="2" t="s">
        <v>63</v>
      </c>
      <c r="Q212" s="2" t="s">
        <v>64</v>
      </c>
      <c r="R212" s="2" t="s">
        <v>64</v>
      </c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2" t="s">
        <v>52</v>
      </c>
      <c r="AW212" s="2" t="s">
        <v>854</v>
      </c>
      <c r="AX212" s="2" t="s">
        <v>52</v>
      </c>
      <c r="AY212" s="2" t="s">
        <v>52</v>
      </c>
    </row>
    <row r="213" spans="1:51" ht="30" customHeight="1">
      <c r="A213" s="8" t="s">
        <v>246</v>
      </c>
      <c r="B213" s="8" t="s">
        <v>855</v>
      </c>
      <c r="C213" s="8" t="s">
        <v>68</v>
      </c>
      <c r="D213" s="9">
        <v>1</v>
      </c>
      <c r="E213" s="13">
        <f>일위대가목록!F108</f>
        <v>0</v>
      </c>
      <c r="F213" s="14">
        <f>TRUNC(E213*D213,1)</f>
        <v>0</v>
      </c>
      <c r="G213" s="13">
        <f>일위대가목록!H108</f>
        <v>28567</v>
      </c>
      <c r="H213" s="14">
        <f>TRUNC(G213*D213,1)</f>
        <v>28567</v>
      </c>
      <c r="I213" s="13">
        <f>일위대가목록!J108</f>
        <v>571</v>
      </c>
      <c r="J213" s="14">
        <f>TRUNC(I213*D213,1)</f>
        <v>571</v>
      </c>
      <c r="K213" s="13">
        <f>TRUNC(E213+G213+I213,1)</f>
        <v>29138</v>
      </c>
      <c r="L213" s="14">
        <f>TRUNC(F213+H213+J213,1)</f>
        <v>29138</v>
      </c>
      <c r="M213" s="8" t="s">
        <v>856</v>
      </c>
      <c r="N213" s="2" t="s">
        <v>249</v>
      </c>
      <c r="O213" s="2" t="s">
        <v>857</v>
      </c>
      <c r="P213" s="2" t="s">
        <v>63</v>
      </c>
      <c r="Q213" s="2" t="s">
        <v>64</v>
      </c>
      <c r="R213" s="2" t="s">
        <v>64</v>
      </c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2" t="s">
        <v>52</v>
      </c>
      <c r="AW213" s="2" t="s">
        <v>858</v>
      </c>
      <c r="AX213" s="2" t="s">
        <v>52</v>
      </c>
      <c r="AY213" s="2" t="s">
        <v>52</v>
      </c>
    </row>
    <row r="214" spans="1:51" ht="30" customHeight="1">
      <c r="A214" s="8" t="s">
        <v>515</v>
      </c>
      <c r="B214" s="8" t="s">
        <v>52</v>
      </c>
      <c r="C214" s="8" t="s">
        <v>52</v>
      </c>
      <c r="D214" s="9"/>
      <c r="E214" s="13"/>
      <c r="F214" s="14">
        <f>TRUNC(SUMIF(N212:N213, N211, F212:F213),0)</f>
        <v>0</v>
      </c>
      <c r="G214" s="13"/>
      <c r="H214" s="14">
        <f>TRUNC(SUMIF(N212:N213, N211, H212:H213),0)</f>
        <v>29637</v>
      </c>
      <c r="I214" s="13"/>
      <c r="J214" s="14">
        <f>TRUNC(SUMIF(N212:N213, N211, J212:J213),0)</f>
        <v>571</v>
      </c>
      <c r="K214" s="13"/>
      <c r="L214" s="14">
        <f>F214+H214+J214</f>
        <v>30208</v>
      </c>
      <c r="M214" s="8" t="s">
        <v>52</v>
      </c>
      <c r="N214" s="2" t="s">
        <v>79</v>
      </c>
      <c r="O214" s="2" t="s">
        <v>79</v>
      </c>
      <c r="P214" s="2" t="s">
        <v>52</v>
      </c>
      <c r="Q214" s="2" t="s">
        <v>52</v>
      </c>
      <c r="R214" s="2" t="s">
        <v>52</v>
      </c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2" t="s">
        <v>52</v>
      </c>
      <c r="AW214" s="2" t="s">
        <v>52</v>
      </c>
      <c r="AX214" s="2" t="s">
        <v>52</v>
      </c>
      <c r="AY214" s="2" t="s">
        <v>52</v>
      </c>
    </row>
    <row r="215" spans="1:51" ht="30" customHeight="1">
      <c r="A215" s="9"/>
      <c r="B215" s="9"/>
      <c r="C215" s="9"/>
      <c r="D215" s="9"/>
      <c r="E215" s="13"/>
      <c r="F215" s="14"/>
      <c r="G215" s="13"/>
      <c r="H215" s="14"/>
      <c r="I215" s="13"/>
      <c r="J215" s="14"/>
      <c r="K215" s="13"/>
      <c r="L215" s="14"/>
      <c r="M215" s="9"/>
    </row>
    <row r="216" spans="1:51" ht="30" customHeight="1">
      <c r="A216" s="154" t="s">
        <v>859</v>
      </c>
      <c r="B216" s="154"/>
      <c r="C216" s="154"/>
      <c r="D216" s="154"/>
      <c r="E216" s="155"/>
      <c r="F216" s="156"/>
      <c r="G216" s="155"/>
      <c r="H216" s="156"/>
      <c r="I216" s="155"/>
      <c r="J216" s="156"/>
      <c r="K216" s="155"/>
      <c r="L216" s="156"/>
      <c r="M216" s="154"/>
      <c r="N216" s="1" t="s">
        <v>254</v>
      </c>
    </row>
    <row r="217" spans="1:51" ht="30" customHeight="1">
      <c r="A217" s="8" t="s">
        <v>861</v>
      </c>
      <c r="B217" s="8" t="s">
        <v>577</v>
      </c>
      <c r="C217" s="8" t="s">
        <v>527</v>
      </c>
      <c r="D217" s="9">
        <v>3.0000000000000001E-3</v>
      </c>
      <c r="E217" s="13">
        <f>단가대비표!O120</f>
        <v>0</v>
      </c>
      <c r="F217" s="14">
        <f>TRUNC(E217*D217,1)</f>
        <v>0</v>
      </c>
      <c r="G217" s="13">
        <f>단가대비표!P120</f>
        <v>216528</v>
      </c>
      <c r="H217" s="14">
        <f>TRUNC(G217*D217,1)</f>
        <v>649.5</v>
      </c>
      <c r="I217" s="13">
        <f>단가대비표!V120</f>
        <v>0</v>
      </c>
      <c r="J217" s="14">
        <f>TRUNC(I217*D217,1)</f>
        <v>0</v>
      </c>
      <c r="K217" s="13">
        <f>TRUNC(E217+G217+I217,1)</f>
        <v>216528</v>
      </c>
      <c r="L217" s="14">
        <f>TRUNC(F217+H217+J217,1)</f>
        <v>649.5</v>
      </c>
      <c r="M217" s="8" t="s">
        <v>52</v>
      </c>
      <c r="N217" s="2" t="s">
        <v>254</v>
      </c>
      <c r="O217" s="2" t="s">
        <v>862</v>
      </c>
      <c r="P217" s="2" t="s">
        <v>64</v>
      </c>
      <c r="Q217" s="2" t="s">
        <v>64</v>
      </c>
      <c r="R217" s="2" t="s">
        <v>63</v>
      </c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2" t="s">
        <v>52</v>
      </c>
      <c r="AW217" s="2" t="s">
        <v>863</v>
      </c>
      <c r="AX217" s="2" t="s">
        <v>52</v>
      </c>
      <c r="AY217" s="2" t="s">
        <v>52</v>
      </c>
    </row>
    <row r="218" spans="1:51" ht="30" customHeight="1">
      <c r="A218" s="8" t="s">
        <v>515</v>
      </c>
      <c r="B218" s="8" t="s">
        <v>52</v>
      </c>
      <c r="C218" s="8" t="s">
        <v>52</v>
      </c>
      <c r="D218" s="9"/>
      <c r="E218" s="13"/>
      <c r="F218" s="14">
        <f>TRUNC(SUMIF(N217:N217, N216, F217:F217),0)</f>
        <v>0</v>
      </c>
      <c r="G218" s="13"/>
      <c r="H218" s="14">
        <f>TRUNC(SUMIF(N217:N217, N216, H217:H217),0)</f>
        <v>649</v>
      </c>
      <c r="I218" s="13"/>
      <c r="J218" s="14">
        <f>TRUNC(SUMIF(N217:N217, N216, J217:J217),0)</f>
        <v>0</v>
      </c>
      <c r="K218" s="13"/>
      <c r="L218" s="14">
        <f>F218+H218+J218</f>
        <v>649</v>
      </c>
      <c r="M218" s="8" t="s">
        <v>52</v>
      </c>
      <c r="N218" s="2" t="s">
        <v>79</v>
      </c>
      <c r="O218" s="2" t="s">
        <v>79</v>
      </c>
      <c r="P218" s="2" t="s">
        <v>52</v>
      </c>
      <c r="Q218" s="2" t="s">
        <v>52</v>
      </c>
      <c r="R218" s="2" t="s">
        <v>52</v>
      </c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2" t="s">
        <v>52</v>
      </c>
      <c r="AW218" s="2" t="s">
        <v>52</v>
      </c>
      <c r="AX218" s="2" t="s">
        <v>52</v>
      </c>
      <c r="AY218" s="2" t="s">
        <v>52</v>
      </c>
    </row>
    <row r="219" spans="1:51" ht="30" customHeight="1">
      <c r="A219" s="9"/>
      <c r="B219" s="9"/>
      <c r="C219" s="9"/>
      <c r="D219" s="9"/>
      <c r="E219" s="13"/>
      <c r="F219" s="14"/>
      <c r="G219" s="13"/>
      <c r="H219" s="14"/>
      <c r="I219" s="13"/>
      <c r="J219" s="14"/>
      <c r="K219" s="13"/>
      <c r="L219" s="14"/>
      <c r="M219" s="9"/>
    </row>
    <row r="220" spans="1:51" ht="30" customHeight="1">
      <c r="A220" s="154" t="s">
        <v>864</v>
      </c>
      <c r="B220" s="154"/>
      <c r="C220" s="154"/>
      <c r="D220" s="154"/>
      <c r="E220" s="155"/>
      <c r="F220" s="156"/>
      <c r="G220" s="155"/>
      <c r="H220" s="156"/>
      <c r="I220" s="155"/>
      <c r="J220" s="156"/>
      <c r="K220" s="155"/>
      <c r="L220" s="156"/>
      <c r="M220" s="154"/>
      <c r="N220" s="1" t="s">
        <v>258</v>
      </c>
    </row>
    <row r="221" spans="1:51" ht="30" customHeight="1">
      <c r="A221" s="8" t="s">
        <v>861</v>
      </c>
      <c r="B221" s="8" t="s">
        <v>577</v>
      </c>
      <c r="C221" s="8" t="s">
        <v>527</v>
      </c>
      <c r="D221" s="9">
        <v>1.4E-2</v>
      </c>
      <c r="E221" s="13">
        <f>단가대비표!O120</f>
        <v>0</v>
      </c>
      <c r="F221" s="14">
        <f>TRUNC(E221*D221,1)</f>
        <v>0</v>
      </c>
      <c r="G221" s="13">
        <f>단가대비표!P120</f>
        <v>216528</v>
      </c>
      <c r="H221" s="14">
        <f>TRUNC(G221*D221,1)</f>
        <v>3031.3</v>
      </c>
      <c r="I221" s="13">
        <f>단가대비표!V120</f>
        <v>0</v>
      </c>
      <c r="J221" s="14">
        <f>TRUNC(I221*D221,1)</f>
        <v>0</v>
      </c>
      <c r="K221" s="13">
        <f t="shared" ref="K221:L224" si="55">TRUNC(E221+G221+I221,1)</f>
        <v>216528</v>
      </c>
      <c r="L221" s="14">
        <f t="shared" si="55"/>
        <v>3031.3</v>
      </c>
      <c r="M221" s="8" t="s">
        <v>52</v>
      </c>
      <c r="N221" s="2" t="s">
        <v>258</v>
      </c>
      <c r="O221" s="2" t="s">
        <v>862</v>
      </c>
      <c r="P221" s="2" t="s">
        <v>64</v>
      </c>
      <c r="Q221" s="2" t="s">
        <v>64</v>
      </c>
      <c r="R221" s="2" t="s">
        <v>63</v>
      </c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2" t="s">
        <v>52</v>
      </c>
      <c r="AW221" s="2" t="s">
        <v>866</v>
      </c>
      <c r="AX221" s="2" t="s">
        <v>52</v>
      </c>
      <c r="AY221" s="2" t="s">
        <v>52</v>
      </c>
    </row>
    <row r="222" spans="1:51" ht="30" customHeight="1">
      <c r="A222" s="8" t="s">
        <v>525</v>
      </c>
      <c r="B222" s="8" t="s">
        <v>526</v>
      </c>
      <c r="C222" s="8" t="s">
        <v>527</v>
      </c>
      <c r="D222" s="9">
        <v>4.0000000000000001E-3</v>
      </c>
      <c r="E222" s="13">
        <f>단가대비표!O104</f>
        <v>0</v>
      </c>
      <c r="F222" s="14">
        <f>TRUNC(E222*D222,1)</f>
        <v>0</v>
      </c>
      <c r="G222" s="13">
        <f>단가대비표!P104</f>
        <v>138290</v>
      </c>
      <c r="H222" s="14">
        <f>TRUNC(G222*D222,1)</f>
        <v>553.1</v>
      </c>
      <c r="I222" s="13">
        <f>단가대비표!V104</f>
        <v>0</v>
      </c>
      <c r="J222" s="14">
        <f>TRUNC(I222*D222,1)</f>
        <v>0</v>
      </c>
      <c r="K222" s="13">
        <f t="shared" si="55"/>
        <v>138290</v>
      </c>
      <c r="L222" s="14">
        <f t="shared" si="55"/>
        <v>553.1</v>
      </c>
      <c r="M222" s="8" t="s">
        <v>52</v>
      </c>
      <c r="N222" s="2" t="s">
        <v>258</v>
      </c>
      <c r="O222" s="2" t="s">
        <v>528</v>
      </c>
      <c r="P222" s="2" t="s">
        <v>64</v>
      </c>
      <c r="Q222" s="2" t="s">
        <v>64</v>
      </c>
      <c r="R222" s="2" t="s">
        <v>63</v>
      </c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2" t="s">
        <v>52</v>
      </c>
      <c r="AW222" s="2" t="s">
        <v>867</v>
      </c>
      <c r="AX222" s="2" t="s">
        <v>52</v>
      </c>
      <c r="AY222" s="2" t="s">
        <v>52</v>
      </c>
    </row>
    <row r="223" spans="1:51" ht="30" customHeight="1">
      <c r="A223" s="8" t="s">
        <v>422</v>
      </c>
      <c r="B223" s="8" t="s">
        <v>732</v>
      </c>
      <c r="C223" s="8" t="s">
        <v>458</v>
      </c>
      <c r="D223" s="9">
        <v>2.73</v>
      </c>
      <c r="E223" s="13">
        <f>단가대비표!O34</f>
        <v>0</v>
      </c>
      <c r="F223" s="14">
        <f>TRUNC(E223*D223,1)</f>
        <v>0</v>
      </c>
      <c r="G223" s="13">
        <f>단가대비표!P34</f>
        <v>0</v>
      </c>
      <c r="H223" s="14">
        <f>TRUNC(G223*D223,1)</f>
        <v>0</v>
      </c>
      <c r="I223" s="13">
        <f>단가대비표!V34</f>
        <v>0</v>
      </c>
      <c r="J223" s="14">
        <f>TRUNC(I223*D223,1)</f>
        <v>0</v>
      </c>
      <c r="K223" s="13">
        <f t="shared" si="55"/>
        <v>0</v>
      </c>
      <c r="L223" s="14">
        <f t="shared" si="55"/>
        <v>0</v>
      </c>
      <c r="M223" s="8" t="s">
        <v>583</v>
      </c>
      <c r="N223" s="2" t="s">
        <v>258</v>
      </c>
      <c r="O223" s="2" t="s">
        <v>733</v>
      </c>
      <c r="P223" s="2" t="s">
        <v>64</v>
      </c>
      <c r="Q223" s="2" t="s">
        <v>64</v>
      </c>
      <c r="R223" s="2" t="s">
        <v>63</v>
      </c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2" t="s">
        <v>52</v>
      </c>
      <c r="AW223" s="2" t="s">
        <v>868</v>
      </c>
      <c r="AX223" s="2" t="s">
        <v>52</v>
      </c>
      <c r="AY223" s="2" t="s">
        <v>52</v>
      </c>
    </row>
    <row r="224" spans="1:51" ht="30" customHeight="1">
      <c r="A224" s="8" t="s">
        <v>418</v>
      </c>
      <c r="B224" s="8" t="s">
        <v>735</v>
      </c>
      <c r="C224" s="8" t="s">
        <v>84</v>
      </c>
      <c r="D224" s="9">
        <v>6.0000000000000001E-3</v>
      </c>
      <c r="E224" s="13">
        <f>단가대비표!O9</f>
        <v>0</v>
      </c>
      <c r="F224" s="14">
        <f>TRUNC(E224*D224,1)</f>
        <v>0</v>
      </c>
      <c r="G224" s="13">
        <f>단가대비표!P9</f>
        <v>0</v>
      </c>
      <c r="H224" s="14">
        <f>TRUNC(G224*D224,1)</f>
        <v>0</v>
      </c>
      <c r="I224" s="13">
        <f>단가대비표!V9</f>
        <v>0</v>
      </c>
      <c r="J224" s="14">
        <f>TRUNC(I224*D224,1)</f>
        <v>0</v>
      </c>
      <c r="K224" s="13">
        <f t="shared" si="55"/>
        <v>0</v>
      </c>
      <c r="L224" s="14">
        <f t="shared" si="55"/>
        <v>0</v>
      </c>
      <c r="M224" s="8" t="s">
        <v>583</v>
      </c>
      <c r="N224" s="2" t="s">
        <v>258</v>
      </c>
      <c r="O224" s="2" t="s">
        <v>736</v>
      </c>
      <c r="P224" s="2" t="s">
        <v>64</v>
      </c>
      <c r="Q224" s="2" t="s">
        <v>64</v>
      </c>
      <c r="R224" s="2" t="s">
        <v>63</v>
      </c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2" t="s">
        <v>52</v>
      </c>
      <c r="AW224" s="2" t="s">
        <v>869</v>
      </c>
      <c r="AX224" s="2" t="s">
        <v>52</v>
      </c>
      <c r="AY224" s="2" t="s">
        <v>52</v>
      </c>
    </row>
    <row r="225" spans="1:51" ht="30" customHeight="1">
      <c r="A225" s="8" t="s">
        <v>515</v>
      </c>
      <c r="B225" s="8" t="s">
        <v>52</v>
      </c>
      <c r="C225" s="8" t="s">
        <v>52</v>
      </c>
      <c r="D225" s="9"/>
      <c r="E225" s="13"/>
      <c r="F225" s="14">
        <f>TRUNC(SUMIF(N221:N224, N220, F221:F224),0)</f>
        <v>0</v>
      </c>
      <c r="G225" s="13"/>
      <c r="H225" s="14">
        <f>TRUNC(SUMIF(N221:N224, N220, H221:H224),0)</f>
        <v>3584</v>
      </c>
      <c r="I225" s="13"/>
      <c r="J225" s="14">
        <f>TRUNC(SUMIF(N221:N224, N220, J221:J224),0)</f>
        <v>0</v>
      </c>
      <c r="K225" s="13"/>
      <c r="L225" s="14">
        <f>F225+H225+J225</f>
        <v>3584</v>
      </c>
      <c r="M225" s="8" t="s">
        <v>52</v>
      </c>
      <c r="N225" s="2" t="s">
        <v>79</v>
      </c>
      <c r="O225" s="2" t="s">
        <v>79</v>
      </c>
      <c r="P225" s="2" t="s">
        <v>52</v>
      </c>
      <c r="Q225" s="2" t="s">
        <v>52</v>
      </c>
      <c r="R225" s="2" t="s">
        <v>52</v>
      </c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2" t="s">
        <v>52</v>
      </c>
      <c r="AW225" s="2" t="s">
        <v>52</v>
      </c>
      <c r="AX225" s="2" t="s">
        <v>52</v>
      </c>
      <c r="AY225" s="2" t="s">
        <v>52</v>
      </c>
    </row>
    <row r="226" spans="1:51" ht="30" customHeight="1">
      <c r="A226" s="9"/>
      <c r="B226" s="9"/>
      <c r="C226" s="9"/>
      <c r="D226" s="9"/>
      <c r="E226" s="13"/>
      <c r="F226" s="14"/>
      <c r="G226" s="13"/>
      <c r="H226" s="14"/>
      <c r="I226" s="13"/>
      <c r="J226" s="14"/>
      <c r="K226" s="13"/>
      <c r="L226" s="14"/>
      <c r="M226" s="9"/>
    </row>
    <row r="227" spans="1:51" ht="30" customHeight="1">
      <c r="A227" s="154" t="s">
        <v>870</v>
      </c>
      <c r="B227" s="154"/>
      <c r="C227" s="154"/>
      <c r="D227" s="154"/>
      <c r="E227" s="155"/>
      <c r="F227" s="156"/>
      <c r="G227" s="155"/>
      <c r="H227" s="156"/>
      <c r="I227" s="155"/>
      <c r="J227" s="156"/>
      <c r="K227" s="155"/>
      <c r="L227" s="156"/>
      <c r="M227" s="154"/>
      <c r="N227" s="1" t="s">
        <v>266</v>
      </c>
    </row>
    <row r="228" spans="1:51" ht="30" customHeight="1">
      <c r="A228" s="8" t="s">
        <v>871</v>
      </c>
      <c r="B228" s="8" t="s">
        <v>872</v>
      </c>
      <c r="C228" s="8" t="s">
        <v>873</v>
      </c>
      <c r="D228" s="9">
        <v>5.82</v>
      </c>
      <c r="E228" s="13">
        <f>단가대비표!O100</f>
        <v>31330</v>
      </c>
      <c r="F228" s="14">
        <f>TRUNC(E228*D228,1)</f>
        <v>182340.6</v>
      </c>
      <c r="G228" s="13">
        <f>단가대비표!P100</f>
        <v>14870</v>
      </c>
      <c r="H228" s="14">
        <f>TRUNC(G228*D228,1)</f>
        <v>86543.4</v>
      </c>
      <c r="I228" s="13">
        <f>단가대비표!V100</f>
        <v>0</v>
      </c>
      <c r="J228" s="14">
        <f>TRUNC(I228*D228,1)</f>
        <v>0</v>
      </c>
      <c r="K228" s="13">
        <f>TRUNC(E228+G228+I228,1)</f>
        <v>46200</v>
      </c>
      <c r="L228" s="14">
        <f>TRUNC(F228+H228+J228,1)</f>
        <v>268884</v>
      </c>
      <c r="M228" s="8" t="s">
        <v>52</v>
      </c>
      <c r="N228" s="2" t="s">
        <v>266</v>
      </c>
      <c r="O228" s="2" t="s">
        <v>874</v>
      </c>
      <c r="P228" s="2" t="s">
        <v>64</v>
      </c>
      <c r="Q228" s="2" t="s">
        <v>64</v>
      </c>
      <c r="R228" s="2" t="s">
        <v>63</v>
      </c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2" t="s">
        <v>52</v>
      </c>
      <c r="AW228" s="2" t="s">
        <v>875</v>
      </c>
      <c r="AX228" s="2" t="s">
        <v>52</v>
      </c>
      <c r="AY228" s="2" t="s">
        <v>52</v>
      </c>
    </row>
    <row r="229" spans="1:51" ht="30" customHeight="1">
      <c r="A229" s="8" t="s">
        <v>876</v>
      </c>
      <c r="B229" s="8" t="s">
        <v>872</v>
      </c>
      <c r="C229" s="8" t="s">
        <v>873</v>
      </c>
      <c r="D229" s="9">
        <v>1.02</v>
      </c>
      <c r="E229" s="13">
        <f>단가대비표!O101</f>
        <v>38590</v>
      </c>
      <c r="F229" s="14">
        <f>TRUNC(E229*D229,1)</f>
        <v>39361.800000000003</v>
      </c>
      <c r="G229" s="13">
        <f>단가대비표!P101</f>
        <v>19090</v>
      </c>
      <c r="H229" s="14">
        <f>TRUNC(G229*D229,1)</f>
        <v>19471.8</v>
      </c>
      <c r="I229" s="13">
        <f>단가대비표!V101</f>
        <v>0</v>
      </c>
      <c r="J229" s="14">
        <f>TRUNC(I229*D229,1)</f>
        <v>0</v>
      </c>
      <c r="K229" s="13">
        <f>TRUNC(E229+G229+I229,1)</f>
        <v>57680</v>
      </c>
      <c r="L229" s="14">
        <f>TRUNC(F229+H229+J229,1)</f>
        <v>58833.599999999999</v>
      </c>
      <c r="M229" s="8" t="s">
        <v>52</v>
      </c>
      <c r="N229" s="2" t="s">
        <v>266</v>
      </c>
      <c r="O229" s="2" t="s">
        <v>877</v>
      </c>
      <c r="P229" s="2" t="s">
        <v>64</v>
      </c>
      <c r="Q229" s="2" t="s">
        <v>64</v>
      </c>
      <c r="R229" s="2" t="s">
        <v>63</v>
      </c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2" t="s">
        <v>52</v>
      </c>
      <c r="AW229" s="2" t="s">
        <v>878</v>
      </c>
      <c r="AX229" s="2" t="s">
        <v>52</v>
      </c>
      <c r="AY229" s="2" t="s">
        <v>52</v>
      </c>
    </row>
    <row r="230" spans="1:51" ht="30" customHeight="1">
      <c r="A230" s="8" t="s">
        <v>515</v>
      </c>
      <c r="B230" s="8" t="s">
        <v>52</v>
      </c>
      <c r="C230" s="8" t="s">
        <v>52</v>
      </c>
      <c r="D230" s="9"/>
      <c r="E230" s="13"/>
      <c r="F230" s="14">
        <f>TRUNC(SUMIF(N228:N229, N227, F228:F229),0)</f>
        <v>221702</v>
      </c>
      <c r="G230" s="13"/>
      <c r="H230" s="14">
        <f>TRUNC(SUMIF(N228:N229, N227, H228:H229),0)</f>
        <v>106015</v>
      </c>
      <c r="I230" s="13"/>
      <c r="J230" s="14">
        <f>TRUNC(SUMIF(N228:N229, N227, J228:J229),0)</f>
        <v>0</v>
      </c>
      <c r="K230" s="13"/>
      <c r="L230" s="14">
        <f>F230+H230+J230</f>
        <v>327717</v>
      </c>
      <c r="M230" s="8" t="s">
        <v>52</v>
      </c>
      <c r="N230" s="2" t="s">
        <v>79</v>
      </c>
      <c r="O230" s="2" t="s">
        <v>79</v>
      </c>
      <c r="P230" s="2" t="s">
        <v>52</v>
      </c>
      <c r="Q230" s="2" t="s">
        <v>52</v>
      </c>
      <c r="R230" s="2" t="s">
        <v>52</v>
      </c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2" t="s">
        <v>52</v>
      </c>
      <c r="AW230" s="2" t="s">
        <v>52</v>
      </c>
      <c r="AX230" s="2" t="s">
        <v>52</v>
      </c>
      <c r="AY230" s="2" t="s">
        <v>52</v>
      </c>
    </row>
    <row r="231" spans="1:51" ht="30" customHeight="1">
      <c r="A231" s="9"/>
      <c r="B231" s="9"/>
      <c r="C231" s="9"/>
      <c r="D231" s="9"/>
      <c r="E231" s="13"/>
      <c r="F231" s="14"/>
      <c r="G231" s="13"/>
      <c r="H231" s="14"/>
      <c r="I231" s="13"/>
      <c r="J231" s="14"/>
      <c r="K231" s="13"/>
      <c r="L231" s="14"/>
      <c r="M231" s="9"/>
    </row>
    <row r="232" spans="1:51" ht="30" customHeight="1">
      <c r="A232" s="154" t="s">
        <v>879</v>
      </c>
      <c r="B232" s="154"/>
      <c r="C232" s="154"/>
      <c r="D232" s="154"/>
      <c r="E232" s="155"/>
      <c r="F232" s="156"/>
      <c r="G232" s="155"/>
      <c r="H232" s="156"/>
      <c r="I232" s="155"/>
      <c r="J232" s="156"/>
      <c r="K232" s="155"/>
      <c r="L232" s="156"/>
      <c r="M232" s="154"/>
      <c r="N232" s="1" t="s">
        <v>271</v>
      </c>
    </row>
    <row r="233" spans="1:51" ht="30" customHeight="1">
      <c r="A233" s="8" t="s">
        <v>871</v>
      </c>
      <c r="B233" s="8" t="s">
        <v>872</v>
      </c>
      <c r="C233" s="8" t="s">
        <v>873</v>
      </c>
      <c r="D233" s="9">
        <v>4.9000000000000004</v>
      </c>
      <c r="E233" s="13">
        <f>단가대비표!O100</f>
        <v>31330</v>
      </c>
      <c r="F233" s="14">
        <f>TRUNC(E233*D233,1)</f>
        <v>153517</v>
      </c>
      <c r="G233" s="13">
        <f>단가대비표!P100</f>
        <v>14870</v>
      </c>
      <c r="H233" s="14">
        <f>TRUNC(G233*D233,1)</f>
        <v>72863</v>
      </c>
      <c r="I233" s="13">
        <f>단가대비표!V100</f>
        <v>0</v>
      </c>
      <c r="J233" s="14">
        <f>TRUNC(I233*D233,1)</f>
        <v>0</v>
      </c>
      <c r="K233" s="13">
        <f>TRUNC(E233+G233+I233,1)</f>
        <v>46200</v>
      </c>
      <c r="L233" s="14">
        <f>TRUNC(F233+H233+J233,1)</f>
        <v>226380</v>
      </c>
      <c r="M233" s="8" t="s">
        <v>52</v>
      </c>
      <c r="N233" s="2" t="s">
        <v>271</v>
      </c>
      <c r="O233" s="2" t="s">
        <v>874</v>
      </c>
      <c r="P233" s="2" t="s">
        <v>64</v>
      </c>
      <c r="Q233" s="2" t="s">
        <v>64</v>
      </c>
      <c r="R233" s="2" t="s">
        <v>63</v>
      </c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2" t="s">
        <v>52</v>
      </c>
      <c r="AW233" s="2" t="s">
        <v>880</v>
      </c>
      <c r="AX233" s="2" t="s">
        <v>52</v>
      </c>
      <c r="AY233" s="2" t="s">
        <v>52</v>
      </c>
    </row>
    <row r="234" spans="1:51" ht="30" customHeight="1">
      <c r="A234" s="8" t="s">
        <v>515</v>
      </c>
      <c r="B234" s="8" t="s">
        <v>52</v>
      </c>
      <c r="C234" s="8" t="s">
        <v>52</v>
      </c>
      <c r="D234" s="9"/>
      <c r="E234" s="13"/>
      <c r="F234" s="14">
        <f>TRUNC(SUMIF(N233:N233, N232, F233:F233),0)</f>
        <v>153517</v>
      </c>
      <c r="G234" s="13"/>
      <c r="H234" s="14">
        <f>TRUNC(SUMIF(N233:N233, N232, H233:H233),0)</f>
        <v>72863</v>
      </c>
      <c r="I234" s="13"/>
      <c r="J234" s="14">
        <f>TRUNC(SUMIF(N233:N233, N232, J233:J233),0)</f>
        <v>0</v>
      </c>
      <c r="K234" s="13"/>
      <c r="L234" s="14">
        <f>F234+H234+J234</f>
        <v>226380</v>
      </c>
      <c r="M234" s="8" t="s">
        <v>52</v>
      </c>
      <c r="N234" s="2" t="s">
        <v>79</v>
      </c>
      <c r="O234" s="2" t="s">
        <v>79</v>
      </c>
      <c r="P234" s="2" t="s">
        <v>52</v>
      </c>
      <c r="Q234" s="2" t="s">
        <v>52</v>
      </c>
      <c r="R234" s="2" t="s">
        <v>52</v>
      </c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2" t="s">
        <v>52</v>
      </c>
      <c r="AW234" s="2" t="s">
        <v>52</v>
      </c>
      <c r="AX234" s="2" t="s">
        <v>52</v>
      </c>
      <c r="AY234" s="2" t="s">
        <v>52</v>
      </c>
    </row>
    <row r="235" spans="1:51" ht="30" customHeight="1">
      <c r="A235" s="9"/>
      <c r="B235" s="9"/>
      <c r="C235" s="9"/>
      <c r="D235" s="9"/>
      <c r="E235" s="13"/>
      <c r="F235" s="14"/>
      <c r="G235" s="13"/>
      <c r="H235" s="14"/>
      <c r="I235" s="13"/>
      <c r="J235" s="14"/>
      <c r="K235" s="13"/>
      <c r="L235" s="14"/>
      <c r="M235" s="9"/>
    </row>
    <row r="236" spans="1:51" ht="30" customHeight="1">
      <c r="A236" s="154" t="s">
        <v>881</v>
      </c>
      <c r="B236" s="154"/>
      <c r="C236" s="154"/>
      <c r="D236" s="154"/>
      <c r="E236" s="155"/>
      <c r="F236" s="156"/>
      <c r="G236" s="155"/>
      <c r="H236" s="156"/>
      <c r="I236" s="155"/>
      <c r="J236" s="156"/>
      <c r="K236" s="155"/>
      <c r="L236" s="156"/>
      <c r="M236" s="154"/>
      <c r="N236" s="1" t="s">
        <v>276</v>
      </c>
    </row>
    <row r="237" spans="1:51" ht="30" customHeight="1">
      <c r="A237" s="8" t="s">
        <v>882</v>
      </c>
      <c r="B237" s="8" t="s">
        <v>883</v>
      </c>
      <c r="C237" s="8" t="s">
        <v>68</v>
      </c>
      <c r="D237" s="9">
        <v>0.5</v>
      </c>
      <c r="E237" s="13">
        <f>단가대비표!O53</f>
        <v>240000</v>
      </c>
      <c r="F237" s="14">
        <f>TRUNC(E237*D237,1)</f>
        <v>120000</v>
      </c>
      <c r="G237" s="13">
        <f>단가대비표!P53</f>
        <v>0</v>
      </c>
      <c r="H237" s="14">
        <f>TRUNC(G237*D237,1)</f>
        <v>0</v>
      </c>
      <c r="I237" s="13">
        <f>단가대비표!V53</f>
        <v>0</v>
      </c>
      <c r="J237" s="14">
        <f>TRUNC(I237*D237,1)</f>
        <v>0</v>
      </c>
      <c r="K237" s="13">
        <f>TRUNC(E237+G237+I237,1)</f>
        <v>240000</v>
      </c>
      <c r="L237" s="14">
        <f>TRUNC(F237+H237+J237,1)</f>
        <v>120000</v>
      </c>
      <c r="M237" s="8" t="s">
        <v>355</v>
      </c>
      <c r="N237" s="2" t="s">
        <v>276</v>
      </c>
      <c r="O237" s="2" t="s">
        <v>884</v>
      </c>
      <c r="P237" s="2" t="s">
        <v>64</v>
      </c>
      <c r="Q237" s="2" t="s">
        <v>64</v>
      </c>
      <c r="R237" s="2" t="s">
        <v>63</v>
      </c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2" t="s">
        <v>52</v>
      </c>
      <c r="AW237" s="2" t="s">
        <v>885</v>
      </c>
      <c r="AX237" s="2" t="s">
        <v>52</v>
      </c>
      <c r="AY237" s="2" t="s">
        <v>52</v>
      </c>
    </row>
    <row r="238" spans="1:51" ht="30" customHeight="1">
      <c r="A238" s="8" t="s">
        <v>886</v>
      </c>
      <c r="B238" s="8" t="s">
        <v>887</v>
      </c>
      <c r="C238" s="8" t="s">
        <v>99</v>
      </c>
      <c r="D238" s="9">
        <v>1</v>
      </c>
      <c r="E238" s="13">
        <f>일위대가목록!F109</f>
        <v>0</v>
      </c>
      <c r="F238" s="14">
        <f>TRUNC(E238*D238,1)</f>
        <v>0</v>
      </c>
      <c r="G238" s="13">
        <f>일위대가목록!H109</f>
        <v>100897</v>
      </c>
      <c r="H238" s="14">
        <f>TRUNC(G238*D238,1)</f>
        <v>100897</v>
      </c>
      <c r="I238" s="13">
        <f>일위대가목록!J109</f>
        <v>2017</v>
      </c>
      <c r="J238" s="14">
        <f>TRUNC(I238*D238,1)</f>
        <v>2017</v>
      </c>
      <c r="K238" s="13">
        <f>TRUNC(E238+G238+I238,1)</f>
        <v>102914</v>
      </c>
      <c r="L238" s="14">
        <f>TRUNC(F238+H238+J238,1)</f>
        <v>102914</v>
      </c>
      <c r="M238" s="8" t="s">
        <v>888</v>
      </c>
      <c r="N238" s="2" t="s">
        <v>276</v>
      </c>
      <c r="O238" s="2" t="s">
        <v>889</v>
      </c>
      <c r="P238" s="2" t="s">
        <v>63</v>
      </c>
      <c r="Q238" s="2" t="s">
        <v>64</v>
      </c>
      <c r="R238" s="2" t="s">
        <v>64</v>
      </c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2" t="s">
        <v>52</v>
      </c>
      <c r="AW238" s="2" t="s">
        <v>890</v>
      </c>
      <c r="AX238" s="2" t="s">
        <v>52</v>
      </c>
      <c r="AY238" s="2" t="s">
        <v>52</v>
      </c>
    </row>
    <row r="239" spans="1:51" ht="30" customHeight="1">
      <c r="A239" s="8" t="s">
        <v>515</v>
      </c>
      <c r="B239" s="8" t="s">
        <v>52</v>
      </c>
      <c r="C239" s="8" t="s">
        <v>52</v>
      </c>
      <c r="D239" s="9"/>
      <c r="E239" s="13"/>
      <c r="F239" s="14">
        <f>TRUNC(SUMIF(N237:N238, N236, F237:F238),0)</f>
        <v>120000</v>
      </c>
      <c r="G239" s="13"/>
      <c r="H239" s="14">
        <f>TRUNC(SUMIF(N237:N238, N236, H237:H238),0)</f>
        <v>100897</v>
      </c>
      <c r="I239" s="13"/>
      <c r="J239" s="14">
        <f>TRUNC(SUMIF(N237:N238, N236, J237:J238),0)</f>
        <v>2017</v>
      </c>
      <c r="K239" s="13"/>
      <c r="L239" s="14">
        <f>F239+H239+J239</f>
        <v>222914</v>
      </c>
      <c r="M239" s="8" t="s">
        <v>52</v>
      </c>
      <c r="N239" s="2" t="s">
        <v>79</v>
      </c>
      <c r="O239" s="2" t="s">
        <v>79</v>
      </c>
      <c r="P239" s="2" t="s">
        <v>52</v>
      </c>
      <c r="Q239" s="2" t="s">
        <v>52</v>
      </c>
      <c r="R239" s="2" t="s">
        <v>52</v>
      </c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2" t="s">
        <v>52</v>
      </c>
      <c r="AW239" s="2" t="s">
        <v>52</v>
      </c>
      <c r="AX239" s="2" t="s">
        <v>52</v>
      </c>
      <c r="AY239" s="2" t="s">
        <v>52</v>
      </c>
    </row>
    <row r="240" spans="1:51" ht="30" customHeight="1">
      <c r="A240" s="9"/>
      <c r="B240" s="9"/>
      <c r="C240" s="9"/>
      <c r="D240" s="9"/>
      <c r="E240" s="13"/>
      <c r="F240" s="14"/>
      <c r="G240" s="13"/>
      <c r="H240" s="14"/>
      <c r="I240" s="13"/>
      <c r="J240" s="14"/>
      <c r="K240" s="13"/>
      <c r="L240" s="14"/>
      <c r="M240" s="9"/>
    </row>
    <row r="241" spans="1:51" ht="30" customHeight="1">
      <c r="A241" s="154" t="s">
        <v>891</v>
      </c>
      <c r="B241" s="154"/>
      <c r="C241" s="154"/>
      <c r="D241" s="154"/>
      <c r="E241" s="155"/>
      <c r="F241" s="156"/>
      <c r="G241" s="155"/>
      <c r="H241" s="156"/>
      <c r="I241" s="155"/>
      <c r="J241" s="156"/>
      <c r="K241" s="155"/>
      <c r="L241" s="156"/>
      <c r="M241" s="154"/>
      <c r="N241" s="1" t="s">
        <v>281</v>
      </c>
    </row>
    <row r="242" spans="1:51" ht="30" customHeight="1">
      <c r="A242" s="8" t="s">
        <v>892</v>
      </c>
      <c r="B242" s="8" t="s">
        <v>893</v>
      </c>
      <c r="C242" s="8" t="s">
        <v>264</v>
      </c>
      <c r="D242" s="9">
        <v>1</v>
      </c>
      <c r="E242" s="13">
        <f>단가대비표!O48</f>
        <v>340000</v>
      </c>
      <c r="F242" s="14">
        <f>TRUNC(E242*D242,1)</f>
        <v>340000</v>
      </c>
      <c r="G242" s="13">
        <f>단가대비표!P48</f>
        <v>0</v>
      </c>
      <c r="H242" s="14">
        <f>TRUNC(G242*D242,1)</f>
        <v>0</v>
      </c>
      <c r="I242" s="13">
        <f>단가대비표!V48</f>
        <v>0</v>
      </c>
      <c r="J242" s="14">
        <f>TRUNC(I242*D242,1)</f>
        <v>0</v>
      </c>
      <c r="K242" s="13">
        <f t="shared" ref="K242:L244" si="56">TRUNC(E242+G242+I242,1)</f>
        <v>340000</v>
      </c>
      <c r="L242" s="14">
        <f t="shared" si="56"/>
        <v>340000</v>
      </c>
      <c r="M242" s="8" t="s">
        <v>894</v>
      </c>
      <c r="N242" s="2" t="s">
        <v>281</v>
      </c>
      <c r="O242" s="2" t="s">
        <v>895</v>
      </c>
      <c r="P242" s="2" t="s">
        <v>64</v>
      </c>
      <c r="Q242" s="2" t="s">
        <v>64</v>
      </c>
      <c r="R242" s="2" t="s">
        <v>63</v>
      </c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2" t="s">
        <v>52</v>
      </c>
      <c r="AW242" s="2" t="s">
        <v>896</v>
      </c>
      <c r="AX242" s="2" t="s">
        <v>52</v>
      </c>
      <c r="AY242" s="2" t="s">
        <v>52</v>
      </c>
    </row>
    <row r="243" spans="1:51" ht="30" customHeight="1">
      <c r="A243" s="8" t="s">
        <v>278</v>
      </c>
      <c r="B243" s="8" t="s">
        <v>897</v>
      </c>
      <c r="C243" s="8" t="s">
        <v>898</v>
      </c>
      <c r="D243" s="9">
        <v>0.5</v>
      </c>
      <c r="E243" s="13">
        <f>단가대비표!O49</f>
        <v>12000</v>
      </c>
      <c r="F243" s="14">
        <f>TRUNC(E243*D243,1)</f>
        <v>6000</v>
      </c>
      <c r="G243" s="13">
        <f>단가대비표!P49</f>
        <v>0</v>
      </c>
      <c r="H243" s="14">
        <f>TRUNC(G243*D243,1)</f>
        <v>0</v>
      </c>
      <c r="I243" s="13">
        <f>단가대비표!V49</f>
        <v>0</v>
      </c>
      <c r="J243" s="14">
        <f>TRUNC(I243*D243,1)</f>
        <v>0</v>
      </c>
      <c r="K243" s="13">
        <f t="shared" si="56"/>
        <v>12000</v>
      </c>
      <c r="L243" s="14">
        <f t="shared" si="56"/>
        <v>6000</v>
      </c>
      <c r="M243" s="8" t="s">
        <v>52</v>
      </c>
      <c r="N243" s="2" t="s">
        <v>281</v>
      </c>
      <c r="O243" s="2" t="s">
        <v>899</v>
      </c>
      <c r="P243" s="2" t="s">
        <v>64</v>
      </c>
      <c r="Q243" s="2" t="s">
        <v>64</v>
      </c>
      <c r="R243" s="2" t="s">
        <v>63</v>
      </c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2" t="s">
        <v>52</v>
      </c>
      <c r="AW243" s="2" t="s">
        <v>900</v>
      </c>
      <c r="AX243" s="2" t="s">
        <v>52</v>
      </c>
      <c r="AY243" s="2" t="s">
        <v>52</v>
      </c>
    </row>
    <row r="244" spans="1:51" ht="30" customHeight="1">
      <c r="A244" s="8" t="s">
        <v>901</v>
      </c>
      <c r="B244" s="8" t="s">
        <v>52</v>
      </c>
      <c r="C244" s="8" t="s">
        <v>898</v>
      </c>
      <c r="D244" s="9">
        <v>1</v>
      </c>
      <c r="E244" s="13">
        <f>단가대비표!O51</f>
        <v>0</v>
      </c>
      <c r="F244" s="14">
        <f>TRUNC(E244*D244,1)</f>
        <v>0</v>
      </c>
      <c r="G244" s="13">
        <f>단가대비표!P51</f>
        <v>25000</v>
      </c>
      <c r="H244" s="14">
        <f>TRUNC(G244*D244,1)</f>
        <v>25000</v>
      </c>
      <c r="I244" s="13">
        <f>단가대비표!V51</f>
        <v>0</v>
      </c>
      <c r="J244" s="14">
        <f>TRUNC(I244*D244,1)</f>
        <v>0</v>
      </c>
      <c r="K244" s="13">
        <f t="shared" si="56"/>
        <v>25000</v>
      </c>
      <c r="L244" s="14">
        <f t="shared" si="56"/>
        <v>25000</v>
      </c>
      <c r="M244" s="8" t="s">
        <v>52</v>
      </c>
      <c r="N244" s="2" t="s">
        <v>281</v>
      </c>
      <c r="O244" s="2" t="s">
        <v>902</v>
      </c>
      <c r="P244" s="2" t="s">
        <v>64</v>
      </c>
      <c r="Q244" s="2" t="s">
        <v>64</v>
      </c>
      <c r="R244" s="2" t="s">
        <v>63</v>
      </c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2" t="s">
        <v>52</v>
      </c>
      <c r="AW244" s="2" t="s">
        <v>903</v>
      </c>
      <c r="AX244" s="2" t="s">
        <v>52</v>
      </c>
      <c r="AY244" s="2" t="s">
        <v>52</v>
      </c>
    </row>
    <row r="245" spans="1:51" ht="30" customHeight="1">
      <c r="A245" s="8" t="s">
        <v>515</v>
      </c>
      <c r="B245" s="8" t="s">
        <v>52</v>
      </c>
      <c r="C245" s="8" t="s">
        <v>52</v>
      </c>
      <c r="D245" s="9"/>
      <c r="E245" s="13"/>
      <c r="F245" s="14">
        <f>TRUNC(SUMIF(N242:N244, N241, F242:F244),0)</f>
        <v>346000</v>
      </c>
      <c r="G245" s="13"/>
      <c r="H245" s="14">
        <f>TRUNC(SUMIF(N242:N244, N241, H242:H244),0)</f>
        <v>25000</v>
      </c>
      <c r="I245" s="13"/>
      <c r="J245" s="14">
        <f>TRUNC(SUMIF(N242:N244, N241, J242:J244),0)</f>
        <v>0</v>
      </c>
      <c r="K245" s="13"/>
      <c r="L245" s="14">
        <f>F245+H245+J245</f>
        <v>371000</v>
      </c>
      <c r="M245" s="8" t="s">
        <v>52</v>
      </c>
      <c r="N245" s="2" t="s">
        <v>79</v>
      </c>
      <c r="O245" s="2" t="s">
        <v>79</v>
      </c>
      <c r="P245" s="2" t="s">
        <v>52</v>
      </c>
      <c r="Q245" s="2" t="s">
        <v>52</v>
      </c>
      <c r="R245" s="2" t="s">
        <v>52</v>
      </c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2" t="s">
        <v>52</v>
      </c>
      <c r="AW245" s="2" t="s">
        <v>52</v>
      </c>
      <c r="AX245" s="2" t="s">
        <v>52</v>
      </c>
      <c r="AY245" s="2" t="s">
        <v>52</v>
      </c>
    </row>
    <row r="246" spans="1:51" ht="30" customHeight="1">
      <c r="A246" s="9"/>
      <c r="B246" s="9"/>
      <c r="C246" s="9"/>
      <c r="D246" s="9"/>
      <c r="E246" s="13"/>
      <c r="F246" s="14"/>
      <c r="G246" s="13"/>
      <c r="H246" s="14"/>
      <c r="I246" s="13"/>
      <c r="J246" s="14"/>
      <c r="K246" s="13"/>
      <c r="L246" s="14"/>
      <c r="M246" s="9"/>
    </row>
    <row r="247" spans="1:51" ht="30" customHeight="1">
      <c r="A247" s="154" t="s">
        <v>904</v>
      </c>
      <c r="B247" s="154"/>
      <c r="C247" s="154"/>
      <c r="D247" s="154"/>
      <c r="E247" s="155"/>
      <c r="F247" s="156"/>
      <c r="G247" s="155"/>
      <c r="H247" s="156"/>
      <c r="I247" s="155"/>
      <c r="J247" s="156"/>
      <c r="K247" s="155"/>
      <c r="L247" s="156"/>
      <c r="M247" s="154"/>
      <c r="N247" s="1" t="s">
        <v>285</v>
      </c>
    </row>
    <row r="248" spans="1:51" ht="30" customHeight="1">
      <c r="A248" s="8" t="s">
        <v>892</v>
      </c>
      <c r="B248" s="8" t="s">
        <v>905</v>
      </c>
      <c r="C248" s="8" t="s">
        <v>264</v>
      </c>
      <c r="D248" s="9">
        <v>1</v>
      </c>
      <c r="E248" s="13">
        <f>단가대비표!O47</f>
        <v>273400</v>
      </c>
      <c r="F248" s="14">
        <f>TRUNC(E248*D248,1)</f>
        <v>273400</v>
      </c>
      <c r="G248" s="13">
        <f>단가대비표!P47</f>
        <v>0</v>
      </c>
      <c r="H248" s="14">
        <f>TRUNC(G248*D248,1)</f>
        <v>0</v>
      </c>
      <c r="I248" s="13">
        <f>단가대비표!V47</f>
        <v>0</v>
      </c>
      <c r="J248" s="14">
        <f>TRUNC(I248*D248,1)</f>
        <v>0</v>
      </c>
      <c r="K248" s="13">
        <f t="shared" ref="K248:L250" si="57">TRUNC(E248+G248+I248,1)</f>
        <v>273400</v>
      </c>
      <c r="L248" s="14">
        <f t="shared" si="57"/>
        <v>273400</v>
      </c>
      <c r="M248" s="8" t="s">
        <v>894</v>
      </c>
      <c r="N248" s="2" t="s">
        <v>285</v>
      </c>
      <c r="O248" s="2" t="s">
        <v>906</v>
      </c>
      <c r="P248" s="2" t="s">
        <v>64</v>
      </c>
      <c r="Q248" s="2" t="s">
        <v>64</v>
      </c>
      <c r="R248" s="2" t="s">
        <v>63</v>
      </c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2" t="s">
        <v>52</v>
      </c>
      <c r="AW248" s="2" t="s">
        <v>907</v>
      </c>
      <c r="AX248" s="2" t="s">
        <v>52</v>
      </c>
      <c r="AY248" s="2" t="s">
        <v>52</v>
      </c>
    </row>
    <row r="249" spans="1:51" ht="30" customHeight="1">
      <c r="A249" s="8" t="s">
        <v>278</v>
      </c>
      <c r="B249" s="8" t="s">
        <v>897</v>
      </c>
      <c r="C249" s="8" t="s">
        <v>898</v>
      </c>
      <c r="D249" s="9">
        <v>-2</v>
      </c>
      <c r="E249" s="13">
        <f>단가대비표!O49</f>
        <v>12000</v>
      </c>
      <c r="F249" s="14">
        <f>TRUNC(E249*D249,1)</f>
        <v>-24000</v>
      </c>
      <c r="G249" s="13">
        <f>단가대비표!P49</f>
        <v>0</v>
      </c>
      <c r="H249" s="14">
        <f>TRUNC(G249*D249,1)</f>
        <v>0</v>
      </c>
      <c r="I249" s="13">
        <f>단가대비표!V49</f>
        <v>0</v>
      </c>
      <c r="J249" s="14">
        <f>TRUNC(I249*D249,1)</f>
        <v>0</v>
      </c>
      <c r="K249" s="13">
        <f t="shared" si="57"/>
        <v>12000</v>
      </c>
      <c r="L249" s="14">
        <f t="shared" si="57"/>
        <v>-24000</v>
      </c>
      <c r="M249" s="8" t="s">
        <v>52</v>
      </c>
      <c r="N249" s="2" t="s">
        <v>285</v>
      </c>
      <c r="O249" s="2" t="s">
        <v>899</v>
      </c>
      <c r="P249" s="2" t="s">
        <v>64</v>
      </c>
      <c r="Q249" s="2" t="s">
        <v>64</v>
      </c>
      <c r="R249" s="2" t="s">
        <v>63</v>
      </c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2" t="s">
        <v>52</v>
      </c>
      <c r="AW249" s="2" t="s">
        <v>908</v>
      </c>
      <c r="AX249" s="2" t="s">
        <v>52</v>
      </c>
      <c r="AY249" s="2" t="s">
        <v>52</v>
      </c>
    </row>
    <row r="250" spans="1:51" ht="30" customHeight="1">
      <c r="A250" s="8" t="s">
        <v>901</v>
      </c>
      <c r="B250" s="8" t="s">
        <v>52</v>
      </c>
      <c r="C250" s="8" t="s">
        <v>898</v>
      </c>
      <c r="D250" s="9">
        <v>1</v>
      </c>
      <c r="E250" s="13">
        <f>단가대비표!O51</f>
        <v>0</v>
      </c>
      <c r="F250" s="14">
        <f>TRUNC(E250*D250,1)</f>
        <v>0</v>
      </c>
      <c r="G250" s="13">
        <f>단가대비표!P51</f>
        <v>25000</v>
      </c>
      <c r="H250" s="14">
        <f>TRUNC(G250*D250,1)</f>
        <v>25000</v>
      </c>
      <c r="I250" s="13">
        <f>단가대비표!V51</f>
        <v>0</v>
      </c>
      <c r="J250" s="14">
        <f>TRUNC(I250*D250,1)</f>
        <v>0</v>
      </c>
      <c r="K250" s="13">
        <f t="shared" si="57"/>
        <v>25000</v>
      </c>
      <c r="L250" s="14">
        <f t="shared" si="57"/>
        <v>25000</v>
      </c>
      <c r="M250" s="8" t="s">
        <v>52</v>
      </c>
      <c r="N250" s="2" t="s">
        <v>285</v>
      </c>
      <c r="O250" s="2" t="s">
        <v>902</v>
      </c>
      <c r="P250" s="2" t="s">
        <v>64</v>
      </c>
      <c r="Q250" s="2" t="s">
        <v>64</v>
      </c>
      <c r="R250" s="2" t="s">
        <v>63</v>
      </c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2" t="s">
        <v>52</v>
      </c>
      <c r="AW250" s="2" t="s">
        <v>909</v>
      </c>
      <c r="AX250" s="2" t="s">
        <v>52</v>
      </c>
      <c r="AY250" s="2" t="s">
        <v>52</v>
      </c>
    </row>
    <row r="251" spans="1:51" ht="30" customHeight="1">
      <c r="A251" s="8" t="s">
        <v>515</v>
      </c>
      <c r="B251" s="8" t="s">
        <v>52</v>
      </c>
      <c r="C251" s="8" t="s">
        <v>52</v>
      </c>
      <c r="D251" s="9"/>
      <c r="E251" s="13"/>
      <c r="F251" s="14">
        <f>TRUNC(SUMIF(N248:N250, N247, F248:F250),0)</f>
        <v>249400</v>
      </c>
      <c r="G251" s="13"/>
      <c r="H251" s="14">
        <f>TRUNC(SUMIF(N248:N250, N247, H248:H250),0)</f>
        <v>25000</v>
      </c>
      <c r="I251" s="13"/>
      <c r="J251" s="14">
        <f>TRUNC(SUMIF(N248:N250, N247, J248:J250),0)</f>
        <v>0</v>
      </c>
      <c r="K251" s="13"/>
      <c r="L251" s="14">
        <f>F251+H251+J251</f>
        <v>274400</v>
      </c>
      <c r="M251" s="8" t="s">
        <v>52</v>
      </c>
      <c r="N251" s="2" t="s">
        <v>79</v>
      </c>
      <c r="O251" s="2" t="s">
        <v>79</v>
      </c>
      <c r="P251" s="2" t="s">
        <v>52</v>
      </c>
      <c r="Q251" s="2" t="s">
        <v>52</v>
      </c>
      <c r="R251" s="2" t="s">
        <v>52</v>
      </c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2" t="s">
        <v>52</v>
      </c>
      <c r="AW251" s="2" t="s">
        <v>52</v>
      </c>
      <c r="AX251" s="2" t="s">
        <v>52</v>
      </c>
      <c r="AY251" s="2" t="s">
        <v>52</v>
      </c>
    </row>
    <row r="252" spans="1:51" ht="30" customHeight="1">
      <c r="A252" s="9"/>
      <c r="B252" s="9"/>
      <c r="C252" s="9"/>
      <c r="D252" s="9"/>
      <c r="E252" s="13"/>
      <c r="F252" s="14"/>
      <c r="G252" s="13"/>
      <c r="H252" s="14"/>
      <c r="I252" s="13"/>
      <c r="J252" s="14"/>
      <c r="K252" s="13"/>
      <c r="L252" s="14"/>
      <c r="M252" s="9"/>
    </row>
    <row r="253" spans="1:51" ht="30" customHeight="1">
      <c r="A253" s="154" t="s">
        <v>910</v>
      </c>
      <c r="B253" s="154"/>
      <c r="C253" s="154"/>
      <c r="D253" s="154"/>
      <c r="E253" s="155"/>
      <c r="F253" s="156"/>
      <c r="G253" s="155"/>
      <c r="H253" s="156"/>
      <c r="I253" s="155"/>
      <c r="J253" s="156"/>
      <c r="K253" s="155"/>
      <c r="L253" s="156"/>
      <c r="M253" s="154"/>
      <c r="N253" s="1" t="s">
        <v>307</v>
      </c>
    </row>
    <row r="254" spans="1:51" ht="30" customHeight="1">
      <c r="A254" s="8" t="s">
        <v>912</v>
      </c>
      <c r="B254" s="8" t="s">
        <v>577</v>
      </c>
      <c r="C254" s="8" t="s">
        <v>527</v>
      </c>
      <c r="D254" s="9">
        <v>9.6000000000000002E-2</v>
      </c>
      <c r="E254" s="13">
        <f>단가대비표!O117</f>
        <v>0</v>
      </c>
      <c r="F254" s="14">
        <f>TRUNC(E254*D254,1)</f>
        <v>0</v>
      </c>
      <c r="G254" s="13">
        <f>단가대비표!P117</f>
        <v>199140</v>
      </c>
      <c r="H254" s="14">
        <f>TRUNC(G254*D254,1)</f>
        <v>19117.400000000001</v>
      </c>
      <c r="I254" s="13">
        <f>단가대비표!V117</f>
        <v>0</v>
      </c>
      <c r="J254" s="14">
        <f>TRUNC(I254*D254,1)</f>
        <v>0</v>
      </c>
      <c r="K254" s="13">
        <f t="shared" ref="K254:L256" si="58">TRUNC(E254+G254+I254,1)</f>
        <v>199140</v>
      </c>
      <c r="L254" s="14">
        <f t="shared" si="58"/>
        <v>19117.400000000001</v>
      </c>
      <c r="M254" s="8" t="s">
        <v>52</v>
      </c>
      <c r="N254" s="2" t="s">
        <v>307</v>
      </c>
      <c r="O254" s="2" t="s">
        <v>913</v>
      </c>
      <c r="P254" s="2" t="s">
        <v>64</v>
      </c>
      <c r="Q254" s="2" t="s">
        <v>64</v>
      </c>
      <c r="R254" s="2" t="s">
        <v>63</v>
      </c>
      <c r="S254" s="3"/>
      <c r="T254" s="3"/>
      <c r="U254" s="3"/>
      <c r="V254" s="3">
        <v>1</v>
      </c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2" t="s">
        <v>52</v>
      </c>
      <c r="AW254" s="2" t="s">
        <v>914</v>
      </c>
      <c r="AX254" s="2" t="s">
        <v>52</v>
      </c>
      <c r="AY254" s="2" t="s">
        <v>52</v>
      </c>
    </row>
    <row r="255" spans="1:51" ht="30" customHeight="1">
      <c r="A255" s="8" t="s">
        <v>525</v>
      </c>
      <c r="B255" s="8" t="s">
        <v>526</v>
      </c>
      <c r="C255" s="8" t="s">
        <v>527</v>
      </c>
      <c r="D255" s="9">
        <v>4.8000000000000001E-2</v>
      </c>
      <c r="E255" s="13">
        <f>단가대비표!$O$104</f>
        <v>0</v>
      </c>
      <c r="F255" s="14">
        <f>TRUNC(E255*D255,1)</f>
        <v>0</v>
      </c>
      <c r="G255" s="13">
        <f>단가대비표!$P$104</f>
        <v>138290</v>
      </c>
      <c r="H255" s="14">
        <f>TRUNC(G255*D255,1)</f>
        <v>6637.9</v>
      </c>
      <c r="I255" s="13">
        <f>단가대비표!$V$104</f>
        <v>0</v>
      </c>
      <c r="J255" s="14">
        <f>TRUNC(I255*D255,1)</f>
        <v>0</v>
      </c>
      <c r="K255" s="13">
        <f t="shared" si="58"/>
        <v>138290</v>
      </c>
      <c r="L255" s="14">
        <f t="shared" si="58"/>
        <v>6637.9</v>
      </c>
      <c r="M255" s="8" t="s">
        <v>52</v>
      </c>
      <c r="N255" s="2" t="s">
        <v>307</v>
      </c>
      <c r="O255" s="2" t="s">
        <v>528</v>
      </c>
      <c r="P255" s="2" t="s">
        <v>64</v>
      </c>
      <c r="Q255" s="2" t="s">
        <v>64</v>
      </c>
      <c r="R255" s="2" t="s">
        <v>63</v>
      </c>
      <c r="S255" s="3"/>
      <c r="T255" s="3"/>
      <c r="U255" s="3"/>
      <c r="V255" s="3">
        <v>1</v>
      </c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2" t="s">
        <v>52</v>
      </c>
      <c r="AW255" s="2" t="s">
        <v>915</v>
      </c>
      <c r="AX255" s="2" t="s">
        <v>52</v>
      </c>
      <c r="AY255" s="2" t="s">
        <v>52</v>
      </c>
    </row>
    <row r="256" spans="1:51" ht="30" customHeight="1">
      <c r="A256" s="8" t="s">
        <v>538</v>
      </c>
      <c r="B256" s="8" t="s">
        <v>539</v>
      </c>
      <c r="C256" s="8" t="s">
        <v>372</v>
      </c>
      <c r="D256" s="9">
        <v>1</v>
      </c>
      <c r="E256" s="13">
        <v>0</v>
      </c>
      <c r="F256" s="14">
        <f>TRUNC(E256*D256,1)</f>
        <v>0</v>
      </c>
      <c r="G256" s="13">
        <v>0</v>
      </c>
      <c r="H256" s="14">
        <f>TRUNC(G256*D256,1)</f>
        <v>0</v>
      </c>
      <c r="I256" s="13">
        <f>TRUNC(SUMIF(V254:V256, RIGHTB(O256, 1), H254:H256)*U256, 2)</f>
        <v>515.1</v>
      </c>
      <c r="J256" s="14">
        <f>TRUNC(I256*D256,1)</f>
        <v>515.1</v>
      </c>
      <c r="K256" s="13">
        <f t="shared" si="58"/>
        <v>515.1</v>
      </c>
      <c r="L256" s="14">
        <f t="shared" si="58"/>
        <v>515.1</v>
      </c>
      <c r="M256" s="8" t="s">
        <v>52</v>
      </c>
      <c r="N256" s="2" t="s">
        <v>307</v>
      </c>
      <c r="O256" s="2" t="s">
        <v>540</v>
      </c>
      <c r="P256" s="2" t="s">
        <v>64</v>
      </c>
      <c r="Q256" s="2" t="s">
        <v>64</v>
      </c>
      <c r="R256" s="2" t="s">
        <v>64</v>
      </c>
      <c r="S256" s="3">
        <v>1</v>
      </c>
      <c r="T256" s="3">
        <v>2</v>
      </c>
      <c r="U256" s="3">
        <v>0.02</v>
      </c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2" t="s">
        <v>52</v>
      </c>
      <c r="AW256" s="2" t="s">
        <v>916</v>
      </c>
      <c r="AX256" s="2" t="s">
        <v>52</v>
      </c>
      <c r="AY256" s="2" t="s">
        <v>52</v>
      </c>
    </row>
    <row r="257" spans="1:52" ht="30" customHeight="1">
      <c r="A257" s="8" t="s">
        <v>515</v>
      </c>
      <c r="B257" s="8" t="s">
        <v>52</v>
      </c>
      <c r="C257" s="8" t="s">
        <v>52</v>
      </c>
      <c r="D257" s="9"/>
      <c r="E257" s="13"/>
      <c r="F257" s="14">
        <f>TRUNC(SUMIF(N254:N256, N253, F254:F256),0)</f>
        <v>0</v>
      </c>
      <c r="G257" s="13"/>
      <c r="H257" s="14">
        <f>TRUNC(SUMIF(N254:N256, N253, H254:H256),0)</f>
        <v>25755</v>
      </c>
      <c r="I257" s="13"/>
      <c r="J257" s="14">
        <f>TRUNC(SUMIF(N254:N256, N253, J254:J256),0)</f>
        <v>515</v>
      </c>
      <c r="K257" s="13"/>
      <c r="L257" s="14">
        <f>F257+H257+J257</f>
        <v>26270</v>
      </c>
      <c r="M257" s="8" t="s">
        <v>52</v>
      </c>
      <c r="N257" s="2" t="s">
        <v>79</v>
      </c>
      <c r="O257" s="2" t="s">
        <v>79</v>
      </c>
      <c r="P257" s="2" t="s">
        <v>52</v>
      </c>
      <c r="Q257" s="2" t="s">
        <v>52</v>
      </c>
      <c r="R257" s="2" t="s">
        <v>52</v>
      </c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2" t="s">
        <v>52</v>
      </c>
      <c r="AW257" s="2" t="s">
        <v>52</v>
      </c>
      <c r="AX257" s="2" t="s">
        <v>52</v>
      </c>
      <c r="AY257" s="2" t="s">
        <v>52</v>
      </c>
    </row>
    <row r="258" spans="1:52" ht="30" customHeight="1">
      <c r="A258" s="9"/>
      <c r="B258" s="9"/>
      <c r="C258" s="9"/>
      <c r="D258" s="9"/>
      <c r="E258" s="13"/>
      <c r="F258" s="14"/>
      <c r="G258" s="13"/>
      <c r="H258" s="14"/>
      <c r="I258" s="13"/>
      <c r="J258" s="14"/>
      <c r="K258" s="13"/>
      <c r="L258" s="14"/>
      <c r="M258" s="9"/>
    </row>
    <row r="259" spans="1:52" ht="30" customHeight="1">
      <c r="A259" s="157" t="s">
        <v>917</v>
      </c>
      <c r="B259" s="157"/>
      <c r="C259" s="157"/>
      <c r="D259" s="157"/>
      <c r="E259" s="158"/>
      <c r="F259" s="159"/>
      <c r="G259" s="158"/>
      <c r="H259" s="159"/>
      <c r="I259" s="158"/>
      <c r="J259" s="159"/>
      <c r="K259" s="158"/>
      <c r="L259" s="159"/>
      <c r="M259" s="157"/>
      <c r="N259" s="1" t="s">
        <v>318</v>
      </c>
      <c r="AZ259" t="s">
        <v>1897</v>
      </c>
    </row>
    <row r="260" spans="1:52" ht="30" customHeight="1">
      <c r="A260" s="8" t="s">
        <v>919</v>
      </c>
      <c r="B260" s="8" t="s">
        <v>577</v>
      </c>
      <c r="C260" s="8" t="s">
        <v>527</v>
      </c>
      <c r="D260" s="9">
        <v>0.124</v>
      </c>
      <c r="E260" s="13">
        <f>단가대비표!O118</f>
        <v>0</v>
      </c>
      <c r="F260" s="14">
        <f>TRUNC(E260*D260,1)</f>
        <v>0</v>
      </c>
      <c r="G260" s="13">
        <f>단가대비표!P118</f>
        <v>193212</v>
      </c>
      <c r="H260" s="14">
        <f>TRUNC(G260*D260,1)</f>
        <v>23958.2</v>
      </c>
      <c r="I260" s="13">
        <f>단가대비표!V118</f>
        <v>0</v>
      </c>
      <c r="J260" s="14">
        <f>TRUNC(I260*D260,1)</f>
        <v>0</v>
      </c>
      <c r="K260" s="13">
        <f>TRUNC(E260+G260+I260,1)</f>
        <v>193212</v>
      </c>
      <c r="L260" s="14">
        <f>TRUNC(F260+H260+J260,1)</f>
        <v>23958.2</v>
      </c>
      <c r="M260" s="8" t="s">
        <v>52</v>
      </c>
      <c r="N260" s="2" t="s">
        <v>318</v>
      </c>
      <c r="O260" s="2" t="s">
        <v>920</v>
      </c>
      <c r="P260" s="2" t="s">
        <v>64</v>
      </c>
      <c r="Q260" s="2" t="s">
        <v>64</v>
      </c>
      <c r="R260" s="2" t="s">
        <v>63</v>
      </c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2" t="s">
        <v>52</v>
      </c>
      <c r="AW260" s="2" t="s">
        <v>921</v>
      </c>
      <c r="AX260" s="2" t="s">
        <v>52</v>
      </c>
      <c r="AY260" s="2" t="s">
        <v>52</v>
      </c>
      <c r="AZ260">
        <v>0.13600000000000001</v>
      </c>
    </row>
    <row r="261" spans="1:52" ht="30" customHeight="1">
      <c r="A261" s="101" t="s">
        <v>525</v>
      </c>
      <c r="B261" s="101" t="s">
        <v>526</v>
      </c>
      <c r="C261" s="101" t="s">
        <v>527</v>
      </c>
      <c r="D261" s="100">
        <v>1.7000000000000001E-2</v>
      </c>
      <c r="E261" s="102">
        <f>단가대비표!$O$104</f>
        <v>0</v>
      </c>
      <c r="F261" s="103">
        <f>TRUNC(E261*D261,1)</f>
        <v>0</v>
      </c>
      <c r="G261" s="102">
        <f>단가대비표!$P$104</f>
        <v>138290</v>
      </c>
      <c r="H261" s="103">
        <f>TRUNC(G261*D261,1)</f>
        <v>2350.9</v>
      </c>
      <c r="I261" s="102">
        <f>단가대비표!$V$104</f>
        <v>0</v>
      </c>
      <c r="J261" s="103">
        <f>TRUNC(I261*D261,1)</f>
        <v>0</v>
      </c>
      <c r="K261" s="102">
        <f t="shared" ref="K261" si="59">TRUNC(E261+G261+I261,1)</f>
        <v>138290</v>
      </c>
      <c r="L261" s="103">
        <f t="shared" ref="L261" si="60">TRUNC(F261+H261+J261,1)</f>
        <v>2350.9</v>
      </c>
      <c r="M261" s="101" t="s">
        <v>52</v>
      </c>
      <c r="N261" s="2"/>
      <c r="O261" s="2"/>
      <c r="P261" s="2"/>
      <c r="Q261" s="2"/>
      <c r="R261" s="2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2"/>
      <c r="AW261" s="2"/>
      <c r="AX261" s="2"/>
      <c r="AY261" s="2"/>
    </row>
    <row r="262" spans="1:52" ht="30" customHeight="1">
      <c r="A262" s="8" t="s">
        <v>515</v>
      </c>
      <c r="B262" s="8" t="s">
        <v>52</v>
      </c>
      <c r="C262" s="8" t="s">
        <v>52</v>
      </c>
      <c r="D262" s="9"/>
      <c r="E262" s="13"/>
      <c r="F262" s="14">
        <f>TRUNC(SUM(F260:F261),0)</f>
        <v>0</v>
      </c>
      <c r="G262" s="13"/>
      <c r="H262" s="22">
        <f>TRUNC(SUM(H260:H261),0)</f>
        <v>26309</v>
      </c>
      <c r="I262" s="13"/>
      <c r="J262" s="22">
        <f>TRUNC(SUM(J260:J261),0)</f>
        <v>0</v>
      </c>
      <c r="K262" s="13"/>
      <c r="L262" s="14">
        <f>F262+H262+J262</f>
        <v>26309</v>
      </c>
      <c r="M262" s="8" t="s">
        <v>52</v>
      </c>
      <c r="N262" s="2" t="s">
        <v>79</v>
      </c>
      <c r="O262" s="2" t="s">
        <v>79</v>
      </c>
      <c r="P262" s="2" t="s">
        <v>52</v>
      </c>
      <c r="Q262" s="2" t="s">
        <v>52</v>
      </c>
      <c r="R262" s="2" t="s">
        <v>52</v>
      </c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2" t="s">
        <v>52</v>
      </c>
      <c r="AW262" s="2" t="s">
        <v>52</v>
      </c>
      <c r="AX262" s="2" t="s">
        <v>52</v>
      </c>
      <c r="AY262" s="2" t="s">
        <v>52</v>
      </c>
      <c r="AZ262" s="99">
        <v>26276</v>
      </c>
    </row>
    <row r="263" spans="1:52" ht="30" customHeight="1">
      <c r="A263" s="9"/>
      <c r="B263" s="9"/>
      <c r="C263" s="9"/>
      <c r="D263" s="9"/>
      <c r="E263" s="13"/>
      <c r="F263" s="14"/>
      <c r="G263" s="13"/>
      <c r="H263" s="14"/>
      <c r="I263" s="13"/>
      <c r="J263" s="14"/>
      <c r="K263" s="13"/>
      <c r="L263" s="14"/>
      <c r="M263" s="9"/>
    </row>
    <row r="264" spans="1:52" ht="30" customHeight="1">
      <c r="A264" s="154" t="s">
        <v>922</v>
      </c>
      <c r="B264" s="154"/>
      <c r="C264" s="154"/>
      <c r="D264" s="154"/>
      <c r="E264" s="155"/>
      <c r="F264" s="156"/>
      <c r="G264" s="155"/>
      <c r="H264" s="156"/>
      <c r="I264" s="155"/>
      <c r="J264" s="156"/>
      <c r="K264" s="155"/>
      <c r="L264" s="156"/>
      <c r="M264" s="154"/>
      <c r="N264" s="1" t="s">
        <v>323</v>
      </c>
    </row>
    <row r="265" spans="1:52" ht="30" customHeight="1">
      <c r="A265" s="8" t="s">
        <v>752</v>
      </c>
      <c r="B265" s="8" t="s">
        <v>923</v>
      </c>
      <c r="C265" s="8" t="s">
        <v>729</v>
      </c>
      <c r="D265" s="9">
        <v>0.03</v>
      </c>
      <c r="E265" s="13">
        <f>단가대비표!O86</f>
        <v>9433</v>
      </c>
      <c r="F265" s="14">
        <f>TRUNC(E265*D265,1)</f>
        <v>282.89999999999998</v>
      </c>
      <c r="G265" s="13">
        <f>단가대비표!P86</f>
        <v>0</v>
      </c>
      <c r="H265" s="14">
        <f>TRUNC(G265*D265,1)</f>
        <v>0</v>
      </c>
      <c r="I265" s="13">
        <f>단가대비표!V86</f>
        <v>0</v>
      </c>
      <c r="J265" s="14">
        <f>TRUNC(I265*D265,1)</f>
        <v>0</v>
      </c>
      <c r="K265" s="13">
        <f>TRUNC(E265+G265+I265,1)</f>
        <v>9433</v>
      </c>
      <c r="L265" s="14">
        <f>TRUNC(F265+H265+J265,1)</f>
        <v>282.89999999999998</v>
      </c>
      <c r="M265" s="8" t="s">
        <v>52</v>
      </c>
      <c r="N265" s="2" t="s">
        <v>323</v>
      </c>
      <c r="O265" s="2" t="s">
        <v>924</v>
      </c>
      <c r="P265" s="2" t="s">
        <v>64</v>
      </c>
      <c r="Q265" s="2" t="s">
        <v>64</v>
      </c>
      <c r="R265" s="2" t="s">
        <v>63</v>
      </c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2" t="s">
        <v>52</v>
      </c>
      <c r="AW265" s="2" t="s">
        <v>925</v>
      </c>
      <c r="AX265" s="2" t="s">
        <v>52</v>
      </c>
      <c r="AY265" s="2" t="s">
        <v>52</v>
      </c>
    </row>
    <row r="266" spans="1:52" ht="30" customHeight="1">
      <c r="A266" s="8" t="s">
        <v>515</v>
      </c>
      <c r="B266" s="8" t="s">
        <v>52</v>
      </c>
      <c r="C266" s="8" t="s">
        <v>52</v>
      </c>
      <c r="D266" s="9"/>
      <c r="E266" s="13"/>
      <c r="F266" s="14">
        <f>TRUNC(SUMIF(N265:N265, N264, F265:F265),0)</f>
        <v>282</v>
      </c>
      <c r="G266" s="13"/>
      <c r="H266" s="14">
        <f>TRUNC(SUMIF(N265:N265, N264, H265:H265),0)</f>
        <v>0</v>
      </c>
      <c r="I266" s="13"/>
      <c r="J266" s="14">
        <f>TRUNC(SUMIF(N265:N265, N264, J265:J265),0)</f>
        <v>0</v>
      </c>
      <c r="K266" s="13"/>
      <c r="L266" s="14">
        <f>F266+H266+J266</f>
        <v>282</v>
      </c>
      <c r="M266" s="8" t="s">
        <v>52</v>
      </c>
      <c r="N266" s="2" t="s">
        <v>79</v>
      </c>
      <c r="O266" s="2" t="s">
        <v>79</v>
      </c>
      <c r="P266" s="2" t="s">
        <v>52</v>
      </c>
      <c r="Q266" s="2" t="s">
        <v>52</v>
      </c>
      <c r="R266" s="2" t="s">
        <v>52</v>
      </c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2" t="s">
        <v>52</v>
      </c>
      <c r="AW266" s="2" t="s">
        <v>52</v>
      </c>
      <c r="AX266" s="2" t="s">
        <v>52</v>
      </c>
      <c r="AY266" s="2" t="s">
        <v>52</v>
      </c>
    </row>
    <row r="267" spans="1:52" ht="30" customHeight="1">
      <c r="A267" s="9"/>
      <c r="B267" s="9"/>
      <c r="C267" s="9"/>
      <c r="D267" s="9"/>
      <c r="E267" s="13"/>
      <c r="F267" s="14"/>
      <c r="G267" s="13"/>
      <c r="H267" s="14"/>
      <c r="I267" s="13"/>
      <c r="J267" s="14"/>
      <c r="K267" s="13"/>
      <c r="L267" s="14"/>
      <c r="M267" s="9"/>
    </row>
    <row r="268" spans="1:52" ht="30" customHeight="1">
      <c r="A268" s="154" t="s">
        <v>926</v>
      </c>
      <c r="B268" s="154"/>
      <c r="C268" s="154"/>
      <c r="D268" s="154"/>
      <c r="E268" s="155"/>
      <c r="F268" s="156"/>
      <c r="G268" s="155"/>
      <c r="H268" s="156"/>
      <c r="I268" s="155"/>
      <c r="J268" s="156"/>
      <c r="K268" s="155"/>
      <c r="L268" s="156"/>
      <c r="M268" s="154"/>
      <c r="N268" s="1" t="s">
        <v>328</v>
      </c>
    </row>
    <row r="269" spans="1:52" ht="30" customHeight="1">
      <c r="A269" s="8" t="s">
        <v>927</v>
      </c>
      <c r="B269" s="8" t="s">
        <v>326</v>
      </c>
      <c r="C269" s="8" t="s">
        <v>68</v>
      </c>
      <c r="D269" s="9">
        <v>2.35</v>
      </c>
      <c r="E269" s="13">
        <f>일위대가목록!F110</f>
        <v>35729</v>
      </c>
      <c r="F269" s="14">
        <f>TRUNC(E269*D269,1)</f>
        <v>83963.1</v>
      </c>
      <c r="G269" s="13">
        <f>일위대가목록!H110</f>
        <v>46141</v>
      </c>
      <c r="H269" s="14">
        <f>TRUNC(G269*D269,1)</f>
        <v>108431.3</v>
      </c>
      <c r="I269" s="13">
        <f>일위대가목록!J110</f>
        <v>256</v>
      </c>
      <c r="J269" s="14">
        <f>TRUNC(I269*D269,1)</f>
        <v>601.6</v>
      </c>
      <c r="K269" s="13">
        <f>TRUNC(E269+G269+I269,1)</f>
        <v>82126</v>
      </c>
      <c r="L269" s="14">
        <f>TRUNC(F269+H269+J269,1)</f>
        <v>192996</v>
      </c>
      <c r="M269" s="8" t="s">
        <v>928</v>
      </c>
      <c r="N269" s="2" t="s">
        <v>328</v>
      </c>
      <c r="O269" s="2" t="s">
        <v>929</v>
      </c>
      <c r="P269" s="2" t="s">
        <v>63</v>
      </c>
      <c r="Q269" s="2" t="s">
        <v>64</v>
      </c>
      <c r="R269" s="2" t="s">
        <v>64</v>
      </c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2" t="s">
        <v>52</v>
      </c>
      <c r="AW269" s="2" t="s">
        <v>930</v>
      </c>
      <c r="AX269" s="2" t="s">
        <v>52</v>
      </c>
      <c r="AY269" s="2" t="s">
        <v>52</v>
      </c>
    </row>
    <row r="270" spans="1:52" ht="30" customHeight="1">
      <c r="A270" s="8" t="s">
        <v>515</v>
      </c>
      <c r="B270" s="8" t="s">
        <v>52</v>
      </c>
      <c r="C270" s="8" t="s">
        <v>52</v>
      </c>
      <c r="D270" s="9"/>
      <c r="E270" s="13"/>
      <c r="F270" s="14">
        <f>TRUNC(SUMIF(N269:N269, N268, F269:F269),0)</f>
        <v>83963</v>
      </c>
      <c r="G270" s="13"/>
      <c r="H270" s="14">
        <f>TRUNC(SUMIF(N269:N269, N268, H269:H269),0)</f>
        <v>108431</v>
      </c>
      <c r="I270" s="13"/>
      <c r="J270" s="14">
        <f>TRUNC(SUMIF(N269:N269, N268, J269:J269),0)</f>
        <v>601</v>
      </c>
      <c r="K270" s="13"/>
      <c r="L270" s="14">
        <f>F270+H270+J270</f>
        <v>192995</v>
      </c>
      <c r="M270" s="8" t="s">
        <v>52</v>
      </c>
      <c r="N270" s="2" t="s">
        <v>79</v>
      </c>
      <c r="O270" s="2" t="s">
        <v>79</v>
      </c>
      <c r="P270" s="2" t="s">
        <v>52</v>
      </c>
      <c r="Q270" s="2" t="s">
        <v>52</v>
      </c>
      <c r="R270" s="2" t="s">
        <v>52</v>
      </c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2" t="s">
        <v>52</v>
      </c>
      <c r="AW270" s="2" t="s">
        <v>52</v>
      </c>
      <c r="AX270" s="2" t="s">
        <v>52</v>
      </c>
      <c r="AY270" s="2" t="s">
        <v>52</v>
      </c>
    </row>
    <row r="271" spans="1:52" ht="30" customHeight="1">
      <c r="A271" s="9"/>
      <c r="B271" s="9"/>
      <c r="C271" s="9"/>
      <c r="D271" s="9"/>
      <c r="E271" s="13"/>
      <c r="F271" s="14"/>
      <c r="G271" s="13"/>
      <c r="H271" s="14"/>
      <c r="I271" s="13"/>
      <c r="J271" s="14"/>
      <c r="K271" s="13"/>
      <c r="L271" s="14"/>
      <c r="M271" s="9"/>
    </row>
    <row r="272" spans="1:52" ht="30" customHeight="1">
      <c r="A272" s="154" t="s">
        <v>931</v>
      </c>
      <c r="B272" s="154"/>
      <c r="C272" s="154"/>
      <c r="D272" s="154"/>
      <c r="E272" s="155"/>
      <c r="F272" s="156"/>
      <c r="G272" s="155"/>
      <c r="H272" s="156"/>
      <c r="I272" s="155"/>
      <c r="J272" s="156"/>
      <c r="K272" s="155"/>
      <c r="L272" s="156"/>
      <c r="M272" s="154"/>
      <c r="N272" s="1" t="s">
        <v>332</v>
      </c>
    </row>
    <row r="273" spans="1:51" ht="30" customHeight="1">
      <c r="A273" s="8" t="s">
        <v>927</v>
      </c>
      <c r="B273" s="8" t="s">
        <v>326</v>
      </c>
      <c r="C273" s="8" t="s">
        <v>68</v>
      </c>
      <c r="D273" s="9">
        <v>2.67</v>
      </c>
      <c r="E273" s="13">
        <f>일위대가목록!F110</f>
        <v>35729</v>
      </c>
      <c r="F273" s="14">
        <f>TRUNC(E273*D273,1)</f>
        <v>95396.4</v>
      </c>
      <c r="G273" s="13">
        <f>일위대가목록!H110</f>
        <v>46141</v>
      </c>
      <c r="H273" s="14">
        <f>TRUNC(G273*D273,1)</f>
        <v>123196.4</v>
      </c>
      <c r="I273" s="13">
        <f>일위대가목록!J110</f>
        <v>256</v>
      </c>
      <c r="J273" s="14">
        <f>TRUNC(I273*D273,1)</f>
        <v>683.5</v>
      </c>
      <c r="K273" s="13">
        <f>TRUNC(E273+G273+I273,1)</f>
        <v>82126</v>
      </c>
      <c r="L273" s="14">
        <f>TRUNC(F273+H273+J273,1)</f>
        <v>219276.3</v>
      </c>
      <c r="M273" s="8" t="s">
        <v>928</v>
      </c>
      <c r="N273" s="2" t="s">
        <v>332</v>
      </c>
      <c r="O273" s="2" t="s">
        <v>929</v>
      </c>
      <c r="P273" s="2" t="s">
        <v>63</v>
      </c>
      <c r="Q273" s="2" t="s">
        <v>64</v>
      </c>
      <c r="R273" s="2" t="s">
        <v>64</v>
      </c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2" t="s">
        <v>52</v>
      </c>
      <c r="AW273" s="2" t="s">
        <v>932</v>
      </c>
      <c r="AX273" s="2" t="s">
        <v>52</v>
      </c>
      <c r="AY273" s="2" t="s">
        <v>52</v>
      </c>
    </row>
    <row r="274" spans="1:51" ht="30" customHeight="1">
      <c r="A274" s="8" t="s">
        <v>515</v>
      </c>
      <c r="B274" s="8" t="s">
        <v>52</v>
      </c>
      <c r="C274" s="8" t="s">
        <v>52</v>
      </c>
      <c r="D274" s="9"/>
      <c r="E274" s="13"/>
      <c r="F274" s="14">
        <f>TRUNC(SUMIF(N273:N273, N272, F273:F273),0)</f>
        <v>95396</v>
      </c>
      <c r="G274" s="13"/>
      <c r="H274" s="14">
        <f>TRUNC(SUMIF(N273:N273, N272, H273:H273),0)</f>
        <v>123196</v>
      </c>
      <c r="I274" s="13"/>
      <c r="J274" s="14">
        <f>TRUNC(SUMIF(N273:N273, N272, J273:J273),0)</f>
        <v>683</v>
      </c>
      <c r="K274" s="13"/>
      <c r="L274" s="14">
        <f>F274+H274+J274</f>
        <v>219275</v>
      </c>
      <c r="M274" s="8" t="s">
        <v>52</v>
      </c>
      <c r="N274" s="2" t="s">
        <v>79</v>
      </c>
      <c r="O274" s="2" t="s">
        <v>79</v>
      </c>
      <c r="P274" s="2" t="s">
        <v>52</v>
      </c>
      <c r="Q274" s="2" t="s">
        <v>52</v>
      </c>
      <c r="R274" s="2" t="s">
        <v>52</v>
      </c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2" t="s">
        <v>52</v>
      </c>
      <c r="AW274" s="2" t="s">
        <v>52</v>
      </c>
      <c r="AX274" s="2" t="s">
        <v>52</v>
      </c>
      <c r="AY274" s="2" t="s">
        <v>52</v>
      </c>
    </row>
    <row r="275" spans="1:51" ht="30" customHeight="1">
      <c r="A275" s="9"/>
      <c r="B275" s="9"/>
      <c r="C275" s="9"/>
      <c r="D275" s="9"/>
      <c r="E275" s="13"/>
      <c r="F275" s="14"/>
      <c r="G275" s="13"/>
      <c r="H275" s="14"/>
      <c r="I275" s="13"/>
      <c r="J275" s="14"/>
      <c r="K275" s="13"/>
      <c r="L275" s="14"/>
      <c r="M275" s="9"/>
    </row>
    <row r="276" spans="1:51" ht="30" customHeight="1">
      <c r="A276" s="154" t="s">
        <v>933</v>
      </c>
      <c r="B276" s="154"/>
      <c r="C276" s="154"/>
      <c r="D276" s="154"/>
      <c r="E276" s="155"/>
      <c r="F276" s="156"/>
      <c r="G276" s="155"/>
      <c r="H276" s="156"/>
      <c r="I276" s="155"/>
      <c r="J276" s="156"/>
      <c r="K276" s="155"/>
      <c r="L276" s="156"/>
      <c r="M276" s="154"/>
      <c r="N276" s="1" t="s">
        <v>339</v>
      </c>
    </row>
    <row r="277" spans="1:51" ht="30" customHeight="1">
      <c r="A277" s="8" t="s">
        <v>935</v>
      </c>
      <c r="B277" s="8" t="s">
        <v>936</v>
      </c>
      <c r="C277" s="8" t="s">
        <v>68</v>
      </c>
      <c r="D277" s="9">
        <v>1</v>
      </c>
      <c r="E277" s="13">
        <f>일위대가목록!F111</f>
        <v>57</v>
      </c>
      <c r="F277" s="14">
        <f>TRUNC(E277*D277,1)</f>
        <v>57</v>
      </c>
      <c r="G277" s="13">
        <f>일위대가목록!H111</f>
        <v>2124</v>
      </c>
      <c r="H277" s="14">
        <f>TRUNC(G277*D277,1)</f>
        <v>2124</v>
      </c>
      <c r="I277" s="13">
        <f>일위대가목록!J111</f>
        <v>0</v>
      </c>
      <c r="J277" s="14">
        <f>TRUNC(I277*D277,1)</f>
        <v>0</v>
      </c>
      <c r="K277" s="13">
        <f t="shared" ref="K277:L279" si="61">TRUNC(E277+G277+I277,1)</f>
        <v>2181</v>
      </c>
      <c r="L277" s="14">
        <f t="shared" si="61"/>
        <v>2181</v>
      </c>
      <c r="M277" s="8" t="s">
        <v>937</v>
      </c>
      <c r="N277" s="2" t="s">
        <v>339</v>
      </c>
      <c r="O277" s="2" t="s">
        <v>938</v>
      </c>
      <c r="P277" s="2" t="s">
        <v>63</v>
      </c>
      <c r="Q277" s="2" t="s">
        <v>64</v>
      </c>
      <c r="R277" s="2" t="s">
        <v>64</v>
      </c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2" t="s">
        <v>52</v>
      </c>
      <c r="AW277" s="2" t="s">
        <v>939</v>
      </c>
      <c r="AX277" s="2" t="s">
        <v>52</v>
      </c>
      <c r="AY277" s="2" t="s">
        <v>52</v>
      </c>
    </row>
    <row r="278" spans="1:51" ht="30" customHeight="1">
      <c r="A278" s="8" t="s">
        <v>940</v>
      </c>
      <c r="B278" s="8" t="s">
        <v>941</v>
      </c>
      <c r="C278" s="8" t="s">
        <v>68</v>
      </c>
      <c r="D278" s="9">
        <v>1</v>
      </c>
      <c r="E278" s="13">
        <f>일위대가목록!F112</f>
        <v>1165</v>
      </c>
      <c r="F278" s="14">
        <f>TRUNC(E278*D278,1)</f>
        <v>1165</v>
      </c>
      <c r="G278" s="13">
        <f>일위대가목록!H112</f>
        <v>0</v>
      </c>
      <c r="H278" s="14">
        <f>TRUNC(G278*D278,1)</f>
        <v>0</v>
      </c>
      <c r="I278" s="13">
        <f>일위대가목록!J112</f>
        <v>0</v>
      </c>
      <c r="J278" s="14">
        <f>TRUNC(I278*D278,1)</f>
        <v>0</v>
      </c>
      <c r="K278" s="13">
        <f t="shared" si="61"/>
        <v>1165</v>
      </c>
      <c r="L278" s="14">
        <f t="shared" si="61"/>
        <v>1165</v>
      </c>
      <c r="M278" s="8" t="s">
        <v>942</v>
      </c>
      <c r="N278" s="2" t="s">
        <v>339</v>
      </c>
      <c r="O278" s="2" t="s">
        <v>943</v>
      </c>
      <c r="P278" s="2" t="s">
        <v>63</v>
      </c>
      <c r="Q278" s="2" t="s">
        <v>64</v>
      </c>
      <c r="R278" s="2" t="s">
        <v>64</v>
      </c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2" t="s">
        <v>52</v>
      </c>
      <c r="AW278" s="2" t="s">
        <v>944</v>
      </c>
      <c r="AX278" s="2" t="s">
        <v>52</v>
      </c>
      <c r="AY278" s="2" t="s">
        <v>52</v>
      </c>
    </row>
    <row r="279" spans="1:51" ht="30" customHeight="1">
      <c r="A279" s="8" t="s">
        <v>940</v>
      </c>
      <c r="B279" s="8" t="s">
        <v>945</v>
      </c>
      <c r="C279" s="8" t="s">
        <v>68</v>
      </c>
      <c r="D279" s="9">
        <v>1</v>
      </c>
      <c r="E279" s="13">
        <f>일위대가목록!F113</f>
        <v>0</v>
      </c>
      <c r="F279" s="14">
        <f>TRUNC(E279*D279,1)</f>
        <v>0</v>
      </c>
      <c r="G279" s="13">
        <f>일위대가목록!H113</f>
        <v>5319</v>
      </c>
      <c r="H279" s="14">
        <f>TRUNC(G279*D279,1)</f>
        <v>5319</v>
      </c>
      <c r="I279" s="13">
        <f>일위대가목록!J113</f>
        <v>0</v>
      </c>
      <c r="J279" s="14">
        <f>TRUNC(I279*D279,1)</f>
        <v>0</v>
      </c>
      <c r="K279" s="13">
        <f t="shared" si="61"/>
        <v>5319</v>
      </c>
      <c r="L279" s="14">
        <f t="shared" si="61"/>
        <v>5319</v>
      </c>
      <c r="M279" s="8" t="s">
        <v>946</v>
      </c>
      <c r="N279" s="2" t="s">
        <v>339</v>
      </c>
      <c r="O279" s="2" t="s">
        <v>947</v>
      </c>
      <c r="P279" s="2" t="s">
        <v>63</v>
      </c>
      <c r="Q279" s="2" t="s">
        <v>64</v>
      </c>
      <c r="R279" s="2" t="s">
        <v>64</v>
      </c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2" t="s">
        <v>52</v>
      </c>
      <c r="AW279" s="2" t="s">
        <v>948</v>
      </c>
      <c r="AX279" s="2" t="s">
        <v>52</v>
      </c>
      <c r="AY279" s="2" t="s">
        <v>52</v>
      </c>
    </row>
    <row r="280" spans="1:51" ht="30" customHeight="1">
      <c r="A280" s="8" t="s">
        <v>515</v>
      </c>
      <c r="B280" s="8" t="s">
        <v>52</v>
      </c>
      <c r="C280" s="8" t="s">
        <v>52</v>
      </c>
      <c r="D280" s="9"/>
      <c r="E280" s="13"/>
      <c r="F280" s="14">
        <f>TRUNC(SUMIF(N277:N279, N276, F277:F279),0)</f>
        <v>1222</v>
      </c>
      <c r="G280" s="13"/>
      <c r="H280" s="14">
        <f>TRUNC(SUMIF(N277:N279, N276, H277:H279),0)</f>
        <v>7443</v>
      </c>
      <c r="I280" s="13"/>
      <c r="J280" s="14">
        <f>TRUNC(SUMIF(N277:N279, N276, J277:J279),0)</f>
        <v>0</v>
      </c>
      <c r="K280" s="13"/>
      <c r="L280" s="14">
        <f>F280+H280+J280</f>
        <v>8665</v>
      </c>
      <c r="M280" s="8" t="s">
        <v>52</v>
      </c>
      <c r="N280" s="2" t="s">
        <v>79</v>
      </c>
      <c r="O280" s="2" t="s">
        <v>79</v>
      </c>
      <c r="P280" s="2" t="s">
        <v>52</v>
      </c>
      <c r="Q280" s="2" t="s">
        <v>52</v>
      </c>
      <c r="R280" s="2" t="s">
        <v>52</v>
      </c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2" t="s">
        <v>52</v>
      </c>
      <c r="AW280" s="2" t="s">
        <v>52</v>
      </c>
      <c r="AX280" s="2" t="s">
        <v>52</v>
      </c>
      <c r="AY280" s="2" t="s">
        <v>52</v>
      </c>
    </row>
    <row r="281" spans="1:51" ht="30" customHeight="1">
      <c r="A281" s="9"/>
      <c r="B281" s="9"/>
      <c r="C281" s="9"/>
      <c r="D281" s="9"/>
      <c r="E281" s="13"/>
      <c r="F281" s="14"/>
      <c r="G281" s="13"/>
      <c r="H281" s="14"/>
      <c r="I281" s="13"/>
      <c r="J281" s="14"/>
      <c r="K281" s="13"/>
      <c r="L281" s="14"/>
      <c r="M281" s="9"/>
    </row>
    <row r="282" spans="1:51" ht="30" customHeight="1">
      <c r="A282" s="154" t="s">
        <v>949</v>
      </c>
      <c r="B282" s="154"/>
      <c r="C282" s="154"/>
      <c r="D282" s="154"/>
      <c r="E282" s="155"/>
      <c r="F282" s="156"/>
      <c r="G282" s="155"/>
      <c r="H282" s="156"/>
      <c r="I282" s="155"/>
      <c r="J282" s="156"/>
      <c r="K282" s="155"/>
      <c r="L282" s="156"/>
      <c r="M282" s="154"/>
      <c r="N282" s="1" t="s">
        <v>344</v>
      </c>
    </row>
    <row r="283" spans="1:51" ht="30" customHeight="1">
      <c r="A283" s="8" t="s">
        <v>951</v>
      </c>
      <c r="B283" s="8" t="s">
        <v>52</v>
      </c>
      <c r="C283" s="8" t="s">
        <v>68</v>
      </c>
      <c r="D283" s="9">
        <v>1</v>
      </c>
      <c r="E283" s="13">
        <f>일위대가목록!F114</f>
        <v>126</v>
      </c>
      <c r="F283" s="14">
        <f>TRUNC(E283*D283,1)</f>
        <v>126</v>
      </c>
      <c r="G283" s="13">
        <f>일위대가목록!H114</f>
        <v>2124</v>
      </c>
      <c r="H283" s="14">
        <f>TRUNC(G283*D283,1)</f>
        <v>2124</v>
      </c>
      <c r="I283" s="13">
        <f>일위대가목록!J114</f>
        <v>0</v>
      </c>
      <c r="J283" s="14">
        <f>TRUNC(I283*D283,1)</f>
        <v>0</v>
      </c>
      <c r="K283" s="13">
        <f t="shared" ref="K283:L285" si="62">TRUNC(E283+G283+I283,1)</f>
        <v>2250</v>
      </c>
      <c r="L283" s="14">
        <f t="shared" si="62"/>
        <v>2250</v>
      </c>
      <c r="M283" s="8" t="s">
        <v>952</v>
      </c>
      <c r="N283" s="2" t="s">
        <v>344</v>
      </c>
      <c r="O283" s="2" t="s">
        <v>953</v>
      </c>
      <c r="P283" s="2" t="s">
        <v>63</v>
      </c>
      <c r="Q283" s="2" t="s">
        <v>64</v>
      </c>
      <c r="R283" s="2" t="s">
        <v>64</v>
      </c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2" t="s">
        <v>52</v>
      </c>
      <c r="AW283" s="2" t="s">
        <v>954</v>
      </c>
      <c r="AX283" s="2" t="s">
        <v>52</v>
      </c>
      <c r="AY283" s="2" t="s">
        <v>52</v>
      </c>
    </row>
    <row r="284" spans="1:51" ht="30" customHeight="1">
      <c r="A284" s="8" t="s">
        <v>955</v>
      </c>
      <c r="B284" s="8" t="s">
        <v>956</v>
      </c>
      <c r="C284" s="8" t="s">
        <v>68</v>
      </c>
      <c r="D284" s="9">
        <v>1</v>
      </c>
      <c r="E284" s="13">
        <f>일위대가목록!F115</f>
        <v>1432</v>
      </c>
      <c r="F284" s="14">
        <f>TRUNC(E284*D284,1)</f>
        <v>1432</v>
      </c>
      <c r="G284" s="13">
        <f>일위대가목록!H115</f>
        <v>0</v>
      </c>
      <c r="H284" s="14">
        <f>TRUNC(G284*D284,1)</f>
        <v>0</v>
      </c>
      <c r="I284" s="13">
        <f>일위대가목록!J115</f>
        <v>0</v>
      </c>
      <c r="J284" s="14">
        <f>TRUNC(I284*D284,1)</f>
        <v>0</v>
      </c>
      <c r="K284" s="13">
        <f t="shared" si="62"/>
        <v>1432</v>
      </c>
      <c r="L284" s="14">
        <f t="shared" si="62"/>
        <v>1432</v>
      </c>
      <c r="M284" s="8" t="s">
        <v>957</v>
      </c>
      <c r="N284" s="2" t="s">
        <v>344</v>
      </c>
      <c r="O284" s="2" t="s">
        <v>958</v>
      </c>
      <c r="P284" s="2" t="s">
        <v>63</v>
      </c>
      <c r="Q284" s="2" t="s">
        <v>64</v>
      </c>
      <c r="R284" s="2" t="s">
        <v>64</v>
      </c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2" t="s">
        <v>52</v>
      </c>
      <c r="AW284" s="2" t="s">
        <v>959</v>
      </c>
      <c r="AX284" s="2" t="s">
        <v>52</v>
      </c>
      <c r="AY284" s="2" t="s">
        <v>52</v>
      </c>
    </row>
    <row r="285" spans="1:51" ht="30" customHeight="1">
      <c r="A285" s="8" t="s">
        <v>955</v>
      </c>
      <c r="B285" s="8" t="s">
        <v>960</v>
      </c>
      <c r="C285" s="8" t="s">
        <v>68</v>
      </c>
      <c r="D285" s="9">
        <v>1</v>
      </c>
      <c r="E285" s="13">
        <f>일위대가목록!F116</f>
        <v>0</v>
      </c>
      <c r="F285" s="14">
        <f>TRUNC(E285*D285,1)</f>
        <v>0</v>
      </c>
      <c r="G285" s="13">
        <f>일위대가목록!H116</f>
        <v>14828</v>
      </c>
      <c r="H285" s="14">
        <f>TRUNC(G285*D285,1)</f>
        <v>14828</v>
      </c>
      <c r="I285" s="13">
        <f>일위대가목록!J116</f>
        <v>0</v>
      </c>
      <c r="J285" s="14">
        <f>TRUNC(I285*D285,1)</f>
        <v>0</v>
      </c>
      <c r="K285" s="13">
        <f t="shared" si="62"/>
        <v>14828</v>
      </c>
      <c r="L285" s="14">
        <f t="shared" si="62"/>
        <v>14828</v>
      </c>
      <c r="M285" s="8" t="s">
        <v>961</v>
      </c>
      <c r="N285" s="2" t="s">
        <v>344</v>
      </c>
      <c r="O285" s="2" t="s">
        <v>962</v>
      </c>
      <c r="P285" s="2" t="s">
        <v>63</v>
      </c>
      <c r="Q285" s="2" t="s">
        <v>64</v>
      </c>
      <c r="R285" s="2" t="s">
        <v>64</v>
      </c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2" t="s">
        <v>52</v>
      </c>
      <c r="AW285" s="2" t="s">
        <v>963</v>
      </c>
      <c r="AX285" s="2" t="s">
        <v>52</v>
      </c>
      <c r="AY285" s="2" t="s">
        <v>52</v>
      </c>
    </row>
    <row r="286" spans="1:51" ht="30" customHeight="1">
      <c r="A286" s="8" t="s">
        <v>515</v>
      </c>
      <c r="B286" s="8" t="s">
        <v>52</v>
      </c>
      <c r="C286" s="8" t="s">
        <v>52</v>
      </c>
      <c r="D286" s="9"/>
      <c r="E286" s="13"/>
      <c r="F286" s="14">
        <f>TRUNC(SUMIF(N283:N285, N282, F283:F285),0)</f>
        <v>1558</v>
      </c>
      <c r="G286" s="13"/>
      <c r="H286" s="14">
        <f>TRUNC(SUMIF(N283:N285, N282, H283:H285),0)</f>
        <v>16952</v>
      </c>
      <c r="I286" s="13"/>
      <c r="J286" s="14">
        <f>TRUNC(SUMIF(N283:N285, N282, J283:J285),0)</f>
        <v>0</v>
      </c>
      <c r="K286" s="13"/>
      <c r="L286" s="14">
        <f>F286+H286+J286</f>
        <v>18510</v>
      </c>
      <c r="M286" s="8" t="s">
        <v>52</v>
      </c>
      <c r="N286" s="2" t="s">
        <v>79</v>
      </c>
      <c r="O286" s="2" t="s">
        <v>79</v>
      </c>
      <c r="P286" s="2" t="s">
        <v>52</v>
      </c>
      <c r="Q286" s="2" t="s">
        <v>52</v>
      </c>
      <c r="R286" s="2" t="s">
        <v>52</v>
      </c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2" t="s">
        <v>52</v>
      </c>
      <c r="AW286" s="2" t="s">
        <v>52</v>
      </c>
      <c r="AX286" s="2" t="s">
        <v>52</v>
      </c>
      <c r="AY286" s="2" t="s">
        <v>52</v>
      </c>
    </row>
    <row r="287" spans="1:51" ht="30" customHeight="1">
      <c r="A287" s="9"/>
      <c r="B287" s="9"/>
      <c r="C287" s="9"/>
      <c r="D287" s="9"/>
      <c r="E287" s="13"/>
      <c r="F287" s="14"/>
      <c r="G287" s="13"/>
      <c r="H287" s="14"/>
      <c r="I287" s="13"/>
      <c r="J287" s="14"/>
      <c r="K287" s="13"/>
      <c r="L287" s="14"/>
      <c r="M287" s="9"/>
    </row>
    <row r="288" spans="1:51" ht="30" customHeight="1">
      <c r="A288" s="154" t="s">
        <v>964</v>
      </c>
      <c r="B288" s="154"/>
      <c r="C288" s="154"/>
      <c r="D288" s="154"/>
      <c r="E288" s="155"/>
      <c r="F288" s="156"/>
      <c r="G288" s="155"/>
      <c r="H288" s="156"/>
      <c r="I288" s="155"/>
      <c r="J288" s="156"/>
      <c r="K288" s="155"/>
      <c r="L288" s="156"/>
      <c r="M288" s="154"/>
      <c r="N288" s="1" t="s">
        <v>349</v>
      </c>
    </row>
    <row r="289" spans="1:51" ht="30" customHeight="1">
      <c r="A289" s="8" t="s">
        <v>951</v>
      </c>
      <c r="B289" s="8" t="s">
        <v>52</v>
      </c>
      <c r="C289" s="8" t="s">
        <v>68</v>
      </c>
      <c r="D289" s="9">
        <v>1</v>
      </c>
      <c r="E289" s="13">
        <f>일위대가목록!F114</f>
        <v>126</v>
      </c>
      <c r="F289" s="14">
        <f>TRUNC(E289*D289,1)</f>
        <v>126</v>
      </c>
      <c r="G289" s="13">
        <f>일위대가목록!H114</f>
        <v>2124</v>
      </c>
      <c r="H289" s="14">
        <f>TRUNC(G289*D289,1)</f>
        <v>2124</v>
      </c>
      <c r="I289" s="13">
        <f>일위대가목록!J114</f>
        <v>0</v>
      </c>
      <c r="J289" s="14">
        <f>TRUNC(I289*D289,1)</f>
        <v>0</v>
      </c>
      <c r="K289" s="13">
        <f t="shared" ref="K289:L291" si="63">TRUNC(E289+G289+I289,1)</f>
        <v>2250</v>
      </c>
      <c r="L289" s="14">
        <f t="shared" si="63"/>
        <v>2250</v>
      </c>
      <c r="M289" s="8" t="s">
        <v>952</v>
      </c>
      <c r="N289" s="2" t="s">
        <v>349</v>
      </c>
      <c r="O289" s="2" t="s">
        <v>953</v>
      </c>
      <c r="P289" s="2" t="s">
        <v>63</v>
      </c>
      <c r="Q289" s="2" t="s">
        <v>64</v>
      </c>
      <c r="R289" s="2" t="s">
        <v>64</v>
      </c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2" t="s">
        <v>52</v>
      </c>
      <c r="AW289" s="2" t="s">
        <v>966</v>
      </c>
      <c r="AX289" s="2" t="s">
        <v>52</v>
      </c>
      <c r="AY289" s="2" t="s">
        <v>52</v>
      </c>
    </row>
    <row r="290" spans="1:51" ht="30" customHeight="1">
      <c r="A290" s="8" t="s">
        <v>967</v>
      </c>
      <c r="B290" s="8" t="s">
        <v>968</v>
      </c>
      <c r="C290" s="8" t="s">
        <v>68</v>
      </c>
      <c r="D290" s="9">
        <v>1</v>
      </c>
      <c r="E290" s="13">
        <f>일위대가목록!F117</f>
        <v>6504</v>
      </c>
      <c r="F290" s="14">
        <f>TRUNC(E290*D290,1)</f>
        <v>6504</v>
      </c>
      <c r="G290" s="13">
        <f>일위대가목록!H117</f>
        <v>0</v>
      </c>
      <c r="H290" s="14">
        <f>TRUNC(G290*D290,1)</f>
        <v>0</v>
      </c>
      <c r="I290" s="13">
        <f>일위대가목록!J117</f>
        <v>0</v>
      </c>
      <c r="J290" s="14">
        <f>TRUNC(I290*D290,1)</f>
        <v>0</v>
      </c>
      <c r="K290" s="13">
        <f t="shared" si="63"/>
        <v>6504</v>
      </c>
      <c r="L290" s="14">
        <f t="shared" si="63"/>
        <v>6504</v>
      </c>
      <c r="M290" s="8" t="s">
        <v>969</v>
      </c>
      <c r="N290" s="2" t="s">
        <v>349</v>
      </c>
      <c r="O290" s="2" t="s">
        <v>970</v>
      </c>
      <c r="P290" s="2" t="s">
        <v>63</v>
      </c>
      <c r="Q290" s="2" t="s">
        <v>64</v>
      </c>
      <c r="R290" s="2" t="s">
        <v>64</v>
      </c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2" t="s">
        <v>52</v>
      </c>
      <c r="AW290" s="2" t="s">
        <v>971</v>
      </c>
      <c r="AX290" s="2" t="s">
        <v>52</v>
      </c>
      <c r="AY290" s="2" t="s">
        <v>52</v>
      </c>
    </row>
    <row r="291" spans="1:51" ht="30" customHeight="1">
      <c r="A291" s="8" t="s">
        <v>972</v>
      </c>
      <c r="B291" s="8" t="s">
        <v>973</v>
      </c>
      <c r="C291" s="8" t="s">
        <v>68</v>
      </c>
      <c r="D291" s="9">
        <v>1</v>
      </c>
      <c r="E291" s="13">
        <f>일위대가목록!F118</f>
        <v>0</v>
      </c>
      <c r="F291" s="14">
        <f>TRUNC(E291*D291,1)</f>
        <v>0</v>
      </c>
      <c r="G291" s="13">
        <f>일위대가목록!H118</f>
        <v>8852</v>
      </c>
      <c r="H291" s="14">
        <f>TRUNC(G291*D291,1)</f>
        <v>8852</v>
      </c>
      <c r="I291" s="13">
        <f>일위대가목록!J118</f>
        <v>0</v>
      </c>
      <c r="J291" s="14">
        <f>TRUNC(I291*D291,1)</f>
        <v>0</v>
      </c>
      <c r="K291" s="13">
        <f t="shared" si="63"/>
        <v>8852</v>
      </c>
      <c r="L291" s="14">
        <f t="shared" si="63"/>
        <v>8852</v>
      </c>
      <c r="M291" s="8" t="s">
        <v>974</v>
      </c>
      <c r="N291" s="2" t="s">
        <v>349</v>
      </c>
      <c r="O291" s="2" t="s">
        <v>975</v>
      </c>
      <c r="P291" s="2" t="s">
        <v>63</v>
      </c>
      <c r="Q291" s="2" t="s">
        <v>64</v>
      </c>
      <c r="R291" s="2" t="s">
        <v>64</v>
      </c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2" t="s">
        <v>52</v>
      </c>
      <c r="AW291" s="2" t="s">
        <v>976</v>
      </c>
      <c r="AX291" s="2" t="s">
        <v>52</v>
      </c>
      <c r="AY291" s="2" t="s">
        <v>52</v>
      </c>
    </row>
    <row r="292" spans="1:51" ht="30" customHeight="1">
      <c r="A292" s="8" t="s">
        <v>515</v>
      </c>
      <c r="B292" s="8" t="s">
        <v>52</v>
      </c>
      <c r="C292" s="8" t="s">
        <v>52</v>
      </c>
      <c r="D292" s="9"/>
      <c r="E292" s="13"/>
      <c r="F292" s="14">
        <f>TRUNC(SUMIF(N289:N291, N288, F289:F291),0)</f>
        <v>6630</v>
      </c>
      <c r="G292" s="13"/>
      <c r="H292" s="14">
        <f>TRUNC(SUMIF(N289:N291, N288, H289:H291),0)</f>
        <v>10976</v>
      </c>
      <c r="I292" s="13"/>
      <c r="J292" s="14">
        <f>TRUNC(SUMIF(N289:N291, N288, J289:J291),0)</f>
        <v>0</v>
      </c>
      <c r="K292" s="13"/>
      <c r="L292" s="14">
        <f>F292+H292+J292</f>
        <v>17606</v>
      </c>
      <c r="M292" s="8" t="s">
        <v>52</v>
      </c>
      <c r="N292" s="2" t="s">
        <v>79</v>
      </c>
      <c r="O292" s="2" t="s">
        <v>79</v>
      </c>
      <c r="P292" s="2" t="s">
        <v>52</v>
      </c>
      <c r="Q292" s="2" t="s">
        <v>52</v>
      </c>
      <c r="R292" s="2" t="s">
        <v>52</v>
      </c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2" t="s">
        <v>52</v>
      </c>
      <c r="AW292" s="2" t="s">
        <v>52</v>
      </c>
      <c r="AX292" s="2" t="s">
        <v>52</v>
      </c>
      <c r="AY292" s="2" t="s">
        <v>52</v>
      </c>
    </row>
    <row r="293" spans="1:51" ht="30" customHeight="1">
      <c r="A293" s="9"/>
      <c r="B293" s="9"/>
      <c r="C293" s="9"/>
      <c r="D293" s="9"/>
      <c r="E293" s="13"/>
      <c r="F293" s="14"/>
      <c r="G293" s="13"/>
      <c r="H293" s="14"/>
      <c r="I293" s="13"/>
      <c r="J293" s="14"/>
      <c r="K293" s="13"/>
      <c r="L293" s="14"/>
      <c r="M293" s="9"/>
    </row>
    <row r="294" spans="1:51" ht="30" customHeight="1">
      <c r="A294" s="154" t="s">
        <v>977</v>
      </c>
      <c r="B294" s="154"/>
      <c r="C294" s="154"/>
      <c r="D294" s="154"/>
      <c r="E294" s="155"/>
      <c r="F294" s="156"/>
      <c r="G294" s="155"/>
      <c r="H294" s="156"/>
      <c r="I294" s="155"/>
      <c r="J294" s="156"/>
      <c r="K294" s="155"/>
      <c r="L294" s="156"/>
      <c r="M294" s="154"/>
      <c r="N294" s="1" t="s">
        <v>379</v>
      </c>
    </row>
    <row r="295" spans="1:51" ht="30" customHeight="1">
      <c r="A295" s="8" t="s">
        <v>978</v>
      </c>
      <c r="B295" s="8" t="s">
        <v>526</v>
      </c>
      <c r="C295" s="8" t="s">
        <v>527</v>
      </c>
      <c r="D295" s="9">
        <v>3.5999999999999997E-2</v>
      </c>
      <c r="E295" s="13">
        <f>단가대비표!O116</f>
        <v>0</v>
      </c>
      <c r="F295" s="14">
        <f>TRUNC(E295*D295,1)</f>
        <v>0</v>
      </c>
      <c r="G295" s="13">
        <f>단가대비표!P116</f>
        <v>210176</v>
      </c>
      <c r="H295" s="14">
        <f>TRUNC(G295*D295,1)</f>
        <v>7566.3</v>
      </c>
      <c r="I295" s="13">
        <f>단가대비표!V116</f>
        <v>0</v>
      </c>
      <c r="J295" s="14">
        <f>TRUNC(I295*D295,1)</f>
        <v>0</v>
      </c>
      <c r="K295" s="13">
        <f>TRUNC(E295+G295+I295,1)</f>
        <v>210176</v>
      </c>
      <c r="L295" s="14">
        <f>TRUNC(F295+H295+J295,1)</f>
        <v>7566.3</v>
      </c>
      <c r="M295" s="8" t="s">
        <v>52</v>
      </c>
      <c r="N295" s="2" t="s">
        <v>379</v>
      </c>
      <c r="O295" s="2" t="s">
        <v>979</v>
      </c>
      <c r="P295" s="2" t="s">
        <v>64</v>
      </c>
      <c r="Q295" s="2" t="s">
        <v>64</v>
      </c>
      <c r="R295" s="2" t="s">
        <v>63</v>
      </c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2" t="s">
        <v>52</v>
      </c>
      <c r="AW295" s="2" t="s">
        <v>980</v>
      </c>
      <c r="AX295" s="2" t="s">
        <v>52</v>
      </c>
      <c r="AY295" s="2" t="s">
        <v>52</v>
      </c>
    </row>
    <row r="296" spans="1:51" ht="30" customHeight="1">
      <c r="A296" s="8" t="s">
        <v>525</v>
      </c>
      <c r="B296" s="8" t="s">
        <v>526</v>
      </c>
      <c r="C296" s="8" t="s">
        <v>527</v>
      </c>
      <c r="D296" s="9">
        <v>0.03</v>
      </c>
      <c r="E296" s="13">
        <f>단가대비표!O104</f>
        <v>0</v>
      </c>
      <c r="F296" s="14">
        <f>TRUNC(E296*D296,1)</f>
        <v>0</v>
      </c>
      <c r="G296" s="13">
        <f>단가대비표!P104</f>
        <v>138290</v>
      </c>
      <c r="H296" s="14">
        <f>TRUNC(G296*D296,1)</f>
        <v>4148.7</v>
      </c>
      <c r="I296" s="13">
        <f>단가대비표!V104</f>
        <v>0</v>
      </c>
      <c r="J296" s="14">
        <f>TRUNC(I296*D296,1)</f>
        <v>0</v>
      </c>
      <c r="K296" s="13">
        <f>TRUNC(E296+G296+I296,1)</f>
        <v>138290</v>
      </c>
      <c r="L296" s="14">
        <f>TRUNC(F296+H296+J296,1)</f>
        <v>4148.7</v>
      </c>
      <c r="M296" s="8" t="s">
        <v>52</v>
      </c>
      <c r="N296" s="2" t="s">
        <v>379</v>
      </c>
      <c r="O296" s="2" t="s">
        <v>528</v>
      </c>
      <c r="P296" s="2" t="s">
        <v>64</v>
      </c>
      <c r="Q296" s="2" t="s">
        <v>64</v>
      </c>
      <c r="R296" s="2" t="s">
        <v>63</v>
      </c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2" t="s">
        <v>52</v>
      </c>
      <c r="AW296" s="2" t="s">
        <v>981</v>
      </c>
      <c r="AX296" s="2" t="s">
        <v>52</v>
      </c>
      <c r="AY296" s="2" t="s">
        <v>52</v>
      </c>
    </row>
    <row r="297" spans="1:51" ht="30" customHeight="1">
      <c r="A297" s="8" t="s">
        <v>515</v>
      </c>
      <c r="B297" s="8" t="s">
        <v>52</v>
      </c>
      <c r="C297" s="8" t="s">
        <v>52</v>
      </c>
      <c r="D297" s="9"/>
      <c r="E297" s="13"/>
      <c r="F297" s="14">
        <f>TRUNC(SUMIF(N295:N296, N294, F295:F296),0)</f>
        <v>0</v>
      </c>
      <c r="G297" s="13"/>
      <c r="H297" s="14">
        <f>TRUNC(SUMIF(N295:N296, N294, H295:H296),0)</f>
        <v>11715</v>
      </c>
      <c r="I297" s="13"/>
      <c r="J297" s="14">
        <f>TRUNC(SUMIF(N295:N296, N294, J295:J296),0)</f>
        <v>0</v>
      </c>
      <c r="K297" s="13"/>
      <c r="L297" s="14">
        <f>F297+H297+J297</f>
        <v>11715</v>
      </c>
      <c r="M297" s="8" t="s">
        <v>52</v>
      </c>
      <c r="N297" s="2" t="s">
        <v>79</v>
      </c>
      <c r="O297" s="2" t="s">
        <v>79</v>
      </c>
      <c r="P297" s="2" t="s">
        <v>52</v>
      </c>
      <c r="Q297" s="2" t="s">
        <v>52</v>
      </c>
      <c r="R297" s="2" t="s">
        <v>52</v>
      </c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2" t="s">
        <v>52</v>
      </c>
      <c r="AW297" s="2" t="s">
        <v>52</v>
      </c>
      <c r="AX297" s="2" t="s">
        <v>52</v>
      </c>
      <c r="AY297" s="2" t="s">
        <v>52</v>
      </c>
    </row>
    <row r="298" spans="1:51" ht="30" customHeight="1">
      <c r="A298" s="9"/>
      <c r="B298" s="9"/>
      <c r="C298" s="9"/>
      <c r="D298" s="9"/>
      <c r="E298" s="13"/>
      <c r="F298" s="14"/>
      <c r="G298" s="13"/>
      <c r="H298" s="14"/>
      <c r="I298" s="13"/>
      <c r="J298" s="14"/>
      <c r="K298" s="13"/>
      <c r="L298" s="14"/>
      <c r="M298" s="9"/>
    </row>
    <row r="299" spans="1:51" ht="30" customHeight="1">
      <c r="A299" s="154" t="s">
        <v>982</v>
      </c>
      <c r="B299" s="154"/>
      <c r="C299" s="154"/>
      <c r="D299" s="154"/>
      <c r="E299" s="155"/>
      <c r="F299" s="156"/>
      <c r="G299" s="155"/>
      <c r="H299" s="156"/>
      <c r="I299" s="155"/>
      <c r="J299" s="156"/>
      <c r="K299" s="155"/>
      <c r="L299" s="156"/>
      <c r="M299" s="154"/>
      <c r="N299" s="1" t="s">
        <v>384</v>
      </c>
    </row>
    <row r="300" spans="1:51" ht="30" customHeight="1">
      <c r="A300" s="8" t="s">
        <v>983</v>
      </c>
      <c r="B300" s="8" t="s">
        <v>984</v>
      </c>
      <c r="C300" s="8" t="s">
        <v>985</v>
      </c>
      <c r="D300" s="9">
        <v>0.5</v>
      </c>
      <c r="E300" s="13">
        <f>일위대가목록!F119</f>
        <v>0</v>
      </c>
      <c r="F300" s="14">
        <f>TRUNC(E300*D300,1)</f>
        <v>0</v>
      </c>
      <c r="G300" s="13">
        <f>일위대가목록!H119</f>
        <v>0</v>
      </c>
      <c r="H300" s="14">
        <f>TRUNC(G300*D300,1)</f>
        <v>0</v>
      </c>
      <c r="I300" s="13">
        <f>일위대가목록!J119</f>
        <v>437</v>
      </c>
      <c r="J300" s="14">
        <f>TRUNC(I300*D300,1)</f>
        <v>218.5</v>
      </c>
      <c r="K300" s="13">
        <f t="shared" ref="K300:L304" si="64">TRUNC(E300+G300+I300,1)</f>
        <v>437</v>
      </c>
      <c r="L300" s="14">
        <f t="shared" si="64"/>
        <v>218.5</v>
      </c>
      <c r="M300" s="8" t="s">
        <v>986</v>
      </c>
      <c r="N300" s="2" t="s">
        <v>384</v>
      </c>
      <c r="O300" s="2" t="s">
        <v>987</v>
      </c>
      <c r="P300" s="2" t="s">
        <v>63</v>
      </c>
      <c r="Q300" s="2" t="s">
        <v>64</v>
      </c>
      <c r="R300" s="2" t="s">
        <v>64</v>
      </c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2" t="s">
        <v>52</v>
      </c>
      <c r="AW300" s="2" t="s">
        <v>988</v>
      </c>
      <c r="AX300" s="2" t="s">
        <v>52</v>
      </c>
      <c r="AY300" s="2" t="s">
        <v>52</v>
      </c>
    </row>
    <row r="301" spans="1:51" ht="30" customHeight="1">
      <c r="A301" s="8" t="s">
        <v>989</v>
      </c>
      <c r="B301" s="8" t="s">
        <v>990</v>
      </c>
      <c r="C301" s="8" t="s">
        <v>985</v>
      </c>
      <c r="D301" s="9">
        <v>0.25</v>
      </c>
      <c r="E301" s="13">
        <f>일위대가목록!F120</f>
        <v>9328</v>
      </c>
      <c r="F301" s="14">
        <f>TRUNC(E301*D301,1)</f>
        <v>2332</v>
      </c>
      <c r="G301" s="13">
        <f>일위대가목록!H120</f>
        <v>42267</v>
      </c>
      <c r="H301" s="14">
        <f>TRUNC(G301*D301,1)</f>
        <v>10566.7</v>
      </c>
      <c r="I301" s="13">
        <f>일위대가목록!J120</f>
        <v>2088</v>
      </c>
      <c r="J301" s="14">
        <f>TRUNC(I301*D301,1)</f>
        <v>522</v>
      </c>
      <c r="K301" s="13">
        <f t="shared" si="64"/>
        <v>53683</v>
      </c>
      <c r="L301" s="14">
        <f t="shared" si="64"/>
        <v>13420.7</v>
      </c>
      <c r="M301" s="8" t="s">
        <v>991</v>
      </c>
      <c r="N301" s="2" t="s">
        <v>384</v>
      </c>
      <c r="O301" s="2" t="s">
        <v>992</v>
      </c>
      <c r="P301" s="2" t="s">
        <v>63</v>
      </c>
      <c r="Q301" s="2" t="s">
        <v>64</v>
      </c>
      <c r="R301" s="2" t="s">
        <v>64</v>
      </c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2" t="s">
        <v>52</v>
      </c>
      <c r="AW301" s="2" t="s">
        <v>993</v>
      </c>
      <c r="AX301" s="2" t="s">
        <v>52</v>
      </c>
      <c r="AY301" s="2" t="s">
        <v>52</v>
      </c>
    </row>
    <row r="302" spans="1:51" ht="30" customHeight="1">
      <c r="A302" s="8" t="s">
        <v>994</v>
      </c>
      <c r="B302" s="8" t="s">
        <v>577</v>
      </c>
      <c r="C302" s="8" t="s">
        <v>527</v>
      </c>
      <c r="D302" s="9">
        <v>0.28499999999999998</v>
      </c>
      <c r="E302" s="13">
        <f>단가대비표!O114</f>
        <v>0</v>
      </c>
      <c r="F302" s="14">
        <f>TRUNC(E302*D302,1)</f>
        <v>0</v>
      </c>
      <c r="G302" s="13">
        <f>단가대비표!P114</f>
        <v>156731</v>
      </c>
      <c r="H302" s="14">
        <f>TRUNC(G302*D302,1)</f>
        <v>44668.3</v>
      </c>
      <c r="I302" s="13">
        <f>단가대비표!V114</f>
        <v>0</v>
      </c>
      <c r="J302" s="14">
        <f>TRUNC(I302*D302,1)</f>
        <v>0</v>
      </c>
      <c r="K302" s="13">
        <f t="shared" si="64"/>
        <v>156731</v>
      </c>
      <c r="L302" s="14">
        <f t="shared" si="64"/>
        <v>44668.3</v>
      </c>
      <c r="M302" s="8" t="s">
        <v>52</v>
      </c>
      <c r="N302" s="2" t="s">
        <v>384</v>
      </c>
      <c r="O302" s="2" t="s">
        <v>995</v>
      </c>
      <c r="P302" s="2" t="s">
        <v>64</v>
      </c>
      <c r="Q302" s="2" t="s">
        <v>64</v>
      </c>
      <c r="R302" s="2" t="s">
        <v>63</v>
      </c>
      <c r="S302" s="3"/>
      <c r="T302" s="3"/>
      <c r="U302" s="3"/>
      <c r="V302" s="3">
        <v>1</v>
      </c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2" t="s">
        <v>52</v>
      </c>
      <c r="AW302" s="2" t="s">
        <v>996</v>
      </c>
      <c r="AX302" s="2" t="s">
        <v>52</v>
      </c>
      <c r="AY302" s="2" t="s">
        <v>52</v>
      </c>
    </row>
    <row r="303" spans="1:51" ht="30" customHeight="1">
      <c r="A303" s="8" t="s">
        <v>525</v>
      </c>
      <c r="B303" s="8" t="s">
        <v>526</v>
      </c>
      <c r="C303" s="8" t="s">
        <v>527</v>
      </c>
      <c r="D303" s="9">
        <v>0.185</v>
      </c>
      <c r="E303" s="13">
        <f>단가대비표!O104</f>
        <v>0</v>
      </c>
      <c r="F303" s="14">
        <f>TRUNC(E303*D303,1)</f>
        <v>0</v>
      </c>
      <c r="G303" s="13">
        <f>단가대비표!P104</f>
        <v>138290</v>
      </c>
      <c r="H303" s="14">
        <f>TRUNC(G303*D303,1)</f>
        <v>25583.599999999999</v>
      </c>
      <c r="I303" s="13">
        <f>단가대비표!V104</f>
        <v>0</v>
      </c>
      <c r="J303" s="14">
        <f>TRUNC(I303*D303,1)</f>
        <v>0</v>
      </c>
      <c r="K303" s="13">
        <f t="shared" si="64"/>
        <v>138290</v>
      </c>
      <c r="L303" s="14">
        <f t="shared" si="64"/>
        <v>25583.599999999999</v>
      </c>
      <c r="M303" s="8" t="s">
        <v>52</v>
      </c>
      <c r="N303" s="2" t="s">
        <v>384</v>
      </c>
      <c r="O303" s="2" t="s">
        <v>528</v>
      </c>
      <c r="P303" s="2" t="s">
        <v>64</v>
      </c>
      <c r="Q303" s="2" t="s">
        <v>64</v>
      </c>
      <c r="R303" s="2" t="s">
        <v>63</v>
      </c>
      <c r="S303" s="3"/>
      <c r="T303" s="3"/>
      <c r="U303" s="3"/>
      <c r="V303" s="3">
        <v>1</v>
      </c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2" t="s">
        <v>52</v>
      </c>
      <c r="AW303" s="2" t="s">
        <v>997</v>
      </c>
      <c r="AX303" s="2" t="s">
        <v>52</v>
      </c>
      <c r="AY303" s="2" t="s">
        <v>52</v>
      </c>
    </row>
    <row r="304" spans="1:51" ht="30" customHeight="1">
      <c r="A304" s="8" t="s">
        <v>802</v>
      </c>
      <c r="B304" s="8" t="s">
        <v>998</v>
      </c>
      <c r="C304" s="8" t="s">
        <v>372</v>
      </c>
      <c r="D304" s="9">
        <v>1</v>
      </c>
      <c r="E304" s="13">
        <f>TRUNC(SUMIF(V300:V304, RIGHTB(O304, 1), H300:H304)*U304, 2)</f>
        <v>702.51</v>
      </c>
      <c r="F304" s="14">
        <f>TRUNC(E304*D304,1)</f>
        <v>702.5</v>
      </c>
      <c r="G304" s="13">
        <v>0</v>
      </c>
      <c r="H304" s="14">
        <f>TRUNC(G304*D304,1)</f>
        <v>0</v>
      </c>
      <c r="I304" s="13">
        <v>0</v>
      </c>
      <c r="J304" s="14">
        <f>TRUNC(I304*D304,1)</f>
        <v>0</v>
      </c>
      <c r="K304" s="13">
        <f t="shared" si="64"/>
        <v>702.5</v>
      </c>
      <c r="L304" s="14">
        <f t="shared" si="64"/>
        <v>702.5</v>
      </c>
      <c r="M304" s="8" t="s">
        <v>52</v>
      </c>
      <c r="N304" s="2" t="s">
        <v>384</v>
      </c>
      <c r="O304" s="2" t="s">
        <v>540</v>
      </c>
      <c r="P304" s="2" t="s">
        <v>64</v>
      </c>
      <c r="Q304" s="2" t="s">
        <v>64</v>
      </c>
      <c r="R304" s="2" t="s">
        <v>64</v>
      </c>
      <c r="S304" s="3">
        <v>1</v>
      </c>
      <c r="T304" s="3">
        <v>0</v>
      </c>
      <c r="U304" s="3">
        <v>0.01</v>
      </c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2" t="s">
        <v>52</v>
      </c>
      <c r="AW304" s="2" t="s">
        <v>999</v>
      </c>
      <c r="AX304" s="2" t="s">
        <v>52</v>
      </c>
      <c r="AY304" s="2" t="s">
        <v>52</v>
      </c>
    </row>
    <row r="305" spans="1:51" ht="30" customHeight="1">
      <c r="A305" s="8" t="s">
        <v>515</v>
      </c>
      <c r="B305" s="8" t="s">
        <v>52</v>
      </c>
      <c r="C305" s="8" t="s">
        <v>52</v>
      </c>
      <c r="D305" s="9"/>
      <c r="E305" s="13"/>
      <c r="F305" s="14">
        <f>TRUNC(SUMIF(N300:N304, N299, F300:F304),0)</f>
        <v>3034</v>
      </c>
      <c r="G305" s="13"/>
      <c r="H305" s="14">
        <f>TRUNC(SUMIF(N300:N304, N299, H300:H304),0)</f>
        <v>80818</v>
      </c>
      <c r="I305" s="13"/>
      <c r="J305" s="14">
        <f>TRUNC(SUMIF(N300:N304, N299, J300:J304),0)</f>
        <v>740</v>
      </c>
      <c r="K305" s="13"/>
      <c r="L305" s="14">
        <f>F305+H305+J305</f>
        <v>84592</v>
      </c>
      <c r="M305" s="8" t="s">
        <v>52</v>
      </c>
      <c r="N305" s="2" t="s">
        <v>79</v>
      </c>
      <c r="O305" s="2" t="s">
        <v>79</v>
      </c>
      <c r="P305" s="2" t="s">
        <v>52</v>
      </c>
      <c r="Q305" s="2" t="s">
        <v>52</v>
      </c>
      <c r="R305" s="2" t="s">
        <v>52</v>
      </c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2" t="s">
        <v>52</v>
      </c>
      <c r="AW305" s="2" t="s">
        <v>52</v>
      </c>
      <c r="AX305" s="2" t="s">
        <v>52</v>
      </c>
      <c r="AY305" s="2" t="s">
        <v>52</v>
      </c>
    </row>
    <row r="306" spans="1:51" ht="30" customHeight="1">
      <c r="A306" s="9"/>
      <c r="B306" s="9"/>
      <c r="C306" s="9"/>
      <c r="D306" s="9"/>
      <c r="E306" s="13"/>
      <c r="F306" s="14"/>
      <c r="G306" s="13"/>
      <c r="H306" s="14"/>
      <c r="I306" s="13"/>
      <c r="J306" s="14"/>
      <c r="K306" s="13"/>
      <c r="L306" s="14"/>
      <c r="M306" s="9"/>
    </row>
    <row r="307" spans="1:51" ht="30" customHeight="1">
      <c r="A307" s="154" t="s">
        <v>1000</v>
      </c>
      <c r="B307" s="154"/>
      <c r="C307" s="154"/>
      <c r="D307" s="154"/>
      <c r="E307" s="155"/>
      <c r="F307" s="156"/>
      <c r="G307" s="155"/>
      <c r="H307" s="156"/>
      <c r="I307" s="155"/>
      <c r="J307" s="156"/>
      <c r="K307" s="155"/>
      <c r="L307" s="156"/>
      <c r="M307" s="154"/>
      <c r="N307" s="1" t="s">
        <v>389</v>
      </c>
    </row>
    <row r="308" spans="1:51" ht="30" customHeight="1">
      <c r="A308" s="8" t="s">
        <v>1002</v>
      </c>
      <c r="B308" s="8" t="s">
        <v>551</v>
      </c>
      <c r="C308" s="8" t="s">
        <v>84</v>
      </c>
      <c r="D308" s="9">
        <v>1</v>
      </c>
      <c r="E308" s="13">
        <f>일위대가목록!F121</f>
        <v>16518</v>
      </c>
      <c r="F308" s="14">
        <f>TRUNC(E308*D308,1)</f>
        <v>16518</v>
      </c>
      <c r="G308" s="13">
        <f>일위대가목록!H121</f>
        <v>227030</v>
      </c>
      <c r="H308" s="14">
        <f>TRUNC(G308*D308,1)</f>
        <v>227030</v>
      </c>
      <c r="I308" s="13">
        <f>일위대가목록!J121</f>
        <v>4739</v>
      </c>
      <c r="J308" s="14">
        <f>TRUNC(I308*D308,1)</f>
        <v>4739</v>
      </c>
      <c r="K308" s="13">
        <f>TRUNC(E308+G308+I308,1)</f>
        <v>248287</v>
      </c>
      <c r="L308" s="14">
        <f>TRUNC(F308+H308+J308,1)</f>
        <v>248287</v>
      </c>
      <c r="M308" s="8" t="s">
        <v>1003</v>
      </c>
      <c r="N308" s="2" t="s">
        <v>389</v>
      </c>
      <c r="O308" s="2" t="s">
        <v>1004</v>
      </c>
      <c r="P308" s="2" t="s">
        <v>63</v>
      </c>
      <c r="Q308" s="2" t="s">
        <v>64</v>
      </c>
      <c r="R308" s="2" t="s">
        <v>64</v>
      </c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2" t="s">
        <v>52</v>
      </c>
      <c r="AW308" s="2" t="s">
        <v>1005</v>
      </c>
      <c r="AX308" s="2" t="s">
        <v>52</v>
      </c>
      <c r="AY308" s="2" t="s">
        <v>52</v>
      </c>
    </row>
    <row r="309" spans="1:51" ht="30" customHeight="1">
      <c r="A309" s="8" t="s">
        <v>515</v>
      </c>
      <c r="B309" s="8" t="s">
        <v>52</v>
      </c>
      <c r="C309" s="8" t="s">
        <v>52</v>
      </c>
      <c r="D309" s="9"/>
      <c r="E309" s="13"/>
      <c r="F309" s="14">
        <f>TRUNC(SUMIF(N308:N308, N307, F308:F308),0)</f>
        <v>16518</v>
      </c>
      <c r="G309" s="13"/>
      <c r="H309" s="14">
        <f>TRUNC(SUMIF(N308:N308, N307, H308:H308),0)</f>
        <v>227030</v>
      </c>
      <c r="I309" s="13"/>
      <c r="J309" s="14">
        <f>TRUNC(SUMIF(N308:N308, N307, J308:J308),0)</f>
        <v>4739</v>
      </c>
      <c r="K309" s="13"/>
      <c r="L309" s="14">
        <f>F309+H309+J309</f>
        <v>248287</v>
      </c>
      <c r="M309" s="8" t="s">
        <v>52</v>
      </c>
      <c r="N309" s="2" t="s">
        <v>79</v>
      </c>
      <c r="O309" s="2" t="s">
        <v>79</v>
      </c>
      <c r="P309" s="2" t="s">
        <v>52</v>
      </c>
      <c r="Q309" s="2" t="s">
        <v>52</v>
      </c>
      <c r="R309" s="2" t="s">
        <v>52</v>
      </c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2" t="s">
        <v>52</v>
      </c>
      <c r="AW309" s="2" t="s">
        <v>52</v>
      </c>
      <c r="AX309" s="2" t="s">
        <v>52</v>
      </c>
      <c r="AY309" s="2" t="s">
        <v>52</v>
      </c>
    </row>
    <row r="310" spans="1:51" ht="30" customHeight="1">
      <c r="A310" s="9"/>
      <c r="B310" s="9"/>
      <c r="C310" s="9"/>
      <c r="D310" s="9"/>
      <c r="E310" s="13"/>
      <c r="F310" s="14"/>
      <c r="G310" s="13"/>
      <c r="H310" s="14"/>
      <c r="I310" s="13"/>
      <c r="J310" s="14"/>
      <c r="K310" s="13"/>
      <c r="L310" s="14"/>
      <c r="M310" s="9"/>
    </row>
    <row r="311" spans="1:51" ht="30" customHeight="1">
      <c r="A311" s="154" t="s">
        <v>1006</v>
      </c>
      <c r="B311" s="154"/>
      <c r="C311" s="154"/>
      <c r="D311" s="154"/>
      <c r="E311" s="155"/>
      <c r="F311" s="156"/>
      <c r="G311" s="155"/>
      <c r="H311" s="156"/>
      <c r="I311" s="155"/>
      <c r="J311" s="156"/>
      <c r="K311" s="155"/>
      <c r="L311" s="156"/>
      <c r="M311" s="154"/>
      <c r="N311" s="1" t="s">
        <v>393</v>
      </c>
    </row>
    <row r="312" spans="1:51" ht="30" customHeight="1">
      <c r="A312" s="8" t="s">
        <v>1007</v>
      </c>
      <c r="B312" s="8" t="s">
        <v>1008</v>
      </c>
      <c r="C312" s="8" t="s">
        <v>985</v>
      </c>
      <c r="D312" s="9">
        <v>6.6000000000000003E-2</v>
      </c>
      <c r="E312" s="13">
        <f>일위대가목록!F122</f>
        <v>0</v>
      </c>
      <c r="F312" s="14">
        <f>TRUNC(E312*D312,1)</f>
        <v>0</v>
      </c>
      <c r="G312" s="13">
        <f>일위대가목록!H122</f>
        <v>28949</v>
      </c>
      <c r="H312" s="14">
        <f>TRUNC(G312*D312,1)</f>
        <v>1910.6</v>
      </c>
      <c r="I312" s="13">
        <f>일위대가목록!J122</f>
        <v>1328</v>
      </c>
      <c r="J312" s="14">
        <f>TRUNC(I312*D312,1)</f>
        <v>87.6</v>
      </c>
      <c r="K312" s="13">
        <f t="shared" ref="K312:L315" si="65">TRUNC(E312+G312+I312,1)</f>
        <v>30277</v>
      </c>
      <c r="L312" s="14">
        <f t="shared" si="65"/>
        <v>1998.2</v>
      </c>
      <c r="M312" s="8" t="s">
        <v>1009</v>
      </c>
      <c r="N312" s="2" t="s">
        <v>393</v>
      </c>
      <c r="O312" s="2" t="s">
        <v>1010</v>
      </c>
      <c r="P312" s="2" t="s">
        <v>63</v>
      </c>
      <c r="Q312" s="2" t="s">
        <v>64</v>
      </c>
      <c r="R312" s="2" t="s">
        <v>64</v>
      </c>
      <c r="S312" s="3"/>
      <c r="T312" s="3"/>
      <c r="U312" s="3"/>
      <c r="V312" s="3">
        <v>1</v>
      </c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2" t="s">
        <v>52</v>
      </c>
      <c r="AW312" s="2" t="s">
        <v>1011</v>
      </c>
      <c r="AX312" s="2" t="s">
        <v>52</v>
      </c>
      <c r="AY312" s="2" t="s">
        <v>52</v>
      </c>
    </row>
    <row r="313" spans="1:51" ht="30" customHeight="1">
      <c r="A313" s="8" t="s">
        <v>518</v>
      </c>
      <c r="B313" s="8" t="s">
        <v>1012</v>
      </c>
      <c r="C313" s="8" t="s">
        <v>729</v>
      </c>
      <c r="D313" s="9">
        <v>60</v>
      </c>
      <c r="E313" s="13">
        <f>단가대비표!O103</f>
        <v>0</v>
      </c>
      <c r="F313" s="14">
        <f>TRUNC(E313*D313,1)</f>
        <v>0</v>
      </c>
      <c r="G313" s="13">
        <f>단가대비표!P103</f>
        <v>0</v>
      </c>
      <c r="H313" s="14">
        <f>TRUNC(G313*D313,1)</f>
        <v>0</v>
      </c>
      <c r="I313" s="13">
        <f>단가대비표!V103</f>
        <v>0.55000000000000004</v>
      </c>
      <c r="J313" s="14">
        <f>TRUNC(I313*D313,1)</f>
        <v>33</v>
      </c>
      <c r="K313" s="13">
        <f t="shared" si="65"/>
        <v>0.5</v>
      </c>
      <c r="L313" s="14">
        <f t="shared" si="65"/>
        <v>33</v>
      </c>
      <c r="M313" s="8" t="s">
        <v>52</v>
      </c>
      <c r="N313" s="2" t="s">
        <v>393</v>
      </c>
      <c r="O313" s="2" t="s">
        <v>1013</v>
      </c>
      <c r="P313" s="2" t="s">
        <v>64</v>
      </c>
      <c r="Q313" s="2" t="s">
        <v>64</v>
      </c>
      <c r="R313" s="2" t="s">
        <v>63</v>
      </c>
      <c r="S313" s="3"/>
      <c r="T313" s="3"/>
      <c r="U313" s="3"/>
      <c r="V313" s="3">
        <v>1</v>
      </c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2" t="s">
        <v>52</v>
      </c>
      <c r="AW313" s="2" t="s">
        <v>1014</v>
      </c>
      <c r="AX313" s="2" t="s">
        <v>52</v>
      </c>
      <c r="AY313" s="2" t="s">
        <v>52</v>
      </c>
    </row>
    <row r="314" spans="1:51" ht="30" customHeight="1">
      <c r="A314" s="8" t="s">
        <v>525</v>
      </c>
      <c r="B314" s="8" t="s">
        <v>526</v>
      </c>
      <c r="C314" s="8" t="s">
        <v>527</v>
      </c>
      <c r="D314" s="9">
        <v>1.6799999999999999E-2</v>
      </c>
      <c r="E314" s="13">
        <f>단가대비표!O104</f>
        <v>0</v>
      </c>
      <c r="F314" s="14">
        <f>TRUNC(E314*D314,1)</f>
        <v>0</v>
      </c>
      <c r="G314" s="13">
        <f>단가대비표!P104</f>
        <v>138290</v>
      </c>
      <c r="H314" s="14">
        <f>TRUNC(G314*D314,1)</f>
        <v>2323.1999999999998</v>
      </c>
      <c r="I314" s="13">
        <f>단가대비표!V104</f>
        <v>0</v>
      </c>
      <c r="J314" s="14">
        <f>TRUNC(I314*D314,1)</f>
        <v>0</v>
      </c>
      <c r="K314" s="13">
        <f t="shared" si="65"/>
        <v>138290</v>
      </c>
      <c r="L314" s="14">
        <f t="shared" si="65"/>
        <v>2323.1999999999998</v>
      </c>
      <c r="M314" s="8" t="s">
        <v>52</v>
      </c>
      <c r="N314" s="2" t="s">
        <v>393</v>
      </c>
      <c r="O314" s="2" t="s">
        <v>528</v>
      </c>
      <c r="P314" s="2" t="s">
        <v>64</v>
      </c>
      <c r="Q314" s="2" t="s">
        <v>64</v>
      </c>
      <c r="R314" s="2" t="s">
        <v>63</v>
      </c>
      <c r="S314" s="3"/>
      <c r="T314" s="3"/>
      <c r="U314" s="3"/>
      <c r="V314" s="3">
        <v>1</v>
      </c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2" t="s">
        <v>52</v>
      </c>
      <c r="AW314" s="2" t="s">
        <v>1015</v>
      </c>
      <c r="AX314" s="2" t="s">
        <v>52</v>
      </c>
      <c r="AY314" s="2" t="s">
        <v>52</v>
      </c>
    </row>
    <row r="315" spans="1:51" ht="30" customHeight="1">
      <c r="A315" s="8" t="s">
        <v>802</v>
      </c>
      <c r="B315" s="8" t="s">
        <v>547</v>
      </c>
      <c r="C315" s="8" t="s">
        <v>372</v>
      </c>
      <c r="D315" s="9">
        <v>1</v>
      </c>
      <c r="E315" s="13">
        <f>TRUNC(SUMIF(V312:V315, RIGHTB(O315, 1), H312:H315)*U315, 2)</f>
        <v>127.01</v>
      </c>
      <c r="F315" s="14">
        <f>TRUNC(E315*D315,1)</f>
        <v>127</v>
      </c>
      <c r="G315" s="13">
        <v>0</v>
      </c>
      <c r="H315" s="14">
        <f>TRUNC(G315*D315,1)</f>
        <v>0</v>
      </c>
      <c r="I315" s="13">
        <v>0</v>
      </c>
      <c r="J315" s="14">
        <f>TRUNC(I315*D315,1)</f>
        <v>0</v>
      </c>
      <c r="K315" s="13">
        <f t="shared" si="65"/>
        <v>127</v>
      </c>
      <c r="L315" s="14">
        <f t="shared" si="65"/>
        <v>127</v>
      </c>
      <c r="M315" s="8" t="s">
        <v>52</v>
      </c>
      <c r="N315" s="2" t="s">
        <v>393</v>
      </c>
      <c r="O315" s="2" t="s">
        <v>540</v>
      </c>
      <c r="P315" s="2" t="s">
        <v>64</v>
      </c>
      <c r="Q315" s="2" t="s">
        <v>64</v>
      </c>
      <c r="R315" s="2" t="s">
        <v>64</v>
      </c>
      <c r="S315" s="3">
        <v>1</v>
      </c>
      <c r="T315" s="3">
        <v>0</v>
      </c>
      <c r="U315" s="3">
        <v>0.03</v>
      </c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2" t="s">
        <v>52</v>
      </c>
      <c r="AW315" s="2" t="s">
        <v>1016</v>
      </c>
      <c r="AX315" s="2" t="s">
        <v>52</v>
      </c>
      <c r="AY315" s="2" t="s">
        <v>52</v>
      </c>
    </row>
    <row r="316" spans="1:51" ht="30" customHeight="1">
      <c r="A316" s="8" t="s">
        <v>515</v>
      </c>
      <c r="B316" s="8" t="s">
        <v>52</v>
      </c>
      <c r="C316" s="8" t="s">
        <v>52</v>
      </c>
      <c r="D316" s="9"/>
      <c r="E316" s="13"/>
      <c r="F316" s="14">
        <f>TRUNC(SUMIF(N312:N315, N311, F312:F315),0)</f>
        <v>127</v>
      </c>
      <c r="G316" s="13"/>
      <c r="H316" s="14">
        <f>TRUNC(SUMIF(N312:N315, N311, H312:H315),0)</f>
        <v>4233</v>
      </c>
      <c r="I316" s="13"/>
      <c r="J316" s="14">
        <f>TRUNC(SUMIF(N312:N315, N311, J312:J315),0)</f>
        <v>120</v>
      </c>
      <c r="K316" s="13"/>
      <c r="L316" s="14">
        <f>F316+H316+J316</f>
        <v>4480</v>
      </c>
      <c r="M316" s="8" t="s">
        <v>52</v>
      </c>
      <c r="N316" s="2" t="s">
        <v>79</v>
      </c>
      <c r="O316" s="2" t="s">
        <v>79</v>
      </c>
      <c r="P316" s="2" t="s">
        <v>52</v>
      </c>
      <c r="Q316" s="2" t="s">
        <v>52</v>
      </c>
      <c r="R316" s="2" t="s">
        <v>52</v>
      </c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2" t="s">
        <v>52</v>
      </c>
      <c r="AW316" s="2" t="s">
        <v>52</v>
      </c>
      <c r="AX316" s="2" t="s">
        <v>52</v>
      </c>
      <c r="AY316" s="2" t="s">
        <v>52</v>
      </c>
    </row>
    <row r="317" spans="1:51" ht="30" customHeight="1">
      <c r="A317" s="9"/>
      <c r="B317" s="9"/>
      <c r="C317" s="9"/>
      <c r="D317" s="9"/>
      <c r="E317" s="13"/>
      <c r="F317" s="14"/>
      <c r="G317" s="13"/>
      <c r="H317" s="14"/>
      <c r="I317" s="13"/>
      <c r="J317" s="14"/>
      <c r="K317" s="13"/>
      <c r="L317" s="14"/>
      <c r="M317" s="9"/>
    </row>
    <row r="318" spans="1:51" ht="30" customHeight="1">
      <c r="A318" s="154" t="s">
        <v>1017</v>
      </c>
      <c r="B318" s="154"/>
      <c r="C318" s="154"/>
      <c r="D318" s="154"/>
      <c r="E318" s="155"/>
      <c r="F318" s="156"/>
      <c r="G318" s="155"/>
      <c r="H318" s="156"/>
      <c r="I318" s="155"/>
      <c r="J318" s="156"/>
      <c r="K318" s="155"/>
      <c r="L318" s="156"/>
      <c r="M318" s="154"/>
      <c r="N318" s="1" t="s">
        <v>398</v>
      </c>
    </row>
    <row r="319" spans="1:51" ht="30" customHeight="1">
      <c r="A319" s="8" t="s">
        <v>525</v>
      </c>
      <c r="B319" s="8" t="s">
        <v>526</v>
      </c>
      <c r="C319" s="8" t="s">
        <v>527</v>
      </c>
      <c r="D319" s="9">
        <v>0.1515</v>
      </c>
      <c r="E319" s="13">
        <f>단가대비표!O104</f>
        <v>0</v>
      </c>
      <c r="F319" s="14">
        <f>TRUNC(E319*D319,1)</f>
        <v>0</v>
      </c>
      <c r="G319" s="13">
        <f>단가대비표!P104</f>
        <v>138290</v>
      </c>
      <c r="H319" s="14">
        <f>TRUNC(G319*D319,1)</f>
        <v>20950.900000000001</v>
      </c>
      <c r="I319" s="13">
        <f>단가대비표!V104</f>
        <v>0</v>
      </c>
      <c r="J319" s="14">
        <f>TRUNC(I319*D319,1)</f>
        <v>0</v>
      </c>
      <c r="K319" s="13">
        <f>TRUNC(E319+G319+I319,1)</f>
        <v>138290</v>
      </c>
      <c r="L319" s="14">
        <f>TRUNC(F319+H319+J319,1)</f>
        <v>20950.900000000001</v>
      </c>
      <c r="M319" s="8" t="s">
        <v>52</v>
      </c>
      <c r="N319" s="2" t="s">
        <v>398</v>
      </c>
      <c r="O319" s="2" t="s">
        <v>528</v>
      </c>
      <c r="P319" s="2" t="s">
        <v>64</v>
      </c>
      <c r="Q319" s="2" t="s">
        <v>64</v>
      </c>
      <c r="R319" s="2" t="s">
        <v>63</v>
      </c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2" t="s">
        <v>52</v>
      </c>
      <c r="AW319" s="2" t="s">
        <v>1019</v>
      </c>
      <c r="AX319" s="2" t="s">
        <v>52</v>
      </c>
      <c r="AY319" s="2" t="s">
        <v>52</v>
      </c>
    </row>
    <row r="320" spans="1:51" ht="30" customHeight="1">
      <c r="A320" s="8" t="s">
        <v>515</v>
      </c>
      <c r="B320" s="8" t="s">
        <v>52</v>
      </c>
      <c r="C320" s="8" t="s">
        <v>52</v>
      </c>
      <c r="D320" s="9"/>
      <c r="E320" s="13"/>
      <c r="F320" s="14">
        <f>TRUNC(SUMIF(N319:N319, N318, F319:F319),0)</f>
        <v>0</v>
      </c>
      <c r="G320" s="13"/>
      <c r="H320" s="14">
        <f>TRUNC(SUMIF(N319:N319, N318, H319:H319),0)</f>
        <v>20950</v>
      </c>
      <c r="I320" s="13"/>
      <c r="J320" s="14">
        <f>TRUNC(SUMIF(N319:N319, N318, J319:J319),0)</f>
        <v>0</v>
      </c>
      <c r="K320" s="13"/>
      <c r="L320" s="14">
        <f>F320+H320+J320</f>
        <v>20950</v>
      </c>
      <c r="M320" s="8" t="s">
        <v>52</v>
      </c>
      <c r="N320" s="2" t="s">
        <v>79</v>
      </c>
      <c r="O320" s="2" t="s">
        <v>79</v>
      </c>
      <c r="P320" s="2" t="s">
        <v>52</v>
      </c>
      <c r="Q320" s="2" t="s">
        <v>52</v>
      </c>
      <c r="R320" s="2" t="s">
        <v>52</v>
      </c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2" t="s">
        <v>52</v>
      </c>
      <c r="AW320" s="2" t="s">
        <v>52</v>
      </c>
      <c r="AX320" s="2" t="s">
        <v>52</v>
      </c>
      <c r="AY320" s="2" t="s">
        <v>52</v>
      </c>
    </row>
    <row r="321" spans="1:51" ht="30" customHeight="1">
      <c r="A321" s="9"/>
      <c r="B321" s="9"/>
      <c r="C321" s="9"/>
      <c r="D321" s="9"/>
      <c r="E321" s="13"/>
      <c r="F321" s="14"/>
      <c r="G321" s="13"/>
      <c r="H321" s="14"/>
      <c r="I321" s="13"/>
      <c r="J321" s="14"/>
      <c r="K321" s="13"/>
      <c r="L321" s="14"/>
      <c r="M321" s="9"/>
    </row>
    <row r="322" spans="1:51" ht="30" customHeight="1">
      <c r="A322" s="154" t="s">
        <v>1020</v>
      </c>
      <c r="B322" s="154"/>
      <c r="C322" s="154"/>
      <c r="D322" s="154"/>
      <c r="E322" s="155"/>
      <c r="F322" s="156"/>
      <c r="G322" s="155"/>
      <c r="H322" s="156"/>
      <c r="I322" s="155"/>
      <c r="J322" s="156"/>
      <c r="K322" s="155"/>
      <c r="L322" s="156"/>
      <c r="M322" s="154"/>
      <c r="N322" s="1" t="s">
        <v>402</v>
      </c>
    </row>
    <row r="323" spans="1:51" ht="30" customHeight="1">
      <c r="A323" s="8" t="s">
        <v>525</v>
      </c>
      <c r="B323" s="8" t="s">
        <v>526</v>
      </c>
      <c r="C323" s="8" t="s">
        <v>527</v>
      </c>
      <c r="D323" s="9">
        <v>0.2</v>
      </c>
      <c r="E323" s="13">
        <f>단가대비표!O104</f>
        <v>0</v>
      </c>
      <c r="F323" s="14">
        <f>TRUNC(E323*D323,1)</f>
        <v>0</v>
      </c>
      <c r="G323" s="13">
        <f>단가대비표!P104</f>
        <v>138290</v>
      </c>
      <c r="H323" s="14">
        <f>TRUNC(G323*D323,1)</f>
        <v>27658</v>
      </c>
      <c r="I323" s="13">
        <f>단가대비표!V104</f>
        <v>0</v>
      </c>
      <c r="J323" s="14">
        <f>TRUNC(I323*D323,1)</f>
        <v>0</v>
      </c>
      <c r="K323" s="13">
        <f>TRUNC(E323+G323+I323,1)</f>
        <v>138290</v>
      </c>
      <c r="L323" s="14">
        <f>TRUNC(F323+H323+J323,1)</f>
        <v>27658</v>
      </c>
      <c r="M323" s="8" t="s">
        <v>52</v>
      </c>
      <c r="N323" s="2" t="s">
        <v>402</v>
      </c>
      <c r="O323" s="2" t="s">
        <v>528</v>
      </c>
      <c r="P323" s="2" t="s">
        <v>64</v>
      </c>
      <c r="Q323" s="2" t="s">
        <v>64</v>
      </c>
      <c r="R323" s="2" t="s">
        <v>63</v>
      </c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2" t="s">
        <v>52</v>
      </c>
      <c r="AW323" s="2" t="s">
        <v>1021</v>
      </c>
      <c r="AX323" s="2" t="s">
        <v>52</v>
      </c>
      <c r="AY323" s="2" t="s">
        <v>52</v>
      </c>
    </row>
    <row r="324" spans="1:51" ht="30" customHeight="1">
      <c r="A324" s="8" t="s">
        <v>515</v>
      </c>
      <c r="B324" s="8" t="s">
        <v>52</v>
      </c>
      <c r="C324" s="8" t="s">
        <v>52</v>
      </c>
      <c r="D324" s="9"/>
      <c r="E324" s="13"/>
      <c r="F324" s="14">
        <f>TRUNC(SUMIF(N323:N323, N322, F323:F323),0)</f>
        <v>0</v>
      </c>
      <c r="G324" s="13"/>
      <c r="H324" s="14">
        <f>TRUNC(SUMIF(N323:N323, N322, H323:H323),0)</f>
        <v>27658</v>
      </c>
      <c r="I324" s="13"/>
      <c r="J324" s="14">
        <f>TRUNC(SUMIF(N323:N323, N322, J323:J323),0)</f>
        <v>0</v>
      </c>
      <c r="K324" s="13"/>
      <c r="L324" s="14">
        <f>F324+H324+J324</f>
        <v>27658</v>
      </c>
      <c r="M324" s="8" t="s">
        <v>52</v>
      </c>
      <c r="N324" s="2" t="s">
        <v>79</v>
      </c>
      <c r="O324" s="2" t="s">
        <v>79</v>
      </c>
      <c r="P324" s="2" t="s">
        <v>52</v>
      </c>
      <c r="Q324" s="2" t="s">
        <v>52</v>
      </c>
      <c r="R324" s="2" t="s">
        <v>52</v>
      </c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2" t="s">
        <v>52</v>
      </c>
      <c r="AW324" s="2" t="s">
        <v>52</v>
      </c>
      <c r="AX324" s="2" t="s">
        <v>52</v>
      </c>
      <c r="AY324" s="2" t="s">
        <v>52</v>
      </c>
    </row>
    <row r="325" spans="1:51" ht="30" customHeight="1">
      <c r="A325" s="9"/>
      <c r="B325" s="9"/>
      <c r="C325" s="9"/>
      <c r="D325" s="9"/>
      <c r="E325" s="13"/>
      <c r="F325" s="14"/>
      <c r="G325" s="13"/>
      <c r="H325" s="14"/>
      <c r="I325" s="13"/>
      <c r="J325" s="14"/>
      <c r="K325" s="13"/>
      <c r="L325" s="14"/>
      <c r="M325" s="9"/>
    </row>
    <row r="326" spans="1:51" ht="30" customHeight="1">
      <c r="A326" s="154" t="s">
        <v>1022</v>
      </c>
      <c r="B326" s="154"/>
      <c r="C326" s="154"/>
      <c r="D326" s="154"/>
      <c r="E326" s="155"/>
      <c r="F326" s="156"/>
      <c r="G326" s="155"/>
      <c r="H326" s="156"/>
      <c r="I326" s="155"/>
      <c r="J326" s="156"/>
      <c r="K326" s="155"/>
      <c r="L326" s="156"/>
      <c r="M326" s="154"/>
      <c r="N326" s="1" t="s">
        <v>406</v>
      </c>
    </row>
    <row r="327" spans="1:51" ht="30" customHeight="1">
      <c r="A327" s="8" t="s">
        <v>1023</v>
      </c>
      <c r="B327" s="8" t="s">
        <v>526</v>
      </c>
      <c r="C327" s="8" t="s">
        <v>527</v>
      </c>
      <c r="D327" s="9">
        <v>0.05</v>
      </c>
      <c r="E327" s="13">
        <f>단가대비표!O127</f>
        <v>0</v>
      </c>
      <c r="F327" s="14">
        <f>TRUNC(E327*D327,1)</f>
        <v>0</v>
      </c>
      <c r="G327" s="13">
        <f>단가대비표!P127</f>
        <v>179133</v>
      </c>
      <c r="H327" s="14">
        <f>TRUNC(G327*D327,1)</f>
        <v>8956.6</v>
      </c>
      <c r="I327" s="13">
        <f>단가대비표!V127</f>
        <v>0</v>
      </c>
      <c r="J327" s="14">
        <f>TRUNC(I327*D327,1)</f>
        <v>0</v>
      </c>
      <c r="K327" s="13">
        <f t="shared" ref="K327:L329" si="66">TRUNC(E327+G327+I327,1)</f>
        <v>179133</v>
      </c>
      <c r="L327" s="14">
        <f t="shared" si="66"/>
        <v>8956.6</v>
      </c>
      <c r="M327" s="8" t="s">
        <v>52</v>
      </c>
      <c r="N327" s="2" t="s">
        <v>406</v>
      </c>
      <c r="O327" s="2" t="s">
        <v>1024</v>
      </c>
      <c r="P327" s="2" t="s">
        <v>64</v>
      </c>
      <c r="Q327" s="2" t="s">
        <v>64</v>
      </c>
      <c r="R327" s="2" t="s">
        <v>63</v>
      </c>
      <c r="S327" s="3"/>
      <c r="T327" s="3"/>
      <c r="U327" s="3"/>
      <c r="V327" s="3">
        <v>1</v>
      </c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2" t="s">
        <v>52</v>
      </c>
      <c r="AW327" s="2" t="s">
        <v>1025</v>
      </c>
      <c r="AX327" s="2" t="s">
        <v>52</v>
      </c>
      <c r="AY327" s="2" t="s">
        <v>52</v>
      </c>
    </row>
    <row r="328" spans="1:51" ht="30" customHeight="1">
      <c r="A328" s="8" t="s">
        <v>1026</v>
      </c>
      <c r="B328" s="8" t="s">
        <v>577</v>
      </c>
      <c r="C328" s="8" t="s">
        <v>527</v>
      </c>
      <c r="D328" s="9">
        <v>0.05</v>
      </c>
      <c r="E328" s="13">
        <f>단가대비표!O126</f>
        <v>0</v>
      </c>
      <c r="F328" s="14">
        <f>TRUNC(E328*D328,1)</f>
        <v>0</v>
      </c>
      <c r="G328" s="13">
        <f>단가대비표!P126</f>
        <v>189003</v>
      </c>
      <c r="H328" s="14">
        <f>TRUNC(G328*D328,1)</f>
        <v>9450.1</v>
      </c>
      <c r="I328" s="13">
        <f>단가대비표!V126</f>
        <v>0</v>
      </c>
      <c r="J328" s="14">
        <f>TRUNC(I328*D328,1)</f>
        <v>0</v>
      </c>
      <c r="K328" s="13">
        <f t="shared" si="66"/>
        <v>189003</v>
      </c>
      <c r="L328" s="14">
        <f t="shared" si="66"/>
        <v>9450.1</v>
      </c>
      <c r="M328" s="8" t="s">
        <v>52</v>
      </c>
      <c r="N328" s="2" t="s">
        <v>406</v>
      </c>
      <c r="O328" s="2" t="s">
        <v>1027</v>
      </c>
      <c r="P328" s="2" t="s">
        <v>64</v>
      </c>
      <c r="Q328" s="2" t="s">
        <v>64</v>
      </c>
      <c r="R328" s="2" t="s">
        <v>63</v>
      </c>
      <c r="S328" s="3"/>
      <c r="T328" s="3"/>
      <c r="U328" s="3"/>
      <c r="V328" s="3">
        <v>1</v>
      </c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2" t="s">
        <v>52</v>
      </c>
      <c r="AW328" s="2" t="s">
        <v>1028</v>
      </c>
      <c r="AX328" s="2" t="s">
        <v>52</v>
      </c>
      <c r="AY328" s="2" t="s">
        <v>52</v>
      </c>
    </row>
    <row r="329" spans="1:51" ht="30" customHeight="1">
      <c r="A329" s="8" t="s">
        <v>538</v>
      </c>
      <c r="B329" s="8" t="s">
        <v>547</v>
      </c>
      <c r="C329" s="8" t="s">
        <v>372</v>
      </c>
      <c r="D329" s="9">
        <v>1</v>
      </c>
      <c r="E329" s="13">
        <f>TRUNC(SUMIF(V327:V329, RIGHTB(O329, 1), H327:H329)*U329, 2)</f>
        <v>552.20000000000005</v>
      </c>
      <c r="F329" s="14">
        <f>TRUNC(E329*D329,1)</f>
        <v>552.20000000000005</v>
      </c>
      <c r="G329" s="13">
        <v>0</v>
      </c>
      <c r="H329" s="14">
        <f>TRUNC(G329*D329,1)</f>
        <v>0</v>
      </c>
      <c r="I329" s="13">
        <v>0</v>
      </c>
      <c r="J329" s="14">
        <f>TRUNC(I329*D329,1)</f>
        <v>0</v>
      </c>
      <c r="K329" s="13">
        <f t="shared" si="66"/>
        <v>552.20000000000005</v>
      </c>
      <c r="L329" s="14">
        <f t="shared" si="66"/>
        <v>552.20000000000005</v>
      </c>
      <c r="M329" s="8" t="s">
        <v>52</v>
      </c>
      <c r="N329" s="2" t="s">
        <v>406</v>
      </c>
      <c r="O329" s="2" t="s">
        <v>540</v>
      </c>
      <c r="P329" s="2" t="s">
        <v>64</v>
      </c>
      <c r="Q329" s="2" t="s">
        <v>64</v>
      </c>
      <c r="R329" s="2" t="s">
        <v>64</v>
      </c>
      <c r="S329" s="3">
        <v>1</v>
      </c>
      <c r="T329" s="3">
        <v>0</v>
      </c>
      <c r="U329" s="3">
        <v>0.03</v>
      </c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2" t="s">
        <v>52</v>
      </c>
      <c r="AW329" s="2" t="s">
        <v>1029</v>
      </c>
      <c r="AX329" s="2" t="s">
        <v>52</v>
      </c>
      <c r="AY329" s="2" t="s">
        <v>52</v>
      </c>
    </row>
    <row r="330" spans="1:51" ht="30" customHeight="1">
      <c r="A330" s="8" t="s">
        <v>515</v>
      </c>
      <c r="B330" s="8" t="s">
        <v>52</v>
      </c>
      <c r="C330" s="8" t="s">
        <v>52</v>
      </c>
      <c r="D330" s="9"/>
      <c r="E330" s="13"/>
      <c r="F330" s="14">
        <f>TRUNC(SUMIF(N327:N329, N326, F327:F329),0)</f>
        <v>552</v>
      </c>
      <c r="G330" s="13"/>
      <c r="H330" s="14">
        <f>TRUNC(SUMIF(N327:N329, N326, H327:H329),0)</f>
        <v>18406</v>
      </c>
      <c r="I330" s="13"/>
      <c r="J330" s="14">
        <f>TRUNC(SUMIF(N327:N329, N326, J327:J329),0)</f>
        <v>0</v>
      </c>
      <c r="K330" s="13"/>
      <c r="L330" s="14">
        <f>F330+H330+J330</f>
        <v>18958</v>
      </c>
      <c r="M330" s="8" t="s">
        <v>52</v>
      </c>
      <c r="N330" s="2" t="s">
        <v>79</v>
      </c>
      <c r="O330" s="2" t="s">
        <v>79</v>
      </c>
      <c r="P330" s="2" t="s">
        <v>52</v>
      </c>
      <c r="Q330" s="2" t="s">
        <v>52</v>
      </c>
      <c r="R330" s="2" t="s">
        <v>52</v>
      </c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2" t="s">
        <v>52</v>
      </c>
      <c r="AW330" s="2" t="s">
        <v>52</v>
      </c>
      <c r="AX330" s="2" t="s">
        <v>52</v>
      </c>
      <c r="AY330" s="2" t="s">
        <v>52</v>
      </c>
    </row>
    <row r="331" spans="1:51" ht="30" customHeight="1">
      <c r="A331" s="9"/>
      <c r="B331" s="9"/>
      <c r="C331" s="9"/>
      <c r="D331" s="9"/>
      <c r="E331" s="13"/>
      <c r="F331" s="14"/>
      <c r="G331" s="13"/>
      <c r="H331" s="14"/>
      <c r="I331" s="13"/>
      <c r="J331" s="14"/>
      <c r="K331" s="13"/>
      <c r="L331" s="14"/>
      <c r="M331" s="9"/>
    </row>
    <row r="332" spans="1:51" ht="30" customHeight="1">
      <c r="A332" s="154" t="s">
        <v>1030</v>
      </c>
      <c r="B332" s="154"/>
      <c r="C332" s="154"/>
      <c r="D332" s="154"/>
      <c r="E332" s="155"/>
      <c r="F332" s="156"/>
      <c r="G332" s="155"/>
      <c r="H332" s="156"/>
      <c r="I332" s="155"/>
      <c r="J332" s="156"/>
      <c r="K332" s="155"/>
      <c r="L332" s="156"/>
      <c r="M332" s="154"/>
      <c r="N332" s="1" t="s">
        <v>410</v>
      </c>
    </row>
    <row r="333" spans="1:51" ht="30" customHeight="1">
      <c r="A333" s="8" t="s">
        <v>1031</v>
      </c>
      <c r="B333" s="8" t="s">
        <v>887</v>
      </c>
      <c r="C333" s="8" t="s">
        <v>99</v>
      </c>
      <c r="D333" s="9">
        <v>0.3</v>
      </c>
      <c r="E333" s="13">
        <f>일위대가목록!F123</f>
        <v>0</v>
      </c>
      <c r="F333" s="14">
        <f>TRUNC(E333*D333,1)</f>
        <v>0</v>
      </c>
      <c r="G333" s="13">
        <f>일위대가목록!H123</f>
        <v>62728</v>
      </c>
      <c r="H333" s="14">
        <f>TRUNC(G333*D333,1)</f>
        <v>18818.400000000001</v>
      </c>
      <c r="I333" s="13">
        <f>일위대가목록!J123</f>
        <v>1254</v>
      </c>
      <c r="J333" s="14">
        <f>TRUNC(I333*D333,1)</f>
        <v>376.2</v>
      </c>
      <c r="K333" s="13">
        <f>TRUNC(E333+G333+I333,1)</f>
        <v>63982</v>
      </c>
      <c r="L333" s="14">
        <f>TRUNC(F333+H333+J333,1)</f>
        <v>19194.599999999999</v>
      </c>
      <c r="M333" s="8" t="s">
        <v>1032</v>
      </c>
      <c r="N333" s="2" t="s">
        <v>410</v>
      </c>
      <c r="O333" s="2" t="s">
        <v>1033</v>
      </c>
      <c r="P333" s="2" t="s">
        <v>63</v>
      </c>
      <c r="Q333" s="2" t="s">
        <v>64</v>
      </c>
      <c r="R333" s="2" t="s">
        <v>64</v>
      </c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2" t="s">
        <v>52</v>
      </c>
      <c r="AW333" s="2" t="s">
        <v>1034</v>
      </c>
      <c r="AX333" s="2" t="s">
        <v>52</v>
      </c>
      <c r="AY333" s="2" t="s">
        <v>52</v>
      </c>
    </row>
    <row r="334" spans="1:51" ht="30" customHeight="1">
      <c r="A334" s="8" t="s">
        <v>515</v>
      </c>
      <c r="B334" s="8" t="s">
        <v>52</v>
      </c>
      <c r="C334" s="8" t="s">
        <v>52</v>
      </c>
      <c r="D334" s="9"/>
      <c r="E334" s="13"/>
      <c r="F334" s="14">
        <f>TRUNC(SUMIF(N333:N333, N332, F333:F333),0)</f>
        <v>0</v>
      </c>
      <c r="G334" s="13"/>
      <c r="H334" s="14">
        <f>TRUNC(SUMIF(N333:N333, N332, H333:H333),0)</f>
        <v>18818</v>
      </c>
      <c r="I334" s="13"/>
      <c r="J334" s="14">
        <f>TRUNC(SUMIF(N333:N333, N332, J333:J333),0)</f>
        <v>376</v>
      </c>
      <c r="K334" s="13"/>
      <c r="L334" s="14">
        <f>F334+H334+J334</f>
        <v>19194</v>
      </c>
      <c r="M334" s="8" t="s">
        <v>52</v>
      </c>
      <c r="N334" s="2" t="s">
        <v>79</v>
      </c>
      <c r="O334" s="2" t="s">
        <v>79</v>
      </c>
      <c r="P334" s="2" t="s">
        <v>52</v>
      </c>
      <c r="Q334" s="2" t="s">
        <v>52</v>
      </c>
      <c r="R334" s="2" t="s">
        <v>52</v>
      </c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2" t="s">
        <v>52</v>
      </c>
      <c r="AW334" s="2" t="s">
        <v>52</v>
      </c>
      <c r="AX334" s="2" t="s">
        <v>52</v>
      </c>
      <c r="AY334" s="2" t="s">
        <v>52</v>
      </c>
    </row>
    <row r="335" spans="1:51" ht="30" customHeight="1">
      <c r="A335" s="9"/>
      <c r="B335" s="9"/>
      <c r="C335" s="9"/>
      <c r="D335" s="9"/>
      <c r="E335" s="13"/>
      <c r="F335" s="14"/>
      <c r="G335" s="13"/>
      <c r="H335" s="14"/>
      <c r="I335" s="13"/>
      <c r="J335" s="14"/>
      <c r="K335" s="13"/>
      <c r="L335" s="14"/>
      <c r="M335" s="9"/>
    </row>
    <row r="336" spans="1:51" ht="30" customHeight="1">
      <c r="A336" s="154" t="s">
        <v>1035</v>
      </c>
      <c r="B336" s="154"/>
      <c r="C336" s="154"/>
      <c r="D336" s="154"/>
      <c r="E336" s="155"/>
      <c r="F336" s="156"/>
      <c r="G336" s="155"/>
      <c r="H336" s="156"/>
      <c r="I336" s="155"/>
      <c r="J336" s="156"/>
      <c r="K336" s="155"/>
      <c r="L336" s="156"/>
      <c r="M336" s="154"/>
      <c r="N336" s="1" t="s">
        <v>414</v>
      </c>
    </row>
    <row r="337" spans="1:51" ht="30" customHeight="1">
      <c r="A337" s="8" t="s">
        <v>886</v>
      </c>
      <c r="B337" s="8" t="s">
        <v>887</v>
      </c>
      <c r="C337" s="8" t="s">
        <v>99</v>
      </c>
      <c r="D337" s="9">
        <v>0.3</v>
      </c>
      <c r="E337" s="13">
        <f>일위대가목록!F109</f>
        <v>0</v>
      </c>
      <c r="F337" s="14">
        <f>TRUNC(E337*D337,1)</f>
        <v>0</v>
      </c>
      <c r="G337" s="13">
        <f>일위대가목록!H109</f>
        <v>100897</v>
      </c>
      <c r="H337" s="14">
        <f>TRUNC(G337*D337,1)</f>
        <v>30269.1</v>
      </c>
      <c r="I337" s="13">
        <f>일위대가목록!J109</f>
        <v>2017</v>
      </c>
      <c r="J337" s="14">
        <f>TRUNC(I337*D337,1)</f>
        <v>605.1</v>
      </c>
      <c r="K337" s="13">
        <f>TRUNC(E337+G337+I337,1)</f>
        <v>102914</v>
      </c>
      <c r="L337" s="14">
        <f>TRUNC(F337+H337+J337,1)</f>
        <v>30874.2</v>
      </c>
      <c r="M337" s="8" t="s">
        <v>888</v>
      </c>
      <c r="N337" s="2" t="s">
        <v>414</v>
      </c>
      <c r="O337" s="2" t="s">
        <v>889</v>
      </c>
      <c r="P337" s="2" t="s">
        <v>63</v>
      </c>
      <c r="Q337" s="2" t="s">
        <v>64</v>
      </c>
      <c r="R337" s="2" t="s">
        <v>64</v>
      </c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2" t="s">
        <v>52</v>
      </c>
      <c r="AW337" s="2" t="s">
        <v>1036</v>
      </c>
      <c r="AX337" s="2" t="s">
        <v>52</v>
      </c>
      <c r="AY337" s="2" t="s">
        <v>52</v>
      </c>
    </row>
    <row r="338" spans="1:51" ht="30" customHeight="1">
      <c r="A338" s="8" t="s">
        <v>515</v>
      </c>
      <c r="B338" s="8" t="s">
        <v>52</v>
      </c>
      <c r="C338" s="8" t="s">
        <v>52</v>
      </c>
      <c r="D338" s="9"/>
      <c r="E338" s="13"/>
      <c r="F338" s="14">
        <f>TRUNC(SUMIF(N337:N337, N336, F337:F337),0)</f>
        <v>0</v>
      </c>
      <c r="G338" s="13"/>
      <c r="H338" s="14">
        <f>TRUNC(SUMIF(N337:N337, N336, H337:H337),0)</f>
        <v>30269</v>
      </c>
      <c r="I338" s="13"/>
      <c r="J338" s="14">
        <f>TRUNC(SUMIF(N337:N337, N336, J337:J337),0)</f>
        <v>605</v>
      </c>
      <c r="K338" s="13"/>
      <c r="L338" s="14">
        <f>F338+H338+J338</f>
        <v>30874</v>
      </c>
      <c r="M338" s="8" t="s">
        <v>52</v>
      </c>
      <c r="N338" s="2" t="s">
        <v>79</v>
      </c>
      <c r="O338" s="2" t="s">
        <v>79</v>
      </c>
      <c r="P338" s="2" t="s">
        <v>52</v>
      </c>
      <c r="Q338" s="2" t="s">
        <v>52</v>
      </c>
      <c r="R338" s="2" t="s">
        <v>52</v>
      </c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2" t="s">
        <v>52</v>
      </c>
      <c r="AW338" s="2" t="s">
        <v>52</v>
      </c>
      <c r="AX338" s="2" t="s">
        <v>52</v>
      </c>
      <c r="AY338" s="2" t="s">
        <v>52</v>
      </c>
    </row>
    <row r="339" spans="1:51" ht="30" customHeight="1">
      <c r="A339" s="9"/>
      <c r="B339" s="9"/>
      <c r="C339" s="9"/>
      <c r="D339" s="9"/>
      <c r="E339" s="13"/>
      <c r="F339" s="14"/>
      <c r="G339" s="13"/>
      <c r="H339" s="14"/>
      <c r="I339" s="13"/>
      <c r="J339" s="14"/>
      <c r="K339" s="13"/>
      <c r="L339" s="14"/>
      <c r="M339" s="9"/>
    </row>
    <row r="340" spans="1:51" ht="30" customHeight="1">
      <c r="A340" s="154" t="s">
        <v>1037</v>
      </c>
      <c r="B340" s="154"/>
      <c r="C340" s="154"/>
      <c r="D340" s="154"/>
      <c r="E340" s="155"/>
      <c r="F340" s="156"/>
      <c r="G340" s="155"/>
      <c r="H340" s="156"/>
      <c r="I340" s="155"/>
      <c r="J340" s="156"/>
      <c r="K340" s="155"/>
      <c r="L340" s="156"/>
      <c r="M340" s="154"/>
      <c r="N340" s="1" t="s">
        <v>513</v>
      </c>
    </row>
    <row r="341" spans="1:51" ht="30" customHeight="1">
      <c r="A341" s="8" t="s">
        <v>1038</v>
      </c>
      <c r="B341" s="8" t="s">
        <v>577</v>
      </c>
      <c r="C341" s="8" t="s">
        <v>527</v>
      </c>
      <c r="D341" s="9">
        <v>0.25</v>
      </c>
      <c r="E341" s="13">
        <f>단가대비표!O106</f>
        <v>0</v>
      </c>
      <c r="F341" s="14">
        <f>TRUNC(E341*D341,1)</f>
        <v>0</v>
      </c>
      <c r="G341" s="13">
        <f>단가대비표!P106</f>
        <v>234297</v>
      </c>
      <c r="H341" s="14">
        <f>TRUNC(G341*D341,1)</f>
        <v>58574.2</v>
      </c>
      <c r="I341" s="13">
        <f>단가대비표!V106</f>
        <v>0</v>
      </c>
      <c r="J341" s="14">
        <f>TRUNC(I341*D341,1)</f>
        <v>0</v>
      </c>
      <c r="K341" s="13">
        <f>TRUNC(E341+G341+I341,1)</f>
        <v>234297</v>
      </c>
      <c r="L341" s="14">
        <f>TRUNC(F341+H341+J341,1)</f>
        <v>58574.2</v>
      </c>
      <c r="M341" s="8" t="s">
        <v>52</v>
      </c>
      <c r="N341" s="2" t="s">
        <v>513</v>
      </c>
      <c r="O341" s="2" t="s">
        <v>1039</v>
      </c>
      <c r="P341" s="2" t="s">
        <v>64</v>
      </c>
      <c r="Q341" s="2" t="s">
        <v>64</v>
      </c>
      <c r="R341" s="2" t="s">
        <v>63</v>
      </c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2" t="s">
        <v>52</v>
      </c>
      <c r="AW341" s="2" t="s">
        <v>1040</v>
      </c>
      <c r="AX341" s="2" t="s">
        <v>52</v>
      </c>
      <c r="AY341" s="2" t="s">
        <v>52</v>
      </c>
    </row>
    <row r="342" spans="1:51" ht="30" customHeight="1">
      <c r="A342" s="8" t="s">
        <v>525</v>
      </c>
      <c r="B342" s="8" t="s">
        <v>526</v>
      </c>
      <c r="C342" s="8" t="s">
        <v>527</v>
      </c>
      <c r="D342" s="9">
        <v>0.14000000000000001</v>
      </c>
      <c r="E342" s="13">
        <f>단가대비표!O104</f>
        <v>0</v>
      </c>
      <c r="F342" s="14">
        <f>TRUNC(E342*D342,1)</f>
        <v>0</v>
      </c>
      <c r="G342" s="13">
        <f>단가대비표!P104</f>
        <v>138290</v>
      </c>
      <c r="H342" s="14">
        <f>TRUNC(G342*D342,1)</f>
        <v>19360.599999999999</v>
      </c>
      <c r="I342" s="13">
        <f>단가대비표!V104</f>
        <v>0</v>
      </c>
      <c r="J342" s="14">
        <f>TRUNC(I342*D342,1)</f>
        <v>0</v>
      </c>
      <c r="K342" s="13">
        <f>TRUNC(E342+G342+I342,1)</f>
        <v>138290</v>
      </c>
      <c r="L342" s="14">
        <f>TRUNC(F342+H342+J342,1)</f>
        <v>19360.599999999999</v>
      </c>
      <c r="M342" s="8" t="s">
        <v>52</v>
      </c>
      <c r="N342" s="2" t="s">
        <v>513</v>
      </c>
      <c r="O342" s="2" t="s">
        <v>528</v>
      </c>
      <c r="P342" s="2" t="s">
        <v>64</v>
      </c>
      <c r="Q342" s="2" t="s">
        <v>64</v>
      </c>
      <c r="R342" s="2" t="s">
        <v>63</v>
      </c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2" t="s">
        <v>52</v>
      </c>
      <c r="AW342" s="2" t="s">
        <v>1041</v>
      </c>
      <c r="AX342" s="2" t="s">
        <v>52</v>
      </c>
      <c r="AY342" s="2" t="s">
        <v>52</v>
      </c>
    </row>
    <row r="343" spans="1:51" ht="30" customHeight="1">
      <c r="A343" s="8" t="s">
        <v>515</v>
      </c>
      <c r="B343" s="8" t="s">
        <v>52</v>
      </c>
      <c r="C343" s="8" t="s">
        <v>52</v>
      </c>
      <c r="D343" s="9"/>
      <c r="E343" s="13"/>
      <c r="F343" s="14">
        <f>TRUNC(SUMIF(N341:N342, N340, F341:F342),0)</f>
        <v>0</v>
      </c>
      <c r="G343" s="13"/>
      <c r="H343" s="14">
        <f>TRUNC(SUMIF(N341:N342, N340, H341:H342),0)</f>
        <v>77934</v>
      </c>
      <c r="I343" s="13"/>
      <c r="J343" s="14">
        <f>TRUNC(SUMIF(N341:N342, N340, J341:J342),0)</f>
        <v>0</v>
      </c>
      <c r="K343" s="13"/>
      <c r="L343" s="14">
        <f>F343+H343+J343</f>
        <v>77934</v>
      </c>
      <c r="M343" s="8" t="s">
        <v>52</v>
      </c>
      <c r="N343" s="2" t="s">
        <v>79</v>
      </c>
      <c r="O343" s="2" t="s">
        <v>79</v>
      </c>
      <c r="P343" s="2" t="s">
        <v>52</v>
      </c>
      <c r="Q343" s="2" t="s">
        <v>52</v>
      </c>
      <c r="R343" s="2" t="s">
        <v>52</v>
      </c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2" t="s">
        <v>52</v>
      </c>
      <c r="AW343" s="2" t="s">
        <v>52</v>
      </c>
      <c r="AX343" s="2" t="s">
        <v>52</v>
      </c>
      <c r="AY343" s="2" t="s">
        <v>52</v>
      </c>
    </row>
    <row r="344" spans="1:51" ht="30" customHeight="1">
      <c r="A344" s="9"/>
      <c r="B344" s="9"/>
      <c r="C344" s="9"/>
      <c r="D344" s="9"/>
      <c r="E344" s="13"/>
      <c r="F344" s="14"/>
      <c r="G344" s="13"/>
      <c r="H344" s="14"/>
      <c r="I344" s="13"/>
      <c r="J344" s="14"/>
      <c r="K344" s="13"/>
      <c r="L344" s="14"/>
      <c r="M344" s="9"/>
    </row>
    <row r="345" spans="1:51" ht="30" customHeight="1">
      <c r="A345" s="154" t="s">
        <v>1042</v>
      </c>
      <c r="B345" s="154"/>
      <c r="C345" s="154"/>
      <c r="D345" s="154"/>
      <c r="E345" s="155"/>
      <c r="F345" s="156"/>
      <c r="G345" s="155"/>
      <c r="H345" s="156"/>
      <c r="I345" s="155"/>
      <c r="J345" s="156"/>
      <c r="K345" s="155"/>
      <c r="L345" s="156"/>
      <c r="M345" s="154"/>
      <c r="N345" s="1" t="s">
        <v>553</v>
      </c>
    </row>
    <row r="346" spans="1:51" ht="30" customHeight="1">
      <c r="A346" s="8" t="s">
        <v>534</v>
      </c>
      <c r="B346" s="8" t="s">
        <v>526</v>
      </c>
      <c r="C346" s="8" t="s">
        <v>527</v>
      </c>
      <c r="D346" s="9">
        <v>0.14000000000000001</v>
      </c>
      <c r="E346" s="13">
        <f>단가대비표!O113</f>
        <v>0</v>
      </c>
      <c r="F346" s="14">
        <f>TRUNC(E346*D346,1)</f>
        <v>0</v>
      </c>
      <c r="G346" s="13">
        <f>단가대비표!P113</f>
        <v>216409</v>
      </c>
      <c r="H346" s="14">
        <f>TRUNC(G346*D346,1)</f>
        <v>30297.200000000001</v>
      </c>
      <c r="I346" s="13">
        <f>단가대비표!V113</f>
        <v>0</v>
      </c>
      <c r="J346" s="14">
        <f>TRUNC(I346*D346,1)</f>
        <v>0</v>
      </c>
      <c r="K346" s="13">
        <f t="shared" ref="K346:L348" si="67">TRUNC(E346+G346+I346,1)</f>
        <v>216409</v>
      </c>
      <c r="L346" s="14">
        <f t="shared" si="67"/>
        <v>30297.200000000001</v>
      </c>
      <c r="M346" s="8" t="s">
        <v>52</v>
      </c>
      <c r="N346" s="2" t="s">
        <v>553</v>
      </c>
      <c r="O346" s="2" t="s">
        <v>535</v>
      </c>
      <c r="P346" s="2" t="s">
        <v>64</v>
      </c>
      <c r="Q346" s="2" t="s">
        <v>64</v>
      </c>
      <c r="R346" s="2" t="s">
        <v>63</v>
      </c>
      <c r="S346" s="3"/>
      <c r="T346" s="3"/>
      <c r="U346" s="3"/>
      <c r="V346" s="3">
        <v>1</v>
      </c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2" t="s">
        <v>52</v>
      </c>
      <c r="AW346" s="2" t="s">
        <v>1043</v>
      </c>
      <c r="AX346" s="2" t="s">
        <v>52</v>
      </c>
      <c r="AY346" s="2" t="s">
        <v>52</v>
      </c>
    </row>
    <row r="347" spans="1:51" ht="30" customHeight="1">
      <c r="A347" s="8" t="s">
        <v>525</v>
      </c>
      <c r="B347" s="8" t="s">
        <v>526</v>
      </c>
      <c r="C347" s="8" t="s">
        <v>527</v>
      </c>
      <c r="D347" s="9">
        <v>0.16</v>
      </c>
      <c r="E347" s="13">
        <f>단가대비표!O104</f>
        <v>0</v>
      </c>
      <c r="F347" s="14">
        <f>TRUNC(E347*D347,1)</f>
        <v>0</v>
      </c>
      <c r="G347" s="13">
        <f>단가대비표!P104</f>
        <v>138290</v>
      </c>
      <c r="H347" s="14">
        <f>TRUNC(G347*D347,1)</f>
        <v>22126.400000000001</v>
      </c>
      <c r="I347" s="13">
        <f>단가대비표!V104</f>
        <v>0</v>
      </c>
      <c r="J347" s="14">
        <f>TRUNC(I347*D347,1)</f>
        <v>0</v>
      </c>
      <c r="K347" s="13">
        <f t="shared" si="67"/>
        <v>138290</v>
      </c>
      <c r="L347" s="14">
        <f t="shared" si="67"/>
        <v>22126.400000000001</v>
      </c>
      <c r="M347" s="8" t="s">
        <v>52</v>
      </c>
      <c r="N347" s="2" t="s">
        <v>553</v>
      </c>
      <c r="O347" s="2" t="s">
        <v>528</v>
      </c>
      <c r="P347" s="2" t="s">
        <v>64</v>
      </c>
      <c r="Q347" s="2" t="s">
        <v>64</v>
      </c>
      <c r="R347" s="2" t="s">
        <v>63</v>
      </c>
      <c r="S347" s="3"/>
      <c r="T347" s="3"/>
      <c r="U347" s="3"/>
      <c r="V347" s="3">
        <v>1</v>
      </c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2" t="s">
        <v>52</v>
      </c>
      <c r="AW347" s="2" t="s">
        <v>1044</v>
      </c>
      <c r="AX347" s="2" t="s">
        <v>52</v>
      </c>
      <c r="AY347" s="2" t="s">
        <v>52</v>
      </c>
    </row>
    <row r="348" spans="1:51" ht="30" customHeight="1">
      <c r="A348" s="8" t="s">
        <v>538</v>
      </c>
      <c r="B348" s="8" t="s">
        <v>539</v>
      </c>
      <c r="C348" s="8" t="s">
        <v>372</v>
      </c>
      <c r="D348" s="9">
        <v>1</v>
      </c>
      <c r="E348" s="13">
        <v>0</v>
      </c>
      <c r="F348" s="14">
        <f>TRUNC(E348*D348,1)</f>
        <v>0</v>
      </c>
      <c r="G348" s="13">
        <v>0</v>
      </c>
      <c r="H348" s="14">
        <f>TRUNC(G348*D348,1)</f>
        <v>0</v>
      </c>
      <c r="I348" s="13">
        <f>TRUNC(SUMIF(V346:V348, RIGHTB(O348, 1), H346:H348)*U348, 2)</f>
        <v>1048.47</v>
      </c>
      <c r="J348" s="14">
        <f>TRUNC(I348*D348,1)</f>
        <v>1048.4000000000001</v>
      </c>
      <c r="K348" s="13">
        <f t="shared" si="67"/>
        <v>1048.4000000000001</v>
      </c>
      <c r="L348" s="14">
        <f t="shared" si="67"/>
        <v>1048.4000000000001</v>
      </c>
      <c r="M348" s="8" t="s">
        <v>52</v>
      </c>
      <c r="N348" s="2" t="s">
        <v>553</v>
      </c>
      <c r="O348" s="2" t="s">
        <v>540</v>
      </c>
      <c r="P348" s="2" t="s">
        <v>64</v>
      </c>
      <c r="Q348" s="2" t="s">
        <v>64</v>
      </c>
      <c r="R348" s="2" t="s">
        <v>64</v>
      </c>
      <c r="S348" s="3">
        <v>1</v>
      </c>
      <c r="T348" s="3">
        <v>2</v>
      </c>
      <c r="U348" s="3">
        <v>0.02</v>
      </c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2" t="s">
        <v>52</v>
      </c>
      <c r="AW348" s="2" t="s">
        <v>1045</v>
      </c>
      <c r="AX348" s="2" t="s">
        <v>52</v>
      </c>
      <c r="AY348" s="2" t="s">
        <v>52</v>
      </c>
    </row>
    <row r="349" spans="1:51" ht="30" customHeight="1">
      <c r="A349" s="8" t="s">
        <v>515</v>
      </c>
      <c r="B349" s="8" t="s">
        <v>52</v>
      </c>
      <c r="C349" s="8" t="s">
        <v>52</v>
      </c>
      <c r="D349" s="9"/>
      <c r="E349" s="13"/>
      <c r="F349" s="14">
        <f>TRUNC(SUMIF(N346:N348, N345, F346:F348),0)</f>
        <v>0</v>
      </c>
      <c r="G349" s="13"/>
      <c r="H349" s="14">
        <f>TRUNC(SUMIF(N346:N348, N345, H346:H348),0)</f>
        <v>52423</v>
      </c>
      <c r="I349" s="13"/>
      <c r="J349" s="14">
        <f>TRUNC(SUMIF(N346:N348, N345, J346:J348),0)</f>
        <v>1048</v>
      </c>
      <c r="K349" s="13"/>
      <c r="L349" s="14">
        <f>F349+H349+J349</f>
        <v>53471</v>
      </c>
      <c r="M349" s="8" t="s">
        <v>52</v>
      </c>
      <c r="N349" s="2" t="s">
        <v>79</v>
      </c>
      <c r="O349" s="2" t="s">
        <v>79</v>
      </c>
      <c r="P349" s="2" t="s">
        <v>52</v>
      </c>
      <c r="Q349" s="2" t="s">
        <v>52</v>
      </c>
      <c r="R349" s="2" t="s">
        <v>52</v>
      </c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2" t="s">
        <v>52</v>
      </c>
      <c r="AW349" s="2" t="s">
        <v>52</v>
      </c>
      <c r="AX349" s="2" t="s">
        <v>52</v>
      </c>
      <c r="AY349" s="2" t="s">
        <v>52</v>
      </c>
    </row>
    <row r="350" spans="1:51" ht="30" customHeight="1">
      <c r="A350" s="9"/>
      <c r="B350" s="9"/>
      <c r="C350" s="9"/>
      <c r="D350" s="9"/>
      <c r="E350" s="13"/>
      <c r="F350" s="14"/>
      <c r="G350" s="13"/>
      <c r="H350" s="14"/>
      <c r="I350" s="13"/>
      <c r="J350" s="14"/>
      <c r="K350" s="13"/>
      <c r="L350" s="14"/>
      <c r="M350" s="9"/>
    </row>
    <row r="351" spans="1:51" ht="30" customHeight="1">
      <c r="A351" s="154" t="s">
        <v>1046</v>
      </c>
      <c r="B351" s="154"/>
      <c r="C351" s="154"/>
      <c r="D351" s="154"/>
      <c r="E351" s="155"/>
      <c r="F351" s="156"/>
      <c r="G351" s="155"/>
      <c r="H351" s="156"/>
      <c r="I351" s="155"/>
      <c r="J351" s="156"/>
      <c r="K351" s="155"/>
      <c r="L351" s="156"/>
      <c r="M351" s="154"/>
      <c r="N351" s="1" t="s">
        <v>562</v>
      </c>
    </row>
    <row r="352" spans="1:51" ht="30" customHeight="1">
      <c r="A352" s="8" t="s">
        <v>1048</v>
      </c>
      <c r="B352" s="8" t="s">
        <v>1049</v>
      </c>
      <c r="C352" s="8" t="s">
        <v>458</v>
      </c>
      <c r="D352" s="9">
        <v>5</v>
      </c>
      <c r="E352" s="13">
        <f>단가대비표!O67</f>
        <v>1220</v>
      </c>
      <c r="F352" s="14">
        <f>TRUNC(E352*D352,1)</f>
        <v>6100</v>
      </c>
      <c r="G352" s="13">
        <f>단가대비표!P67</f>
        <v>0</v>
      </c>
      <c r="H352" s="14">
        <f>TRUNC(G352*D352,1)</f>
        <v>0</v>
      </c>
      <c r="I352" s="13">
        <f>단가대비표!V67</f>
        <v>0</v>
      </c>
      <c r="J352" s="14">
        <f>TRUNC(I352*D352,1)</f>
        <v>0</v>
      </c>
      <c r="K352" s="13">
        <f t="shared" ref="K352:L354" si="68">TRUNC(E352+G352+I352,1)</f>
        <v>1220</v>
      </c>
      <c r="L352" s="14">
        <f t="shared" si="68"/>
        <v>6100</v>
      </c>
      <c r="M352" s="8" t="s">
        <v>52</v>
      </c>
      <c r="N352" s="2" t="s">
        <v>562</v>
      </c>
      <c r="O352" s="2" t="s">
        <v>1050</v>
      </c>
      <c r="P352" s="2" t="s">
        <v>64</v>
      </c>
      <c r="Q352" s="2" t="s">
        <v>64</v>
      </c>
      <c r="R352" s="2" t="s">
        <v>63</v>
      </c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2" t="s">
        <v>52</v>
      </c>
      <c r="AW352" s="2" t="s">
        <v>1051</v>
      </c>
      <c r="AX352" s="2" t="s">
        <v>52</v>
      </c>
      <c r="AY352" s="2" t="s">
        <v>52</v>
      </c>
    </row>
    <row r="353" spans="1:51" ht="30" customHeight="1">
      <c r="A353" s="8" t="s">
        <v>1052</v>
      </c>
      <c r="B353" s="8" t="s">
        <v>1053</v>
      </c>
      <c r="C353" s="8" t="s">
        <v>432</v>
      </c>
      <c r="D353" s="9">
        <v>1</v>
      </c>
      <c r="E353" s="13">
        <f>일위대가목록!F63</f>
        <v>5663</v>
      </c>
      <c r="F353" s="14">
        <f>TRUNC(E353*D353,1)</f>
        <v>5663</v>
      </c>
      <c r="G353" s="13">
        <f>일위대가목록!H63</f>
        <v>283150</v>
      </c>
      <c r="H353" s="14">
        <f>TRUNC(G353*D353,1)</f>
        <v>283150</v>
      </c>
      <c r="I353" s="13">
        <f>일위대가목록!J63</f>
        <v>0</v>
      </c>
      <c r="J353" s="14">
        <f>TRUNC(I353*D353,1)</f>
        <v>0</v>
      </c>
      <c r="K353" s="13">
        <f t="shared" si="68"/>
        <v>288813</v>
      </c>
      <c r="L353" s="14">
        <f t="shared" si="68"/>
        <v>288813</v>
      </c>
      <c r="M353" s="8" t="s">
        <v>1054</v>
      </c>
      <c r="N353" s="2" t="s">
        <v>562</v>
      </c>
      <c r="O353" s="2" t="s">
        <v>1055</v>
      </c>
      <c r="P353" s="2" t="s">
        <v>63</v>
      </c>
      <c r="Q353" s="2" t="s">
        <v>64</v>
      </c>
      <c r="R353" s="2" t="s">
        <v>64</v>
      </c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2" t="s">
        <v>52</v>
      </c>
      <c r="AW353" s="2" t="s">
        <v>1056</v>
      </c>
      <c r="AX353" s="2" t="s">
        <v>52</v>
      </c>
      <c r="AY353" s="2" t="s">
        <v>52</v>
      </c>
    </row>
    <row r="354" spans="1:51" ht="30" customHeight="1">
      <c r="A354" s="8" t="s">
        <v>1057</v>
      </c>
      <c r="B354" s="8" t="s">
        <v>1053</v>
      </c>
      <c r="C354" s="8" t="s">
        <v>432</v>
      </c>
      <c r="D354" s="9">
        <v>1</v>
      </c>
      <c r="E354" s="13">
        <f>일위대가목록!F64</f>
        <v>0</v>
      </c>
      <c r="F354" s="14">
        <f>TRUNC(E354*D354,1)</f>
        <v>0</v>
      </c>
      <c r="G354" s="13">
        <f>일위대가목록!H64</f>
        <v>466192</v>
      </c>
      <c r="H354" s="14">
        <f>TRUNC(G354*D354,1)</f>
        <v>466192</v>
      </c>
      <c r="I354" s="13">
        <f>일위대가목록!J64</f>
        <v>0</v>
      </c>
      <c r="J354" s="14">
        <f>TRUNC(I354*D354,1)</f>
        <v>0</v>
      </c>
      <c r="K354" s="13">
        <f t="shared" si="68"/>
        <v>466192</v>
      </c>
      <c r="L354" s="14">
        <f t="shared" si="68"/>
        <v>466192</v>
      </c>
      <c r="M354" s="8" t="s">
        <v>1058</v>
      </c>
      <c r="N354" s="2" t="s">
        <v>562</v>
      </c>
      <c r="O354" s="2" t="s">
        <v>1059</v>
      </c>
      <c r="P354" s="2" t="s">
        <v>63</v>
      </c>
      <c r="Q354" s="2" t="s">
        <v>64</v>
      </c>
      <c r="R354" s="2" t="s">
        <v>64</v>
      </c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2" t="s">
        <v>52</v>
      </c>
      <c r="AW354" s="2" t="s">
        <v>1060</v>
      </c>
      <c r="AX354" s="2" t="s">
        <v>52</v>
      </c>
      <c r="AY354" s="2" t="s">
        <v>52</v>
      </c>
    </row>
    <row r="355" spans="1:51" ht="30" customHeight="1">
      <c r="A355" s="8" t="s">
        <v>515</v>
      </c>
      <c r="B355" s="8" t="s">
        <v>52</v>
      </c>
      <c r="C355" s="8" t="s">
        <v>52</v>
      </c>
      <c r="D355" s="9"/>
      <c r="E355" s="13"/>
      <c r="F355" s="14">
        <f>TRUNC(SUMIF(N352:N354, N351, F352:F354),0)</f>
        <v>11763</v>
      </c>
      <c r="G355" s="13"/>
      <c r="H355" s="14">
        <f>TRUNC(SUMIF(N352:N354, N351, H352:H354),0)</f>
        <v>749342</v>
      </c>
      <c r="I355" s="13"/>
      <c r="J355" s="14">
        <f>TRUNC(SUMIF(N352:N354, N351, J352:J354),0)</f>
        <v>0</v>
      </c>
      <c r="K355" s="13"/>
      <c r="L355" s="14">
        <f>F355+H355+J355</f>
        <v>761105</v>
      </c>
      <c r="M355" s="8" t="s">
        <v>52</v>
      </c>
      <c r="N355" s="2" t="s">
        <v>79</v>
      </c>
      <c r="O355" s="2" t="s">
        <v>79</v>
      </c>
      <c r="P355" s="2" t="s">
        <v>52</v>
      </c>
      <c r="Q355" s="2" t="s">
        <v>52</v>
      </c>
      <c r="R355" s="2" t="s">
        <v>52</v>
      </c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2" t="s">
        <v>52</v>
      </c>
      <c r="AW355" s="2" t="s">
        <v>52</v>
      </c>
      <c r="AX355" s="2" t="s">
        <v>52</v>
      </c>
      <c r="AY355" s="2" t="s">
        <v>52</v>
      </c>
    </row>
    <row r="356" spans="1:51" ht="30" customHeight="1">
      <c r="A356" s="9"/>
      <c r="B356" s="9"/>
      <c r="C356" s="9"/>
      <c r="D356" s="9"/>
      <c r="E356" s="13"/>
      <c r="F356" s="14"/>
      <c r="G356" s="13"/>
      <c r="H356" s="14"/>
      <c r="I356" s="13"/>
      <c r="J356" s="14"/>
      <c r="K356" s="13"/>
      <c r="L356" s="14"/>
      <c r="M356" s="9"/>
    </row>
    <row r="357" spans="1:51" ht="30" customHeight="1">
      <c r="A357" s="154" t="s">
        <v>1061</v>
      </c>
      <c r="B357" s="154"/>
      <c r="C357" s="154"/>
      <c r="D357" s="154"/>
      <c r="E357" s="155"/>
      <c r="F357" s="156"/>
      <c r="G357" s="155"/>
      <c r="H357" s="156"/>
      <c r="I357" s="155"/>
      <c r="J357" s="156"/>
      <c r="K357" s="155"/>
      <c r="L357" s="156"/>
      <c r="M357" s="154"/>
      <c r="N357" s="1" t="s">
        <v>567</v>
      </c>
    </row>
    <row r="358" spans="1:51" ht="30" customHeight="1">
      <c r="A358" s="8" t="s">
        <v>518</v>
      </c>
      <c r="B358" s="8" t="s">
        <v>1062</v>
      </c>
      <c r="C358" s="8" t="s">
        <v>1063</v>
      </c>
      <c r="D358" s="9">
        <v>11</v>
      </c>
      <c r="E358" s="13">
        <f>단가대비표!O102</f>
        <v>0</v>
      </c>
      <c r="F358" s="14">
        <f>TRUNC(E358*D358,1)</f>
        <v>0</v>
      </c>
      <c r="G358" s="13">
        <f>단가대비표!P102</f>
        <v>0</v>
      </c>
      <c r="H358" s="14">
        <f>TRUNC(G358*D358,1)</f>
        <v>0</v>
      </c>
      <c r="I358" s="13">
        <f>단가대비표!V102</f>
        <v>87</v>
      </c>
      <c r="J358" s="14">
        <f>TRUNC(I358*D358,1)</f>
        <v>957</v>
      </c>
      <c r="K358" s="13">
        <f t="shared" ref="K358:L362" si="69">TRUNC(E358+G358+I358,1)</f>
        <v>87</v>
      </c>
      <c r="L358" s="14">
        <f t="shared" si="69"/>
        <v>957</v>
      </c>
      <c r="M358" s="8" t="s">
        <v>52</v>
      </c>
      <c r="N358" s="2" t="s">
        <v>567</v>
      </c>
      <c r="O358" s="2" t="s">
        <v>1064</v>
      </c>
      <c r="P358" s="2" t="s">
        <v>64</v>
      </c>
      <c r="Q358" s="2" t="s">
        <v>64</v>
      </c>
      <c r="R358" s="2" t="s">
        <v>63</v>
      </c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2" t="s">
        <v>52</v>
      </c>
      <c r="AW358" s="2" t="s">
        <v>1065</v>
      </c>
      <c r="AX358" s="2" t="s">
        <v>52</v>
      </c>
      <c r="AY358" s="2" t="s">
        <v>52</v>
      </c>
    </row>
    <row r="359" spans="1:51" ht="30" customHeight="1">
      <c r="A359" s="8" t="s">
        <v>1066</v>
      </c>
      <c r="B359" s="8" t="s">
        <v>1067</v>
      </c>
      <c r="C359" s="8" t="s">
        <v>458</v>
      </c>
      <c r="D359" s="9">
        <v>1.5</v>
      </c>
      <c r="E359" s="13">
        <f>단가대비표!O19</f>
        <v>2290</v>
      </c>
      <c r="F359" s="14">
        <f>TRUNC(E359*D359,1)</f>
        <v>3435</v>
      </c>
      <c r="G359" s="13">
        <f>단가대비표!P19</f>
        <v>0</v>
      </c>
      <c r="H359" s="14">
        <f>TRUNC(G359*D359,1)</f>
        <v>0</v>
      </c>
      <c r="I359" s="13">
        <f>단가대비표!V19</f>
        <v>0</v>
      </c>
      <c r="J359" s="14">
        <f>TRUNC(I359*D359,1)</f>
        <v>0</v>
      </c>
      <c r="K359" s="13">
        <f t="shared" si="69"/>
        <v>2290</v>
      </c>
      <c r="L359" s="14">
        <f t="shared" si="69"/>
        <v>3435</v>
      </c>
      <c r="M359" s="8" t="s">
        <v>52</v>
      </c>
      <c r="N359" s="2" t="s">
        <v>567</v>
      </c>
      <c r="O359" s="2" t="s">
        <v>1068</v>
      </c>
      <c r="P359" s="2" t="s">
        <v>64</v>
      </c>
      <c r="Q359" s="2" t="s">
        <v>64</v>
      </c>
      <c r="R359" s="2" t="s">
        <v>63</v>
      </c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2" t="s">
        <v>52</v>
      </c>
      <c r="AW359" s="2" t="s">
        <v>1069</v>
      </c>
      <c r="AX359" s="2" t="s">
        <v>52</v>
      </c>
      <c r="AY359" s="2" t="s">
        <v>52</v>
      </c>
    </row>
    <row r="360" spans="1:51" ht="30" customHeight="1">
      <c r="A360" s="8" t="s">
        <v>1070</v>
      </c>
      <c r="B360" s="8" t="s">
        <v>577</v>
      </c>
      <c r="C360" s="8" t="s">
        <v>527</v>
      </c>
      <c r="D360" s="9">
        <v>0.1</v>
      </c>
      <c r="E360" s="13">
        <f>단가대비표!O112</f>
        <v>0</v>
      </c>
      <c r="F360" s="14">
        <f>TRUNC(E360*D360,1)</f>
        <v>0</v>
      </c>
      <c r="G360" s="13">
        <f>단가대비표!P112</f>
        <v>223094</v>
      </c>
      <c r="H360" s="14">
        <f>TRUNC(G360*D360,1)</f>
        <v>22309.4</v>
      </c>
      <c r="I360" s="13">
        <f>단가대비표!V112</f>
        <v>0</v>
      </c>
      <c r="J360" s="14">
        <f>TRUNC(I360*D360,1)</f>
        <v>0</v>
      </c>
      <c r="K360" s="13">
        <f t="shared" si="69"/>
        <v>223094</v>
      </c>
      <c r="L360" s="14">
        <f t="shared" si="69"/>
        <v>22309.4</v>
      </c>
      <c r="M360" s="8" t="s">
        <v>52</v>
      </c>
      <c r="N360" s="2" t="s">
        <v>567</v>
      </c>
      <c r="O360" s="2" t="s">
        <v>1071</v>
      </c>
      <c r="P360" s="2" t="s">
        <v>64</v>
      </c>
      <c r="Q360" s="2" t="s">
        <v>64</v>
      </c>
      <c r="R360" s="2" t="s">
        <v>63</v>
      </c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2" t="s">
        <v>52</v>
      </c>
      <c r="AW360" s="2" t="s">
        <v>1072</v>
      </c>
      <c r="AX360" s="2" t="s">
        <v>52</v>
      </c>
      <c r="AY360" s="2" t="s">
        <v>52</v>
      </c>
    </row>
    <row r="361" spans="1:51" ht="30" customHeight="1">
      <c r="A361" s="8" t="s">
        <v>544</v>
      </c>
      <c r="B361" s="8" t="s">
        <v>526</v>
      </c>
      <c r="C361" s="8" t="s">
        <v>527</v>
      </c>
      <c r="D361" s="9">
        <v>0.03</v>
      </c>
      <c r="E361" s="13">
        <f>단가대비표!O105</f>
        <v>0</v>
      </c>
      <c r="F361" s="14">
        <f>TRUNC(E361*D361,1)</f>
        <v>0</v>
      </c>
      <c r="G361" s="13">
        <f>단가대비표!P105</f>
        <v>166063</v>
      </c>
      <c r="H361" s="14">
        <f>TRUNC(G361*D361,1)</f>
        <v>4981.8</v>
      </c>
      <c r="I361" s="13">
        <f>단가대비표!V105</f>
        <v>0</v>
      </c>
      <c r="J361" s="14">
        <f>TRUNC(I361*D361,1)</f>
        <v>0</v>
      </c>
      <c r="K361" s="13">
        <f t="shared" si="69"/>
        <v>166063</v>
      </c>
      <c r="L361" s="14">
        <f t="shared" si="69"/>
        <v>4981.8</v>
      </c>
      <c r="M361" s="8" t="s">
        <v>52</v>
      </c>
      <c r="N361" s="2" t="s">
        <v>567</v>
      </c>
      <c r="O361" s="2" t="s">
        <v>545</v>
      </c>
      <c r="P361" s="2" t="s">
        <v>64</v>
      </c>
      <c r="Q361" s="2" t="s">
        <v>64</v>
      </c>
      <c r="R361" s="2" t="s">
        <v>63</v>
      </c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2" t="s">
        <v>52</v>
      </c>
      <c r="AW361" s="2" t="s">
        <v>1073</v>
      </c>
      <c r="AX361" s="2" t="s">
        <v>52</v>
      </c>
      <c r="AY361" s="2" t="s">
        <v>52</v>
      </c>
    </row>
    <row r="362" spans="1:51" ht="30" customHeight="1">
      <c r="A362" s="8" t="s">
        <v>1074</v>
      </c>
      <c r="B362" s="8" t="s">
        <v>1075</v>
      </c>
      <c r="C362" s="8" t="s">
        <v>985</v>
      </c>
      <c r="D362" s="9">
        <v>1.73</v>
      </c>
      <c r="E362" s="13">
        <f>일위대가목록!F65</f>
        <v>0</v>
      </c>
      <c r="F362" s="14">
        <f>TRUNC(E362*D362,1)</f>
        <v>0</v>
      </c>
      <c r="G362" s="13">
        <f>일위대가목록!H65</f>
        <v>0</v>
      </c>
      <c r="H362" s="14">
        <f>TRUNC(G362*D362,1)</f>
        <v>0</v>
      </c>
      <c r="I362" s="13">
        <f>일위대가목록!J65</f>
        <v>137</v>
      </c>
      <c r="J362" s="14">
        <f>TRUNC(I362*D362,1)</f>
        <v>237</v>
      </c>
      <c r="K362" s="13">
        <f t="shared" si="69"/>
        <v>137</v>
      </c>
      <c r="L362" s="14">
        <f t="shared" si="69"/>
        <v>237</v>
      </c>
      <c r="M362" s="8" t="s">
        <v>1076</v>
      </c>
      <c r="N362" s="2" t="s">
        <v>567</v>
      </c>
      <c r="O362" s="2" t="s">
        <v>1077</v>
      </c>
      <c r="P362" s="2" t="s">
        <v>63</v>
      </c>
      <c r="Q362" s="2" t="s">
        <v>64</v>
      </c>
      <c r="R362" s="2" t="s">
        <v>64</v>
      </c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2" t="s">
        <v>52</v>
      </c>
      <c r="AW362" s="2" t="s">
        <v>1078</v>
      </c>
      <c r="AX362" s="2" t="s">
        <v>52</v>
      </c>
      <c r="AY362" s="2" t="s">
        <v>52</v>
      </c>
    </row>
    <row r="363" spans="1:51" ht="30" customHeight="1">
      <c r="A363" s="8" t="s">
        <v>515</v>
      </c>
      <c r="B363" s="8" t="s">
        <v>52</v>
      </c>
      <c r="C363" s="8" t="s">
        <v>52</v>
      </c>
      <c r="D363" s="9"/>
      <c r="E363" s="13"/>
      <c r="F363" s="14">
        <f>TRUNC(SUMIF(N358:N362, N357, F358:F362),0)</f>
        <v>3435</v>
      </c>
      <c r="G363" s="13"/>
      <c r="H363" s="14">
        <f>TRUNC(SUMIF(N358:N362, N357, H358:H362),0)</f>
        <v>27291</v>
      </c>
      <c r="I363" s="13"/>
      <c r="J363" s="14">
        <f>TRUNC(SUMIF(N358:N362, N357, J358:J362),0)</f>
        <v>1194</v>
      </c>
      <c r="K363" s="13"/>
      <c r="L363" s="14">
        <f>F363+H363+J363</f>
        <v>31920</v>
      </c>
      <c r="M363" s="8" t="s">
        <v>52</v>
      </c>
      <c r="N363" s="2" t="s">
        <v>79</v>
      </c>
      <c r="O363" s="2" t="s">
        <v>79</v>
      </c>
      <c r="P363" s="2" t="s">
        <v>52</v>
      </c>
      <c r="Q363" s="2" t="s">
        <v>52</v>
      </c>
      <c r="R363" s="2" t="s">
        <v>52</v>
      </c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2" t="s">
        <v>52</v>
      </c>
      <c r="AW363" s="2" t="s">
        <v>52</v>
      </c>
      <c r="AX363" s="2" t="s">
        <v>52</v>
      </c>
      <c r="AY363" s="2" t="s">
        <v>52</v>
      </c>
    </row>
    <row r="364" spans="1:51" ht="30" customHeight="1">
      <c r="A364" s="9"/>
      <c r="B364" s="9"/>
      <c r="C364" s="9"/>
      <c r="D364" s="9"/>
      <c r="E364" s="13"/>
      <c r="F364" s="14"/>
      <c r="G364" s="13"/>
      <c r="H364" s="14"/>
      <c r="I364" s="13"/>
      <c r="J364" s="14"/>
      <c r="K364" s="13"/>
      <c r="L364" s="14"/>
      <c r="M364" s="9"/>
    </row>
    <row r="365" spans="1:51" ht="30" customHeight="1">
      <c r="A365" s="154" t="s">
        <v>1079</v>
      </c>
      <c r="B365" s="154"/>
      <c r="C365" s="154"/>
      <c r="D365" s="154"/>
      <c r="E365" s="155"/>
      <c r="F365" s="156"/>
      <c r="G365" s="155"/>
      <c r="H365" s="156"/>
      <c r="I365" s="155"/>
      <c r="J365" s="156"/>
      <c r="K365" s="155"/>
      <c r="L365" s="156"/>
      <c r="M365" s="154"/>
      <c r="N365" s="1" t="s">
        <v>572</v>
      </c>
    </row>
    <row r="366" spans="1:51" ht="30" customHeight="1">
      <c r="A366" s="8" t="s">
        <v>1081</v>
      </c>
      <c r="B366" s="8" t="s">
        <v>945</v>
      </c>
      <c r="C366" s="8" t="s">
        <v>68</v>
      </c>
      <c r="D366" s="9">
        <v>1</v>
      </c>
      <c r="E366" s="13">
        <f>일위대가목록!F66</f>
        <v>13279</v>
      </c>
      <c r="F366" s="14">
        <f>TRUNC(E366*D366,1)</f>
        <v>13279</v>
      </c>
      <c r="G366" s="13">
        <f>일위대가목록!H66</f>
        <v>0</v>
      </c>
      <c r="H366" s="14">
        <f>TRUNC(G366*D366,1)</f>
        <v>0</v>
      </c>
      <c r="I366" s="13">
        <f>일위대가목록!J66</f>
        <v>0</v>
      </c>
      <c r="J366" s="14">
        <f>TRUNC(I366*D366,1)</f>
        <v>0</v>
      </c>
      <c r="K366" s="13">
        <f>TRUNC(E366+G366+I366,1)</f>
        <v>13279</v>
      </c>
      <c r="L366" s="14">
        <f>TRUNC(F366+H366+J366,1)</f>
        <v>13279</v>
      </c>
      <c r="M366" s="8" t="s">
        <v>1082</v>
      </c>
      <c r="N366" s="2" t="s">
        <v>572</v>
      </c>
      <c r="O366" s="2" t="s">
        <v>1083</v>
      </c>
      <c r="P366" s="2" t="s">
        <v>63</v>
      </c>
      <c r="Q366" s="2" t="s">
        <v>64</v>
      </c>
      <c r="R366" s="2" t="s">
        <v>64</v>
      </c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2" t="s">
        <v>52</v>
      </c>
      <c r="AW366" s="2" t="s">
        <v>1084</v>
      </c>
      <c r="AX366" s="2" t="s">
        <v>52</v>
      </c>
      <c r="AY366" s="2" t="s">
        <v>52</v>
      </c>
    </row>
    <row r="367" spans="1:51" ht="30" customHeight="1">
      <c r="A367" s="8" t="s">
        <v>1085</v>
      </c>
      <c r="B367" s="8" t="s">
        <v>1086</v>
      </c>
      <c r="C367" s="8" t="s">
        <v>68</v>
      </c>
      <c r="D367" s="9">
        <v>1</v>
      </c>
      <c r="E367" s="13">
        <f>일위대가목록!F67</f>
        <v>0</v>
      </c>
      <c r="F367" s="14">
        <f>TRUNC(E367*D367,1)</f>
        <v>0</v>
      </c>
      <c r="G367" s="13">
        <f>일위대가목록!H67</f>
        <v>54945</v>
      </c>
      <c r="H367" s="14">
        <f>TRUNC(G367*D367,1)</f>
        <v>54945</v>
      </c>
      <c r="I367" s="13">
        <f>일위대가목록!J67</f>
        <v>457</v>
      </c>
      <c r="J367" s="14">
        <f>TRUNC(I367*D367,1)</f>
        <v>457</v>
      </c>
      <c r="K367" s="13">
        <f>TRUNC(E367+G367+I367,1)</f>
        <v>55402</v>
      </c>
      <c r="L367" s="14">
        <f>TRUNC(F367+H367+J367,1)</f>
        <v>55402</v>
      </c>
      <c r="M367" s="8" t="s">
        <v>1087</v>
      </c>
      <c r="N367" s="2" t="s">
        <v>572</v>
      </c>
      <c r="O367" s="2" t="s">
        <v>1088</v>
      </c>
      <c r="P367" s="2" t="s">
        <v>63</v>
      </c>
      <c r="Q367" s="2" t="s">
        <v>64</v>
      </c>
      <c r="R367" s="2" t="s">
        <v>64</v>
      </c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2" t="s">
        <v>52</v>
      </c>
      <c r="AW367" s="2" t="s">
        <v>1089</v>
      </c>
      <c r="AX367" s="2" t="s">
        <v>52</v>
      </c>
      <c r="AY367" s="2" t="s">
        <v>52</v>
      </c>
    </row>
    <row r="368" spans="1:51" ht="30" customHeight="1">
      <c r="A368" s="8" t="s">
        <v>515</v>
      </c>
      <c r="B368" s="8" t="s">
        <v>52</v>
      </c>
      <c r="C368" s="8" t="s">
        <v>52</v>
      </c>
      <c r="D368" s="9"/>
      <c r="E368" s="13"/>
      <c r="F368" s="14">
        <f>TRUNC(SUMIF(N366:N367, N365, F366:F367),0)</f>
        <v>13279</v>
      </c>
      <c r="G368" s="13"/>
      <c r="H368" s="14">
        <f>TRUNC(SUMIF(N366:N367, N365, H366:H367),0)</f>
        <v>54945</v>
      </c>
      <c r="I368" s="13"/>
      <c r="J368" s="14">
        <f>TRUNC(SUMIF(N366:N367, N365, J366:J367),0)</f>
        <v>457</v>
      </c>
      <c r="K368" s="13"/>
      <c r="L368" s="14">
        <f>F368+H368+J368</f>
        <v>68681</v>
      </c>
      <c r="M368" s="8" t="s">
        <v>52</v>
      </c>
      <c r="N368" s="2" t="s">
        <v>79</v>
      </c>
      <c r="O368" s="2" t="s">
        <v>79</v>
      </c>
      <c r="P368" s="2" t="s">
        <v>52</v>
      </c>
      <c r="Q368" s="2" t="s">
        <v>52</v>
      </c>
      <c r="R368" s="2" t="s">
        <v>52</v>
      </c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2" t="s">
        <v>52</v>
      </c>
      <c r="AW368" s="2" t="s">
        <v>52</v>
      </c>
      <c r="AX368" s="2" t="s">
        <v>52</v>
      </c>
      <c r="AY368" s="2" t="s">
        <v>52</v>
      </c>
    </row>
    <row r="369" spans="1:51" ht="30" customHeight="1">
      <c r="A369" s="9"/>
      <c r="B369" s="9"/>
      <c r="C369" s="9"/>
      <c r="D369" s="9"/>
      <c r="E369" s="13"/>
      <c r="F369" s="14"/>
      <c r="G369" s="13"/>
      <c r="H369" s="14"/>
      <c r="I369" s="13"/>
      <c r="J369" s="14"/>
      <c r="K369" s="13"/>
      <c r="L369" s="14"/>
      <c r="M369" s="9"/>
    </row>
    <row r="370" spans="1:51" ht="30" customHeight="1">
      <c r="A370" s="154" t="s">
        <v>1090</v>
      </c>
      <c r="B370" s="154"/>
      <c r="C370" s="154"/>
      <c r="D370" s="154"/>
      <c r="E370" s="155"/>
      <c r="F370" s="156"/>
      <c r="G370" s="155"/>
      <c r="H370" s="156"/>
      <c r="I370" s="155"/>
      <c r="J370" s="156"/>
      <c r="K370" s="155"/>
      <c r="L370" s="156"/>
      <c r="M370" s="154"/>
      <c r="N370" s="1" t="s">
        <v>1055</v>
      </c>
    </row>
    <row r="371" spans="1:51" ht="30" customHeight="1">
      <c r="A371" s="8" t="s">
        <v>1091</v>
      </c>
      <c r="B371" s="8" t="s">
        <v>577</v>
      </c>
      <c r="C371" s="8" t="s">
        <v>527</v>
      </c>
      <c r="D371" s="9">
        <v>1.07</v>
      </c>
      <c r="E371" s="13">
        <f>단가대비표!O108</f>
        <v>0</v>
      </c>
      <c r="F371" s="14">
        <f>TRUNC(E371*D371,1)</f>
        <v>0</v>
      </c>
      <c r="G371" s="13">
        <f>단가대비표!P108</f>
        <v>219392</v>
      </c>
      <c r="H371" s="14">
        <f>TRUNC(G371*D371,1)</f>
        <v>234749.4</v>
      </c>
      <c r="I371" s="13">
        <f>단가대비표!V108</f>
        <v>0</v>
      </c>
      <c r="J371" s="14">
        <f>TRUNC(I371*D371,1)</f>
        <v>0</v>
      </c>
      <c r="K371" s="13">
        <f t="shared" ref="K371:L373" si="70">TRUNC(E371+G371+I371,1)</f>
        <v>219392</v>
      </c>
      <c r="L371" s="14">
        <f t="shared" si="70"/>
        <v>234749.4</v>
      </c>
      <c r="M371" s="8" t="s">
        <v>52</v>
      </c>
      <c r="N371" s="2" t="s">
        <v>1055</v>
      </c>
      <c r="O371" s="2" t="s">
        <v>1092</v>
      </c>
      <c r="P371" s="2" t="s">
        <v>64</v>
      </c>
      <c r="Q371" s="2" t="s">
        <v>64</v>
      </c>
      <c r="R371" s="2" t="s">
        <v>63</v>
      </c>
      <c r="S371" s="3"/>
      <c r="T371" s="3"/>
      <c r="U371" s="3"/>
      <c r="V371" s="3">
        <v>1</v>
      </c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2" t="s">
        <v>52</v>
      </c>
      <c r="AW371" s="2" t="s">
        <v>1093</v>
      </c>
      <c r="AX371" s="2" t="s">
        <v>52</v>
      </c>
      <c r="AY371" s="2" t="s">
        <v>52</v>
      </c>
    </row>
    <row r="372" spans="1:51" ht="30" customHeight="1">
      <c r="A372" s="8" t="s">
        <v>525</v>
      </c>
      <c r="B372" s="8" t="s">
        <v>526</v>
      </c>
      <c r="C372" s="8" t="s">
        <v>527</v>
      </c>
      <c r="D372" s="9">
        <v>0.35</v>
      </c>
      <c r="E372" s="13">
        <f>단가대비표!O104</f>
        <v>0</v>
      </c>
      <c r="F372" s="14">
        <f>TRUNC(E372*D372,1)</f>
        <v>0</v>
      </c>
      <c r="G372" s="13">
        <f>단가대비표!P104</f>
        <v>138290</v>
      </c>
      <c r="H372" s="14">
        <f>TRUNC(G372*D372,1)</f>
        <v>48401.5</v>
      </c>
      <c r="I372" s="13">
        <f>단가대비표!V104</f>
        <v>0</v>
      </c>
      <c r="J372" s="14">
        <f>TRUNC(I372*D372,1)</f>
        <v>0</v>
      </c>
      <c r="K372" s="13">
        <f t="shared" si="70"/>
        <v>138290</v>
      </c>
      <c r="L372" s="14">
        <f t="shared" si="70"/>
        <v>48401.5</v>
      </c>
      <c r="M372" s="8" t="s">
        <v>52</v>
      </c>
      <c r="N372" s="2" t="s">
        <v>1055</v>
      </c>
      <c r="O372" s="2" t="s">
        <v>528</v>
      </c>
      <c r="P372" s="2" t="s">
        <v>64</v>
      </c>
      <c r="Q372" s="2" t="s">
        <v>64</v>
      </c>
      <c r="R372" s="2" t="s">
        <v>63</v>
      </c>
      <c r="S372" s="3"/>
      <c r="T372" s="3"/>
      <c r="U372" s="3"/>
      <c r="V372" s="3">
        <v>1</v>
      </c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2" t="s">
        <v>52</v>
      </c>
      <c r="AW372" s="2" t="s">
        <v>1094</v>
      </c>
      <c r="AX372" s="2" t="s">
        <v>52</v>
      </c>
      <c r="AY372" s="2" t="s">
        <v>52</v>
      </c>
    </row>
    <row r="373" spans="1:51" ht="30" customHeight="1">
      <c r="A373" s="8" t="s">
        <v>1095</v>
      </c>
      <c r="B373" s="8" t="s">
        <v>539</v>
      </c>
      <c r="C373" s="8" t="s">
        <v>372</v>
      </c>
      <c r="D373" s="9">
        <v>1</v>
      </c>
      <c r="E373" s="13">
        <f>TRUNC(SUMIF(V371:V373, RIGHTB(O373, 1), H371:H373)*U373, 2)</f>
        <v>5663.01</v>
      </c>
      <c r="F373" s="14">
        <f>TRUNC(E373*D373,1)</f>
        <v>5663</v>
      </c>
      <c r="G373" s="13">
        <v>0</v>
      </c>
      <c r="H373" s="14">
        <f>TRUNC(G373*D373,1)</f>
        <v>0</v>
      </c>
      <c r="I373" s="13">
        <v>0</v>
      </c>
      <c r="J373" s="14">
        <f>TRUNC(I373*D373,1)</f>
        <v>0</v>
      </c>
      <c r="K373" s="13">
        <f t="shared" si="70"/>
        <v>5663</v>
      </c>
      <c r="L373" s="14">
        <f t="shared" si="70"/>
        <v>5663</v>
      </c>
      <c r="M373" s="8" t="s">
        <v>52</v>
      </c>
      <c r="N373" s="2" t="s">
        <v>1055</v>
      </c>
      <c r="O373" s="2" t="s">
        <v>540</v>
      </c>
      <c r="P373" s="2" t="s">
        <v>64</v>
      </c>
      <c r="Q373" s="2" t="s">
        <v>64</v>
      </c>
      <c r="R373" s="2" t="s">
        <v>64</v>
      </c>
      <c r="S373" s="3">
        <v>1</v>
      </c>
      <c r="T373" s="3">
        <v>0</v>
      </c>
      <c r="U373" s="3">
        <v>0.02</v>
      </c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2" t="s">
        <v>52</v>
      </c>
      <c r="AW373" s="2" t="s">
        <v>1096</v>
      </c>
      <c r="AX373" s="2" t="s">
        <v>52</v>
      </c>
      <c r="AY373" s="2" t="s">
        <v>52</v>
      </c>
    </row>
    <row r="374" spans="1:51" ht="30" customHeight="1">
      <c r="A374" s="8" t="s">
        <v>515</v>
      </c>
      <c r="B374" s="8" t="s">
        <v>52</v>
      </c>
      <c r="C374" s="8" t="s">
        <v>52</v>
      </c>
      <c r="D374" s="9"/>
      <c r="E374" s="13"/>
      <c r="F374" s="14">
        <f>TRUNC(SUMIF(N371:N373, N370, F371:F373),0)</f>
        <v>5663</v>
      </c>
      <c r="G374" s="13"/>
      <c r="H374" s="14">
        <f>TRUNC(SUMIF(N371:N373, N370, H371:H373),0)</f>
        <v>283150</v>
      </c>
      <c r="I374" s="13"/>
      <c r="J374" s="14">
        <f>TRUNC(SUMIF(N371:N373, N370, J371:J373),0)</f>
        <v>0</v>
      </c>
      <c r="K374" s="13"/>
      <c r="L374" s="14">
        <f>F374+H374+J374</f>
        <v>288813</v>
      </c>
      <c r="M374" s="8" t="s">
        <v>52</v>
      </c>
      <c r="N374" s="2" t="s">
        <v>79</v>
      </c>
      <c r="O374" s="2" t="s">
        <v>79</v>
      </c>
      <c r="P374" s="2" t="s">
        <v>52</v>
      </c>
      <c r="Q374" s="2" t="s">
        <v>52</v>
      </c>
      <c r="R374" s="2" t="s">
        <v>52</v>
      </c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2" t="s">
        <v>52</v>
      </c>
      <c r="AW374" s="2" t="s">
        <v>52</v>
      </c>
      <c r="AX374" s="2" t="s">
        <v>52</v>
      </c>
      <c r="AY374" s="2" t="s">
        <v>52</v>
      </c>
    </row>
    <row r="375" spans="1:51" ht="30" customHeight="1">
      <c r="A375" s="9"/>
      <c r="B375" s="9"/>
      <c r="C375" s="9"/>
      <c r="D375" s="9"/>
      <c r="E375" s="13"/>
      <c r="F375" s="14"/>
      <c r="G375" s="13"/>
      <c r="H375" s="14"/>
      <c r="I375" s="13"/>
      <c r="J375" s="14"/>
      <c r="K375" s="13"/>
      <c r="L375" s="14"/>
      <c r="M375" s="9"/>
    </row>
    <row r="376" spans="1:51" ht="30" customHeight="1">
      <c r="A376" s="154" t="s">
        <v>1097</v>
      </c>
      <c r="B376" s="154"/>
      <c r="C376" s="154"/>
      <c r="D376" s="154"/>
      <c r="E376" s="155"/>
      <c r="F376" s="156"/>
      <c r="G376" s="155"/>
      <c r="H376" s="156"/>
      <c r="I376" s="155"/>
      <c r="J376" s="156"/>
      <c r="K376" s="155"/>
      <c r="L376" s="156"/>
      <c r="M376" s="154"/>
      <c r="N376" s="1" t="s">
        <v>1059</v>
      </c>
    </row>
    <row r="377" spans="1:51" ht="30" customHeight="1">
      <c r="A377" s="8" t="s">
        <v>1091</v>
      </c>
      <c r="B377" s="8" t="s">
        <v>577</v>
      </c>
      <c r="C377" s="8" t="s">
        <v>527</v>
      </c>
      <c r="D377" s="9">
        <v>1.69</v>
      </c>
      <c r="E377" s="13">
        <f>단가대비표!O108</f>
        <v>0</v>
      </c>
      <c r="F377" s="14">
        <f>TRUNC(E377*D377,1)</f>
        <v>0</v>
      </c>
      <c r="G377" s="13">
        <f>단가대비표!P108</f>
        <v>219392</v>
      </c>
      <c r="H377" s="14">
        <f>TRUNC(G377*D377,1)</f>
        <v>370772.4</v>
      </c>
      <c r="I377" s="13">
        <f>단가대비표!V108</f>
        <v>0</v>
      </c>
      <c r="J377" s="14">
        <f>TRUNC(I377*D377,1)</f>
        <v>0</v>
      </c>
      <c r="K377" s="13">
        <f>TRUNC(E377+G377+I377,1)</f>
        <v>219392</v>
      </c>
      <c r="L377" s="14">
        <f>TRUNC(F377+H377+J377,1)</f>
        <v>370772.4</v>
      </c>
      <c r="M377" s="8" t="s">
        <v>52</v>
      </c>
      <c r="N377" s="2" t="s">
        <v>1059</v>
      </c>
      <c r="O377" s="2" t="s">
        <v>1092</v>
      </c>
      <c r="P377" s="2" t="s">
        <v>64</v>
      </c>
      <c r="Q377" s="2" t="s">
        <v>64</v>
      </c>
      <c r="R377" s="2" t="s">
        <v>63</v>
      </c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2" t="s">
        <v>52</v>
      </c>
      <c r="AW377" s="2" t="s">
        <v>1098</v>
      </c>
      <c r="AX377" s="2" t="s">
        <v>52</v>
      </c>
      <c r="AY377" s="2" t="s">
        <v>52</v>
      </c>
    </row>
    <row r="378" spans="1:51" ht="30" customHeight="1">
      <c r="A378" s="8" t="s">
        <v>525</v>
      </c>
      <c r="B378" s="8" t="s">
        <v>526</v>
      </c>
      <c r="C378" s="8" t="s">
        <v>527</v>
      </c>
      <c r="D378" s="9">
        <v>0.69</v>
      </c>
      <c r="E378" s="13">
        <f>단가대비표!O104</f>
        <v>0</v>
      </c>
      <c r="F378" s="14">
        <f>TRUNC(E378*D378,1)</f>
        <v>0</v>
      </c>
      <c r="G378" s="13">
        <f>단가대비표!P104</f>
        <v>138290</v>
      </c>
      <c r="H378" s="14">
        <f>TRUNC(G378*D378,1)</f>
        <v>95420.1</v>
      </c>
      <c r="I378" s="13">
        <f>단가대비표!V104</f>
        <v>0</v>
      </c>
      <c r="J378" s="14">
        <f>TRUNC(I378*D378,1)</f>
        <v>0</v>
      </c>
      <c r="K378" s="13">
        <f>TRUNC(E378+G378+I378,1)</f>
        <v>138290</v>
      </c>
      <c r="L378" s="14">
        <f>TRUNC(F378+H378+J378,1)</f>
        <v>95420.1</v>
      </c>
      <c r="M378" s="8" t="s">
        <v>52</v>
      </c>
      <c r="N378" s="2" t="s">
        <v>1059</v>
      </c>
      <c r="O378" s="2" t="s">
        <v>528</v>
      </c>
      <c r="P378" s="2" t="s">
        <v>64</v>
      </c>
      <c r="Q378" s="2" t="s">
        <v>64</v>
      </c>
      <c r="R378" s="2" t="s">
        <v>63</v>
      </c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2" t="s">
        <v>52</v>
      </c>
      <c r="AW378" s="2" t="s">
        <v>1099</v>
      </c>
      <c r="AX378" s="2" t="s">
        <v>52</v>
      </c>
      <c r="AY378" s="2" t="s">
        <v>52</v>
      </c>
    </row>
    <row r="379" spans="1:51" ht="30" customHeight="1">
      <c r="A379" s="8" t="s">
        <v>515</v>
      </c>
      <c r="B379" s="8" t="s">
        <v>52</v>
      </c>
      <c r="C379" s="8" t="s">
        <v>52</v>
      </c>
      <c r="D379" s="9"/>
      <c r="E379" s="13"/>
      <c r="F379" s="14">
        <f>TRUNC(SUMIF(N377:N378, N376, F377:F378),0)</f>
        <v>0</v>
      </c>
      <c r="G379" s="13"/>
      <c r="H379" s="14">
        <f>TRUNC(SUMIF(N377:N378, N376, H377:H378),0)</f>
        <v>466192</v>
      </c>
      <c r="I379" s="13"/>
      <c r="J379" s="14">
        <f>TRUNC(SUMIF(N377:N378, N376, J377:J378),0)</f>
        <v>0</v>
      </c>
      <c r="K379" s="13"/>
      <c r="L379" s="14">
        <f>F379+H379+J379</f>
        <v>466192</v>
      </c>
      <c r="M379" s="8" t="s">
        <v>52</v>
      </c>
      <c r="N379" s="2" t="s">
        <v>79</v>
      </c>
      <c r="O379" s="2" t="s">
        <v>79</v>
      </c>
      <c r="P379" s="2" t="s">
        <v>52</v>
      </c>
      <c r="Q379" s="2" t="s">
        <v>52</v>
      </c>
      <c r="R379" s="2" t="s">
        <v>52</v>
      </c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2" t="s">
        <v>52</v>
      </c>
      <c r="AW379" s="2" t="s">
        <v>52</v>
      </c>
      <c r="AX379" s="2" t="s">
        <v>52</v>
      </c>
      <c r="AY379" s="2" t="s">
        <v>52</v>
      </c>
    </row>
    <row r="380" spans="1:51" ht="30" customHeight="1">
      <c r="A380" s="9"/>
      <c r="B380" s="9"/>
      <c r="C380" s="9"/>
      <c r="D380" s="9"/>
      <c r="E380" s="13"/>
      <c r="F380" s="14"/>
      <c r="G380" s="13"/>
      <c r="H380" s="14"/>
      <c r="I380" s="13"/>
      <c r="J380" s="14"/>
      <c r="K380" s="13"/>
      <c r="L380" s="14"/>
      <c r="M380" s="9"/>
    </row>
    <row r="381" spans="1:51" ht="30" customHeight="1">
      <c r="A381" s="154" t="s">
        <v>1100</v>
      </c>
      <c r="B381" s="154"/>
      <c r="C381" s="154"/>
      <c r="D381" s="154"/>
      <c r="E381" s="155"/>
      <c r="F381" s="156"/>
      <c r="G381" s="155"/>
      <c r="H381" s="156"/>
      <c r="I381" s="155"/>
      <c r="J381" s="156"/>
      <c r="K381" s="155"/>
      <c r="L381" s="156"/>
      <c r="M381" s="154"/>
      <c r="N381" s="1" t="s">
        <v>1077</v>
      </c>
    </row>
    <row r="382" spans="1:51" ht="30" customHeight="1">
      <c r="A382" s="8" t="s">
        <v>1074</v>
      </c>
      <c r="B382" s="8" t="s">
        <v>1075</v>
      </c>
      <c r="C382" s="8" t="s">
        <v>60</v>
      </c>
      <c r="D382" s="9">
        <v>0.23619999999999999</v>
      </c>
      <c r="E382" s="13">
        <f>단가대비표!O7</f>
        <v>0</v>
      </c>
      <c r="F382" s="14">
        <f>TRUNC(E382*D382,1)</f>
        <v>0</v>
      </c>
      <c r="G382" s="13">
        <f>단가대비표!P7</f>
        <v>0</v>
      </c>
      <c r="H382" s="14">
        <f>TRUNC(G382*D382,1)</f>
        <v>0</v>
      </c>
      <c r="I382" s="13">
        <f>단가대비표!V7</f>
        <v>583</v>
      </c>
      <c r="J382" s="14">
        <f>TRUNC(I382*D382,1)</f>
        <v>137.69999999999999</v>
      </c>
      <c r="K382" s="13">
        <f>TRUNC(E382+G382+I382,1)</f>
        <v>583</v>
      </c>
      <c r="L382" s="14">
        <f>TRUNC(F382+H382+J382,1)</f>
        <v>137.69999999999999</v>
      </c>
      <c r="M382" s="8" t="s">
        <v>1103</v>
      </c>
      <c r="N382" s="2" t="s">
        <v>1077</v>
      </c>
      <c r="O382" s="2" t="s">
        <v>1104</v>
      </c>
      <c r="P382" s="2" t="s">
        <v>64</v>
      </c>
      <c r="Q382" s="2" t="s">
        <v>64</v>
      </c>
      <c r="R382" s="2" t="s">
        <v>63</v>
      </c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2" t="s">
        <v>52</v>
      </c>
      <c r="AW382" s="2" t="s">
        <v>1105</v>
      </c>
      <c r="AX382" s="2" t="s">
        <v>52</v>
      </c>
      <c r="AY382" s="2" t="s">
        <v>52</v>
      </c>
    </row>
    <row r="383" spans="1:51" ht="30" customHeight="1">
      <c r="A383" s="8" t="s">
        <v>515</v>
      </c>
      <c r="B383" s="8" t="s">
        <v>52</v>
      </c>
      <c r="C383" s="8" t="s">
        <v>52</v>
      </c>
      <c r="D383" s="9"/>
      <c r="E383" s="13"/>
      <c r="F383" s="14">
        <f>TRUNC(SUMIF(N382:N382, N381, F382:F382),0)</f>
        <v>0</v>
      </c>
      <c r="G383" s="13"/>
      <c r="H383" s="14">
        <f>TRUNC(SUMIF(N382:N382, N381, H382:H382),0)</f>
        <v>0</v>
      </c>
      <c r="I383" s="13"/>
      <c r="J383" s="14">
        <f>TRUNC(SUMIF(N382:N382, N381, J382:J382),0)</f>
        <v>137</v>
      </c>
      <c r="K383" s="13"/>
      <c r="L383" s="14">
        <f>F383+H383+J383</f>
        <v>137</v>
      </c>
      <c r="M383" s="8" t="s">
        <v>52</v>
      </c>
      <c r="N383" s="2" t="s">
        <v>79</v>
      </c>
      <c r="O383" s="2" t="s">
        <v>79</v>
      </c>
      <c r="P383" s="2" t="s">
        <v>52</v>
      </c>
      <c r="Q383" s="2" t="s">
        <v>52</v>
      </c>
      <c r="R383" s="2" t="s">
        <v>52</v>
      </c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2" t="s">
        <v>52</v>
      </c>
      <c r="AW383" s="2" t="s">
        <v>52</v>
      </c>
      <c r="AX383" s="2" t="s">
        <v>52</v>
      </c>
      <c r="AY383" s="2" t="s">
        <v>52</v>
      </c>
    </row>
    <row r="384" spans="1:51" ht="30" customHeight="1">
      <c r="A384" s="9"/>
      <c r="B384" s="9"/>
      <c r="C384" s="9"/>
      <c r="D384" s="9"/>
      <c r="E384" s="13"/>
      <c r="F384" s="14"/>
      <c r="G384" s="13"/>
      <c r="H384" s="14"/>
      <c r="I384" s="13"/>
      <c r="J384" s="14"/>
      <c r="K384" s="13"/>
      <c r="L384" s="14"/>
      <c r="M384" s="9"/>
    </row>
    <row r="385" spans="1:51" ht="30" customHeight="1">
      <c r="A385" s="154" t="s">
        <v>1106</v>
      </c>
      <c r="B385" s="154"/>
      <c r="C385" s="154"/>
      <c r="D385" s="154"/>
      <c r="E385" s="155"/>
      <c r="F385" s="156"/>
      <c r="G385" s="155"/>
      <c r="H385" s="156"/>
      <c r="I385" s="155"/>
      <c r="J385" s="156"/>
      <c r="K385" s="155"/>
      <c r="L385" s="156"/>
      <c r="M385" s="154"/>
      <c r="N385" s="1" t="s">
        <v>1083</v>
      </c>
    </row>
    <row r="386" spans="1:51" ht="30" customHeight="1">
      <c r="A386" s="8" t="s">
        <v>1107</v>
      </c>
      <c r="B386" s="8" t="s">
        <v>1108</v>
      </c>
      <c r="C386" s="8" t="s">
        <v>68</v>
      </c>
      <c r="D386" s="9">
        <v>1.03</v>
      </c>
      <c r="E386" s="13">
        <f>단가대비표!O12</f>
        <v>8011.95</v>
      </c>
      <c r="F386" s="14">
        <f>TRUNC(E386*D386,1)</f>
        <v>8252.2999999999993</v>
      </c>
      <c r="G386" s="13">
        <f>단가대비표!P12</f>
        <v>0</v>
      </c>
      <c r="H386" s="14">
        <f>TRUNC(G386*D386,1)</f>
        <v>0</v>
      </c>
      <c r="I386" s="13">
        <f>단가대비표!V12</f>
        <v>0</v>
      </c>
      <c r="J386" s="14">
        <f>TRUNC(I386*D386,1)</f>
        <v>0</v>
      </c>
      <c r="K386" s="13">
        <f t="shared" ref="K386:L389" si="71">TRUNC(E386+G386+I386,1)</f>
        <v>8011.9</v>
      </c>
      <c r="L386" s="14">
        <f t="shared" si="71"/>
        <v>8252.2999999999993</v>
      </c>
      <c r="M386" s="8" t="s">
        <v>1109</v>
      </c>
      <c r="N386" s="2" t="s">
        <v>52</v>
      </c>
      <c r="O386" s="2" t="s">
        <v>1110</v>
      </c>
      <c r="P386" s="2" t="s">
        <v>64</v>
      </c>
      <c r="Q386" s="2" t="s">
        <v>64</v>
      </c>
      <c r="R386" s="2" t="s">
        <v>63</v>
      </c>
      <c r="S386" s="3"/>
      <c r="T386" s="3"/>
      <c r="U386" s="3"/>
      <c r="V386" s="3">
        <v>1</v>
      </c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2" t="s">
        <v>52</v>
      </c>
      <c r="AW386" s="2" t="s">
        <v>1111</v>
      </c>
      <c r="AX386" s="2" t="s">
        <v>52</v>
      </c>
      <c r="AY386" s="2" t="s">
        <v>1112</v>
      </c>
    </row>
    <row r="387" spans="1:51" ht="30" customHeight="1">
      <c r="A387" s="8" t="s">
        <v>1113</v>
      </c>
      <c r="B387" s="8" t="s">
        <v>1114</v>
      </c>
      <c r="C387" s="8" t="s">
        <v>84</v>
      </c>
      <c r="D387" s="9">
        <v>3.7999999999999999E-2</v>
      </c>
      <c r="E387" s="13">
        <f>단가대비표!O31</f>
        <v>376675</v>
      </c>
      <c r="F387" s="14">
        <f>TRUNC(E387*D387,1)</f>
        <v>14313.6</v>
      </c>
      <c r="G387" s="13">
        <f>단가대비표!P31</f>
        <v>0</v>
      </c>
      <c r="H387" s="14">
        <f>TRUNC(G387*D387,1)</f>
        <v>0</v>
      </c>
      <c r="I387" s="13">
        <f>단가대비표!V31</f>
        <v>0</v>
      </c>
      <c r="J387" s="14">
        <f>TRUNC(I387*D387,1)</f>
        <v>0</v>
      </c>
      <c r="K387" s="13">
        <f t="shared" si="71"/>
        <v>376675</v>
      </c>
      <c r="L387" s="14">
        <f t="shared" si="71"/>
        <v>14313.6</v>
      </c>
      <c r="M387" s="8" t="s">
        <v>1109</v>
      </c>
      <c r="N387" s="2" t="s">
        <v>52</v>
      </c>
      <c r="O387" s="2" t="s">
        <v>1115</v>
      </c>
      <c r="P387" s="2" t="s">
        <v>64</v>
      </c>
      <c r="Q387" s="2" t="s">
        <v>64</v>
      </c>
      <c r="R387" s="2" t="s">
        <v>63</v>
      </c>
      <c r="S387" s="3"/>
      <c r="T387" s="3"/>
      <c r="U387" s="3"/>
      <c r="V387" s="3">
        <v>1</v>
      </c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2" t="s">
        <v>52</v>
      </c>
      <c r="AW387" s="2" t="s">
        <v>1116</v>
      </c>
      <c r="AX387" s="2" t="s">
        <v>52</v>
      </c>
      <c r="AY387" s="2" t="s">
        <v>1112</v>
      </c>
    </row>
    <row r="388" spans="1:51" ht="30" customHeight="1">
      <c r="A388" s="8" t="s">
        <v>1117</v>
      </c>
      <c r="B388" s="8" t="s">
        <v>1118</v>
      </c>
      <c r="C388" s="8" t="s">
        <v>372</v>
      </c>
      <c r="D388" s="9">
        <v>1</v>
      </c>
      <c r="E388" s="13">
        <f>TRUNC(SUMIF(V386:V389, RIGHTB(O388, 1), F386:F389)*U388, 2)</f>
        <v>12411.24</v>
      </c>
      <c r="F388" s="14">
        <f>TRUNC(E388*D388,1)</f>
        <v>12411.2</v>
      </c>
      <c r="G388" s="13">
        <v>0</v>
      </c>
      <c r="H388" s="14">
        <f>TRUNC(G388*D388,1)</f>
        <v>0</v>
      </c>
      <c r="I388" s="13">
        <v>0</v>
      </c>
      <c r="J388" s="14">
        <f>TRUNC(I388*D388,1)</f>
        <v>0</v>
      </c>
      <c r="K388" s="13">
        <f t="shared" si="71"/>
        <v>12411.2</v>
      </c>
      <c r="L388" s="14">
        <f t="shared" si="71"/>
        <v>12411.2</v>
      </c>
      <c r="M388" s="8" t="s">
        <v>52</v>
      </c>
      <c r="N388" s="2" t="s">
        <v>1083</v>
      </c>
      <c r="O388" s="2" t="s">
        <v>540</v>
      </c>
      <c r="P388" s="2" t="s">
        <v>64</v>
      </c>
      <c r="Q388" s="2" t="s">
        <v>64</v>
      </c>
      <c r="R388" s="2" t="s">
        <v>64</v>
      </c>
      <c r="S388" s="3">
        <v>0</v>
      </c>
      <c r="T388" s="3">
        <v>0</v>
      </c>
      <c r="U388" s="3">
        <v>0.55000000000000004</v>
      </c>
      <c r="V388" s="3"/>
      <c r="W388" s="3">
        <v>2</v>
      </c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2" t="s">
        <v>52</v>
      </c>
      <c r="AW388" s="2" t="s">
        <v>1119</v>
      </c>
      <c r="AX388" s="2" t="s">
        <v>52</v>
      </c>
      <c r="AY388" s="2" t="s">
        <v>52</v>
      </c>
    </row>
    <row r="389" spans="1:51" ht="30" customHeight="1">
      <c r="A389" s="8" t="s">
        <v>1120</v>
      </c>
      <c r="B389" s="8" t="s">
        <v>1121</v>
      </c>
      <c r="C389" s="8" t="s">
        <v>372</v>
      </c>
      <c r="D389" s="9">
        <v>1</v>
      </c>
      <c r="E389" s="13">
        <f>TRUNC(SUMIF(W386:W389, RIGHTB(O389, 1), F386:F389)*U389, 2)</f>
        <v>868.78</v>
      </c>
      <c r="F389" s="14">
        <f>TRUNC(E389*D389,1)</f>
        <v>868.7</v>
      </c>
      <c r="G389" s="13">
        <v>0</v>
      </c>
      <c r="H389" s="14">
        <f>TRUNC(G389*D389,1)</f>
        <v>0</v>
      </c>
      <c r="I389" s="13">
        <v>0</v>
      </c>
      <c r="J389" s="14">
        <f>TRUNC(I389*D389,1)</f>
        <v>0</v>
      </c>
      <c r="K389" s="13">
        <f t="shared" si="71"/>
        <v>868.7</v>
      </c>
      <c r="L389" s="14">
        <f t="shared" si="71"/>
        <v>868.7</v>
      </c>
      <c r="M389" s="8" t="s">
        <v>52</v>
      </c>
      <c r="N389" s="2" t="s">
        <v>1083</v>
      </c>
      <c r="O389" s="2" t="s">
        <v>1122</v>
      </c>
      <c r="P389" s="2" t="s">
        <v>64</v>
      </c>
      <c r="Q389" s="2" t="s">
        <v>64</v>
      </c>
      <c r="R389" s="2" t="s">
        <v>64</v>
      </c>
      <c r="S389" s="3">
        <v>0</v>
      </c>
      <c r="T389" s="3">
        <v>0</v>
      </c>
      <c r="U389" s="3">
        <v>7.0000000000000007E-2</v>
      </c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2" t="s">
        <v>52</v>
      </c>
      <c r="AW389" s="2" t="s">
        <v>1123</v>
      </c>
      <c r="AX389" s="2" t="s">
        <v>52</v>
      </c>
      <c r="AY389" s="2" t="s">
        <v>52</v>
      </c>
    </row>
    <row r="390" spans="1:51" ht="30" customHeight="1">
      <c r="A390" s="8" t="s">
        <v>515</v>
      </c>
      <c r="B390" s="8" t="s">
        <v>52</v>
      </c>
      <c r="C390" s="8" t="s">
        <v>52</v>
      </c>
      <c r="D390" s="9"/>
      <c r="E390" s="13"/>
      <c r="F390" s="14">
        <f>TRUNC(SUMIF(N386:N389, N385, F386:F389),0)</f>
        <v>13279</v>
      </c>
      <c r="G390" s="13"/>
      <c r="H390" s="14">
        <f>TRUNC(SUMIF(N386:N389, N385, H386:H389),0)</f>
        <v>0</v>
      </c>
      <c r="I390" s="13"/>
      <c r="J390" s="14">
        <f>TRUNC(SUMIF(N386:N389, N385, J386:J389),0)</f>
        <v>0</v>
      </c>
      <c r="K390" s="13"/>
      <c r="L390" s="14">
        <f>F390+H390+J390</f>
        <v>13279</v>
      </c>
      <c r="M390" s="8" t="s">
        <v>52</v>
      </c>
      <c r="N390" s="2" t="s">
        <v>79</v>
      </c>
      <c r="O390" s="2" t="s">
        <v>79</v>
      </c>
      <c r="P390" s="2" t="s">
        <v>52</v>
      </c>
      <c r="Q390" s="2" t="s">
        <v>52</v>
      </c>
      <c r="R390" s="2" t="s">
        <v>52</v>
      </c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2" t="s">
        <v>52</v>
      </c>
      <c r="AW390" s="2" t="s">
        <v>52</v>
      </c>
      <c r="AX390" s="2" t="s">
        <v>52</v>
      </c>
      <c r="AY390" s="2" t="s">
        <v>52</v>
      </c>
    </row>
    <row r="391" spans="1:51" ht="30" customHeight="1">
      <c r="A391" s="9"/>
      <c r="B391" s="9"/>
      <c r="C391" s="9"/>
      <c r="D391" s="9"/>
      <c r="E391" s="13"/>
      <c r="F391" s="14"/>
      <c r="G391" s="13"/>
      <c r="H391" s="14"/>
      <c r="I391" s="13"/>
      <c r="J391" s="14"/>
      <c r="K391" s="13"/>
      <c r="L391" s="14"/>
      <c r="M391" s="9"/>
    </row>
    <row r="392" spans="1:51" ht="30" customHeight="1">
      <c r="A392" s="154" t="s">
        <v>1124</v>
      </c>
      <c r="B392" s="154"/>
      <c r="C392" s="154"/>
      <c r="D392" s="154"/>
      <c r="E392" s="155"/>
      <c r="F392" s="156"/>
      <c r="G392" s="155"/>
      <c r="H392" s="156"/>
      <c r="I392" s="155"/>
      <c r="J392" s="156"/>
      <c r="K392" s="155"/>
      <c r="L392" s="156"/>
      <c r="M392" s="154"/>
      <c r="N392" s="1" t="s">
        <v>1088</v>
      </c>
    </row>
    <row r="393" spans="1:51" ht="30" customHeight="1">
      <c r="A393" s="8" t="s">
        <v>1125</v>
      </c>
      <c r="B393" s="8" t="s">
        <v>526</v>
      </c>
      <c r="C393" s="8" t="s">
        <v>527</v>
      </c>
      <c r="D393" s="9">
        <v>0.18</v>
      </c>
      <c r="E393" s="13">
        <f>단가대비표!O107</f>
        <v>0</v>
      </c>
      <c r="F393" s="14">
        <f>TRUNC(E393*D393,1)</f>
        <v>0</v>
      </c>
      <c r="G393" s="13">
        <f>단가대비표!P107</f>
        <v>215964</v>
      </c>
      <c r="H393" s="14">
        <f>TRUNC(G393*D393,1)</f>
        <v>38873.5</v>
      </c>
      <c r="I393" s="13">
        <f>단가대비표!V107</f>
        <v>0</v>
      </c>
      <c r="J393" s="14">
        <f>TRUNC(I393*D393,1)</f>
        <v>0</v>
      </c>
      <c r="K393" s="13">
        <f t="shared" ref="K393:L396" si="72">TRUNC(E393+G393+I393,1)</f>
        <v>215964</v>
      </c>
      <c r="L393" s="14">
        <f t="shared" si="72"/>
        <v>38873.5</v>
      </c>
      <c r="M393" s="8" t="s">
        <v>52</v>
      </c>
      <c r="N393" s="2" t="s">
        <v>1088</v>
      </c>
      <c r="O393" s="2" t="s">
        <v>1126</v>
      </c>
      <c r="P393" s="2" t="s">
        <v>64</v>
      </c>
      <c r="Q393" s="2" t="s">
        <v>64</v>
      </c>
      <c r="R393" s="2" t="s">
        <v>63</v>
      </c>
      <c r="S393" s="3"/>
      <c r="T393" s="3"/>
      <c r="U393" s="3"/>
      <c r="V393" s="3">
        <v>1</v>
      </c>
      <c r="W393" s="3">
        <v>2</v>
      </c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2" t="s">
        <v>52</v>
      </c>
      <c r="AW393" s="2" t="s">
        <v>1127</v>
      </c>
      <c r="AX393" s="2" t="s">
        <v>52</v>
      </c>
      <c r="AY393" s="2" t="s">
        <v>52</v>
      </c>
    </row>
    <row r="394" spans="1:51" ht="30" customHeight="1">
      <c r="A394" s="8" t="s">
        <v>525</v>
      </c>
      <c r="B394" s="8" t="s">
        <v>526</v>
      </c>
      <c r="C394" s="8" t="s">
        <v>527</v>
      </c>
      <c r="D394" s="9">
        <v>0.05</v>
      </c>
      <c r="E394" s="13">
        <f>단가대비표!O104</f>
        <v>0</v>
      </c>
      <c r="F394" s="14">
        <f>TRUNC(E394*D394,1)</f>
        <v>0</v>
      </c>
      <c r="G394" s="13">
        <f>단가대비표!P104</f>
        <v>138290</v>
      </c>
      <c r="H394" s="14">
        <f>TRUNC(G394*D394,1)</f>
        <v>6914.5</v>
      </c>
      <c r="I394" s="13">
        <f>단가대비표!V104</f>
        <v>0</v>
      </c>
      <c r="J394" s="14">
        <f>TRUNC(I394*D394,1)</f>
        <v>0</v>
      </c>
      <c r="K394" s="13">
        <f t="shared" si="72"/>
        <v>138290</v>
      </c>
      <c r="L394" s="14">
        <f t="shared" si="72"/>
        <v>6914.5</v>
      </c>
      <c r="M394" s="8" t="s">
        <v>52</v>
      </c>
      <c r="N394" s="2" t="s">
        <v>1088</v>
      </c>
      <c r="O394" s="2" t="s">
        <v>528</v>
      </c>
      <c r="P394" s="2" t="s">
        <v>64</v>
      </c>
      <c r="Q394" s="2" t="s">
        <v>64</v>
      </c>
      <c r="R394" s="2" t="s">
        <v>63</v>
      </c>
      <c r="S394" s="3"/>
      <c r="T394" s="3"/>
      <c r="U394" s="3"/>
      <c r="V394" s="3">
        <v>1</v>
      </c>
      <c r="W394" s="3">
        <v>2</v>
      </c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2" t="s">
        <v>52</v>
      </c>
      <c r="AW394" s="2" t="s">
        <v>1128</v>
      </c>
      <c r="AX394" s="2" t="s">
        <v>52</v>
      </c>
      <c r="AY394" s="2" t="s">
        <v>52</v>
      </c>
    </row>
    <row r="395" spans="1:51" ht="30" customHeight="1">
      <c r="A395" s="8" t="s">
        <v>538</v>
      </c>
      <c r="B395" s="8" t="s">
        <v>998</v>
      </c>
      <c r="C395" s="8" t="s">
        <v>372</v>
      </c>
      <c r="D395" s="9">
        <v>1</v>
      </c>
      <c r="E395" s="13">
        <v>0</v>
      </c>
      <c r="F395" s="14">
        <f>TRUNC(E395*D395,1)</f>
        <v>0</v>
      </c>
      <c r="G395" s="13">
        <v>0</v>
      </c>
      <c r="H395" s="14">
        <f>TRUNC(G395*D395,1)</f>
        <v>0</v>
      </c>
      <c r="I395" s="13">
        <f>TRUNC(SUMIF(V393:V396, RIGHTB(O395, 1), H393:H396)*U395, 2)</f>
        <v>457.88</v>
      </c>
      <c r="J395" s="14">
        <f>TRUNC(I395*D395,1)</f>
        <v>457.8</v>
      </c>
      <c r="K395" s="13">
        <f t="shared" si="72"/>
        <v>457.8</v>
      </c>
      <c r="L395" s="14">
        <f t="shared" si="72"/>
        <v>457.8</v>
      </c>
      <c r="M395" s="8" t="s">
        <v>52</v>
      </c>
      <c r="N395" s="2" t="s">
        <v>1088</v>
      </c>
      <c r="O395" s="2" t="s">
        <v>540</v>
      </c>
      <c r="P395" s="2" t="s">
        <v>64</v>
      </c>
      <c r="Q395" s="2" t="s">
        <v>64</v>
      </c>
      <c r="R395" s="2" t="s">
        <v>64</v>
      </c>
      <c r="S395" s="3">
        <v>1</v>
      </c>
      <c r="T395" s="3">
        <v>2</v>
      </c>
      <c r="U395" s="3">
        <v>0.01</v>
      </c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2" t="s">
        <v>52</v>
      </c>
      <c r="AW395" s="2" t="s">
        <v>1129</v>
      </c>
      <c r="AX395" s="2" t="s">
        <v>52</v>
      </c>
      <c r="AY395" s="2" t="s">
        <v>52</v>
      </c>
    </row>
    <row r="396" spans="1:51" ht="30" customHeight="1">
      <c r="A396" s="8" t="s">
        <v>1130</v>
      </c>
      <c r="B396" s="8" t="s">
        <v>1131</v>
      </c>
      <c r="C396" s="8" t="s">
        <v>372</v>
      </c>
      <c r="D396" s="9">
        <v>1</v>
      </c>
      <c r="E396" s="13">
        <v>0</v>
      </c>
      <c r="F396" s="14">
        <f>TRUNC(E396*D396,1)</f>
        <v>0</v>
      </c>
      <c r="G396" s="13">
        <f>TRUNC(SUMIF(W393:W396, RIGHTB(O396, 1), H393:H396)*U396, 2)</f>
        <v>9157.6</v>
      </c>
      <c r="H396" s="14">
        <f>TRUNC(G396*D396,1)</f>
        <v>9157.6</v>
      </c>
      <c r="I396" s="13">
        <v>0</v>
      </c>
      <c r="J396" s="14">
        <f>TRUNC(I396*D396,1)</f>
        <v>0</v>
      </c>
      <c r="K396" s="13">
        <f t="shared" si="72"/>
        <v>9157.6</v>
      </c>
      <c r="L396" s="14">
        <f t="shared" si="72"/>
        <v>9157.6</v>
      </c>
      <c r="M396" s="8" t="s">
        <v>52</v>
      </c>
      <c r="N396" s="2" t="s">
        <v>1088</v>
      </c>
      <c r="O396" s="2" t="s">
        <v>1122</v>
      </c>
      <c r="P396" s="2" t="s">
        <v>64</v>
      </c>
      <c r="Q396" s="2" t="s">
        <v>64</v>
      </c>
      <c r="R396" s="2" t="s">
        <v>64</v>
      </c>
      <c r="S396" s="3">
        <v>1</v>
      </c>
      <c r="T396" s="3">
        <v>1</v>
      </c>
      <c r="U396" s="3">
        <v>0.2</v>
      </c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2" t="s">
        <v>52</v>
      </c>
      <c r="AW396" s="2" t="s">
        <v>1132</v>
      </c>
      <c r="AX396" s="2" t="s">
        <v>52</v>
      </c>
      <c r="AY396" s="2" t="s">
        <v>52</v>
      </c>
    </row>
    <row r="397" spans="1:51" ht="30" customHeight="1">
      <c r="A397" s="8" t="s">
        <v>515</v>
      </c>
      <c r="B397" s="8" t="s">
        <v>52</v>
      </c>
      <c r="C397" s="8" t="s">
        <v>52</v>
      </c>
      <c r="D397" s="9"/>
      <c r="E397" s="13"/>
      <c r="F397" s="14">
        <f>TRUNC(SUMIF(N393:N396, N392, F393:F396),0)</f>
        <v>0</v>
      </c>
      <c r="G397" s="13"/>
      <c r="H397" s="14">
        <f>TRUNC(SUMIF(N393:N396, N392, H393:H396),0)</f>
        <v>54945</v>
      </c>
      <c r="I397" s="13"/>
      <c r="J397" s="14">
        <f>TRUNC(SUMIF(N393:N396, N392, J393:J396),0)</f>
        <v>457</v>
      </c>
      <c r="K397" s="13"/>
      <c r="L397" s="14">
        <f>F397+H397+J397</f>
        <v>55402</v>
      </c>
      <c r="M397" s="8" t="s">
        <v>52</v>
      </c>
      <c r="N397" s="2" t="s">
        <v>79</v>
      </c>
      <c r="O397" s="2" t="s">
        <v>79</v>
      </c>
      <c r="P397" s="2" t="s">
        <v>52</v>
      </c>
      <c r="Q397" s="2" t="s">
        <v>52</v>
      </c>
      <c r="R397" s="2" t="s">
        <v>52</v>
      </c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2" t="s">
        <v>52</v>
      </c>
      <c r="AW397" s="2" t="s">
        <v>52</v>
      </c>
      <c r="AX397" s="2" t="s">
        <v>52</v>
      </c>
      <c r="AY397" s="2" t="s">
        <v>52</v>
      </c>
    </row>
    <row r="398" spans="1:51" ht="30" customHeight="1">
      <c r="A398" s="9"/>
      <c r="B398" s="9"/>
      <c r="C398" s="9"/>
      <c r="D398" s="9"/>
      <c r="E398" s="13"/>
      <c r="F398" s="14"/>
      <c r="G398" s="13"/>
      <c r="H398" s="14"/>
      <c r="I398" s="13"/>
      <c r="J398" s="14"/>
      <c r="K398" s="13"/>
      <c r="L398" s="14"/>
      <c r="M398" s="9"/>
    </row>
    <row r="399" spans="1:51" ht="30" customHeight="1">
      <c r="A399" s="154" t="s">
        <v>1133</v>
      </c>
      <c r="B399" s="154"/>
      <c r="C399" s="154"/>
      <c r="D399" s="154"/>
      <c r="E399" s="155"/>
      <c r="F399" s="156"/>
      <c r="G399" s="155"/>
      <c r="H399" s="156"/>
      <c r="I399" s="155"/>
      <c r="J399" s="156"/>
      <c r="K399" s="155"/>
      <c r="L399" s="156"/>
      <c r="M399" s="154"/>
      <c r="N399" s="1" t="s">
        <v>589</v>
      </c>
    </row>
    <row r="400" spans="1:51" ht="30" customHeight="1">
      <c r="A400" s="8" t="s">
        <v>422</v>
      </c>
      <c r="B400" s="8" t="s">
        <v>732</v>
      </c>
      <c r="C400" s="8" t="s">
        <v>458</v>
      </c>
      <c r="D400" s="9">
        <v>510</v>
      </c>
      <c r="E400" s="13">
        <f>단가대비표!O34</f>
        <v>0</v>
      </c>
      <c r="F400" s="14">
        <f>TRUNC(E400*D400,1)</f>
        <v>0</v>
      </c>
      <c r="G400" s="13">
        <f>단가대비표!P34</f>
        <v>0</v>
      </c>
      <c r="H400" s="14">
        <f>TRUNC(G400*D400,1)</f>
        <v>0</v>
      </c>
      <c r="I400" s="13">
        <f>단가대비표!V34</f>
        <v>0</v>
      </c>
      <c r="J400" s="14">
        <f>TRUNC(I400*D400,1)</f>
        <v>0</v>
      </c>
      <c r="K400" s="13">
        <f t="shared" ref="K400:L402" si="73">TRUNC(E400+G400+I400,1)</f>
        <v>0</v>
      </c>
      <c r="L400" s="14">
        <f t="shared" si="73"/>
        <v>0</v>
      </c>
      <c r="M400" s="8" t="s">
        <v>583</v>
      </c>
      <c r="N400" s="2" t="s">
        <v>589</v>
      </c>
      <c r="O400" s="2" t="s">
        <v>733</v>
      </c>
      <c r="P400" s="2" t="s">
        <v>64</v>
      </c>
      <c r="Q400" s="2" t="s">
        <v>64</v>
      </c>
      <c r="R400" s="2" t="s">
        <v>63</v>
      </c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2" t="s">
        <v>52</v>
      </c>
      <c r="AW400" s="2" t="s">
        <v>1135</v>
      </c>
      <c r="AX400" s="2" t="s">
        <v>52</v>
      </c>
      <c r="AY400" s="2" t="s">
        <v>52</v>
      </c>
    </row>
    <row r="401" spans="1:52" ht="30" customHeight="1">
      <c r="A401" s="8" t="s">
        <v>418</v>
      </c>
      <c r="B401" s="8" t="s">
        <v>735</v>
      </c>
      <c r="C401" s="8" t="s">
        <v>84</v>
      </c>
      <c r="D401" s="9">
        <v>1.1000000000000001</v>
      </c>
      <c r="E401" s="13">
        <f>단가대비표!O9</f>
        <v>0</v>
      </c>
      <c r="F401" s="14">
        <f>TRUNC(E401*D401,1)</f>
        <v>0</v>
      </c>
      <c r="G401" s="13">
        <f>단가대비표!P9</f>
        <v>0</v>
      </c>
      <c r="H401" s="14">
        <f>TRUNC(G401*D401,1)</f>
        <v>0</v>
      </c>
      <c r="I401" s="13">
        <f>단가대비표!V9</f>
        <v>0</v>
      </c>
      <c r="J401" s="14">
        <f>TRUNC(I401*D401,1)</f>
        <v>0</v>
      </c>
      <c r="K401" s="13">
        <f t="shared" si="73"/>
        <v>0</v>
      </c>
      <c r="L401" s="14">
        <f t="shared" si="73"/>
        <v>0</v>
      </c>
      <c r="M401" s="8" t="s">
        <v>583</v>
      </c>
      <c r="N401" s="2" t="s">
        <v>589</v>
      </c>
      <c r="O401" s="2" t="s">
        <v>736</v>
      </c>
      <c r="P401" s="2" t="s">
        <v>64</v>
      </c>
      <c r="Q401" s="2" t="s">
        <v>64</v>
      </c>
      <c r="R401" s="2" t="s">
        <v>63</v>
      </c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2" t="s">
        <v>52</v>
      </c>
      <c r="AW401" s="2" t="s">
        <v>1136</v>
      </c>
      <c r="AX401" s="2" t="s">
        <v>52</v>
      </c>
      <c r="AY401" s="2" t="s">
        <v>52</v>
      </c>
    </row>
    <row r="402" spans="1:52" ht="30" customHeight="1">
      <c r="A402" s="8" t="s">
        <v>1137</v>
      </c>
      <c r="B402" s="8" t="s">
        <v>1138</v>
      </c>
      <c r="C402" s="8" t="s">
        <v>84</v>
      </c>
      <c r="D402" s="9">
        <v>1</v>
      </c>
      <c r="E402" s="13">
        <f>일위대가목록!F69</f>
        <v>0</v>
      </c>
      <c r="F402" s="14">
        <f>TRUNC(E402*D402,1)</f>
        <v>0</v>
      </c>
      <c r="G402" s="13">
        <f>일위대가목록!H69</f>
        <v>59464</v>
      </c>
      <c r="H402" s="14">
        <f>TRUNC(G402*D402,1)</f>
        <v>59464</v>
      </c>
      <c r="I402" s="13">
        <f>일위대가목록!J69</f>
        <v>0</v>
      </c>
      <c r="J402" s="14">
        <f>TRUNC(I402*D402,1)</f>
        <v>0</v>
      </c>
      <c r="K402" s="13">
        <f t="shared" si="73"/>
        <v>59464</v>
      </c>
      <c r="L402" s="14">
        <f t="shared" si="73"/>
        <v>59464</v>
      </c>
      <c r="M402" s="8" t="s">
        <v>1139</v>
      </c>
      <c r="N402" s="2" t="s">
        <v>589</v>
      </c>
      <c r="O402" s="2" t="s">
        <v>1140</v>
      </c>
      <c r="P402" s="2" t="s">
        <v>63</v>
      </c>
      <c r="Q402" s="2" t="s">
        <v>64</v>
      </c>
      <c r="R402" s="2" t="s">
        <v>64</v>
      </c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2" t="s">
        <v>52</v>
      </c>
      <c r="AW402" s="2" t="s">
        <v>1141</v>
      </c>
      <c r="AX402" s="2" t="s">
        <v>52</v>
      </c>
      <c r="AY402" s="2" t="s">
        <v>52</v>
      </c>
    </row>
    <row r="403" spans="1:52" ht="30" customHeight="1">
      <c r="A403" s="8" t="s">
        <v>515</v>
      </c>
      <c r="B403" s="8" t="s">
        <v>52</v>
      </c>
      <c r="C403" s="8" t="s">
        <v>52</v>
      </c>
      <c r="D403" s="9"/>
      <c r="E403" s="13"/>
      <c r="F403" s="14">
        <f>TRUNC(SUMIF(N400:N402, N399, F400:F402),0)</f>
        <v>0</v>
      </c>
      <c r="G403" s="13"/>
      <c r="H403" s="14">
        <f>TRUNC(SUMIF(N400:N402, N399, H400:H402),0)</f>
        <v>59464</v>
      </c>
      <c r="I403" s="13"/>
      <c r="J403" s="14">
        <f>TRUNC(SUMIF(N400:N402, N399, J400:J402),0)</f>
        <v>0</v>
      </c>
      <c r="K403" s="13"/>
      <c r="L403" s="14">
        <f>F403+H403+J403</f>
        <v>59464</v>
      </c>
      <c r="M403" s="8" t="s">
        <v>52</v>
      </c>
      <c r="N403" s="2" t="s">
        <v>79</v>
      </c>
      <c r="O403" s="2" t="s">
        <v>79</v>
      </c>
      <c r="P403" s="2" t="s">
        <v>52</v>
      </c>
      <c r="Q403" s="2" t="s">
        <v>52</v>
      </c>
      <c r="R403" s="2" t="s">
        <v>52</v>
      </c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2" t="s">
        <v>52</v>
      </c>
      <c r="AW403" s="2" t="s">
        <v>52</v>
      </c>
      <c r="AX403" s="2" t="s">
        <v>52</v>
      </c>
      <c r="AY403" s="2" t="s">
        <v>52</v>
      </c>
    </row>
    <row r="404" spans="1:52" ht="30" customHeight="1">
      <c r="A404" s="9"/>
      <c r="B404" s="9"/>
      <c r="C404" s="9"/>
      <c r="D404" s="9"/>
      <c r="E404" s="13"/>
      <c r="F404" s="14"/>
      <c r="G404" s="13"/>
      <c r="H404" s="14"/>
      <c r="I404" s="13"/>
      <c r="J404" s="14"/>
      <c r="K404" s="13"/>
      <c r="L404" s="14"/>
      <c r="M404" s="9"/>
    </row>
    <row r="405" spans="1:52" ht="30" customHeight="1">
      <c r="A405" s="157" t="s">
        <v>1899</v>
      </c>
      <c r="B405" s="157"/>
      <c r="C405" s="157"/>
      <c r="D405" s="157"/>
      <c r="E405" s="158"/>
      <c r="F405" s="159"/>
      <c r="G405" s="158"/>
      <c r="H405" s="159"/>
      <c r="I405" s="158"/>
      <c r="J405" s="159"/>
      <c r="K405" s="158"/>
      <c r="L405" s="159"/>
      <c r="M405" s="157"/>
      <c r="N405" s="1" t="s">
        <v>1140</v>
      </c>
      <c r="AZ405" t="s">
        <v>1898</v>
      </c>
    </row>
    <row r="406" spans="1:52" ht="30" customHeight="1">
      <c r="A406" s="8" t="s">
        <v>525</v>
      </c>
      <c r="B406" s="8" t="s">
        <v>526</v>
      </c>
      <c r="C406" s="8" t="s">
        <v>527</v>
      </c>
      <c r="D406" s="100">
        <v>0.43</v>
      </c>
      <c r="E406" s="13">
        <f>단가대비표!O104</f>
        <v>0</v>
      </c>
      <c r="F406" s="14">
        <f>TRUNC(E406*D406,1)</f>
        <v>0</v>
      </c>
      <c r="G406" s="13">
        <f>단가대비표!P104</f>
        <v>138290</v>
      </c>
      <c r="H406" s="14">
        <f>TRUNC(G406*D406,1)</f>
        <v>59464.7</v>
      </c>
      <c r="I406" s="13">
        <f>단가대비표!V104</f>
        <v>0</v>
      </c>
      <c r="J406" s="14">
        <f>TRUNC(I406*D406,1)</f>
        <v>0</v>
      </c>
      <c r="K406" s="13">
        <f>TRUNC(E406+G406+I406,1)</f>
        <v>138290</v>
      </c>
      <c r="L406" s="14">
        <f>TRUNC(F406+H406+J406,1)</f>
        <v>59464.7</v>
      </c>
      <c r="M406" s="8" t="s">
        <v>52</v>
      </c>
      <c r="N406" s="2" t="s">
        <v>1140</v>
      </c>
      <c r="O406" s="2" t="s">
        <v>528</v>
      </c>
      <c r="P406" s="2" t="s">
        <v>64</v>
      </c>
      <c r="Q406" s="2" t="s">
        <v>64</v>
      </c>
      <c r="R406" s="2" t="s">
        <v>63</v>
      </c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2" t="s">
        <v>52</v>
      </c>
      <c r="AW406" s="2" t="s">
        <v>1142</v>
      </c>
      <c r="AX406" s="2" t="s">
        <v>52</v>
      </c>
      <c r="AY406" s="2" t="s">
        <v>52</v>
      </c>
      <c r="AZ406">
        <v>0.66</v>
      </c>
    </row>
    <row r="407" spans="1:52" ht="30" customHeight="1">
      <c r="A407" s="8" t="s">
        <v>515</v>
      </c>
      <c r="B407" s="8" t="s">
        <v>52</v>
      </c>
      <c r="C407" s="8" t="s">
        <v>52</v>
      </c>
      <c r="D407" s="9"/>
      <c r="E407" s="13"/>
      <c r="F407" s="14">
        <f>TRUNC(SUMIF(N406:N406, N405, F406:F406),0)</f>
        <v>0</v>
      </c>
      <c r="G407" s="13"/>
      <c r="H407" s="14">
        <f>TRUNC(SUMIF(N406:N406, N405, H406:H406),0)</f>
        <v>59464</v>
      </c>
      <c r="I407" s="13"/>
      <c r="J407" s="14">
        <f>TRUNC(SUMIF(N406:N406, N405, J406:J406),0)</f>
        <v>0</v>
      </c>
      <c r="K407" s="13"/>
      <c r="L407" s="14">
        <f>F407+H407+J407</f>
        <v>59464</v>
      </c>
      <c r="M407" s="8" t="s">
        <v>52</v>
      </c>
      <c r="N407" s="2" t="s">
        <v>79</v>
      </c>
      <c r="O407" s="2" t="s">
        <v>79</v>
      </c>
      <c r="P407" s="2" t="s">
        <v>52</v>
      </c>
      <c r="Q407" s="2" t="s">
        <v>52</v>
      </c>
      <c r="R407" s="2" t="s">
        <v>52</v>
      </c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2" t="s">
        <v>52</v>
      </c>
      <c r="AW407" s="2" t="s">
        <v>52</v>
      </c>
      <c r="AX407" s="2" t="s">
        <v>52</v>
      </c>
      <c r="AY407" s="2" t="s">
        <v>52</v>
      </c>
      <c r="AZ407" s="99">
        <v>91271</v>
      </c>
    </row>
    <row r="408" spans="1:52" ht="30" customHeight="1">
      <c r="A408" s="9"/>
      <c r="B408" s="9"/>
      <c r="C408" s="9"/>
      <c r="D408" s="9"/>
      <c r="E408" s="13"/>
      <c r="F408" s="14"/>
      <c r="G408" s="13"/>
      <c r="H408" s="14"/>
      <c r="I408" s="13"/>
      <c r="J408" s="14"/>
      <c r="K408" s="13"/>
      <c r="L408" s="14"/>
      <c r="M408" s="9"/>
    </row>
    <row r="409" spans="1:52" ht="30" customHeight="1">
      <c r="A409" s="154" t="s">
        <v>1143</v>
      </c>
      <c r="B409" s="154"/>
      <c r="C409" s="154"/>
      <c r="D409" s="154"/>
      <c r="E409" s="155"/>
      <c r="F409" s="156"/>
      <c r="G409" s="155"/>
      <c r="H409" s="156"/>
      <c r="I409" s="155"/>
      <c r="J409" s="156"/>
      <c r="K409" s="155"/>
      <c r="L409" s="156"/>
      <c r="M409" s="154"/>
      <c r="N409" s="1" t="s">
        <v>601</v>
      </c>
    </row>
    <row r="410" spans="1:52" ht="30" customHeight="1">
      <c r="A410" s="8" t="s">
        <v>1081</v>
      </c>
      <c r="B410" s="8" t="s">
        <v>945</v>
      </c>
      <c r="C410" s="8" t="s">
        <v>68</v>
      </c>
      <c r="D410" s="9">
        <v>1</v>
      </c>
      <c r="E410" s="13">
        <f>일위대가목록!F66</f>
        <v>13279</v>
      </c>
      <c r="F410" s="14">
        <f>TRUNC(E410*D410,1)</f>
        <v>13279</v>
      </c>
      <c r="G410" s="13">
        <f>일위대가목록!H66</f>
        <v>0</v>
      </c>
      <c r="H410" s="14">
        <f>TRUNC(G410*D410,1)</f>
        <v>0</v>
      </c>
      <c r="I410" s="13">
        <f>일위대가목록!J66</f>
        <v>0</v>
      </c>
      <c r="J410" s="14">
        <f>TRUNC(I410*D410,1)</f>
        <v>0</v>
      </c>
      <c r="K410" s="13">
        <f>TRUNC(E410+G410+I410,1)</f>
        <v>13279</v>
      </c>
      <c r="L410" s="14">
        <f>TRUNC(F410+H410+J410,1)</f>
        <v>13279</v>
      </c>
      <c r="M410" s="8" t="s">
        <v>1082</v>
      </c>
      <c r="N410" s="2" t="s">
        <v>601</v>
      </c>
      <c r="O410" s="2" t="s">
        <v>1083</v>
      </c>
      <c r="P410" s="2" t="s">
        <v>63</v>
      </c>
      <c r="Q410" s="2" t="s">
        <v>64</v>
      </c>
      <c r="R410" s="2" t="s">
        <v>64</v>
      </c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2" t="s">
        <v>52</v>
      </c>
      <c r="AW410" s="2" t="s">
        <v>1144</v>
      </c>
      <c r="AX410" s="2" t="s">
        <v>52</v>
      </c>
      <c r="AY410" s="2" t="s">
        <v>52</v>
      </c>
    </row>
    <row r="411" spans="1:52" ht="30" customHeight="1">
      <c r="A411" s="8" t="s">
        <v>1085</v>
      </c>
      <c r="B411" s="8" t="s">
        <v>1145</v>
      </c>
      <c r="C411" s="8" t="s">
        <v>68</v>
      </c>
      <c r="D411" s="9">
        <v>1</v>
      </c>
      <c r="E411" s="13">
        <f>일위대가목록!F73</f>
        <v>0</v>
      </c>
      <c r="F411" s="14">
        <f>TRUNC(E411*D411,1)</f>
        <v>0</v>
      </c>
      <c r="G411" s="13">
        <f>일위대가목록!H73</f>
        <v>45788</v>
      </c>
      <c r="H411" s="14">
        <f>TRUNC(G411*D411,1)</f>
        <v>45788</v>
      </c>
      <c r="I411" s="13">
        <f>일위대가목록!J73</f>
        <v>457</v>
      </c>
      <c r="J411" s="14">
        <f>TRUNC(I411*D411,1)</f>
        <v>457</v>
      </c>
      <c r="K411" s="13">
        <f>TRUNC(E411+G411+I411,1)</f>
        <v>46245</v>
      </c>
      <c r="L411" s="14">
        <f>TRUNC(F411+H411+J411,1)</f>
        <v>46245</v>
      </c>
      <c r="M411" s="8" t="s">
        <v>1146</v>
      </c>
      <c r="N411" s="2" t="s">
        <v>601</v>
      </c>
      <c r="O411" s="2" t="s">
        <v>1147</v>
      </c>
      <c r="P411" s="2" t="s">
        <v>63</v>
      </c>
      <c r="Q411" s="2" t="s">
        <v>64</v>
      </c>
      <c r="R411" s="2" t="s">
        <v>64</v>
      </c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2" t="s">
        <v>52</v>
      </c>
      <c r="AW411" s="2" t="s">
        <v>1148</v>
      </c>
      <c r="AX411" s="2" t="s">
        <v>52</v>
      </c>
      <c r="AY411" s="2" t="s">
        <v>52</v>
      </c>
    </row>
    <row r="412" spans="1:52" ht="30" customHeight="1">
      <c r="A412" s="8" t="s">
        <v>515</v>
      </c>
      <c r="B412" s="8" t="s">
        <v>52</v>
      </c>
      <c r="C412" s="8" t="s">
        <v>52</v>
      </c>
      <c r="D412" s="9"/>
      <c r="E412" s="13"/>
      <c r="F412" s="14">
        <f>TRUNC(SUMIF(N410:N411, N409, F410:F411),0)</f>
        <v>13279</v>
      </c>
      <c r="G412" s="13"/>
      <c r="H412" s="14">
        <f>TRUNC(SUMIF(N410:N411, N409, H410:H411),0)</f>
        <v>45788</v>
      </c>
      <c r="I412" s="13"/>
      <c r="J412" s="14">
        <f>TRUNC(SUMIF(N410:N411, N409, J410:J411),0)</f>
        <v>457</v>
      </c>
      <c r="K412" s="13"/>
      <c r="L412" s="14">
        <f>F412+H412+J412</f>
        <v>59524</v>
      </c>
      <c r="M412" s="8" t="s">
        <v>52</v>
      </c>
      <c r="N412" s="2" t="s">
        <v>79</v>
      </c>
      <c r="O412" s="2" t="s">
        <v>79</v>
      </c>
      <c r="P412" s="2" t="s">
        <v>52</v>
      </c>
      <c r="Q412" s="2" t="s">
        <v>52</v>
      </c>
      <c r="R412" s="2" t="s">
        <v>52</v>
      </c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2" t="s">
        <v>52</v>
      </c>
      <c r="AW412" s="2" t="s">
        <v>52</v>
      </c>
      <c r="AX412" s="2" t="s">
        <v>52</v>
      </c>
      <c r="AY412" s="2" t="s">
        <v>52</v>
      </c>
    </row>
    <row r="413" spans="1:52" ht="30" customHeight="1">
      <c r="A413" s="9"/>
      <c r="B413" s="9"/>
      <c r="C413" s="9"/>
      <c r="D413" s="9"/>
      <c r="E413" s="13"/>
      <c r="F413" s="14"/>
      <c r="G413" s="13"/>
      <c r="H413" s="14"/>
      <c r="I413" s="13"/>
      <c r="J413" s="14"/>
      <c r="K413" s="13"/>
      <c r="L413" s="14"/>
      <c r="M413" s="9"/>
    </row>
    <row r="414" spans="1:52" ht="30" customHeight="1">
      <c r="A414" s="154" t="s">
        <v>1149</v>
      </c>
      <c r="B414" s="154"/>
      <c r="C414" s="154"/>
      <c r="D414" s="154"/>
      <c r="E414" s="155"/>
      <c r="F414" s="156"/>
      <c r="G414" s="155"/>
      <c r="H414" s="156"/>
      <c r="I414" s="155"/>
      <c r="J414" s="156"/>
      <c r="K414" s="155"/>
      <c r="L414" s="156"/>
      <c r="M414" s="154"/>
      <c r="N414" s="1" t="s">
        <v>613</v>
      </c>
    </row>
    <row r="415" spans="1:52" ht="30" customHeight="1">
      <c r="A415" s="8" t="s">
        <v>1091</v>
      </c>
      <c r="B415" s="8" t="s">
        <v>577</v>
      </c>
      <c r="C415" s="8" t="s">
        <v>527</v>
      </c>
      <c r="D415" s="9">
        <v>1.24</v>
      </c>
      <c r="E415" s="13">
        <f>단가대비표!O108</f>
        <v>0</v>
      </c>
      <c r="F415" s="14">
        <f t="shared" ref="F415:F421" si="74">TRUNC(E415*D415,1)</f>
        <v>0</v>
      </c>
      <c r="G415" s="13">
        <f>단가대비표!P108</f>
        <v>219392</v>
      </c>
      <c r="H415" s="14">
        <f t="shared" ref="H415:H421" si="75">TRUNC(G415*D415,1)</f>
        <v>272046</v>
      </c>
      <c r="I415" s="13">
        <f>단가대비표!V108</f>
        <v>0</v>
      </c>
      <c r="J415" s="14">
        <f t="shared" ref="J415:J421" si="76">TRUNC(I415*D415,1)</f>
        <v>0</v>
      </c>
      <c r="K415" s="13">
        <f t="shared" ref="K415:L421" si="77">TRUNC(E415+G415+I415,1)</f>
        <v>219392</v>
      </c>
      <c r="L415" s="14">
        <f t="shared" si="77"/>
        <v>272046</v>
      </c>
      <c r="M415" s="8" t="s">
        <v>52</v>
      </c>
      <c r="N415" s="2" t="s">
        <v>613</v>
      </c>
      <c r="O415" s="2" t="s">
        <v>1092</v>
      </c>
      <c r="P415" s="2" t="s">
        <v>64</v>
      </c>
      <c r="Q415" s="2" t="s">
        <v>64</v>
      </c>
      <c r="R415" s="2" t="s">
        <v>63</v>
      </c>
      <c r="S415" s="3"/>
      <c r="T415" s="3"/>
      <c r="U415" s="3"/>
      <c r="V415" s="3">
        <v>1</v>
      </c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2" t="s">
        <v>52</v>
      </c>
      <c r="AW415" s="2" t="s">
        <v>1151</v>
      </c>
      <c r="AX415" s="2" t="s">
        <v>52</v>
      </c>
      <c r="AY415" s="2" t="s">
        <v>52</v>
      </c>
    </row>
    <row r="416" spans="1:52" ht="30" customHeight="1">
      <c r="A416" s="8" t="s">
        <v>525</v>
      </c>
      <c r="B416" s="8" t="s">
        <v>526</v>
      </c>
      <c r="C416" s="8" t="s">
        <v>527</v>
      </c>
      <c r="D416" s="9">
        <v>0.45</v>
      </c>
      <c r="E416" s="13">
        <f>단가대비표!O104</f>
        <v>0</v>
      </c>
      <c r="F416" s="14">
        <f t="shared" si="74"/>
        <v>0</v>
      </c>
      <c r="G416" s="13">
        <f>단가대비표!P104</f>
        <v>138290</v>
      </c>
      <c r="H416" s="14">
        <f t="shared" si="75"/>
        <v>62230.5</v>
      </c>
      <c r="I416" s="13">
        <f>단가대비표!V104</f>
        <v>0</v>
      </c>
      <c r="J416" s="14">
        <f t="shared" si="76"/>
        <v>0</v>
      </c>
      <c r="K416" s="13">
        <f t="shared" si="77"/>
        <v>138290</v>
      </c>
      <c r="L416" s="14">
        <f t="shared" si="77"/>
        <v>62230.5</v>
      </c>
      <c r="M416" s="8" t="s">
        <v>52</v>
      </c>
      <c r="N416" s="2" t="s">
        <v>613</v>
      </c>
      <c r="O416" s="2" t="s">
        <v>528</v>
      </c>
      <c r="P416" s="2" t="s">
        <v>64</v>
      </c>
      <c r="Q416" s="2" t="s">
        <v>64</v>
      </c>
      <c r="R416" s="2" t="s">
        <v>63</v>
      </c>
      <c r="S416" s="3"/>
      <c r="T416" s="3"/>
      <c r="U416" s="3"/>
      <c r="V416" s="3">
        <v>1</v>
      </c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2" t="s">
        <v>52</v>
      </c>
      <c r="AW416" s="2" t="s">
        <v>1152</v>
      </c>
      <c r="AX416" s="2" t="s">
        <v>52</v>
      </c>
      <c r="AY416" s="2" t="s">
        <v>52</v>
      </c>
    </row>
    <row r="417" spans="1:51" ht="30" customHeight="1">
      <c r="A417" s="8" t="s">
        <v>1153</v>
      </c>
      <c r="B417" s="8" t="s">
        <v>539</v>
      </c>
      <c r="C417" s="8" t="s">
        <v>372</v>
      </c>
      <c r="D417" s="9">
        <v>1</v>
      </c>
      <c r="E417" s="13">
        <v>0</v>
      </c>
      <c r="F417" s="14">
        <f t="shared" si="74"/>
        <v>0</v>
      </c>
      <c r="G417" s="13">
        <v>0</v>
      </c>
      <c r="H417" s="14">
        <f t="shared" si="75"/>
        <v>0</v>
      </c>
      <c r="I417" s="13">
        <f>TRUNC(SUMIF(V415:V421, RIGHTB(O417, 1), H415:H421)*U417, 2)</f>
        <v>6685.53</v>
      </c>
      <c r="J417" s="14">
        <f t="shared" si="76"/>
        <v>6685.5</v>
      </c>
      <c r="K417" s="13">
        <f t="shared" si="77"/>
        <v>6685.5</v>
      </c>
      <c r="L417" s="14">
        <f t="shared" si="77"/>
        <v>6685.5</v>
      </c>
      <c r="M417" s="8" t="s">
        <v>52</v>
      </c>
      <c r="N417" s="2" t="s">
        <v>613</v>
      </c>
      <c r="O417" s="2" t="s">
        <v>540</v>
      </c>
      <c r="P417" s="2" t="s">
        <v>64</v>
      </c>
      <c r="Q417" s="2" t="s">
        <v>64</v>
      </c>
      <c r="R417" s="2" t="s">
        <v>64</v>
      </c>
      <c r="S417" s="3">
        <v>1</v>
      </c>
      <c r="T417" s="3">
        <v>2</v>
      </c>
      <c r="U417" s="3">
        <v>0.02</v>
      </c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2" t="s">
        <v>52</v>
      </c>
      <c r="AW417" s="2" t="s">
        <v>1154</v>
      </c>
      <c r="AX417" s="2" t="s">
        <v>52</v>
      </c>
      <c r="AY417" s="2" t="s">
        <v>52</v>
      </c>
    </row>
    <row r="418" spans="1:51" ht="30" customHeight="1">
      <c r="A418" s="8" t="s">
        <v>1091</v>
      </c>
      <c r="B418" s="8" t="s">
        <v>577</v>
      </c>
      <c r="C418" s="8" t="s">
        <v>527</v>
      </c>
      <c r="D418" s="9">
        <v>1.84</v>
      </c>
      <c r="E418" s="13">
        <f>단가대비표!O108</f>
        <v>0</v>
      </c>
      <c r="F418" s="14">
        <f t="shared" si="74"/>
        <v>0</v>
      </c>
      <c r="G418" s="13">
        <f>단가대비표!P108</f>
        <v>219392</v>
      </c>
      <c r="H418" s="14">
        <f t="shared" si="75"/>
        <v>403681.2</v>
      </c>
      <c r="I418" s="13">
        <f>단가대비표!V108</f>
        <v>0</v>
      </c>
      <c r="J418" s="14">
        <f t="shared" si="76"/>
        <v>0</v>
      </c>
      <c r="K418" s="13">
        <f t="shared" si="77"/>
        <v>219392</v>
      </c>
      <c r="L418" s="14">
        <f t="shared" si="77"/>
        <v>403681.2</v>
      </c>
      <c r="M418" s="8" t="s">
        <v>52</v>
      </c>
      <c r="N418" s="2" t="s">
        <v>613</v>
      </c>
      <c r="O418" s="2" t="s">
        <v>1092</v>
      </c>
      <c r="P418" s="2" t="s">
        <v>64</v>
      </c>
      <c r="Q418" s="2" t="s">
        <v>64</v>
      </c>
      <c r="R418" s="2" t="s">
        <v>63</v>
      </c>
      <c r="S418" s="3"/>
      <c r="T418" s="3"/>
      <c r="U418" s="3"/>
      <c r="V418" s="3"/>
      <c r="W418" s="3">
        <v>2</v>
      </c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2" t="s">
        <v>52</v>
      </c>
      <c r="AW418" s="2" t="s">
        <v>1151</v>
      </c>
      <c r="AX418" s="2" t="s">
        <v>52</v>
      </c>
      <c r="AY418" s="2" t="s">
        <v>52</v>
      </c>
    </row>
    <row r="419" spans="1:51" ht="30" customHeight="1">
      <c r="A419" s="8" t="s">
        <v>525</v>
      </c>
      <c r="B419" s="8" t="s">
        <v>526</v>
      </c>
      <c r="C419" s="8" t="s">
        <v>527</v>
      </c>
      <c r="D419" s="9">
        <v>0.75</v>
      </c>
      <c r="E419" s="13">
        <f>단가대비표!O104</f>
        <v>0</v>
      </c>
      <c r="F419" s="14">
        <f t="shared" si="74"/>
        <v>0</v>
      </c>
      <c r="G419" s="13">
        <f>단가대비표!P104</f>
        <v>138290</v>
      </c>
      <c r="H419" s="14">
        <f t="shared" si="75"/>
        <v>103717.5</v>
      </c>
      <c r="I419" s="13">
        <f>단가대비표!V104</f>
        <v>0</v>
      </c>
      <c r="J419" s="14">
        <f t="shared" si="76"/>
        <v>0</v>
      </c>
      <c r="K419" s="13">
        <f t="shared" si="77"/>
        <v>138290</v>
      </c>
      <c r="L419" s="14">
        <f t="shared" si="77"/>
        <v>103717.5</v>
      </c>
      <c r="M419" s="8" t="s">
        <v>52</v>
      </c>
      <c r="N419" s="2" t="s">
        <v>613</v>
      </c>
      <c r="O419" s="2" t="s">
        <v>528</v>
      </c>
      <c r="P419" s="2" t="s">
        <v>64</v>
      </c>
      <c r="Q419" s="2" t="s">
        <v>64</v>
      </c>
      <c r="R419" s="2" t="s">
        <v>63</v>
      </c>
      <c r="S419" s="3"/>
      <c r="T419" s="3"/>
      <c r="U419" s="3"/>
      <c r="V419" s="3"/>
      <c r="W419" s="3">
        <v>2</v>
      </c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2" t="s">
        <v>52</v>
      </c>
      <c r="AW419" s="2" t="s">
        <v>1152</v>
      </c>
      <c r="AX419" s="2" t="s">
        <v>52</v>
      </c>
      <c r="AY419" s="2" t="s">
        <v>52</v>
      </c>
    </row>
    <row r="420" spans="1:51" ht="30" customHeight="1">
      <c r="A420" s="8" t="s">
        <v>1048</v>
      </c>
      <c r="B420" s="8" t="s">
        <v>1049</v>
      </c>
      <c r="C420" s="8" t="s">
        <v>458</v>
      </c>
      <c r="D420" s="9">
        <v>6.5</v>
      </c>
      <c r="E420" s="13">
        <f>단가대비표!O67</f>
        <v>1220</v>
      </c>
      <c r="F420" s="14">
        <f t="shared" si="74"/>
        <v>7930</v>
      </c>
      <c r="G420" s="13">
        <f>단가대비표!P67</f>
        <v>0</v>
      </c>
      <c r="H420" s="14">
        <f t="shared" si="75"/>
        <v>0</v>
      </c>
      <c r="I420" s="13">
        <f>단가대비표!V67</f>
        <v>0</v>
      </c>
      <c r="J420" s="14">
        <f t="shared" si="76"/>
        <v>0</v>
      </c>
      <c r="K420" s="13">
        <f t="shared" si="77"/>
        <v>1220</v>
      </c>
      <c r="L420" s="14">
        <f t="shared" si="77"/>
        <v>7930</v>
      </c>
      <c r="M420" s="8" t="s">
        <v>52</v>
      </c>
      <c r="N420" s="2" t="s">
        <v>613</v>
      </c>
      <c r="O420" s="2" t="s">
        <v>1050</v>
      </c>
      <c r="P420" s="2" t="s">
        <v>64</v>
      </c>
      <c r="Q420" s="2" t="s">
        <v>64</v>
      </c>
      <c r="R420" s="2" t="s">
        <v>63</v>
      </c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2" t="s">
        <v>52</v>
      </c>
      <c r="AW420" s="2" t="s">
        <v>1155</v>
      </c>
      <c r="AX420" s="2" t="s">
        <v>52</v>
      </c>
      <c r="AY420" s="2" t="s">
        <v>52</v>
      </c>
    </row>
    <row r="421" spans="1:51" ht="30" customHeight="1">
      <c r="A421" s="8" t="s">
        <v>1130</v>
      </c>
      <c r="B421" s="8" t="s">
        <v>1156</v>
      </c>
      <c r="C421" s="8" t="s">
        <v>372</v>
      </c>
      <c r="D421" s="9">
        <v>1</v>
      </c>
      <c r="E421" s="13">
        <v>0</v>
      </c>
      <c r="F421" s="14">
        <f t="shared" si="74"/>
        <v>0</v>
      </c>
      <c r="G421" s="13">
        <f>TRUNC(SUMIF(W415:W421, RIGHTB(O421, 1), H415:H421)*U421, 2)</f>
        <v>253699.35</v>
      </c>
      <c r="H421" s="14">
        <f t="shared" si="75"/>
        <v>253699.3</v>
      </c>
      <c r="I421" s="13">
        <v>0</v>
      </c>
      <c r="J421" s="14">
        <f t="shared" si="76"/>
        <v>0</v>
      </c>
      <c r="K421" s="13">
        <f t="shared" si="77"/>
        <v>253699.3</v>
      </c>
      <c r="L421" s="14">
        <f t="shared" si="77"/>
        <v>253699.3</v>
      </c>
      <c r="M421" s="8" t="s">
        <v>52</v>
      </c>
      <c r="N421" s="2" t="s">
        <v>613</v>
      </c>
      <c r="O421" s="2" t="s">
        <v>1122</v>
      </c>
      <c r="P421" s="2" t="s">
        <v>64</v>
      </c>
      <c r="Q421" s="2" t="s">
        <v>64</v>
      </c>
      <c r="R421" s="2" t="s">
        <v>64</v>
      </c>
      <c r="S421" s="3">
        <v>1</v>
      </c>
      <c r="T421" s="3">
        <v>1</v>
      </c>
      <c r="U421" s="3">
        <v>0.5</v>
      </c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2" t="s">
        <v>52</v>
      </c>
      <c r="AW421" s="2" t="s">
        <v>1157</v>
      </c>
      <c r="AX421" s="2" t="s">
        <v>52</v>
      </c>
      <c r="AY421" s="2" t="s">
        <v>52</v>
      </c>
    </row>
    <row r="422" spans="1:51" ht="30" customHeight="1">
      <c r="A422" s="8" t="s">
        <v>515</v>
      </c>
      <c r="B422" s="8" t="s">
        <v>52</v>
      </c>
      <c r="C422" s="8" t="s">
        <v>52</v>
      </c>
      <c r="D422" s="9"/>
      <c r="E422" s="13"/>
      <c r="F422" s="14">
        <f>TRUNC(SUMIF(N415:N421, N414, F415:F421),0)</f>
        <v>7930</v>
      </c>
      <c r="G422" s="13"/>
      <c r="H422" s="14">
        <f>TRUNC(SUMIF(N415:N421, N414, H415:H421),0)</f>
        <v>1095374</v>
      </c>
      <c r="I422" s="13"/>
      <c r="J422" s="14">
        <f>TRUNC(SUMIF(N415:N421, N414, J415:J421),0)</f>
        <v>6685</v>
      </c>
      <c r="K422" s="13"/>
      <c r="L422" s="14">
        <f>F422+H422+J422</f>
        <v>1109989</v>
      </c>
      <c r="M422" s="8" t="s">
        <v>52</v>
      </c>
      <c r="N422" s="2" t="s">
        <v>79</v>
      </c>
      <c r="O422" s="2" t="s">
        <v>79</v>
      </c>
      <c r="P422" s="2" t="s">
        <v>52</v>
      </c>
      <c r="Q422" s="2" t="s">
        <v>52</v>
      </c>
      <c r="R422" s="2" t="s">
        <v>52</v>
      </c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2" t="s">
        <v>52</v>
      </c>
      <c r="AW422" s="2" t="s">
        <v>52</v>
      </c>
      <c r="AX422" s="2" t="s">
        <v>52</v>
      </c>
      <c r="AY422" s="2" t="s">
        <v>52</v>
      </c>
    </row>
    <row r="423" spans="1:51" ht="30" customHeight="1">
      <c r="A423" s="9"/>
      <c r="B423" s="9"/>
      <c r="C423" s="9"/>
      <c r="D423" s="9"/>
      <c r="E423" s="13"/>
      <c r="F423" s="14"/>
      <c r="G423" s="13"/>
      <c r="H423" s="14"/>
      <c r="I423" s="13"/>
      <c r="J423" s="14"/>
      <c r="K423" s="13"/>
      <c r="L423" s="14"/>
      <c r="M423" s="9"/>
    </row>
    <row r="424" spans="1:51" ht="30" customHeight="1">
      <c r="A424" s="154" t="s">
        <v>1158</v>
      </c>
      <c r="B424" s="154"/>
      <c r="C424" s="154"/>
      <c r="D424" s="154"/>
      <c r="E424" s="155"/>
      <c r="F424" s="156"/>
      <c r="G424" s="155"/>
      <c r="H424" s="156"/>
      <c r="I424" s="155"/>
      <c r="J424" s="156"/>
      <c r="K424" s="155"/>
      <c r="L424" s="156"/>
      <c r="M424" s="154"/>
      <c r="N424" s="1" t="s">
        <v>618</v>
      </c>
    </row>
    <row r="425" spans="1:51" ht="30" customHeight="1">
      <c r="A425" s="8" t="s">
        <v>534</v>
      </c>
      <c r="B425" s="8" t="s">
        <v>526</v>
      </c>
      <c r="C425" s="8" t="s">
        <v>527</v>
      </c>
      <c r="D425" s="9">
        <v>0.24</v>
      </c>
      <c r="E425" s="13">
        <f>단가대비표!O113</f>
        <v>0</v>
      </c>
      <c r="F425" s="14">
        <f>TRUNC(E425*D425,1)</f>
        <v>0</v>
      </c>
      <c r="G425" s="13">
        <f>단가대비표!P113</f>
        <v>216409</v>
      </c>
      <c r="H425" s="14">
        <f>TRUNC(G425*D425,1)</f>
        <v>51938.1</v>
      </c>
      <c r="I425" s="13">
        <f>단가대비표!V113</f>
        <v>0</v>
      </c>
      <c r="J425" s="14">
        <f>TRUNC(I425*D425,1)</f>
        <v>0</v>
      </c>
      <c r="K425" s="13">
        <f t="shared" ref="K425:L427" si="78">TRUNC(E425+G425+I425,1)</f>
        <v>216409</v>
      </c>
      <c r="L425" s="14">
        <f t="shared" si="78"/>
        <v>51938.1</v>
      </c>
      <c r="M425" s="8" t="s">
        <v>52</v>
      </c>
      <c r="N425" s="2" t="s">
        <v>618</v>
      </c>
      <c r="O425" s="2" t="s">
        <v>535</v>
      </c>
      <c r="P425" s="2" t="s">
        <v>64</v>
      </c>
      <c r="Q425" s="2" t="s">
        <v>64</v>
      </c>
      <c r="R425" s="2" t="s">
        <v>63</v>
      </c>
      <c r="S425" s="3"/>
      <c r="T425" s="3"/>
      <c r="U425" s="3"/>
      <c r="V425" s="3">
        <v>1</v>
      </c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2" t="s">
        <v>52</v>
      </c>
      <c r="AW425" s="2" t="s">
        <v>1159</v>
      </c>
      <c r="AX425" s="2" t="s">
        <v>52</v>
      </c>
      <c r="AY425" s="2" t="s">
        <v>52</v>
      </c>
    </row>
    <row r="426" spans="1:51" ht="30" customHeight="1">
      <c r="A426" s="8" t="s">
        <v>525</v>
      </c>
      <c r="B426" s="8" t="s">
        <v>526</v>
      </c>
      <c r="C426" s="8" t="s">
        <v>527</v>
      </c>
      <c r="D426" s="9">
        <v>0.3</v>
      </c>
      <c r="E426" s="13">
        <f>단가대비표!O104</f>
        <v>0</v>
      </c>
      <c r="F426" s="14">
        <f>TRUNC(E426*D426,1)</f>
        <v>0</v>
      </c>
      <c r="G426" s="13">
        <f>단가대비표!P104</f>
        <v>138290</v>
      </c>
      <c r="H426" s="14">
        <f>TRUNC(G426*D426,1)</f>
        <v>41487</v>
      </c>
      <c r="I426" s="13">
        <f>단가대비표!V104</f>
        <v>0</v>
      </c>
      <c r="J426" s="14">
        <f>TRUNC(I426*D426,1)</f>
        <v>0</v>
      </c>
      <c r="K426" s="13">
        <f t="shared" si="78"/>
        <v>138290</v>
      </c>
      <c r="L426" s="14">
        <f t="shared" si="78"/>
        <v>41487</v>
      </c>
      <c r="M426" s="8" t="s">
        <v>52</v>
      </c>
      <c r="N426" s="2" t="s">
        <v>618</v>
      </c>
      <c r="O426" s="2" t="s">
        <v>528</v>
      </c>
      <c r="P426" s="2" t="s">
        <v>64</v>
      </c>
      <c r="Q426" s="2" t="s">
        <v>64</v>
      </c>
      <c r="R426" s="2" t="s">
        <v>63</v>
      </c>
      <c r="S426" s="3"/>
      <c r="T426" s="3"/>
      <c r="U426" s="3"/>
      <c r="V426" s="3">
        <v>1</v>
      </c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2" t="s">
        <v>52</v>
      </c>
      <c r="AW426" s="2" t="s">
        <v>1160</v>
      </c>
      <c r="AX426" s="2" t="s">
        <v>52</v>
      </c>
      <c r="AY426" s="2" t="s">
        <v>52</v>
      </c>
    </row>
    <row r="427" spans="1:51" ht="30" customHeight="1">
      <c r="A427" s="8" t="s">
        <v>538</v>
      </c>
      <c r="B427" s="8" t="s">
        <v>539</v>
      </c>
      <c r="C427" s="8" t="s">
        <v>372</v>
      </c>
      <c r="D427" s="9">
        <v>1</v>
      </c>
      <c r="E427" s="13">
        <v>0</v>
      </c>
      <c r="F427" s="14">
        <f>TRUNC(E427*D427,1)</f>
        <v>0</v>
      </c>
      <c r="G427" s="13">
        <v>0</v>
      </c>
      <c r="H427" s="14">
        <f>TRUNC(G427*D427,1)</f>
        <v>0</v>
      </c>
      <c r="I427" s="13">
        <f>TRUNC(SUMIF(V425:V427, RIGHTB(O427, 1), H425:H427)*U427, 2)</f>
        <v>1868.5</v>
      </c>
      <c r="J427" s="14">
        <f>TRUNC(I427*D427,1)</f>
        <v>1868.5</v>
      </c>
      <c r="K427" s="13">
        <f t="shared" si="78"/>
        <v>1868.5</v>
      </c>
      <c r="L427" s="14">
        <f t="shared" si="78"/>
        <v>1868.5</v>
      </c>
      <c r="M427" s="8" t="s">
        <v>52</v>
      </c>
      <c r="N427" s="2" t="s">
        <v>618</v>
      </c>
      <c r="O427" s="2" t="s">
        <v>540</v>
      </c>
      <c r="P427" s="2" t="s">
        <v>64</v>
      </c>
      <c r="Q427" s="2" t="s">
        <v>64</v>
      </c>
      <c r="R427" s="2" t="s">
        <v>64</v>
      </c>
      <c r="S427" s="3">
        <v>1</v>
      </c>
      <c r="T427" s="3">
        <v>2</v>
      </c>
      <c r="U427" s="3">
        <v>0.02</v>
      </c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2" t="s">
        <v>52</v>
      </c>
      <c r="AW427" s="2" t="s">
        <v>1161</v>
      </c>
      <c r="AX427" s="2" t="s">
        <v>52</v>
      </c>
      <c r="AY427" s="2" t="s">
        <v>52</v>
      </c>
    </row>
    <row r="428" spans="1:51" ht="30" customHeight="1">
      <c r="A428" s="8" t="s">
        <v>515</v>
      </c>
      <c r="B428" s="8" t="s">
        <v>52</v>
      </c>
      <c r="C428" s="8" t="s">
        <v>52</v>
      </c>
      <c r="D428" s="9"/>
      <c r="E428" s="13"/>
      <c r="F428" s="14">
        <f>TRUNC(SUMIF(N425:N427, N424, F425:F427),0)</f>
        <v>0</v>
      </c>
      <c r="G428" s="13"/>
      <c r="H428" s="14">
        <f>TRUNC(SUMIF(N425:N427, N424, H425:H427),0)</f>
        <v>93425</v>
      </c>
      <c r="I428" s="13"/>
      <c r="J428" s="14">
        <f>TRUNC(SUMIF(N425:N427, N424, J425:J427),0)</f>
        <v>1868</v>
      </c>
      <c r="K428" s="13"/>
      <c r="L428" s="14">
        <f>F428+H428+J428</f>
        <v>95293</v>
      </c>
      <c r="M428" s="8" t="s">
        <v>52</v>
      </c>
      <c r="N428" s="2" t="s">
        <v>79</v>
      </c>
      <c r="O428" s="2" t="s">
        <v>79</v>
      </c>
      <c r="P428" s="2" t="s">
        <v>52</v>
      </c>
      <c r="Q428" s="2" t="s">
        <v>52</v>
      </c>
      <c r="R428" s="2" t="s">
        <v>52</v>
      </c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2" t="s">
        <v>52</v>
      </c>
      <c r="AW428" s="2" t="s">
        <v>52</v>
      </c>
      <c r="AX428" s="2" t="s">
        <v>52</v>
      </c>
      <c r="AY428" s="2" t="s">
        <v>52</v>
      </c>
    </row>
    <row r="429" spans="1:51" ht="30" customHeight="1">
      <c r="A429" s="9"/>
      <c r="B429" s="9"/>
      <c r="C429" s="9"/>
      <c r="D429" s="9"/>
      <c r="E429" s="13"/>
      <c r="F429" s="14"/>
      <c r="G429" s="13"/>
      <c r="H429" s="14"/>
      <c r="I429" s="13"/>
      <c r="J429" s="14"/>
      <c r="K429" s="13"/>
      <c r="L429" s="14"/>
      <c r="M429" s="9"/>
    </row>
    <row r="430" spans="1:51" ht="30" customHeight="1">
      <c r="A430" s="154" t="s">
        <v>1162</v>
      </c>
      <c r="B430" s="154"/>
      <c r="C430" s="154"/>
      <c r="D430" s="154"/>
      <c r="E430" s="155"/>
      <c r="F430" s="156"/>
      <c r="G430" s="155"/>
      <c r="H430" s="156"/>
      <c r="I430" s="155"/>
      <c r="J430" s="156"/>
      <c r="K430" s="155"/>
      <c r="L430" s="156"/>
      <c r="M430" s="154"/>
      <c r="N430" s="1" t="s">
        <v>1147</v>
      </c>
    </row>
    <row r="431" spans="1:51" ht="30" customHeight="1">
      <c r="A431" s="8" t="s">
        <v>1125</v>
      </c>
      <c r="B431" s="8" t="s">
        <v>526</v>
      </c>
      <c r="C431" s="8" t="s">
        <v>527</v>
      </c>
      <c r="D431" s="9">
        <v>0.18</v>
      </c>
      <c r="E431" s="13">
        <f>단가대비표!O107</f>
        <v>0</v>
      </c>
      <c r="F431" s="14">
        <f>TRUNC(E431*D431,1)</f>
        <v>0</v>
      </c>
      <c r="G431" s="13">
        <f>단가대비표!P107</f>
        <v>215964</v>
      </c>
      <c r="H431" s="14">
        <f>TRUNC(G431*D431,1)</f>
        <v>38873.5</v>
      </c>
      <c r="I431" s="13">
        <f>단가대비표!V107</f>
        <v>0</v>
      </c>
      <c r="J431" s="14">
        <f>TRUNC(I431*D431,1)</f>
        <v>0</v>
      </c>
      <c r="K431" s="13">
        <f t="shared" ref="K431:L433" si="79">TRUNC(E431+G431+I431,1)</f>
        <v>215964</v>
      </c>
      <c r="L431" s="14">
        <f t="shared" si="79"/>
        <v>38873.5</v>
      </c>
      <c r="M431" s="8" t="s">
        <v>52</v>
      </c>
      <c r="N431" s="2" t="s">
        <v>1147</v>
      </c>
      <c r="O431" s="2" t="s">
        <v>1126</v>
      </c>
      <c r="P431" s="2" t="s">
        <v>64</v>
      </c>
      <c r="Q431" s="2" t="s">
        <v>64</v>
      </c>
      <c r="R431" s="2" t="s">
        <v>63</v>
      </c>
      <c r="S431" s="3"/>
      <c r="T431" s="3"/>
      <c r="U431" s="3"/>
      <c r="V431" s="3">
        <v>1</v>
      </c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2" t="s">
        <v>52</v>
      </c>
      <c r="AW431" s="2" t="s">
        <v>1163</v>
      </c>
      <c r="AX431" s="2" t="s">
        <v>52</v>
      </c>
      <c r="AY431" s="2" t="s">
        <v>52</v>
      </c>
    </row>
    <row r="432" spans="1:51" ht="30" customHeight="1">
      <c r="A432" s="8" t="s">
        <v>525</v>
      </c>
      <c r="B432" s="8" t="s">
        <v>526</v>
      </c>
      <c r="C432" s="8" t="s">
        <v>527</v>
      </c>
      <c r="D432" s="9">
        <v>0.05</v>
      </c>
      <c r="E432" s="13">
        <f>단가대비표!O104</f>
        <v>0</v>
      </c>
      <c r="F432" s="14">
        <f>TRUNC(E432*D432,1)</f>
        <v>0</v>
      </c>
      <c r="G432" s="13">
        <f>단가대비표!P104</f>
        <v>138290</v>
      </c>
      <c r="H432" s="14">
        <f>TRUNC(G432*D432,1)</f>
        <v>6914.5</v>
      </c>
      <c r="I432" s="13">
        <f>단가대비표!V104</f>
        <v>0</v>
      </c>
      <c r="J432" s="14">
        <f>TRUNC(I432*D432,1)</f>
        <v>0</v>
      </c>
      <c r="K432" s="13">
        <f t="shared" si="79"/>
        <v>138290</v>
      </c>
      <c r="L432" s="14">
        <f t="shared" si="79"/>
        <v>6914.5</v>
      </c>
      <c r="M432" s="8" t="s">
        <v>52</v>
      </c>
      <c r="N432" s="2" t="s">
        <v>1147</v>
      </c>
      <c r="O432" s="2" t="s">
        <v>528</v>
      </c>
      <c r="P432" s="2" t="s">
        <v>64</v>
      </c>
      <c r="Q432" s="2" t="s">
        <v>64</v>
      </c>
      <c r="R432" s="2" t="s">
        <v>63</v>
      </c>
      <c r="S432" s="3"/>
      <c r="T432" s="3"/>
      <c r="U432" s="3"/>
      <c r="V432" s="3">
        <v>1</v>
      </c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2" t="s">
        <v>52</v>
      </c>
      <c r="AW432" s="2" t="s">
        <v>1164</v>
      </c>
      <c r="AX432" s="2" t="s">
        <v>52</v>
      </c>
      <c r="AY432" s="2" t="s">
        <v>52</v>
      </c>
    </row>
    <row r="433" spans="1:51" ht="30" customHeight="1">
      <c r="A433" s="8" t="s">
        <v>538</v>
      </c>
      <c r="B433" s="8" t="s">
        <v>998</v>
      </c>
      <c r="C433" s="8" t="s">
        <v>372</v>
      </c>
      <c r="D433" s="9">
        <v>1</v>
      </c>
      <c r="E433" s="13">
        <v>0</v>
      </c>
      <c r="F433" s="14">
        <f>TRUNC(E433*D433,1)</f>
        <v>0</v>
      </c>
      <c r="G433" s="13">
        <v>0</v>
      </c>
      <c r="H433" s="14">
        <f>TRUNC(G433*D433,1)</f>
        <v>0</v>
      </c>
      <c r="I433" s="13">
        <f>TRUNC(SUMIF(V431:V433, RIGHTB(O433, 1), H431:H433)*U433, 2)</f>
        <v>457.88</v>
      </c>
      <c r="J433" s="14">
        <f>TRUNC(I433*D433,1)</f>
        <v>457.8</v>
      </c>
      <c r="K433" s="13">
        <f t="shared" si="79"/>
        <v>457.8</v>
      </c>
      <c r="L433" s="14">
        <f t="shared" si="79"/>
        <v>457.8</v>
      </c>
      <c r="M433" s="8" t="s">
        <v>52</v>
      </c>
      <c r="N433" s="2" t="s">
        <v>1147</v>
      </c>
      <c r="O433" s="2" t="s">
        <v>540</v>
      </c>
      <c r="P433" s="2" t="s">
        <v>64</v>
      </c>
      <c r="Q433" s="2" t="s">
        <v>64</v>
      </c>
      <c r="R433" s="2" t="s">
        <v>64</v>
      </c>
      <c r="S433" s="3">
        <v>1</v>
      </c>
      <c r="T433" s="3">
        <v>2</v>
      </c>
      <c r="U433" s="3">
        <v>0.01</v>
      </c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2" t="s">
        <v>52</v>
      </c>
      <c r="AW433" s="2" t="s">
        <v>1165</v>
      </c>
      <c r="AX433" s="2" t="s">
        <v>52</v>
      </c>
      <c r="AY433" s="2" t="s">
        <v>52</v>
      </c>
    </row>
    <row r="434" spans="1:51" ht="30" customHeight="1">
      <c r="A434" s="8" t="s">
        <v>515</v>
      </c>
      <c r="B434" s="8" t="s">
        <v>52</v>
      </c>
      <c r="C434" s="8" t="s">
        <v>52</v>
      </c>
      <c r="D434" s="9"/>
      <c r="E434" s="13"/>
      <c r="F434" s="14">
        <f>TRUNC(SUMIF(N431:N433, N430, F431:F433),0)</f>
        <v>0</v>
      </c>
      <c r="G434" s="13"/>
      <c r="H434" s="14">
        <f>TRUNC(SUMIF(N431:N433, N430, H431:H433),0)</f>
        <v>45788</v>
      </c>
      <c r="I434" s="13"/>
      <c r="J434" s="14">
        <f>TRUNC(SUMIF(N431:N433, N430, J431:J433),0)</f>
        <v>457</v>
      </c>
      <c r="K434" s="13"/>
      <c r="L434" s="14">
        <f>F434+H434+J434</f>
        <v>46245</v>
      </c>
      <c r="M434" s="8" t="s">
        <v>52</v>
      </c>
      <c r="N434" s="2" t="s">
        <v>79</v>
      </c>
      <c r="O434" s="2" t="s">
        <v>79</v>
      </c>
      <c r="P434" s="2" t="s">
        <v>52</v>
      </c>
      <c r="Q434" s="2" t="s">
        <v>52</v>
      </c>
      <c r="R434" s="2" t="s">
        <v>52</v>
      </c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2" t="s">
        <v>52</v>
      </c>
      <c r="AW434" s="2" t="s">
        <v>52</v>
      </c>
      <c r="AX434" s="2" t="s">
        <v>52</v>
      </c>
      <c r="AY434" s="2" t="s">
        <v>52</v>
      </c>
    </row>
    <row r="435" spans="1:51" ht="30" customHeight="1">
      <c r="A435" s="9"/>
      <c r="B435" s="9"/>
      <c r="C435" s="9"/>
      <c r="D435" s="9"/>
      <c r="E435" s="13"/>
      <c r="F435" s="14"/>
      <c r="G435" s="13"/>
      <c r="H435" s="14"/>
      <c r="I435" s="13"/>
      <c r="J435" s="14"/>
      <c r="K435" s="13"/>
      <c r="L435" s="14"/>
      <c r="M435" s="9"/>
    </row>
    <row r="436" spans="1:51" ht="30" customHeight="1">
      <c r="A436" s="154" t="s">
        <v>1166</v>
      </c>
      <c r="B436" s="154"/>
      <c r="C436" s="154"/>
      <c r="D436" s="154"/>
      <c r="E436" s="155"/>
      <c r="F436" s="156"/>
      <c r="G436" s="155"/>
      <c r="H436" s="156"/>
      <c r="I436" s="155"/>
      <c r="J436" s="156"/>
      <c r="K436" s="155"/>
      <c r="L436" s="156"/>
      <c r="M436" s="154"/>
      <c r="N436" s="1" t="s">
        <v>642</v>
      </c>
    </row>
    <row r="437" spans="1:51" ht="30" customHeight="1">
      <c r="A437" s="8" t="s">
        <v>422</v>
      </c>
      <c r="B437" s="8" t="s">
        <v>732</v>
      </c>
      <c r="C437" s="8" t="s">
        <v>458</v>
      </c>
      <c r="D437" s="9">
        <v>510</v>
      </c>
      <c r="E437" s="13">
        <f>단가대비표!O34</f>
        <v>0</v>
      </c>
      <c r="F437" s="14">
        <f>TRUNC(E437*D437,1)</f>
        <v>0</v>
      </c>
      <c r="G437" s="13">
        <f>단가대비표!P34</f>
        <v>0</v>
      </c>
      <c r="H437" s="14">
        <f>TRUNC(G437*D437,1)</f>
        <v>0</v>
      </c>
      <c r="I437" s="13">
        <f>단가대비표!V34</f>
        <v>0</v>
      </c>
      <c r="J437" s="14">
        <f>TRUNC(I437*D437,1)</f>
        <v>0</v>
      </c>
      <c r="K437" s="13">
        <f t="shared" ref="K437:L439" si="80">TRUNC(E437+G437+I437,1)</f>
        <v>0</v>
      </c>
      <c r="L437" s="14">
        <f t="shared" si="80"/>
        <v>0</v>
      </c>
      <c r="M437" s="8" t="s">
        <v>583</v>
      </c>
      <c r="N437" s="2" t="s">
        <v>642</v>
      </c>
      <c r="O437" s="2" t="s">
        <v>733</v>
      </c>
      <c r="P437" s="2" t="s">
        <v>64</v>
      </c>
      <c r="Q437" s="2" t="s">
        <v>64</v>
      </c>
      <c r="R437" s="2" t="s">
        <v>63</v>
      </c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2" t="s">
        <v>52</v>
      </c>
      <c r="AW437" s="2" t="s">
        <v>1167</v>
      </c>
      <c r="AX437" s="2" t="s">
        <v>52</v>
      </c>
      <c r="AY437" s="2" t="s">
        <v>52</v>
      </c>
    </row>
    <row r="438" spans="1:51" ht="30" customHeight="1">
      <c r="A438" s="8" t="s">
        <v>418</v>
      </c>
      <c r="B438" s="8" t="s">
        <v>735</v>
      </c>
      <c r="C438" s="8" t="s">
        <v>84</v>
      </c>
      <c r="D438" s="9">
        <v>1.1000000000000001</v>
      </c>
      <c r="E438" s="13">
        <f>단가대비표!O9</f>
        <v>0</v>
      </c>
      <c r="F438" s="14">
        <f>TRUNC(E438*D438,1)</f>
        <v>0</v>
      </c>
      <c r="G438" s="13">
        <f>단가대비표!P9</f>
        <v>0</v>
      </c>
      <c r="H438" s="14">
        <f>TRUNC(G438*D438,1)</f>
        <v>0</v>
      </c>
      <c r="I438" s="13">
        <f>단가대비표!V9</f>
        <v>0</v>
      </c>
      <c r="J438" s="14">
        <f>TRUNC(I438*D438,1)</f>
        <v>0</v>
      </c>
      <c r="K438" s="13">
        <f t="shared" si="80"/>
        <v>0</v>
      </c>
      <c r="L438" s="14">
        <f t="shared" si="80"/>
        <v>0</v>
      </c>
      <c r="M438" s="8" t="s">
        <v>583</v>
      </c>
      <c r="N438" s="2" t="s">
        <v>642</v>
      </c>
      <c r="O438" s="2" t="s">
        <v>736</v>
      </c>
      <c r="P438" s="2" t="s">
        <v>64</v>
      </c>
      <c r="Q438" s="2" t="s">
        <v>64</v>
      </c>
      <c r="R438" s="2" t="s">
        <v>63</v>
      </c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2" t="s">
        <v>52</v>
      </c>
      <c r="AW438" s="2" t="s">
        <v>1168</v>
      </c>
      <c r="AX438" s="2" t="s">
        <v>52</v>
      </c>
      <c r="AY438" s="2" t="s">
        <v>52</v>
      </c>
    </row>
    <row r="439" spans="1:51" ht="30" customHeight="1">
      <c r="A439" s="8" t="s">
        <v>1137</v>
      </c>
      <c r="B439" s="8" t="s">
        <v>1138</v>
      </c>
      <c r="C439" s="8" t="s">
        <v>84</v>
      </c>
      <c r="D439" s="9">
        <v>1</v>
      </c>
      <c r="E439" s="13">
        <f>일위대가목록!F69</f>
        <v>0</v>
      </c>
      <c r="F439" s="14">
        <f>TRUNC(E439*D439,1)</f>
        <v>0</v>
      </c>
      <c r="G439" s="13">
        <f>일위대가목록!H69</f>
        <v>59464</v>
      </c>
      <c r="H439" s="14">
        <f>TRUNC(G439*D439,1)</f>
        <v>59464</v>
      </c>
      <c r="I439" s="13">
        <f>일위대가목록!J69</f>
        <v>0</v>
      </c>
      <c r="J439" s="14">
        <f>TRUNC(I439*D439,1)</f>
        <v>0</v>
      </c>
      <c r="K439" s="13">
        <f t="shared" si="80"/>
        <v>59464</v>
      </c>
      <c r="L439" s="14">
        <f t="shared" si="80"/>
        <v>59464</v>
      </c>
      <c r="M439" s="8" t="s">
        <v>1139</v>
      </c>
      <c r="N439" s="2" t="s">
        <v>642</v>
      </c>
      <c r="O439" s="2" t="s">
        <v>1140</v>
      </c>
      <c r="P439" s="2" t="s">
        <v>63</v>
      </c>
      <c r="Q439" s="2" t="s">
        <v>64</v>
      </c>
      <c r="R439" s="2" t="s">
        <v>64</v>
      </c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2" t="s">
        <v>52</v>
      </c>
      <c r="AW439" s="2" t="s">
        <v>1169</v>
      </c>
      <c r="AX439" s="2" t="s">
        <v>52</v>
      </c>
      <c r="AY439" s="2" t="s">
        <v>52</v>
      </c>
    </row>
    <row r="440" spans="1:51" ht="30" customHeight="1">
      <c r="A440" s="8" t="s">
        <v>515</v>
      </c>
      <c r="B440" s="8" t="s">
        <v>52</v>
      </c>
      <c r="C440" s="8" t="s">
        <v>52</v>
      </c>
      <c r="D440" s="9"/>
      <c r="E440" s="13"/>
      <c r="F440" s="14">
        <f>TRUNC(SUMIF(N437:N439, N436, F437:F439),0)</f>
        <v>0</v>
      </c>
      <c r="G440" s="13"/>
      <c r="H440" s="14">
        <f>TRUNC(SUMIF(N437:N439, N436, H437:H439),0)</f>
        <v>59464</v>
      </c>
      <c r="I440" s="13"/>
      <c r="J440" s="14">
        <f>TRUNC(SUMIF(N437:N439, N436, J437:J439),0)</f>
        <v>0</v>
      </c>
      <c r="K440" s="13"/>
      <c r="L440" s="14">
        <f>F440+H440+J440</f>
        <v>59464</v>
      </c>
      <c r="M440" s="8" t="s">
        <v>52</v>
      </c>
      <c r="N440" s="2" t="s">
        <v>79</v>
      </c>
      <c r="O440" s="2" t="s">
        <v>79</v>
      </c>
      <c r="P440" s="2" t="s">
        <v>52</v>
      </c>
      <c r="Q440" s="2" t="s">
        <v>52</v>
      </c>
      <c r="R440" s="2" t="s">
        <v>52</v>
      </c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2" t="s">
        <v>52</v>
      </c>
      <c r="AW440" s="2" t="s">
        <v>52</v>
      </c>
      <c r="AX440" s="2" t="s">
        <v>52</v>
      </c>
      <c r="AY440" s="2" t="s">
        <v>52</v>
      </c>
    </row>
    <row r="441" spans="1:51" ht="30" customHeight="1">
      <c r="A441" s="9"/>
      <c r="B441" s="9"/>
      <c r="C441" s="9"/>
      <c r="D441" s="9"/>
      <c r="E441" s="13"/>
      <c r="F441" s="14"/>
      <c r="G441" s="13"/>
      <c r="H441" s="14"/>
      <c r="I441" s="13"/>
      <c r="J441" s="14"/>
      <c r="K441" s="13"/>
      <c r="L441" s="14"/>
      <c r="M441" s="9"/>
    </row>
    <row r="442" spans="1:51" ht="30" customHeight="1">
      <c r="A442" s="154" t="s">
        <v>1170</v>
      </c>
      <c r="B442" s="154"/>
      <c r="C442" s="154"/>
      <c r="D442" s="154"/>
      <c r="E442" s="155"/>
      <c r="F442" s="156"/>
      <c r="G442" s="155"/>
      <c r="H442" s="156"/>
      <c r="I442" s="155"/>
      <c r="J442" s="156"/>
      <c r="K442" s="155"/>
      <c r="L442" s="156"/>
      <c r="M442" s="154"/>
      <c r="N442" s="1" t="s">
        <v>647</v>
      </c>
    </row>
    <row r="443" spans="1:51" ht="30" customHeight="1">
      <c r="A443" s="8" t="s">
        <v>1172</v>
      </c>
      <c r="B443" s="8" t="s">
        <v>526</v>
      </c>
      <c r="C443" s="8" t="s">
        <v>527</v>
      </c>
      <c r="D443" s="9">
        <v>0.31</v>
      </c>
      <c r="E443" s="13">
        <f>단가대비표!O124</f>
        <v>0</v>
      </c>
      <c r="F443" s="14">
        <f>TRUNC(E443*D443,1)</f>
        <v>0</v>
      </c>
      <c r="G443" s="13">
        <f>단가대비표!P124</f>
        <v>209932</v>
      </c>
      <c r="H443" s="14">
        <f>TRUNC(G443*D443,1)</f>
        <v>65078.9</v>
      </c>
      <c r="I443" s="13">
        <f>단가대비표!V124</f>
        <v>0</v>
      </c>
      <c r="J443" s="14">
        <f>TRUNC(I443*D443,1)</f>
        <v>0</v>
      </c>
      <c r="K443" s="13">
        <f t="shared" ref="K443:L445" si="81">TRUNC(E443+G443+I443,1)</f>
        <v>209932</v>
      </c>
      <c r="L443" s="14">
        <f t="shared" si="81"/>
        <v>65078.9</v>
      </c>
      <c r="M443" s="8" t="s">
        <v>52</v>
      </c>
      <c r="N443" s="2" t="s">
        <v>647</v>
      </c>
      <c r="O443" s="2" t="s">
        <v>1173</v>
      </c>
      <c r="P443" s="2" t="s">
        <v>64</v>
      </c>
      <c r="Q443" s="2" t="s">
        <v>64</v>
      </c>
      <c r="R443" s="2" t="s">
        <v>63</v>
      </c>
      <c r="S443" s="3"/>
      <c r="T443" s="3"/>
      <c r="U443" s="3"/>
      <c r="V443" s="3">
        <v>1</v>
      </c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2" t="s">
        <v>52</v>
      </c>
      <c r="AW443" s="2" t="s">
        <v>1174</v>
      </c>
      <c r="AX443" s="2" t="s">
        <v>52</v>
      </c>
      <c r="AY443" s="2" t="s">
        <v>52</v>
      </c>
    </row>
    <row r="444" spans="1:51" ht="30" customHeight="1">
      <c r="A444" s="8" t="s">
        <v>525</v>
      </c>
      <c r="B444" s="8" t="s">
        <v>526</v>
      </c>
      <c r="C444" s="8" t="s">
        <v>527</v>
      </c>
      <c r="D444" s="9">
        <v>0.14000000000000001</v>
      </c>
      <c r="E444" s="13">
        <f>단가대비표!O104</f>
        <v>0</v>
      </c>
      <c r="F444" s="14">
        <f>TRUNC(E444*D444,1)</f>
        <v>0</v>
      </c>
      <c r="G444" s="13">
        <f>단가대비표!P104</f>
        <v>138290</v>
      </c>
      <c r="H444" s="14">
        <f>TRUNC(G444*D444,1)</f>
        <v>19360.599999999999</v>
      </c>
      <c r="I444" s="13">
        <f>단가대비표!V104</f>
        <v>0</v>
      </c>
      <c r="J444" s="14">
        <f>TRUNC(I444*D444,1)</f>
        <v>0</v>
      </c>
      <c r="K444" s="13">
        <f t="shared" si="81"/>
        <v>138290</v>
      </c>
      <c r="L444" s="14">
        <f t="shared" si="81"/>
        <v>19360.599999999999</v>
      </c>
      <c r="M444" s="8" t="s">
        <v>52</v>
      </c>
      <c r="N444" s="2" t="s">
        <v>647</v>
      </c>
      <c r="O444" s="2" t="s">
        <v>528</v>
      </c>
      <c r="P444" s="2" t="s">
        <v>64</v>
      </c>
      <c r="Q444" s="2" t="s">
        <v>64</v>
      </c>
      <c r="R444" s="2" t="s">
        <v>63</v>
      </c>
      <c r="S444" s="3"/>
      <c r="T444" s="3"/>
      <c r="U444" s="3"/>
      <c r="V444" s="3">
        <v>1</v>
      </c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2" t="s">
        <v>52</v>
      </c>
      <c r="AW444" s="2" t="s">
        <v>1175</v>
      </c>
      <c r="AX444" s="2" t="s">
        <v>52</v>
      </c>
      <c r="AY444" s="2" t="s">
        <v>52</v>
      </c>
    </row>
    <row r="445" spans="1:51" ht="30" customHeight="1">
      <c r="A445" s="8" t="s">
        <v>538</v>
      </c>
      <c r="B445" s="8" t="s">
        <v>998</v>
      </c>
      <c r="C445" s="8" t="s">
        <v>372</v>
      </c>
      <c r="D445" s="9">
        <v>1</v>
      </c>
      <c r="E445" s="13">
        <v>0</v>
      </c>
      <c r="F445" s="14">
        <f>TRUNC(E445*D445,1)</f>
        <v>0</v>
      </c>
      <c r="G445" s="13">
        <v>0</v>
      </c>
      <c r="H445" s="14">
        <f>TRUNC(G445*D445,1)</f>
        <v>0</v>
      </c>
      <c r="I445" s="13">
        <f>TRUNC(SUMIF(V443:V445, RIGHTB(O445, 1), H443:H445)*U445, 2)</f>
        <v>844.39</v>
      </c>
      <c r="J445" s="14">
        <f>TRUNC(I445*D445,1)</f>
        <v>844.3</v>
      </c>
      <c r="K445" s="13">
        <f t="shared" si="81"/>
        <v>844.3</v>
      </c>
      <c r="L445" s="14">
        <f t="shared" si="81"/>
        <v>844.3</v>
      </c>
      <c r="M445" s="8" t="s">
        <v>52</v>
      </c>
      <c r="N445" s="2" t="s">
        <v>647</v>
      </c>
      <c r="O445" s="2" t="s">
        <v>540</v>
      </c>
      <c r="P445" s="2" t="s">
        <v>64</v>
      </c>
      <c r="Q445" s="2" t="s">
        <v>64</v>
      </c>
      <c r="R445" s="2" t="s">
        <v>64</v>
      </c>
      <c r="S445" s="3">
        <v>1</v>
      </c>
      <c r="T445" s="3">
        <v>2</v>
      </c>
      <c r="U445" s="3">
        <v>0.01</v>
      </c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2" t="s">
        <v>52</v>
      </c>
      <c r="AW445" s="2" t="s">
        <v>1176</v>
      </c>
      <c r="AX445" s="2" t="s">
        <v>52</v>
      </c>
      <c r="AY445" s="2" t="s">
        <v>52</v>
      </c>
    </row>
    <row r="446" spans="1:51" ht="30" customHeight="1">
      <c r="A446" s="8" t="s">
        <v>515</v>
      </c>
      <c r="B446" s="8" t="s">
        <v>52</v>
      </c>
      <c r="C446" s="8" t="s">
        <v>52</v>
      </c>
      <c r="D446" s="9"/>
      <c r="E446" s="13"/>
      <c r="F446" s="14">
        <f>TRUNC(SUMIF(N443:N445, N442, F443:F445),0)</f>
        <v>0</v>
      </c>
      <c r="G446" s="13"/>
      <c r="H446" s="14">
        <f>TRUNC(SUMIF(N443:N445, N442, H443:H445),0)</f>
        <v>84439</v>
      </c>
      <c r="I446" s="13"/>
      <c r="J446" s="14">
        <f>TRUNC(SUMIF(N443:N445, N442, J443:J445),0)</f>
        <v>844</v>
      </c>
      <c r="K446" s="13"/>
      <c r="L446" s="14">
        <f>F446+H446+J446</f>
        <v>85283</v>
      </c>
      <c r="M446" s="8" t="s">
        <v>52</v>
      </c>
      <c r="N446" s="2" t="s">
        <v>79</v>
      </c>
      <c r="O446" s="2" t="s">
        <v>79</v>
      </c>
      <c r="P446" s="2" t="s">
        <v>52</v>
      </c>
      <c r="Q446" s="2" t="s">
        <v>52</v>
      </c>
      <c r="R446" s="2" t="s">
        <v>52</v>
      </c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2" t="s">
        <v>52</v>
      </c>
      <c r="AW446" s="2" t="s">
        <v>52</v>
      </c>
      <c r="AX446" s="2" t="s">
        <v>52</v>
      </c>
      <c r="AY446" s="2" t="s">
        <v>52</v>
      </c>
    </row>
    <row r="447" spans="1:51" ht="30" customHeight="1">
      <c r="A447" s="9"/>
      <c r="B447" s="9"/>
      <c r="C447" s="9"/>
      <c r="D447" s="9"/>
      <c r="E447" s="13"/>
      <c r="F447" s="14"/>
      <c r="G447" s="13"/>
      <c r="H447" s="14"/>
      <c r="I447" s="13"/>
      <c r="J447" s="14"/>
      <c r="K447" s="13"/>
      <c r="L447" s="14"/>
      <c r="M447" s="9"/>
    </row>
    <row r="448" spans="1:51" ht="30" customHeight="1">
      <c r="A448" s="154" t="s">
        <v>1177</v>
      </c>
      <c r="B448" s="154"/>
      <c r="C448" s="154"/>
      <c r="D448" s="154"/>
      <c r="E448" s="155"/>
      <c r="F448" s="156"/>
      <c r="G448" s="155"/>
      <c r="H448" s="156"/>
      <c r="I448" s="155"/>
      <c r="J448" s="156"/>
      <c r="K448" s="155"/>
      <c r="L448" s="156"/>
      <c r="M448" s="154"/>
      <c r="N448" s="1" t="s">
        <v>664</v>
      </c>
    </row>
    <row r="449" spans="1:51" ht="30" customHeight="1">
      <c r="A449" s="8" t="s">
        <v>1172</v>
      </c>
      <c r="B449" s="8" t="s">
        <v>526</v>
      </c>
      <c r="C449" s="8" t="s">
        <v>527</v>
      </c>
      <c r="D449" s="9">
        <v>0.23</v>
      </c>
      <c r="E449" s="13">
        <f>단가대비표!O124</f>
        <v>0</v>
      </c>
      <c r="F449" s="14">
        <f>TRUNC(E449*D449,1)</f>
        <v>0</v>
      </c>
      <c r="G449" s="13">
        <f>단가대비표!P124</f>
        <v>209932</v>
      </c>
      <c r="H449" s="14">
        <f>TRUNC(G449*D449,1)</f>
        <v>48284.3</v>
      </c>
      <c r="I449" s="13">
        <f>단가대비표!V124</f>
        <v>0</v>
      </c>
      <c r="J449" s="14">
        <f>TRUNC(I449*D449,1)</f>
        <v>0</v>
      </c>
      <c r="K449" s="13">
        <f t="shared" ref="K449:L451" si="82">TRUNC(E449+G449+I449,1)</f>
        <v>209932</v>
      </c>
      <c r="L449" s="14">
        <f t="shared" si="82"/>
        <v>48284.3</v>
      </c>
      <c r="M449" s="8" t="s">
        <v>52</v>
      </c>
      <c r="N449" s="2" t="s">
        <v>664</v>
      </c>
      <c r="O449" s="2" t="s">
        <v>1173</v>
      </c>
      <c r="P449" s="2" t="s">
        <v>64</v>
      </c>
      <c r="Q449" s="2" t="s">
        <v>64</v>
      </c>
      <c r="R449" s="2" t="s">
        <v>63</v>
      </c>
      <c r="S449" s="3"/>
      <c r="T449" s="3"/>
      <c r="U449" s="3"/>
      <c r="V449" s="3">
        <v>1</v>
      </c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2" t="s">
        <v>52</v>
      </c>
      <c r="AW449" s="2" t="s">
        <v>1179</v>
      </c>
      <c r="AX449" s="2" t="s">
        <v>52</v>
      </c>
      <c r="AY449" s="2" t="s">
        <v>52</v>
      </c>
    </row>
    <row r="450" spans="1:51" ht="30" customHeight="1">
      <c r="A450" s="8" t="s">
        <v>525</v>
      </c>
      <c r="B450" s="8" t="s">
        <v>526</v>
      </c>
      <c r="C450" s="8" t="s">
        <v>527</v>
      </c>
      <c r="D450" s="9">
        <v>0.15</v>
      </c>
      <c r="E450" s="13">
        <f>단가대비표!O104</f>
        <v>0</v>
      </c>
      <c r="F450" s="14">
        <f>TRUNC(E450*D450,1)</f>
        <v>0</v>
      </c>
      <c r="G450" s="13">
        <f>단가대비표!P104</f>
        <v>138290</v>
      </c>
      <c r="H450" s="14">
        <f>TRUNC(G450*D450,1)</f>
        <v>20743.5</v>
      </c>
      <c r="I450" s="13">
        <f>단가대비표!V104</f>
        <v>0</v>
      </c>
      <c r="J450" s="14">
        <f>TRUNC(I450*D450,1)</f>
        <v>0</v>
      </c>
      <c r="K450" s="13">
        <f t="shared" si="82"/>
        <v>138290</v>
      </c>
      <c r="L450" s="14">
        <f t="shared" si="82"/>
        <v>20743.5</v>
      </c>
      <c r="M450" s="8" t="s">
        <v>52</v>
      </c>
      <c r="N450" s="2" t="s">
        <v>664</v>
      </c>
      <c r="O450" s="2" t="s">
        <v>528</v>
      </c>
      <c r="P450" s="2" t="s">
        <v>64</v>
      </c>
      <c r="Q450" s="2" t="s">
        <v>64</v>
      </c>
      <c r="R450" s="2" t="s">
        <v>63</v>
      </c>
      <c r="S450" s="3"/>
      <c r="T450" s="3"/>
      <c r="U450" s="3"/>
      <c r="V450" s="3">
        <v>1</v>
      </c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2" t="s">
        <v>52</v>
      </c>
      <c r="AW450" s="2" t="s">
        <v>1180</v>
      </c>
      <c r="AX450" s="2" t="s">
        <v>52</v>
      </c>
      <c r="AY450" s="2" t="s">
        <v>52</v>
      </c>
    </row>
    <row r="451" spans="1:51" ht="30" customHeight="1">
      <c r="A451" s="8" t="s">
        <v>538</v>
      </c>
      <c r="B451" s="8" t="s">
        <v>547</v>
      </c>
      <c r="C451" s="8" t="s">
        <v>372</v>
      </c>
      <c r="D451" s="9">
        <v>1</v>
      </c>
      <c r="E451" s="13">
        <v>0</v>
      </c>
      <c r="F451" s="14">
        <f>TRUNC(E451*D451,1)</f>
        <v>0</v>
      </c>
      <c r="G451" s="13">
        <v>0</v>
      </c>
      <c r="H451" s="14">
        <f>TRUNC(G451*D451,1)</f>
        <v>0</v>
      </c>
      <c r="I451" s="13">
        <f>TRUNC(SUMIF(V449:V451, RIGHTB(O451, 1), H449:H451)*U451, 2)</f>
        <v>2070.83</v>
      </c>
      <c r="J451" s="14">
        <f>TRUNC(I451*D451,1)</f>
        <v>2070.8000000000002</v>
      </c>
      <c r="K451" s="13">
        <f t="shared" si="82"/>
        <v>2070.8000000000002</v>
      </c>
      <c r="L451" s="14">
        <f t="shared" si="82"/>
        <v>2070.8000000000002</v>
      </c>
      <c r="M451" s="8" t="s">
        <v>52</v>
      </c>
      <c r="N451" s="2" t="s">
        <v>664</v>
      </c>
      <c r="O451" s="2" t="s">
        <v>540</v>
      </c>
      <c r="P451" s="2" t="s">
        <v>64</v>
      </c>
      <c r="Q451" s="2" t="s">
        <v>64</v>
      </c>
      <c r="R451" s="2" t="s">
        <v>64</v>
      </c>
      <c r="S451" s="3">
        <v>1</v>
      </c>
      <c r="T451" s="3">
        <v>2</v>
      </c>
      <c r="U451" s="3">
        <v>0.03</v>
      </c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2" t="s">
        <v>52</v>
      </c>
      <c r="AW451" s="2" t="s">
        <v>1181</v>
      </c>
      <c r="AX451" s="2" t="s">
        <v>52</v>
      </c>
      <c r="AY451" s="2" t="s">
        <v>52</v>
      </c>
    </row>
    <row r="452" spans="1:51" ht="30" customHeight="1">
      <c r="A452" s="8" t="s">
        <v>515</v>
      </c>
      <c r="B452" s="8" t="s">
        <v>52</v>
      </c>
      <c r="C452" s="8" t="s">
        <v>52</v>
      </c>
      <c r="D452" s="9"/>
      <c r="E452" s="13"/>
      <c r="F452" s="14">
        <f>TRUNC(SUMIF(N449:N451, N448, F449:F451),0)</f>
        <v>0</v>
      </c>
      <c r="G452" s="13"/>
      <c r="H452" s="14">
        <f>TRUNC(SUMIF(N449:N451, N448, H449:H451),0)</f>
        <v>69027</v>
      </c>
      <c r="I452" s="13"/>
      <c r="J452" s="14">
        <f>TRUNC(SUMIF(N449:N451, N448, J449:J451),0)</f>
        <v>2070</v>
      </c>
      <c r="K452" s="13"/>
      <c r="L452" s="14">
        <f>F452+H452+J452</f>
        <v>71097</v>
      </c>
      <c r="M452" s="8" t="s">
        <v>52</v>
      </c>
      <c r="N452" s="2" t="s">
        <v>79</v>
      </c>
      <c r="O452" s="2" t="s">
        <v>79</v>
      </c>
      <c r="P452" s="2" t="s">
        <v>52</v>
      </c>
      <c r="Q452" s="2" t="s">
        <v>52</v>
      </c>
      <c r="R452" s="2" t="s">
        <v>52</v>
      </c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2" t="s">
        <v>52</v>
      </c>
      <c r="AW452" s="2" t="s">
        <v>52</v>
      </c>
      <c r="AX452" s="2" t="s">
        <v>52</v>
      </c>
      <c r="AY452" s="2" t="s">
        <v>52</v>
      </c>
    </row>
    <row r="453" spans="1:51" ht="30" customHeight="1">
      <c r="A453" s="9"/>
      <c r="B453" s="9"/>
      <c r="C453" s="9"/>
      <c r="D453" s="9"/>
      <c r="E453" s="13"/>
      <c r="F453" s="14"/>
      <c r="G453" s="13"/>
      <c r="H453" s="14"/>
      <c r="I453" s="13"/>
      <c r="J453" s="14"/>
      <c r="K453" s="13"/>
      <c r="L453" s="14"/>
      <c r="M453" s="9"/>
    </row>
    <row r="454" spans="1:51" ht="30" customHeight="1">
      <c r="A454" s="154" t="s">
        <v>1182</v>
      </c>
      <c r="B454" s="154"/>
      <c r="C454" s="154"/>
      <c r="D454" s="154"/>
      <c r="E454" s="155"/>
      <c r="F454" s="156"/>
      <c r="G454" s="155"/>
      <c r="H454" s="156"/>
      <c r="I454" s="155"/>
      <c r="J454" s="156"/>
      <c r="K454" s="155"/>
      <c r="L454" s="156"/>
      <c r="M454" s="154"/>
      <c r="N454" s="1" t="s">
        <v>670</v>
      </c>
    </row>
    <row r="455" spans="1:51" ht="30" customHeight="1">
      <c r="A455" s="8" t="s">
        <v>1183</v>
      </c>
      <c r="B455" s="8" t="s">
        <v>1184</v>
      </c>
      <c r="C455" s="8" t="s">
        <v>121</v>
      </c>
      <c r="D455" s="9">
        <v>1.1000000000000001</v>
      </c>
      <c r="E455" s="13">
        <f>단가대비표!O92</f>
        <v>2030</v>
      </c>
      <c r="F455" s="14">
        <f>TRUNC(E455*D455,1)</f>
        <v>2233</v>
      </c>
      <c r="G455" s="13">
        <f>단가대비표!P92</f>
        <v>0</v>
      </c>
      <c r="H455" s="14">
        <f>TRUNC(G455*D455,1)</f>
        <v>0</v>
      </c>
      <c r="I455" s="13">
        <f>단가대비표!V92</f>
        <v>0</v>
      </c>
      <c r="J455" s="14">
        <f>TRUNC(I455*D455,1)</f>
        <v>0</v>
      </c>
      <c r="K455" s="13">
        <f t="shared" ref="K455:L459" si="83">TRUNC(E455+G455+I455,1)</f>
        <v>2030</v>
      </c>
      <c r="L455" s="14">
        <f t="shared" si="83"/>
        <v>2233</v>
      </c>
      <c r="M455" s="8" t="s">
        <v>52</v>
      </c>
      <c r="N455" s="2" t="s">
        <v>670</v>
      </c>
      <c r="O455" s="2" t="s">
        <v>1185</v>
      </c>
      <c r="P455" s="2" t="s">
        <v>64</v>
      </c>
      <c r="Q455" s="2" t="s">
        <v>64</v>
      </c>
      <c r="R455" s="2" t="s">
        <v>63</v>
      </c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2" t="s">
        <v>52</v>
      </c>
      <c r="AW455" s="2" t="s">
        <v>1186</v>
      </c>
      <c r="AX455" s="2" t="s">
        <v>52</v>
      </c>
      <c r="AY455" s="2" t="s">
        <v>52</v>
      </c>
    </row>
    <row r="456" spans="1:51" ht="30" customHeight="1">
      <c r="A456" s="8" t="s">
        <v>779</v>
      </c>
      <c r="B456" s="8" t="s">
        <v>1187</v>
      </c>
      <c r="C456" s="8" t="s">
        <v>458</v>
      </c>
      <c r="D456" s="9">
        <v>2.38</v>
      </c>
      <c r="E456" s="13">
        <f>일위대가목록!F79</f>
        <v>89</v>
      </c>
      <c r="F456" s="14">
        <f>TRUNC(E456*D456,1)</f>
        <v>211.8</v>
      </c>
      <c r="G456" s="13">
        <f>일위대가목록!H79</f>
        <v>6128</v>
      </c>
      <c r="H456" s="14">
        <f>TRUNC(G456*D456,1)</f>
        <v>14584.6</v>
      </c>
      <c r="I456" s="13">
        <f>일위대가목록!J79</f>
        <v>188</v>
      </c>
      <c r="J456" s="14">
        <f>TRUNC(I456*D456,1)</f>
        <v>447.4</v>
      </c>
      <c r="K456" s="13">
        <f t="shared" si="83"/>
        <v>6405</v>
      </c>
      <c r="L456" s="14">
        <f t="shared" si="83"/>
        <v>15243.8</v>
      </c>
      <c r="M456" s="8" t="s">
        <v>1188</v>
      </c>
      <c r="N456" s="2" t="s">
        <v>670</v>
      </c>
      <c r="O456" s="2" t="s">
        <v>1189</v>
      </c>
      <c r="P456" s="2" t="s">
        <v>63</v>
      </c>
      <c r="Q456" s="2" t="s">
        <v>64</v>
      </c>
      <c r="R456" s="2" t="s">
        <v>64</v>
      </c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2" t="s">
        <v>52</v>
      </c>
      <c r="AW456" s="2" t="s">
        <v>1190</v>
      </c>
      <c r="AX456" s="2" t="s">
        <v>52</v>
      </c>
      <c r="AY456" s="2" t="s">
        <v>52</v>
      </c>
    </row>
    <row r="457" spans="1:51" ht="30" customHeight="1">
      <c r="A457" s="8" t="s">
        <v>456</v>
      </c>
      <c r="B457" s="8" t="s">
        <v>457</v>
      </c>
      <c r="C457" s="8" t="s">
        <v>458</v>
      </c>
      <c r="D457" s="9">
        <v>-0.23799999999999999</v>
      </c>
      <c r="E457" s="13">
        <f>단가대비표!O13</f>
        <v>330</v>
      </c>
      <c r="F457" s="14">
        <f>TRUNC(E457*D457,1)</f>
        <v>-78.5</v>
      </c>
      <c r="G457" s="13">
        <f>단가대비표!P13</f>
        <v>0</v>
      </c>
      <c r="H457" s="14">
        <f>TRUNC(G457*D457,1)</f>
        <v>0</v>
      </c>
      <c r="I457" s="13">
        <f>단가대비표!V13</f>
        <v>0</v>
      </c>
      <c r="J457" s="14">
        <f>TRUNC(I457*D457,1)</f>
        <v>0</v>
      </c>
      <c r="K457" s="13">
        <f t="shared" si="83"/>
        <v>330</v>
      </c>
      <c r="L457" s="14">
        <f t="shared" si="83"/>
        <v>-78.5</v>
      </c>
      <c r="M457" s="8" t="s">
        <v>459</v>
      </c>
      <c r="N457" s="2" t="s">
        <v>670</v>
      </c>
      <c r="O457" s="2" t="s">
        <v>460</v>
      </c>
      <c r="P457" s="2" t="s">
        <v>64</v>
      </c>
      <c r="Q457" s="2" t="s">
        <v>64</v>
      </c>
      <c r="R457" s="2" t="s">
        <v>63</v>
      </c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2" t="s">
        <v>52</v>
      </c>
      <c r="AW457" s="2" t="s">
        <v>1191</v>
      </c>
      <c r="AX457" s="2" t="s">
        <v>52</v>
      </c>
      <c r="AY457" s="2" t="s">
        <v>52</v>
      </c>
    </row>
    <row r="458" spans="1:51" ht="30" customHeight="1">
      <c r="A458" s="8" t="s">
        <v>830</v>
      </c>
      <c r="B458" s="8" t="s">
        <v>831</v>
      </c>
      <c r="C458" s="8" t="s">
        <v>68</v>
      </c>
      <c r="D458" s="9">
        <v>0.2</v>
      </c>
      <c r="E458" s="13">
        <f>일위대가목록!F80</f>
        <v>502</v>
      </c>
      <c r="F458" s="14">
        <f>TRUNC(E458*D458,1)</f>
        <v>100.4</v>
      </c>
      <c r="G458" s="13">
        <f>일위대가목록!H80</f>
        <v>3393</v>
      </c>
      <c r="H458" s="14">
        <f>TRUNC(G458*D458,1)</f>
        <v>678.6</v>
      </c>
      <c r="I458" s="13">
        <f>일위대가목록!J80</f>
        <v>0</v>
      </c>
      <c r="J458" s="14">
        <f>TRUNC(I458*D458,1)</f>
        <v>0</v>
      </c>
      <c r="K458" s="13">
        <f t="shared" si="83"/>
        <v>3895</v>
      </c>
      <c r="L458" s="14">
        <f t="shared" si="83"/>
        <v>779</v>
      </c>
      <c r="M458" s="8" t="s">
        <v>832</v>
      </c>
      <c r="N458" s="2" t="s">
        <v>670</v>
      </c>
      <c r="O458" s="2" t="s">
        <v>833</v>
      </c>
      <c r="P458" s="2" t="s">
        <v>63</v>
      </c>
      <c r="Q458" s="2" t="s">
        <v>64</v>
      </c>
      <c r="R458" s="2" t="s">
        <v>64</v>
      </c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2" t="s">
        <v>52</v>
      </c>
      <c r="AW458" s="2" t="s">
        <v>1192</v>
      </c>
      <c r="AX458" s="2" t="s">
        <v>52</v>
      </c>
      <c r="AY458" s="2" t="s">
        <v>52</v>
      </c>
    </row>
    <row r="459" spans="1:51" ht="30" customHeight="1">
      <c r="A459" s="8" t="s">
        <v>835</v>
      </c>
      <c r="B459" s="8" t="s">
        <v>836</v>
      </c>
      <c r="C459" s="8" t="s">
        <v>68</v>
      </c>
      <c r="D459" s="9">
        <v>0.2</v>
      </c>
      <c r="E459" s="13">
        <f>일위대가목록!F81</f>
        <v>1800</v>
      </c>
      <c r="F459" s="14">
        <f>TRUNC(E459*D459,1)</f>
        <v>360</v>
      </c>
      <c r="G459" s="13">
        <f>일위대가목록!H81</f>
        <v>4500</v>
      </c>
      <c r="H459" s="14">
        <f>TRUNC(G459*D459,1)</f>
        <v>900</v>
      </c>
      <c r="I459" s="13">
        <f>일위대가목록!J81</f>
        <v>0</v>
      </c>
      <c r="J459" s="14">
        <f>TRUNC(I459*D459,1)</f>
        <v>0</v>
      </c>
      <c r="K459" s="13">
        <f t="shared" si="83"/>
        <v>6300</v>
      </c>
      <c r="L459" s="14">
        <f t="shared" si="83"/>
        <v>1260</v>
      </c>
      <c r="M459" s="8" t="s">
        <v>837</v>
      </c>
      <c r="N459" s="2" t="s">
        <v>670</v>
      </c>
      <c r="O459" s="2" t="s">
        <v>838</v>
      </c>
      <c r="P459" s="2" t="s">
        <v>63</v>
      </c>
      <c r="Q459" s="2" t="s">
        <v>64</v>
      </c>
      <c r="R459" s="2" t="s">
        <v>64</v>
      </c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2" t="s">
        <v>52</v>
      </c>
      <c r="AW459" s="2" t="s">
        <v>1193</v>
      </c>
      <c r="AX459" s="2" t="s">
        <v>52</v>
      </c>
      <c r="AY459" s="2" t="s">
        <v>52</v>
      </c>
    </row>
    <row r="460" spans="1:51" ht="30" customHeight="1">
      <c r="A460" s="8" t="s">
        <v>515</v>
      </c>
      <c r="B460" s="8" t="s">
        <v>52</v>
      </c>
      <c r="C460" s="8" t="s">
        <v>52</v>
      </c>
      <c r="D460" s="9"/>
      <c r="E460" s="13"/>
      <c r="F460" s="14">
        <f>TRUNC(SUMIF(N455:N459, N454, F455:F459),0)</f>
        <v>2826</v>
      </c>
      <c r="G460" s="13"/>
      <c r="H460" s="14">
        <f>TRUNC(SUMIF(N455:N459, N454, H455:H459),0)</f>
        <v>16163</v>
      </c>
      <c r="I460" s="13"/>
      <c r="J460" s="14">
        <f>TRUNC(SUMIF(N455:N459, N454, J455:J459),0)</f>
        <v>447</v>
      </c>
      <c r="K460" s="13"/>
      <c r="L460" s="14">
        <f>F460+H460+J460</f>
        <v>19436</v>
      </c>
      <c r="M460" s="8" t="s">
        <v>52</v>
      </c>
      <c r="N460" s="2" t="s">
        <v>79</v>
      </c>
      <c r="O460" s="2" t="s">
        <v>79</v>
      </c>
      <c r="P460" s="2" t="s">
        <v>52</v>
      </c>
      <c r="Q460" s="2" t="s">
        <v>52</v>
      </c>
      <c r="R460" s="2" t="s">
        <v>52</v>
      </c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2" t="s">
        <v>52</v>
      </c>
      <c r="AW460" s="2" t="s">
        <v>52</v>
      </c>
      <c r="AX460" s="2" t="s">
        <v>52</v>
      </c>
      <c r="AY460" s="2" t="s">
        <v>52</v>
      </c>
    </row>
    <row r="461" spans="1:51" ht="30" customHeight="1">
      <c r="A461" s="9"/>
      <c r="B461" s="9"/>
      <c r="C461" s="9"/>
      <c r="D461" s="9"/>
      <c r="E461" s="13"/>
      <c r="F461" s="14"/>
      <c r="G461" s="13"/>
      <c r="H461" s="14"/>
      <c r="I461" s="13"/>
      <c r="J461" s="14"/>
      <c r="K461" s="13"/>
      <c r="L461" s="14"/>
      <c r="M461" s="9"/>
    </row>
    <row r="462" spans="1:51" ht="30" customHeight="1">
      <c r="A462" s="154" t="s">
        <v>1194</v>
      </c>
      <c r="B462" s="154"/>
      <c r="C462" s="154"/>
      <c r="D462" s="154"/>
      <c r="E462" s="155"/>
      <c r="F462" s="156"/>
      <c r="G462" s="155"/>
      <c r="H462" s="156"/>
      <c r="I462" s="155"/>
      <c r="J462" s="156"/>
      <c r="K462" s="155"/>
      <c r="L462" s="156"/>
      <c r="M462" s="154"/>
      <c r="N462" s="1" t="s">
        <v>679</v>
      </c>
    </row>
    <row r="463" spans="1:51" ht="30" customHeight="1">
      <c r="A463" s="8" t="s">
        <v>1196</v>
      </c>
      <c r="B463" s="8" t="s">
        <v>577</v>
      </c>
      <c r="C463" s="8" t="s">
        <v>527</v>
      </c>
      <c r="D463" s="9">
        <v>0.05</v>
      </c>
      <c r="E463" s="13">
        <f>단가대비표!O111</f>
        <v>0</v>
      </c>
      <c r="F463" s="14">
        <f>TRUNC(E463*D463,1)</f>
        <v>0</v>
      </c>
      <c r="G463" s="13">
        <f>단가대비표!P111</f>
        <v>203456</v>
      </c>
      <c r="H463" s="14">
        <f>TRUNC(G463*D463,1)</f>
        <v>10172.799999999999</v>
      </c>
      <c r="I463" s="13">
        <f>단가대비표!V111</f>
        <v>0</v>
      </c>
      <c r="J463" s="14">
        <f>TRUNC(I463*D463,1)</f>
        <v>0</v>
      </c>
      <c r="K463" s="13">
        <f t="shared" ref="K463:L465" si="84">TRUNC(E463+G463+I463,1)</f>
        <v>203456</v>
      </c>
      <c r="L463" s="14">
        <f t="shared" si="84"/>
        <v>10172.799999999999</v>
      </c>
      <c r="M463" s="8" t="s">
        <v>52</v>
      </c>
      <c r="N463" s="2" t="s">
        <v>679</v>
      </c>
      <c r="O463" s="2" t="s">
        <v>1197</v>
      </c>
      <c r="P463" s="2" t="s">
        <v>64</v>
      </c>
      <c r="Q463" s="2" t="s">
        <v>64</v>
      </c>
      <c r="R463" s="2" t="s">
        <v>63</v>
      </c>
      <c r="S463" s="3"/>
      <c r="T463" s="3"/>
      <c r="U463" s="3"/>
      <c r="V463" s="3">
        <v>1</v>
      </c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2" t="s">
        <v>52</v>
      </c>
      <c r="AW463" s="2" t="s">
        <v>1198</v>
      </c>
      <c r="AX463" s="2" t="s">
        <v>52</v>
      </c>
      <c r="AY463" s="2" t="s">
        <v>52</v>
      </c>
    </row>
    <row r="464" spans="1:51" ht="30" customHeight="1">
      <c r="A464" s="8" t="s">
        <v>544</v>
      </c>
      <c r="B464" s="8" t="s">
        <v>526</v>
      </c>
      <c r="C464" s="8" t="s">
        <v>527</v>
      </c>
      <c r="D464" s="9">
        <v>0.02</v>
      </c>
      <c r="E464" s="13">
        <f>단가대비표!O105</f>
        <v>0</v>
      </c>
      <c r="F464" s="14">
        <f>TRUNC(E464*D464,1)</f>
        <v>0</v>
      </c>
      <c r="G464" s="13">
        <f>단가대비표!P105</f>
        <v>166063</v>
      </c>
      <c r="H464" s="14">
        <f>TRUNC(G464*D464,1)</f>
        <v>3321.2</v>
      </c>
      <c r="I464" s="13">
        <f>단가대비표!V105</f>
        <v>0</v>
      </c>
      <c r="J464" s="14">
        <f>TRUNC(I464*D464,1)</f>
        <v>0</v>
      </c>
      <c r="K464" s="13">
        <f t="shared" si="84"/>
        <v>166063</v>
      </c>
      <c r="L464" s="14">
        <f t="shared" si="84"/>
        <v>3321.2</v>
      </c>
      <c r="M464" s="8" t="s">
        <v>52</v>
      </c>
      <c r="N464" s="2" t="s">
        <v>679</v>
      </c>
      <c r="O464" s="2" t="s">
        <v>545</v>
      </c>
      <c r="P464" s="2" t="s">
        <v>64</v>
      </c>
      <c r="Q464" s="2" t="s">
        <v>64</v>
      </c>
      <c r="R464" s="2" t="s">
        <v>63</v>
      </c>
      <c r="S464" s="3"/>
      <c r="T464" s="3"/>
      <c r="U464" s="3"/>
      <c r="V464" s="3">
        <v>1</v>
      </c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2" t="s">
        <v>52</v>
      </c>
      <c r="AW464" s="2" t="s">
        <v>1199</v>
      </c>
      <c r="AX464" s="2" t="s">
        <v>52</v>
      </c>
      <c r="AY464" s="2" t="s">
        <v>52</v>
      </c>
    </row>
    <row r="465" spans="1:52" ht="30" customHeight="1">
      <c r="A465" s="8" t="s">
        <v>538</v>
      </c>
      <c r="B465" s="8" t="s">
        <v>539</v>
      </c>
      <c r="C465" s="8" t="s">
        <v>372</v>
      </c>
      <c r="D465" s="9">
        <v>1</v>
      </c>
      <c r="E465" s="13">
        <v>0</v>
      </c>
      <c r="F465" s="14">
        <f>TRUNC(E465*D465,1)</f>
        <v>0</v>
      </c>
      <c r="G465" s="13">
        <v>0</v>
      </c>
      <c r="H465" s="14">
        <f>TRUNC(G465*D465,1)</f>
        <v>0</v>
      </c>
      <c r="I465" s="13">
        <f>TRUNC(SUMIF(V463:V465, RIGHTB(O465, 1), H463:H465)*U465, 2)</f>
        <v>269.88</v>
      </c>
      <c r="J465" s="14">
        <f>TRUNC(I465*D465,1)</f>
        <v>269.8</v>
      </c>
      <c r="K465" s="13">
        <f t="shared" si="84"/>
        <v>269.8</v>
      </c>
      <c r="L465" s="14">
        <f t="shared" si="84"/>
        <v>269.8</v>
      </c>
      <c r="M465" s="8" t="s">
        <v>52</v>
      </c>
      <c r="N465" s="2" t="s">
        <v>679</v>
      </c>
      <c r="O465" s="2" t="s">
        <v>540</v>
      </c>
      <c r="P465" s="2" t="s">
        <v>64</v>
      </c>
      <c r="Q465" s="2" t="s">
        <v>64</v>
      </c>
      <c r="R465" s="2" t="s">
        <v>64</v>
      </c>
      <c r="S465" s="3">
        <v>1</v>
      </c>
      <c r="T465" s="3">
        <v>2</v>
      </c>
      <c r="U465" s="3">
        <v>0.02</v>
      </c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2" t="s">
        <v>52</v>
      </c>
      <c r="AW465" s="2" t="s">
        <v>1200</v>
      </c>
      <c r="AX465" s="2" t="s">
        <v>52</v>
      </c>
      <c r="AY465" s="2" t="s">
        <v>52</v>
      </c>
    </row>
    <row r="466" spans="1:52" ht="30" customHeight="1">
      <c r="A466" s="8" t="s">
        <v>515</v>
      </c>
      <c r="B466" s="8" t="s">
        <v>52</v>
      </c>
      <c r="C466" s="8" t="s">
        <v>52</v>
      </c>
      <c r="D466" s="9"/>
      <c r="E466" s="13"/>
      <c r="F466" s="14">
        <f>TRUNC(SUMIF(N463:N465, N462, F463:F465),0)</f>
        <v>0</v>
      </c>
      <c r="G466" s="13"/>
      <c r="H466" s="14">
        <f>TRUNC(SUMIF(N463:N465, N462, H463:H465),0)</f>
        <v>13494</v>
      </c>
      <c r="I466" s="13"/>
      <c r="J466" s="14">
        <f>TRUNC(SUMIF(N463:N465, N462, J463:J465),0)</f>
        <v>269</v>
      </c>
      <c r="K466" s="13"/>
      <c r="L466" s="14">
        <f>F466+H466+J466</f>
        <v>13763</v>
      </c>
      <c r="M466" s="8" t="s">
        <v>52</v>
      </c>
      <c r="N466" s="2" t="s">
        <v>79</v>
      </c>
      <c r="O466" s="2" t="s">
        <v>79</v>
      </c>
      <c r="P466" s="2" t="s">
        <v>52</v>
      </c>
      <c r="Q466" s="2" t="s">
        <v>52</v>
      </c>
      <c r="R466" s="2" t="s">
        <v>52</v>
      </c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2" t="s">
        <v>52</v>
      </c>
      <c r="AW466" s="2" t="s">
        <v>52</v>
      </c>
      <c r="AX466" s="2" t="s">
        <v>52</v>
      </c>
      <c r="AY466" s="2" t="s">
        <v>52</v>
      </c>
    </row>
    <row r="467" spans="1:52" ht="30" customHeight="1">
      <c r="A467" s="9"/>
      <c r="B467" s="9"/>
      <c r="C467" s="9"/>
      <c r="D467" s="9"/>
      <c r="E467" s="13"/>
      <c r="F467" s="14"/>
      <c r="G467" s="13"/>
      <c r="H467" s="14"/>
      <c r="I467" s="13"/>
      <c r="J467" s="14"/>
      <c r="K467" s="13"/>
      <c r="L467" s="14"/>
      <c r="M467" s="9"/>
    </row>
    <row r="468" spans="1:52" ht="30" customHeight="1">
      <c r="A468" s="154" t="s">
        <v>1201</v>
      </c>
      <c r="B468" s="154"/>
      <c r="C468" s="154"/>
      <c r="D468" s="154"/>
      <c r="E468" s="155"/>
      <c r="F468" s="156"/>
      <c r="G468" s="155"/>
      <c r="H468" s="156"/>
      <c r="I468" s="155"/>
      <c r="J468" s="156"/>
      <c r="K468" s="155"/>
      <c r="L468" s="156"/>
      <c r="M468" s="154"/>
      <c r="N468" s="1" t="s">
        <v>1189</v>
      </c>
    </row>
    <row r="469" spans="1:52" ht="30" customHeight="1">
      <c r="A469" s="8" t="s">
        <v>1203</v>
      </c>
      <c r="B469" s="8" t="s">
        <v>1187</v>
      </c>
      <c r="C469" s="8" t="s">
        <v>458</v>
      </c>
      <c r="D469" s="9">
        <v>1</v>
      </c>
      <c r="E469" s="13">
        <f>일위대가목록!F82</f>
        <v>76</v>
      </c>
      <c r="F469" s="14">
        <f>TRUNC(E469*D469,1)</f>
        <v>76</v>
      </c>
      <c r="G469" s="13">
        <f>일위대가목록!H82</f>
        <v>4881</v>
      </c>
      <c r="H469" s="14">
        <f>TRUNC(G469*D469,1)</f>
        <v>4881</v>
      </c>
      <c r="I469" s="13">
        <f>일위대가목록!J82</f>
        <v>149</v>
      </c>
      <c r="J469" s="14">
        <f>TRUNC(I469*D469,1)</f>
        <v>149</v>
      </c>
      <c r="K469" s="13">
        <f>TRUNC(E469+G469+I469,1)</f>
        <v>5106</v>
      </c>
      <c r="L469" s="14">
        <f>TRUNC(F469+H469+J469,1)</f>
        <v>5106</v>
      </c>
      <c r="M469" s="8" t="s">
        <v>1204</v>
      </c>
      <c r="N469" s="2" t="s">
        <v>1189</v>
      </c>
      <c r="O469" s="2" t="s">
        <v>1205</v>
      </c>
      <c r="P469" s="2" t="s">
        <v>63</v>
      </c>
      <c r="Q469" s="2" t="s">
        <v>64</v>
      </c>
      <c r="R469" s="2" t="s">
        <v>64</v>
      </c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2" t="s">
        <v>52</v>
      </c>
      <c r="AW469" s="2" t="s">
        <v>1206</v>
      </c>
      <c r="AX469" s="2" t="s">
        <v>52</v>
      </c>
      <c r="AY469" s="2" t="s">
        <v>52</v>
      </c>
    </row>
    <row r="470" spans="1:52" ht="30" customHeight="1">
      <c r="A470" s="8" t="s">
        <v>1207</v>
      </c>
      <c r="B470" s="8" t="s">
        <v>1187</v>
      </c>
      <c r="C470" s="8" t="s">
        <v>458</v>
      </c>
      <c r="D470" s="9">
        <v>1</v>
      </c>
      <c r="E470" s="13">
        <f>일위대가목록!F83</f>
        <v>13</v>
      </c>
      <c r="F470" s="14">
        <f>TRUNC(E470*D470,1)</f>
        <v>13</v>
      </c>
      <c r="G470" s="13">
        <f>일위대가목록!H83</f>
        <v>1247</v>
      </c>
      <c r="H470" s="14">
        <f>TRUNC(G470*D470,1)</f>
        <v>1247</v>
      </c>
      <c r="I470" s="13">
        <f>일위대가목록!J83</f>
        <v>39</v>
      </c>
      <c r="J470" s="14">
        <f>TRUNC(I470*D470,1)</f>
        <v>39</v>
      </c>
      <c r="K470" s="13">
        <f>TRUNC(E470+G470+I470,1)</f>
        <v>1299</v>
      </c>
      <c r="L470" s="14">
        <f>TRUNC(F470+H470+J470,1)</f>
        <v>1299</v>
      </c>
      <c r="M470" s="8" t="s">
        <v>1208</v>
      </c>
      <c r="N470" s="2" t="s">
        <v>1189</v>
      </c>
      <c r="O470" s="2" t="s">
        <v>1209</v>
      </c>
      <c r="P470" s="2" t="s">
        <v>63</v>
      </c>
      <c r="Q470" s="2" t="s">
        <v>64</v>
      </c>
      <c r="R470" s="2" t="s">
        <v>64</v>
      </c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2" t="s">
        <v>52</v>
      </c>
      <c r="AW470" s="2" t="s">
        <v>1210</v>
      </c>
      <c r="AX470" s="2" t="s">
        <v>52</v>
      </c>
      <c r="AY470" s="2" t="s">
        <v>52</v>
      </c>
    </row>
    <row r="471" spans="1:52" ht="30" customHeight="1">
      <c r="A471" s="8" t="s">
        <v>515</v>
      </c>
      <c r="B471" s="8" t="s">
        <v>52</v>
      </c>
      <c r="C471" s="8" t="s">
        <v>52</v>
      </c>
      <c r="D471" s="9"/>
      <c r="E471" s="13"/>
      <c r="F471" s="14">
        <f>TRUNC(SUMIF(N469:N470, N468, F469:F470),0)</f>
        <v>89</v>
      </c>
      <c r="G471" s="13"/>
      <c r="H471" s="14">
        <f>TRUNC(SUMIF(N469:N470, N468, H469:H470),0)</f>
        <v>6128</v>
      </c>
      <c r="I471" s="13"/>
      <c r="J471" s="14">
        <f>TRUNC(SUMIF(N469:N470, N468, J469:J470),0)</f>
        <v>188</v>
      </c>
      <c r="K471" s="13"/>
      <c r="L471" s="14">
        <f>F471+H471+J471</f>
        <v>6405</v>
      </c>
      <c r="M471" s="8" t="s">
        <v>52</v>
      </c>
      <c r="N471" s="2" t="s">
        <v>79</v>
      </c>
      <c r="O471" s="2" t="s">
        <v>79</v>
      </c>
      <c r="P471" s="2" t="s">
        <v>52</v>
      </c>
      <c r="Q471" s="2" t="s">
        <v>52</v>
      </c>
      <c r="R471" s="2" t="s">
        <v>52</v>
      </c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2" t="s">
        <v>52</v>
      </c>
      <c r="AW471" s="2" t="s">
        <v>52</v>
      </c>
      <c r="AX471" s="2" t="s">
        <v>52</v>
      </c>
      <c r="AY471" s="2" t="s">
        <v>52</v>
      </c>
    </row>
    <row r="472" spans="1:52" ht="30" customHeight="1">
      <c r="A472" s="9"/>
      <c r="B472" s="9"/>
      <c r="C472" s="9"/>
      <c r="D472" s="9"/>
      <c r="E472" s="13"/>
      <c r="F472" s="14"/>
      <c r="G472" s="13"/>
      <c r="H472" s="14"/>
      <c r="I472" s="13"/>
      <c r="J472" s="14"/>
      <c r="K472" s="13"/>
      <c r="L472" s="14"/>
      <c r="M472" s="9"/>
    </row>
    <row r="473" spans="1:52" ht="30" customHeight="1">
      <c r="A473" s="154" t="s">
        <v>1211</v>
      </c>
      <c r="B473" s="154"/>
      <c r="C473" s="154"/>
      <c r="D473" s="154"/>
      <c r="E473" s="155"/>
      <c r="F473" s="156"/>
      <c r="G473" s="155"/>
      <c r="H473" s="156"/>
      <c r="I473" s="155"/>
      <c r="J473" s="156"/>
      <c r="K473" s="155"/>
      <c r="L473" s="156"/>
      <c r="M473" s="154"/>
      <c r="N473" s="1" t="s">
        <v>833</v>
      </c>
    </row>
    <row r="474" spans="1:52" ht="30" customHeight="1">
      <c r="A474" s="8" t="s">
        <v>1213</v>
      </c>
      <c r="B474" s="8" t="s">
        <v>831</v>
      </c>
      <c r="C474" s="8" t="s">
        <v>68</v>
      </c>
      <c r="D474" s="9">
        <v>1</v>
      </c>
      <c r="E474" s="13">
        <f>일위대가목록!F84</f>
        <v>502</v>
      </c>
      <c r="F474" s="14">
        <f>TRUNC(E474*D474,1)</f>
        <v>502</v>
      </c>
      <c r="G474" s="13">
        <f>일위대가목록!H84</f>
        <v>0</v>
      </c>
      <c r="H474" s="14">
        <f>TRUNC(G474*D474,1)</f>
        <v>0</v>
      </c>
      <c r="I474" s="13">
        <f>일위대가목록!J84</f>
        <v>0</v>
      </c>
      <c r="J474" s="14">
        <f>TRUNC(I474*D474,1)</f>
        <v>0</v>
      </c>
      <c r="K474" s="13">
        <f>TRUNC(E474+G474+I474,1)</f>
        <v>502</v>
      </c>
      <c r="L474" s="14">
        <f>TRUNC(F474+H474+J474,1)</f>
        <v>502</v>
      </c>
      <c r="M474" s="8" t="s">
        <v>1214</v>
      </c>
      <c r="N474" s="2" t="s">
        <v>833</v>
      </c>
      <c r="O474" s="2" t="s">
        <v>1215</v>
      </c>
      <c r="P474" s="2" t="s">
        <v>63</v>
      </c>
      <c r="Q474" s="2" t="s">
        <v>64</v>
      </c>
      <c r="R474" s="2" t="s">
        <v>64</v>
      </c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2" t="s">
        <v>52</v>
      </c>
      <c r="AW474" s="2" t="s">
        <v>1216</v>
      </c>
      <c r="AX474" s="2" t="s">
        <v>52</v>
      </c>
      <c r="AY474" s="2" t="s">
        <v>52</v>
      </c>
    </row>
    <row r="475" spans="1:52" ht="30" customHeight="1">
      <c r="A475" s="8" t="s">
        <v>1213</v>
      </c>
      <c r="B475" s="8" t="s">
        <v>1217</v>
      </c>
      <c r="C475" s="8" t="s">
        <v>68</v>
      </c>
      <c r="D475" s="9">
        <v>1</v>
      </c>
      <c r="E475" s="13">
        <f>일위대가목록!F85</f>
        <v>0</v>
      </c>
      <c r="F475" s="14">
        <f>TRUNC(E475*D475,1)</f>
        <v>0</v>
      </c>
      <c r="G475" s="13">
        <f>일위대가목록!H85</f>
        <v>3393</v>
      </c>
      <c r="H475" s="14">
        <f>TRUNC(G475*D475,1)</f>
        <v>3393</v>
      </c>
      <c r="I475" s="13">
        <f>일위대가목록!J85</f>
        <v>0</v>
      </c>
      <c r="J475" s="14">
        <f>TRUNC(I475*D475,1)</f>
        <v>0</v>
      </c>
      <c r="K475" s="13">
        <f>TRUNC(E475+G475+I475,1)</f>
        <v>3393</v>
      </c>
      <c r="L475" s="14">
        <f>TRUNC(F475+H475+J475,1)</f>
        <v>3393</v>
      </c>
      <c r="M475" s="8" t="s">
        <v>1218</v>
      </c>
      <c r="N475" s="2" t="s">
        <v>833</v>
      </c>
      <c r="O475" s="2" t="s">
        <v>1219</v>
      </c>
      <c r="P475" s="2" t="s">
        <v>63</v>
      </c>
      <c r="Q475" s="2" t="s">
        <v>64</v>
      </c>
      <c r="R475" s="2" t="s">
        <v>64</v>
      </c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2" t="s">
        <v>52</v>
      </c>
      <c r="AW475" s="2" t="s">
        <v>1220</v>
      </c>
      <c r="AX475" s="2" t="s">
        <v>52</v>
      </c>
      <c r="AY475" s="2" t="s">
        <v>52</v>
      </c>
    </row>
    <row r="476" spans="1:52" ht="30" customHeight="1">
      <c r="A476" s="8" t="s">
        <v>515</v>
      </c>
      <c r="B476" s="8" t="s">
        <v>52</v>
      </c>
      <c r="C476" s="8" t="s">
        <v>52</v>
      </c>
      <c r="D476" s="9"/>
      <c r="E476" s="13"/>
      <c r="F476" s="14">
        <f>TRUNC(SUMIF(N474:N475, N473, F474:F475),0)</f>
        <v>502</v>
      </c>
      <c r="G476" s="13"/>
      <c r="H476" s="14">
        <f>TRUNC(SUMIF(N474:N475, N473, H474:H475),0)</f>
        <v>3393</v>
      </c>
      <c r="I476" s="13"/>
      <c r="J476" s="14">
        <f>TRUNC(SUMIF(N474:N475, N473, J474:J475),0)</f>
        <v>0</v>
      </c>
      <c r="K476" s="13"/>
      <c r="L476" s="14">
        <f>F476+H476+J476</f>
        <v>3895</v>
      </c>
      <c r="M476" s="8" t="s">
        <v>52</v>
      </c>
      <c r="N476" s="2" t="s">
        <v>79</v>
      </c>
      <c r="O476" s="2" t="s">
        <v>79</v>
      </c>
      <c r="P476" s="2" t="s">
        <v>52</v>
      </c>
      <c r="Q476" s="2" t="s">
        <v>52</v>
      </c>
      <c r="R476" s="2" t="s">
        <v>52</v>
      </c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2" t="s">
        <v>52</v>
      </c>
      <c r="AW476" s="2" t="s">
        <v>52</v>
      </c>
      <c r="AX476" s="2" t="s">
        <v>52</v>
      </c>
      <c r="AY476" s="2" t="s">
        <v>52</v>
      </c>
    </row>
    <row r="477" spans="1:52" ht="30" customHeight="1">
      <c r="A477" s="9"/>
      <c r="B477" s="9"/>
      <c r="C477" s="9"/>
      <c r="D477" s="9"/>
      <c r="E477" s="13"/>
      <c r="F477" s="14"/>
      <c r="G477" s="13"/>
      <c r="H477" s="14"/>
      <c r="I477" s="13"/>
      <c r="J477" s="14"/>
      <c r="K477" s="13"/>
      <c r="L477" s="14"/>
      <c r="M477" s="9"/>
    </row>
    <row r="478" spans="1:52" ht="30" customHeight="1">
      <c r="A478" s="157" t="s">
        <v>1221</v>
      </c>
      <c r="B478" s="157"/>
      <c r="C478" s="157"/>
      <c r="D478" s="157"/>
      <c r="E478" s="158"/>
      <c r="F478" s="159"/>
      <c r="G478" s="158"/>
      <c r="H478" s="159"/>
      <c r="I478" s="158"/>
      <c r="J478" s="159"/>
      <c r="K478" s="158"/>
      <c r="L478" s="159"/>
      <c r="M478" s="157"/>
      <c r="N478" s="1" t="s">
        <v>838</v>
      </c>
      <c r="AZ478" t="s">
        <v>1902</v>
      </c>
    </row>
    <row r="479" spans="1:52" ht="30" customHeight="1">
      <c r="A479" s="8" t="s">
        <v>835</v>
      </c>
      <c r="B479" s="8" t="s">
        <v>1223</v>
      </c>
      <c r="C479" s="8" t="s">
        <v>68</v>
      </c>
      <c r="D479" s="100">
        <v>0</v>
      </c>
      <c r="E479" s="13">
        <f>일위대가목록!F86</f>
        <v>888</v>
      </c>
      <c r="F479" s="14">
        <f>TRUNC(E479*D479,1)</f>
        <v>0</v>
      </c>
      <c r="G479" s="13">
        <f>일위대가목록!H86</f>
        <v>0</v>
      </c>
      <c r="H479" s="14">
        <f>TRUNC(G479*D479,1)</f>
        <v>0</v>
      </c>
      <c r="I479" s="13">
        <f>일위대가목록!J86</f>
        <v>0</v>
      </c>
      <c r="J479" s="14">
        <f>TRUNC(I479*D479,1)</f>
        <v>0</v>
      </c>
      <c r="K479" s="13">
        <f>TRUNC(E479+G479+I479,1)</f>
        <v>888</v>
      </c>
      <c r="L479" s="14">
        <f>TRUNC(F479+H479+J479,1)</f>
        <v>0</v>
      </c>
      <c r="M479" s="8" t="s">
        <v>1224</v>
      </c>
      <c r="N479" s="2" t="s">
        <v>838</v>
      </c>
      <c r="O479" s="2" t="s">
        <v>1225</v>
      </c>
      <c r="P479" s="2" t="s">
        <v>63</v>
      </c>
      <c r="Q479" s="2" t="s">
        <v>64</v>
      </c>
      <c r="R479" s="2" t="s">
        <v>64</v>
      </c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2" t="s">
        <v>52</v>
      </c>
      <c r="AW479" s="2" t="s">
        <v>1226</v>
      </c>
      <c r="AX479" s="2" t="s">
        <v>52</v>
      </c>
      <c r="AY479" s="2" t="s">
        <v>52</v>
      </c>
      <c r="AZ479">
        <v>1</v>
      </c>
    </row>
    <row r="480" spans="1:52" ht="30" customHeight="1">
      <c r="A480" s="8" t="s">
        <v>835</v>
      </c>
      <c r="B480" s="8" t="s">
        <v>1227</v>
      </c>
      <c r="C480" s="8" t="s">
        <v>68</v>
      </c>
      <c r="D480" s="100">
        <v>0</v>
      </c>
      <c r="E480" s="13">
        <f>일위대가목록!F87</f>
        <v>0</v>
      </c>
      <c r="F480" s="14">
        <f>TRUNC(E480*D480,1)</f>
        <v>0</v>
      </c>
      <c r="G480" s="13">
        <f>일위대가목록!H87</f>
        <v>9050</v>
      </c>
      <c r="H480" s="14">
        <f>TRUNC(G480*D480,1)</f>
        <v>0</v>
      </c>
      <c r="I480" s="13">
        <f>일위대가목록!J87</f>
        <v>0</v>
      </c>
      <c r="J480" s="14">
        <f>TRUNC(I480*D480,1)</f>
        <v>0</v>
      </c>
      <c r="K480" s="13">
        <f>TRUNC(E480+G480+I480,1)</f>
        <v>9050</v>
      </c>
      <c r="L480" s="14">
        <f>TRUNC(F480+H480+J480,1)</f>
        <v>0</v>
      </c>
      <c r="M480" s="8" t="s">
        <v>1228</v>
      </c>
      <c r="N480" s="2" t="s">
        <v>838</v>
      </c>
      <c r="O480" s="2" t="s">
        <v>1229</v>
      </c>
      <c r="P480" s="2" t="s">
        <v>63</v>
      </c>
      <c r="Q480" s="2" t="s">
        <v>64</v>
      </c>
      <c r="R480" s="2" t="s">
        <v>64</v>
      </c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2" t="s">
        <v>52</v>
      </c>
      <c r="AW480" s="2" t="s">
        <v>1230</v>
      </c>
      <c r="AX480" s="2" t="s">
        <v>52</v>
      </c>
      <c r="AY480" s="2" t="s">
        <v>52</v>
      </c>
      <c r="AZ480">
        <v>1</v>
      </c>
    </row>
    <row r="481" spans="1:52" ht="30" customHeight="1">
      <c r="A481" s="101" t="s">
        <v>1900</v>
      </c>
      <c r="B481" s="101" t="s">
        <v>1901</v>
      </c>
      <c r="C481" s="101" t="s">
        <v>68</v>
      </c>
      <c r="D481" s="100">
        <v>1</v>
      </c>
      <c r="E481" s="102">
        <v>1800</v>
      </c>
      <c r="F481" s="103">
        <f>TRUNC(E481*D481,1)</f>
        <v>1800</v>
      </c>
      <c r="G481" s="102">
        <v>4500</v>
      </c>
      <c r="H481" s="103">
        <f>TRUNC(G481*D481,1)</f>
        <v>4500</v>
      </c>
      <c r="I481" s="102">
        <v>0</v>
      </c>
      <c r="J481" s="103">
        <f>TRUNC(I481*D481,1)</f>
        <v>0</v>
      </c>
      <c r="K481" s="102">
        <f t="shared" ref="K481:L481" si="85">TRUNC(E481+G481+I481,1)</f>
        <v>6300</v>
      </c>
      <c r="L481" s="103">
        <f t="shared" si="85"/>
        <v>6300</v>
      </c>
      <c r="M481" s="101"/>
      <c r="N481" s="2"/>
      <c r="O481" s="2"/>
      <c r="P481" s="2"/>
      <c r="Q481" s="2"/>
      <c r="R481" s="2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2"/>
      <c r="AW481" s="2"/>
      <c r="AX481" s="2"/>
      <c r="AY481" s="2"/>
    </row>
    <row r="482" spans="1:52" ht="30" customHeight="1">
      <c r="A482" s="8" t="s">
        <v>515</v>
      </c>
      <c r="B482" s="8" t="s">
        <v>52</v>
      </c>
      <c r="C482" s="8" t="s">
        <v>52</v>
      </c>
      <c r="D482" s="9"/>
      <c r="E482" s="13"/>
      <c r="F482" s="14">
        <f>TRUNC(SUM(F479:F481),0)</f>
        <v>1800</v>
      </c>
      <c r="G482" s="13"/>
      <c r="H482" s="22">
        <f>TRUNC(SUM(H479:H481),0)</f>
        <v>4500</v>
      </c>
      <c r="I482" s="13"/>
      <c r="J482" s="22">
        <f>TRUNC(SUM(J479:J481),0)</f>
        <v>0</v>
      </c>
      <c r="K482" s="13"/>
      <c r="L482" s="14">
        <f>F482+H482+J482</f>
        <v>6300</v>
      </c>
      <c r="M482" s="8" t="s">
        <v>52</v>
      </c>
      <c r="N482" s="2" t="s">
        <v>79</v>
      </c>
      <c r="O482" s="2" t="s">
        <v>79</v>
      </c>
      <c r="P482" s="2" t="s">
        <v>52</v>
      </c>
      <c r="Q482" s="2" t="s">
        <v>52</v>
      </c>
      <c r="R482" s="2" t="s">
        <v>52</v>
      </c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2" t="s">
        <v>52</v>
      </c>
      <c r="AW482" s="2" t="s">
        <v>52</v>
      </c>
      <c r="AX482" s="2" t="s">
        <v>52</v>
      </c>
      <c r="AY482" s="2" t="s">
        <v>52</v>
      </c>
      <c r="AZ482" s="99">
        <v>9950</v>
      </c>
    </row>
    <row r="483" spans="1:52" ht="30" customHeight="1">
      <c r="A483" s="9"/>
      <c r="B483" s="9"/>
      <c r="C483" s="9"/>
      <c r="D483" s="9"/>
      <c r="E483" s="13"/>
      <c r="F483" s="14"/>
      <c r="G483" s="13"/>
      <c r="H483" s="14"/>
      <c r="I483" s="13"/>
      <c r="J483" s="14"/>
      <c r="K483" s="13"/>
      <c r="L483" s="14"/>
      <c r="M483" s="9"/>
    </row>
    <row r="484" spans="1:52" ht="30" customHeight="1">
      <c r="A484" s="154" t="s">
        <v>1231</v>
      </c>
      <c r="B484" s="154"/>
      <c r="C484" s="154"/>
      <c r="D484" s="154"/>
      <c r="E484" s="155"/>
      <c r="F484" s="156"/>
      <c r="G484" s="155"/>
      <c r="H484" s="156"/>
      <c r="I484" s="155"/>
      <c r="J484" s="156"/>
      <c r="K484" s="155"/>
      <c r="L484" s="156"/>
      <c r="M484" s="154"/>
      <c r="N484" s="1" t="s">
        <v>1205</v>
      </c>
    </row>
    <row r="485" spans="1:52" ht="30" customHeight="1">
      <c r="A485" s="8" t="s">
        <v>1066</v>
      </c>
      <c r="B485" s="8" t="s">
        <v>1067</v>
      </c>
      <c r="C485" s="8" t="s">
        <v>458</v>
      </c>
      <c r="D485" s="9">
        <v>1.5709999999999998E-2</v>
      </c>
      <c r="E485" s="13">
        <f>단가대비표!O19</f>
        <v>2290</v>
      </c>
      <c r="F485" s="14">
        <f t="shared" ref="F485:F494" si="86">TRUNC(E485*D485,1)</f>
        <v>35.9</v>
      </c>
      <c r="G485" s="13">
        <f>단가대비표!P19</f>
        <v>0</v>
      </c>
      <c r="H485" s="14">
        <f t="shared" ref="H485:H494" si="87">TRUNC(G485*D485,1)</f>
        <v>0</v>
      </c>
      <c r="I485" s="13">
        <f>단가대비표!V19</f>
        <v>0</v>
      </c>
      <c r="J485" s="14">
        <f t="shared" ref="J485:J494" si="88">TRUNC(I485*D485,1)</f>
        <v>0</v>
      </c>
      <c r="K485" s="13">
        <f t="shared" ref="K485:K494" si="89">TRUNC(E485+G485+I485,1)</f>
        <v>2290</v>
      </c>
      <c r="L485" s="14">
        <f t="shared" ref="L485:L494" si="90">TRUNC(F485+H485+J485,1)</f>
        <v>35.9</v>
      </c>
      <c r="M485" s="8" t="s">
        <v>52</v>
      </c>
      <c r="N485" s="2" t="s">
        <v>1205</v>
      </c>
      <c r="O485" s="2" t="s">
        <v>1068</v>
      </c>
      <c r="P485" s="2" t="s">
        <v>64</v>
      </c>
      <c r="Q485" s="2" t="s">
        <v>64</v>
      </c>
      <c r="R485" s="2" t="s">
        <v>63</v>
      </c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2" t="s">
        <v>52</v>
      </c>
      <c r="AW485" s="2" t="s">
        <v>1232</v>
      </c>
      <c r="AX485" s="2" t="s">
        <v>52</v>
      </c>
      <c r="AY485" s="2" t="s">
        <v>52</v>
      </c>
    </row>
    <row r="486" spans="1:52" ht="30" customHeight="1">
      <c r="A486" s="8" t="s">
        <v>1233</v>
      </c>
      <c r="B486" s="8" t="s">
        <v>1234</v>
      </c>
      <c r="C486" s="8" t="s">
        <v>729</v>
      </c>
      <c r="D486" s="9">
        <v>5.3550000000000004</v>
      </c>
      <c r="E486" s="13">
        <f>단가대비표!O15</f>
        <v>2.2200000000000002</v>
      </c>
      <c r="F486" s="14">
        <f t="shared" si="86"/>
        <v>11.8</v>
      </c>
      <c r="G486" s="13">
        <f>단가대비표!P15</f>
        <v>0</v>
      </c>
      <c r="H486" s="14">
        <f t="shared" si="87"/>
        <v>0</v>
      </c>
      <c r="I486" s="13">
        <f>단가대비표!V15</f>
        <v>0</v>
      </c>
      <c r="J486" s="14">
        <f t="shared" si="88"/>
        <v>0</v>
      </c>
      <c r="K486" s="13">
        <f t="shared" si="89"/>
        <v>2.2000000000000002</v>
      </c>
      <c r="L486" s="14">
        <f t="shared" si="90"/>
        <v>11.8</v>
      </c>
      <c r="M486" s="8" t="s">
        <v>1235</v>
      </c>
      <c r="N486" s="2" t="s">
        <v>1205</v>
      </c>
      <c r="O486" s="2" t="s">
        <v>1236</v>
      </c>
      <c r="P486" s="2" t="s">
        <v>64</v>
      </c>
      <c r="Q486" s="2" t="s">
        <v>64</v>
      </c>
      <c r="R486" s="2" t="s">
        <v>63</v>
      </c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2" t="s">
        <v>52</v>
      </c>
      <c r="AW486" s="2" t="s">
        <v>1237</v>
      </c>
      <c r="AX486" s="2" t="s">
        <v>52</v>
      </c>
      <c r="AY486" s="2" t="s">
        <v>52</v>
      </c>
    </row>
    <row r="487" spans="1:52" ht="30" customHeight="1">
      <c r="A487" s="8" t="s">
        <v>1238</v>
      </c>
      <c r="B487" s="8" t="s">
        <v>1239</v>
      </c>
      <c r="C487" s="8" t="s">
        <v>458</v>
      </c>
      <c r="D487" s="9">
        <v>2.3999999999999998E-3</v>
      </c>
      <c r="E487" s="13">
        <f>단가대비표!O18</f>
        <v>12042</v>
      </c>
      <c r="F487" s="14">
        <f t="shared" si="86"/>
        <v>28.9</v>
      </c>
      <c r="G487" s="13">
        <f>단가대비표!P18</f>
        <v>0</v>
      </c>
      <c r="H487" s="14">
        <f t="shared" si="87"/>
        <v>0</v>
      </c>
      <c r="I487" s="13">
        <f>단가대비표!V18</f>
        <v>0</v>
      </c>
      <c r="J487" s="14">
        <f t="shared" si="88"/>
        <v>0</v>
      </c>
      <c r="K487" s="13">
        <f t="shared" si="89"/>
        <v>12042</v>
      </c>
      <c r="L487" s="14">
        <f t="shared" si="90"/>
        <v>28.9</v>
      </c>
      <c r="M487" s="8" t="s">
        <v>52</v>
      </c>
      <c r="N487" s="2" t="s">
        <v>1205</v>
      </c>
      <c r="O487" s="2" t="s">
        <v>1240</v>
      </c>
      <c r="P487" s="2" t="s">
        <v>64</v>
      </c>
      <c r="Q487" s="2" t="s">
        <v>64</v>
      </c>
      <c r="R487" s="2" t="s">
        <v>63</v>
      </c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2" t="s">
        <v>52</v>
      </c>
      <c r="AW487" s="2" t="s">
        <v>1241</v>
      </c>
      <c r="AX487" s="2" t="s">
        <v>52</v>
      </c>
      <c r="AY487" s="2" t="s">
        <v>52</v>
      </c>
    </row>
    <row r="488" spans="1:52" ht="30" customHeight="1">
      <c r="A488" s="8" t="s">
        <v>1074</v>
      </c>
      <c r="B488" s="8" t="s">
        <v>1075</v>
      </c>
      <c r="C488" s="8" t="s">
        <v>985</v>
      </c>
      <c r="D488" s="9">
        <v>1.771E-2</v>
      </c>
      <c r="E488" s="13">
        <f>일위대가목록!F65</f>
        <v>0</v>
      </c>
      <c r="F488" s="14">
        <f t="shared" si="86"/>
        <v>0</v>
      </c>
      <c r="G488" s="13">
        <f>일위대가목록!H65</f>
        <v>0</v>
      </c>
      <c r="H488" s="14">
        <f t="shared" si="87"/>
        <v>0</v>
      </c>
      <c r="I488" s="13">
        <f>일위대가목록!J65</f>
        <v>137</v>
      </c>
      <c r="J488" s="14">
        <f t="shared" si="88"/>
        <v>2.4</v>
      </c>
      <c r="K488" s="13">
        <f t="shared" si="89"/>
        <v>137</v>
      </c>
      <c r="L488" s="14">
        <f t="shared" si="90"/>
        <v>2.4</v>
      </c>
      <c r="M488" s="8" t="s">
        <v>1076</v>
      </c>
      <c r="N488" s="2" t="s">
        <v>1205</v>
      </c>
      <c r="O488" s="2" t="s">
        <v>1077</v>
      </c>
      <c r="P488" s="2" t="s">
        <v>63</v>
      </c>
      <c r="Q488" s="2" t="s">
        <v>64</v>
      </c>
      <c r="R488" s="2" t="s">
        <v>64</v>
      </c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2" t="s">
        <v>52</v>
      </c>
      <c r="AW488" s="2" t="s">
        <v>1242</v>
      </c>
      <c r="AX488" s="2" t="s">
        <v>52</v>
      </c>
      <c r="AY488" s="2" t="s">
        <v>52</v>
      </c>
    </row>
    <row r="489" spans="1:52" ht="30" customHeight="1">
      <c r="A489" s="8" t="s">
        <v>518</v>
      </c>
      <c r="B489" s="8" t="s">
        <v>1062</v>
      </c>
      <c r="C489" s="8" t="s">
        <v>1063</v>
      </c>
      <c r="D489" s="9">
        <v>1.0710000000000001E-2</v>
      </c>
      <c r="E489" s="13">
        <f>단가대비표!O102</f>
        <v>0</v>
      </c>
      <c r="F489" s="14">
        <f t="shared" si="86"/>
        <v>0</v>
      </c>
      <c r="G489" s="13">
        <f>단가대비표!P102</f>
        <v>0</v>
      </c>
      <c r="H489" s="14">
        <f t="shared" si="87"/>
        <v>0</v>
      </c>
      <c r="I489" s="13">
        <f>단가대비표!V102</f>
        <v>87</v>
      </c>
      <c r="J489" s="14">
        <f t="shared" si="88"/>
        <v>0.9</v>
      </c>
      <c r="K489" s="13">
        <f t="shared" si="89"/>
        <v>87</v>
      </c>
      <c r="L489" s="14">
        <f t="shared" si="90"/>
        <v>0.9</v>
      </c>
      <c r="M489" s="8" t="s">
        <v>52</v>
      </c>
      <c r="N489" s="2" t="s">
        <v>1205</v>
      </c>
      <c r="O489" s="2" t="s">
        <v>1064</v>
      </c>
      <c r="P489" s="2" t="s">
        <v>64</v>
      </c>
      <c r="Q489" s="2" t="s">
        <v>64</v>
      </c>
      <c r="R489" s="2" t="s">
        <v>63</v>
      </c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2" t="s">
        <v>52</v>
      </c>
      <c r="AW489" s="2" t="s">
        <v>1243</v>
      </c>
      <c r="AX489" s="2" t="s">
        <v>52</v>
      </c>
      <c r="AY489" s="2" t="s">
        <v>52</v>
      </c>
    </row>
    <row r="490" spans="1:52" ht="30" customHeight="1">
      <c r="A490" s="8" t="s">
        <v>1244</v>
      </c>
      <c r="B490" s="8" t="s">
        <v>577</v>
      </c>
      <c r="C490" s="8" t="s">
        <v>527</v>
      </c>
      <c r="D490" s="9">
        <v>2.18E-2</v>
      </c>
      <c r="E490" s="13">
        <f>단가대비표!O109</f>
        <v>0</v>
      </c>
      <c r="F490" s="14">
        <f t="shared" si="86"/>
        <v>0</v>
      </c>
      <c r="G490" s="13">
        <f>단가대비표!P109</f>
        <v>192968</v>
      </c>
      <c r="H490" s="14">
        <f t="shared" si="87"/>
        <v>4206.7</v>
      </c>
      <c r="I490" s="13">
        <f>단가대비표!V109</f>
        <v>0</v>
      </c>
      <c r="J490" s="14">
        <f t="shared" si="88"/>
        <v>0</v>
      </c>
      <c r="K490" s="13">
        <f t="shared" si="89"/>
        <v>192968</v>
      </c>
      <c r="L490" s="14">
        <f t="shared" si="90"/>
        <v>4206.7</v>
      </c>
      <c r="M490" s="8" t="s">
        <v>52</v>
      </c>
      <c r="N490" s="2" t="s">
        <v>1205</v>
      </c>
      <c r="O490" s="2" t="s">
        <v>1245</v>
      </c>
      <c r="P490" s="2" t="s">
        <v>64</v>
      </c>
      <c r="Q490" s="2" t="s">
        <v>64</v>
      </c>
      <c r="R490" s="2" t="s">
        <v>63</v>
      </c>
      <c r="S490" s="3"/>
      <c r="T490" s="3"/>
      <c r="U490" s="3"/>
      <c r="V490" s="3">
        <v>1</v>
      </c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2" t="s">
        <v>52</v>
      </c>
      <c r="AW490" s="2" t="s">
        <v>1246</v>
      </c>
      <c r="AX490" s="2" t="s">
        <v>52</v>
      </c>
      <c r="AY490" s="2" t="s">
        <v>52</v>
      </c>
    </row>
    <row r="491" spans="1:52" ht="30" customHeight="1">
      <c r="A491" s="8" t="s">
        <v>525</v>
      </c>
      <c r="B491" s="8" t="s">
        <v>526</v>
      </c>
      <c r="C491" s="8" t="s">
        <v>527</v>
      </c>
      <c r="D491" s="9">
        <v>5.5999999999999995E-4</v>
      </c>
      <c r="E491" s="13">
        <f>단가대비표!O104</f>
        <v>0</v>
      </c>
      <c r="F491" s="14">
        <f t="shared" si="86"/>
        <v>0</v>
      </c>
      <c r="G491" s="13">
        <f>단가대비표!P104</f>
        <v>138290</v>
      </c>
      <c r="H491" s="14">
        <f t="shared" si="87"/>
        <v>77.400000000000006</v>
      </c>
      <c r="I491" s="13">
        <f>단가대비표!V104</f>
        <v>0</v>
      </c>
      <c r="J491" s="14">
        <f t="shared" si="88"/>
        <v>0</v>
      </c>
      <c r="K491" s="13">
        <f t="shared" si="89"/>
        <v>138290</v>
      </c>
      <c r="L491" s="14">
        <f t="shared" si="90"/>
        <v>77.400000000000006</v>
      </c>
      <c r="M491" s="8" t="s">
        <v>52</v>
      </c>
      <c r="N491" s="2" t="s">
        <v>1205</v>
      </c>
      <c r="O491" s="2" t="s">
        <v>528</v>
      </c>
      <c r="P491" s="2" t="s">
        <v>64</v>
      </c>
      <c r="Q491" s="2" t="s">
        <v>64</v>
      </c>
      <c r="R491" s="2" t="s">
        <v>63</v>
      </c>
      <c r="S491" s="3"/>
      <c r="T491" s="3"/>
      <c r="U491" s="3"/>
      <c r="V491" s="3">
        <v>1</v>
      </c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2" t="s">
        <v>52</v>
      </c>
      <c r="AW491" s="2" t="s">
        <v>1247</v>
      </c>
      <c r="AX491" s="2" t="s">
        <v>52</v>
      </c>
      <c r="AY491" s="2" t="s">
        <v>52</v>
      </c>
    </row>
    <row r="492" spans="1:52" ht="30" customHeight="1">
      <c r="A492" s="8" t="s">
        <v>1070</v>
      </c>
      <c r="B492" s="8" t="s">
        <v>577</v>
      </c>
      <c r="C492" s="8" t="s">
        <v>527</v>
      </c>
      <c r="D492" s="9">
        <v>2.2100000000000002E-3</v>
      </c>
      <c r="E492" s="13">
        <f>단가대비표!O112</f>
        <v>0</v>
      </c>
      <c r="F492" s="14">
        <f t="shared" si="86"/>
        <v>0</v>
      </c>
      <c r="G492" s="13">
        <f>단가대비표!P112</f>
        <v>223094</v>
      </c>
      <c r="H492" s="14">
        <f t="shared" si="87"/>
        <v>493</v>
      </c>
      <c r="I492" s="13">
        <f>단가대비표!V112</f>
        <v>0</v>
      </c>
      <c r="J492" s="14">
        <f t="shared" si="88"/>
        <v>0</v>
      </c>
      <c r="K492" s="13">
        <f t="shared" si="89"/>
        <v>223094</v>
      </c>
      <c r="L492" s="14">
        <f t="shared" si="90"/>
        <v>493</v>
      </c>
      <c r="M492" s="8" t="s">
        <v>52</v>
      </c>
      <c r="N492" s="2" t="s">
        <v>1205</v>
      </c>
      <c r="O492" s="2" t="s">
        <v>1071</v>
      </c>
      <c r="P492" s="2" t="s">
        <v>64</v>
      </c>
      <c r="Q492" s="2" t="s">
        <v>64</v>
      </c>
      <c r="R492" s="2" t="s">
        <v>63</v>
      </c>
      <c r="S492" s="3"/>
      <c r="T492" s="3"/>
      <c r="U492" s="3"/>
      <c r="V492" s="3">
        <v>1</v>
      </c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2" t="s">
        <v>52</v>
      </c>
      <c r="AW492" s="2" t="s">
        <v>1248</v>
      </c>
      <c r="AX492" s="2" t="s">
        <v>52</v>
      </c>
      <c r="AY492" s="2" t="s">
        <v>52</v>
      </c>
    </row>
    <row r="493" spans="1:52" ht="30" customHeight="1">
      <c r="A493" s="8" t="s">
        <v>544</v>
      </c>
      <c r="B493" s="8" t="s">
        <v>526</v>
      </c>
      <c r="C493" s="8" t="s">
        <v>527</v>
      </c>
      <c r="D493" s="9">
        <v>6.3000000000000003E-4</v>
      </c>
      <c r="E493" s="13">
        <f>단가대비표!O105</f>
        <v>0</v>
      </c>
      <c r="F493" s="14">
        <f t="shared" si="86"/>
        <v>0</v>
      </c>
      <c r="G493" s="13">
        <f>단가대비표!P105</f>
        <v>166063</v>
      </c>
      <c r="H493" s="14">
        <f t="shared" si="87"/>
        <v>104.6</v>
      </c>
      <c r="I493" s="13">
        <f>단가대비표!V105</f>
        <v>0</v>
      </c>
      <c r="J493" s="14">
        <f t="shared" si="88"/>
        <v>0</v>
      </c>
      <c r="K493" s="13">
        <f t="shared" si="89"/>
        <v>166063</v>
      </c>
      <c r="L493" s="14">
        <f t="shared" si="90"/>
        <v>104.6</v>
      </c>
      <c r="M493" s="8" t="s">
        <v>52</v>
      </c>
      <c r="N493" s="2" t="s">
        <v>1205</v>
      </c>
      <c r="O493" s="2" t="s">
        <v>545</v>
      </c>
      <c r="P493" s="2" t="s">
        <v>64</v>
      </c>
      <c r="Q493" s="2" t="s">
        <v>64</v>
      </c>
      <c r="R493" s="2" t="s">
        <v>63</v>
      </c>
      <c r="S493" s="3"/>
      <c r="T493" s="3"/>
      <c r="U493" s="3"/>
      <c r="V493" s="3">
        <v>1</v>
      </c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2" t="s">
        <v>52</v>
      </c>
      <c r="AW493" s="2" t="s">
        <v>1249</v>
      </c>
      <c r="AX493" s="2" t="s">
        <v>52</v>
      </c>
      <c r="AY493" s="2" t="s">
        <v>52</v>
      </c>
    </row>
    <row r="494" spans="1:52" ht="30" customHeight="1">
      <c r="A494" s="8" t="s">
        <v>538</v>
      </c>
      <c r="B494" s="8" t="s">
        <v>547</v>
      </c>
      <c r="C494" s="8" t="s">
        <v>372</v>
      </c>
      <c r="D494" s="9">
        <v>1</v>
      </c>
      <c r="E494" s="13">
        <v>0</v>
      </c>
      <c r="F494" s="14">
        <f t="shared" si="86"/>
        <v>0</v>
      </c>
      <c r="G494" s="13">
        <v>0</v>
      </c>
      <c r="H494" s="14">
        <f t="shared" si="87"/>
        <v>0</v>
      </c>
      <c r="I494" s="13">
        <f>TRUNC(SUMIF(V485:V494, RIGHTB(O494, 1), H485:H494)*U494, 2)</f>
        <v>146.44999999999999</v>
      </c>
      <c r="J494" s="14">
        <f t="shared" si="88"/>
        <v>146.4</v>
      </c>
      <c r="K494" s="13">
        <f t="shared" si="89"/>
        <v>146.4</v>
      </c>
      <c r="L494" s="14">
        <f t="shared" si="90"/>
        <v>146.4</v>
      </c>
      <c r="M494" s="8" t="s">
        <v>52</v>
      </c>
      <c r="N494" s="2" t="s">
        <v>1205</v>
      </c>
      <c r="O494" s="2" t="s">
        <v>540</v>
      </c>
      <c r="P494" s="2" t="s">
        <v>64</v>
      </c>
      <c r="Q494" s="2" t="s">
        <v>64</v>
      </c>
      <c r="R494" s="2" t="s">
        <v>64</v>
      </c>
      <c r="S494" s="3">
        <v>1</v>
      </c>
      <c r="T494" s="3">
        <v>2</v>
      </c>
      <c r="U494" s="3">
        <v>0.03</v>
      </c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2" t="s">
        <v>52</v>
      </c>
      <c r="AW494" s="2" t="s">
        <v>1250</v>
      </c>
      <c r="AX494" s="2" t="s">
        <v>52</v>
      </c>
      <c r="AY494" s="2" t="s">
        <v>52</v>
      </c>
    </row>
    <row r="495" spans="1:52" ht="30" customHeight="1">
      <c r="A495" s="8" t="s">
        <v>515</v>
      </c>
      <c r="B495" s="8" t="s">
        <v>52</v>
      </c>
      <c r="C495" s="8" t="s">
        <v>52</v>
      </c>
      <c r="D495" s="9"/>
      <c r="E495" s="13"/>
      <c r="F495" s="14">
        <f>TRUNC(SUMIF(N485:N494, N484, F485:F494),0)</f>
        <v>76</v>
      </c>
      <c r="G495" s="13"/>
      <c r="H495" s="14">
        <f>TRUNC(SUMIF(N485:N494, N484, H485:H494),0)</f>
        <v>4881</v>
      </c>
      <c r="I495" s="13"/>
      <c r="J495" s="14">
        <f>TRUNC(SUMIF(N485:N494, N484, J485:J494),0)</f>
        <v>149</v>
      </c>
      <c r="K495" s="13"/>
      <c r="L495" s="14">
        <f>F495+H495+J495</f>
        <v>5106</v>
      </c>
      <c r="M495" s="8" t="s">
        <v>52</v>
      </c>
      <c r="N495" s="2" t="s">
        <v>79</v>
      </c>
      <c r="O495" s="2" t="s">
        <v>79</v>
      </c>
      <c r="P495" s="2" t="s">
        <v>52</v>
      </c>
      <c r="Q495" s="2" t="s">
        <v>52</v>
      </c>
      <c r="R495" s="2" t="s">
        <v>52</v>
      </c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2" t="s">
        <v>52</v>
      </c>
      <c r="AW495" s="2" t="s">
        <v>52</v>
      </c>
      <c r="AX495" s="2" t="s">
        <v>52</v>
      </c>
      <c r="AY495" s="2" t="s">
        <v>52</v>
      </c>
    </row>
    <row r="496" spans="1:52" ht="30" customHeight="1">
      <c r="A496" s="9"/>
      <c r="B496" s="9"/>
      <c r="C496" s="9"/>
      <c r="D496" s="9"/>
      <c r="E496" s="13"/>
      <c r="F496" s="14"/>
      <c r="G496" s="13"/>
      <c r="H496" s="14"/>
      <c r="I496" s="13"/>
      <c r="J496" s="14"/>
      <c r="K496" s="13"/>
      <c r="L496" s="14"/>
      <c r="M496" s="9"/>
    </row>
    <row r="497" spans="1:51" ht="30" customHeight="1">
      <c r="A497" s="154" t="s">
        <v>1251</v>
      </c>
      <c r="B497" s="154"/>
      <c r="C497" s="154"/>
      <c r="D497" s="154"/>
      <c r="E497" s="155"/>
      <c r="F497" s="156"/>
      <c r="G497" s="155"/>
      <c r="H497" s="156"/>
      <c r="I497" s="155"/>
      <c r="J497" s="156"/>
      <c r="K497" s="155"/>
      <c r="L497" s="156"/>
      <c r="M497" s="154"/>
      <c r="N497" s="1" t="s">
        <v>1209</v>
      </c>
    </row>
    <row r="498" spans="1:51" ht="30" customHeight="1">
      <c r="A498" s="8" t="s">
        <v>1066</v>
      </c>
      <c r="B498" s="8" t="s">
        <v>1067</v>
      </c>
      <c r="C498" s="8" t="s">
        <v>458</v>
      </c>
      <c r="D498" s="9">
        <v>2.7699999999999999E-3</v>
      </c>
      <c r="E498" s="13">
        <f>단가대비표!O19</f>
        <v>2290</v>
      </c>
      <c r="F498" s="14">
        <f t="shared" ref="F498:F507" si="91">TRUNC(E498*D498,1)</f>
        <v>6.3</v>
      </c>
      <c r="G498" s="13">
        <f>단가대비표!P19</f>
        <v>0</v>
      </c>
      <c r="H498" s="14">
        <f t="shared" ref="H498:H507" si="92">TRUNC(G498*D498,1)</f>
        <v>0</v>
      </c>
      <c r="I498" s="13">
        <f>단가대비표!V19</f>
        <v>0</v>
      </c>
      <c r="J498" s="14">
        <f t="shared" ref="J498:J507" si="93">TRUNC(I498*D498,1)</f>
        <v>0</v>
      </c>
      <c r="K498" s="13">
        <f t="shared" ref="K498:K507" si="94">TRUNC(E498+G498+I498,1)</f>
        <v>2290</v>
      </c>
      <c r="L498" s="14">
        <f t="shared" ref="L498:L507" si="95">TRUNC(F498+H498+J498,1)</f>
        <v>6.3</v>
      </c>
      <c r="M498" s="8" t="s">
        <v>52</v>
      </c>
      <c r="N498" s="2" t="s">
        <v>1209</v>
      </c>
      <c r="O498" s="2" t="s">
        <v>1068</v>
      </c>
      <c r="P498" s="2" t="s">
        <v>64</v>
      </c>
      <c r="Q498" s="2" t="s">
        <v>64</v>
      </c>
      <c r="R498" s="2" t="s">
        <v>63</v>
      </c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2" t="s">
        <v>52</v>
      </c>
      <c r="AW498" s="2" t="s">
        <v>1252</v>
      </c>
      <c r="AX498" s="2" t="s">
        <v>52</v>
      </c>
      <c r="AY498" s="2" t="s">
        <v>52</v>
      </c>
    </row>
    <row r="499" spans="1:51" ht="30" customHeight="1">
      <c r="A499" s="8" t="s">
        <v>1233</v>
      </c>
      <c r="B499" s="8" t="s">
        <v>1234</v>
      </c>
      <c r="C499" s="8" t="s">
        <v>729</v>
      </c>
      <c r="D499" s="9">
        <v>0.94499999999999995</v>
      </c>
      <c r="E499" s="13">
        <f>단가대비표!O15</f>
        <v>2.2200000000000002</v>
      </c>
      <c r="F499" s="14">
        <f t="shared" si="91"/>
        <v>2</v>
      </c>
      <c r="G499" s="13">
        <f>단가대비표!P15</f>
        <v>0</v>
      </c>
      <c r="H499" s="14">
        <f t="shared" si="92"/>
        <v>0</v>
      </c>
      <c r="I499" s="13">
        <f>단가대비표!V15</f>
        <v>0</v>
      </c>
      <c r="J499" s="14">
        <f t="shared" si="93"/>
        <v>0</v>
      </c>
      <c r="K499" s="13">
        <f t="shared" si="94"/>
        <v>2.2000000000000002</v>
      </c>
      <c r="L499" s="14">
        <f t="shared" si="95"/>
        <v>2</v>
      </c>
      <c r="M499" s="8" t="s">
        <v>1235</v>
      </c>
      <c r="N499" s="2" t="s">
        <v>1209</v>
      </c>
      <c r="O499" s="2" t="s">
        <v>1236</v>
      </c>
      <c r="P499" s="2" t="s">
        <v>64</v>
      </c>
      <c r="Q499" s="2" t="s">
        <v>64</v>
      </c>
      <c r="R499" s="2" t="s">
        <v>63</v>
      </c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2" t="s">
        <v>52</v>
      </c>
      <c r="AW499" s="2" t="s">
        <v>1253</v>
      </c>
      <c r="AX499" s="2" t="s">
        <v>52</v>
      </c>
      <c r="AY499" s="2" t="s">
        <v>52</v>
      </c>
    </row>
    <row r="500" spans="1:51" ht="30" customHeight="1">
      <c r="A500" s="8" t="s">
        <v>1238</v>
      </c>
      <c r="B500" s="8" t="s">
        <v>1239</v>
      </c>
      <c r="C500" s="8" t="s">
        <v>458</v>
      </c>
      <c r="D500" s="9">
        <v>4.0000000000000002E-4</v>
      </c>
      <c r="E500" s="13">
        <f>단가대비표!O18</f>
        <v>12042</v>
      </c>
      <c r="F500" s="14">
        <f t="shared" si="91"/>
        <v>4.8</v>
      </c>
      <c r="G500" s="13">
        <f>단가대비표!P18</f>
        <v>0</v>
      </c>
      <c r="H500" s="14">
        <f t="shared" si="92"/>
        <v>0</v>
      </c>
      <c r="I500" s="13">
        <f>단가대비표!V18</f>
        <v>0</v>
      </c>
      <c r="J500" s="14">
        <f t="shared" si="93"/>
        <v>0</v>
      </c>
      <c r="K500" s="13">
        <f t="shared" si="94"/>
        <v>12042</v>
      </c>
      <c r="L500" s="14">
        <f t="shared" si="95"/>
        <v>4.8</v>
      </c>
      <c r="M500" s="8" t="s">
        <v>52</v>
      </c>
      <c r="N500" s="2" t="s">
        <v>1209</v>
      </c>
      <c r="O500" s="2" t="s">
        <v>1240</v>
      </c>
      <c r="P500" s="2" t="s">
        <v>64</v>
      </c>
      <c r="Q500" s="2" t="s">
        <v>64</v>
      </c>
      <c r="R500" s="2" t="s">
        <v>63</v>
      </c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2" t="s">
        <v>52</v>
      </c>
      <c r="AW500" s="2" t="s">
        <v>1254</v>
      </c>
      <c r="AX500" s="2" t="s">
        <v>52</v>
      </c>
      <c r="AY500" s="2" t="s">
        <v>52</v>
      </c>
    </row>
    <row r="501" spans="1:51" ht="30" customHeight="1">
      <c r="A501" s="8" t="s">
        <v>1074</v>
      </c>
      <c r="B501" s="8" t="s">
        <v>1075</v>
      </c>
      <c r="C501" s="8" t="s">
        <v>985</v>
      </c>
      <c r="D501" s="9">
        <v>3.1199999999999999E-3</v>
      </c>
      <c r="E501" s="13">
        <f>일위대가목록!F65</f>
        <v>0</v>
      </c>
      <c r="F501" s="14">
        <f t="shared" si="91"/>
        <v>0</v>
      </c>
      <c r="G501" s="13">
        <f>일위대가목록!H65</f>
        <v>0</v>
      </c>
      <c r="H501" s="14">
        <f t="shared" si="92"/>
        <v>0</v>
      </c>
      <c r="I501" s="13">
        <f>일위대가목록!J65</f>
        <v>137</v>
      </c>
      <c r="J501" s="14">
        <f t="shared" si="93"/>
        <v>0.4</v>
      </c>
      <c r="K501" s="13">
        <f t="shared" si="94"/>
        <v>137</v>
      </c>
      <c r="L501" s="14">
        <f t="shared" si="95"/>
        <v>0.4</v>
      </c>
      <c r="M501" s="8" t="s">
        <v>1076</v>
      </c>
      <c r="N501" s="2" t="s">
        <v>1209</v>
      </c>
      <c r="O501" s="2" t="s">
        <v>1077</v>
      </c>
      <c r="P501" s="2" t="s">
        <v>63</v>
      </c>
      <c r="Q501" s="2" t="s">
        <v>64</v>
      </c>
      <c r="R501" s="2" t="s">
        <v>64</v>
      </c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2" t="s">
        <v>52</v>
      </c>
      <c r="AW501" s="2" t="s">
        <v>1255</v>
      </c>
      <c r="AX501" s="2" t="s">
        <v>52</v>
      </c>
      <c r="AY501" s="2" t="s">
        <v>52</v>
      </c>
    </row>
    <row r="502" spans="1:51" ht="30" customHeight="1">
      <c r="A502" s="8" t="s">
        <v>518</v>
      </c>
      <c r="B502" s="8" t="s">
        <v>1062</v>
      </c>
      <c r="C502" s="8" t="s">
        <v>1063</v>
      </c>
      <c r="D502" s="9">
        <v>1.89E-2</v>
      </c>
      <c r="E502" s="13">
        <f>단가대비표!O102</f>
        <v>0</v>
      </c>
      <c r="F502" s="14">
        <f t="shared" si="91"/>
        <v>0</v>
      </c>
      <c r="G502" s="13">
        <f>단가대비표!P102</f>
        <v>0</v>
      </c>
      <c r="H502" s="14">
        <f t="shared" si="92"/>
        <v>0</v>
      </c>
      <c r="I502" s="13">
        <f>단가대비표!V102</f>
        <v>87</v>
      </c>
      <c r="J502" s="14">
        <f t="shared" si="93"/>
        <v>1.6</v>
      </c>
      <c r="K502" s="13">
        <f t="shared" si="94"/>
        <v>87</v>
      </c>
      <c r="L502" s="14">
        <f t="shared" si="95"/>
        <v>1.6</v>
      </c>
      <c r="M502" s="8" t="s">
        <v>52</v>
      </c>
      <c r="N502" s="2" t="s">
        <v>1209</v>
      </c>
      <c r="O502" s="2" t="s">
        <v>1064</v>
      </c>
      <c r="P502" s="2" t="s">
        <v>64</v>
      </c>
      <c r="Q502" s="2" t="s">
        <v>64</v>
      </c>
      <c r="R502" s="2" t="s">
        <v>63</v>
      </c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2" t="s">
        <v>52</v>
      </c>
      <c r="AW502" s="2" t="s">
        <v>1256</v>
      </c>
      <c r="AX502" s="2" t="s">
        <v>52</v>
      </c>
      <c r="AY502" s="2" t="s">
        <v>52</v>
      </c>
    </row>
    <row r="503" spans="1:51" ht="30" customHeight="1">
      <c r="A503" s="8" t="s">
        <v>1244</v>
      </c>
      <c r="B503" s="8" t="s">
        <v>577</v>
      </c>
      <c r="C503" s="8" t="s">
        <v>527</v>
      </c>
      <c r="D503" s="9">
        <v>5.8500000000000002E-3</v>
      </c>
      <c r="E503" s="13">
        <f>단가대비표!O109</f>
        <v>0</v>
      </c>
      <c r="F503" s="14">
        <f t="shared" si="91"/>
        <v>0</v>
      </c>
      <c r="G503" s="13">
        <f>단가대비표!P109</f>
        <v>192968</v>
      </c>
      <c r="H503" s="14">
        <f t="shared" si="92"/>
        <v>1128.8</v>
      </c>
      <c r="I503" s="13">
        <f>단가대비표!V109</f>
        <v>0</v>
      </c>
      <c r="J503" s="14">
        <f t="shared" si="93"/>
        <v>0</v>
      </c>
      <c r="K503" s="13">
        <f t="shared" si="94"/>
        <v>192968</v>
      </c>
      <c r="L503" s="14">
        <f t="shared" si="95"/>
        <v>1128.8</v>
      </c>
      <c r="M503" s="8" t="s">
        <v>52</v>
      </c>
      <c r="N503" s="2" t="s">
        <v>1209</v>
      </c>
      <c r="O503" s="2" t="s">
        <v>1245</v>
      </c>
      <c r="P503" s="2" t="s">
        <v>64</v>
      </c>
      <c r="Q503" s="2" t="s">
        <v>64</v>
      </c>
      <c r="R503" s="2" t="s">
        <v>63</v>
      </c>
      <c r="S503" s="3"/>
      <c r="T503" s="3"/>
      <c r="U503" s="3"/>
      <c r="V503" s="3">
        <v>1</v>
      </c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2" t="s">
        <v>52</v>
      </c>
      <c r="AW503" s="2" t="s">
        <v>1257</v>
      </c>
      <c r="AX503" s="2" t="s">
        <v>52</v>
      </c>
      <c r="AY503" s="2" t="s">
        <v>52</v>
      </c>
    </row>
    <row r="504" spans="1:51" ht="30" customHeight="1">
      <c r="A504" s="8" t="s">
        <v>525</v>
      </c>
      <c r="B504" s="8" t="s">
        <v>526</v>
      </c>
      <c r="C504" s="8" t="s">
        <v>527</v>
      </c>
      <c r="D504" s="9">
        <v>1E-4</v>
      </c>
      <c r="E504" s="13">
        <f>단가대비표!O104</f>
        <v>0</v>
      </c>
      <c r="F504" s="14">
        <f t="shared" si="91"/>
        <v>0</v>
      </c>
      <c r="G504" s="13">
        <f>단가대비표!P104</f>
        <v>138290</v>
      </c>
      <c r="H504" s="14">
        <f t="shared" si="92"/>
        <v>13.8</v>
      </c>
      <c r="I504" s="13">
        <f>단가대비표!V104</f>
        <v>0</v>
      </c>
      <c r="J504" s="14">
        <f t="shared" si="93"/>
        <v>0</v>
      </c>
      <c r="K504" s="13">
        <f t="shared" si="94"/>
        <v>138290</v>
      </c>
      <c r="L504" s="14">
        <f t="shared" si="95"/>
        <v>13.8</v>
      </c>
      <c r="M504" s="8" t="s">
        <v>52</v>
      </c>
      <c r="N504" s="2" t="s">
        <v>1209</v>
      </c>
      <c r="O504" s="2" t="s">
        <v>528</v>
      </c>
      <c r="P504" s="2" t="s">
        <v>64</v>
      </c>
      <c r="Q504" s="2" t="s">
        <v>64</v>
      </c>
      <c r="R504" s="2" t="s">
        <v>63</v>
      </c>
      <c r="S504" s="3"/>
      <c r="T504" s="3"/>
      <c r="U504" s="3"/>
      <c r="V504" s="3">
        <v>1</v>
      </c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2" t="s">
        <v>52</v>
      </c>
      <c r="AW504" s="2" t="s">
        <v>1258</v>
      </c>
      <c r="AX504" s="2" t="s">
        <v>52</v>
      </c>
      <c r="AY504" s="2" t="s">
        <v>52</v>
      </c>
    </row>
    <row r="505" spans="1:51" ht="30" customHeight="1">
      <c r="A505" s="8" t="s">
        <v>1070</v>
      </c>
      <c r="B505" s="8" t="s">
        <v>577</v>
      </c>
      <c r="C505" s="8" t="s">
        <v>527</v>
      </c>
      <c r="D505" s="9">
        <v>3.8999999999999999E-4</v>
      </c>
      <c r="E505" s="13">
        <f>단가대비표!O112</f>
        <v>0</v>
      </c>
      <c r="F505" s="14">
        <f t="shared" si="91"/>
        <v>0</v>
      </c>
      <c r="G505" s="13">
        <f>단가대비표!P112</f>
        <v>223094</v>
      </c>
      <c r="H505" s="14">
        <f t="shared" si="92"/>
        <v>87</v>
      </c>
      <c r="I505" s="13">
        <f>단가대비표!V112</f>
        <v>0</v>
      </c>
      <c r="J505" s="14">
        <f t="shared" si="93"/>
        <v>0</v>
      </c>
      <c r="K505" s="13">
        <f t="shared" si="94"/>
        <v>223094</v>
      </c>
      <c r="L505" s="14">
        <f t="shared" si="95"/>
        <v>87</v>
      </c>
      <c r="M505" s="8" t="s">
        <v>52</v>
      </c>
      <c r="N505" s="2" t="s">
        <v>1209</v>
      </c>
      <c r="O505" s="2" t="s">
        <v>1071</v>
      </c>
      <c r="P505" s="2" t="s">
        <v>64</v>
      </c>
      <c r="Q505" s="2" t="s">
        <v>64</v>
      </c>
      <c r="R505" s="2" t="s">
        <v>63</v>
      </c>
      <c r="S505" s="3"/>
      <c r="T505" s="3"/>
      <c r="U505" s="3"/>
      <c r="V505" s="3">
        <v>1</v>
      </c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2" t="s">
        <v>52</v>
      </c>
      <c r="AW505" s="2" t="s">
        <v>1259</v>
      </c>
      <c r="AX505" s="2" t="s">
        <v>52</v>
      </c>
      <c r="AY505" s="2" t="s">
        <v>52</v>
      </c>
    </row>
    <row r="506" spans="1:51" ht="30" customHeight="1">
      <c r="A506" s="8" t="s">
        <v>544</v>
      </c>
      <c r="B506" s="8" t="s">
        <v>526</v>
      </c>
      <c r="C506" s="8" t="s">
        <v>527</v>
      </c>
      <c r="D506" s="9">
        <v>1.1E-4</v>
      </c>
      <c r="E506" s="13">
        <f>단가대비표!O105</f>
        <v>0</v>
      </c>
      <c r="F506" s="14">
        <f t="shared" si="91"/>
        <v>0</v>
      </c>
      <c r="G506" s="13">
        <f>단가대비표!P105</f>
        <v>166063</v>
      </c>
      <c r="H506" s="14">
        <f t="shared" si="92"/>
        <v>18.2</v>
      </c>
      <c r="I506" s="13">
        <f>단가대비표!V105</f>
        <v>0</v>
      </c>
      <c r="J506" s="14">
        <f t="shared" si="93"/>
        <v>0</v>
      </c>
      <c r="K506" s="13">
        <f t="shared" si="94"/>
        <v>166063</v>
      </c>
      <c r="L506" s="14">
        <f t="shared" si="95"/>
        <v>18.2</v>
      </c>
      <c r="M506" s="8" t="s">
        <v>52</v>
      </c>
      <c r="N506" s="2" t="s">
        <v>1209</v>
      </c>
      <c r="O506" s="2" t="s">
        <v>545</v>
      </c>
      <c r="P506" s="2" t="s">
        <v>64</v>
      </c>
      <c r="Q506" s="2" t="s">
        <v>64</v>
      </c>
      <c r="R506" s="2" t="s">
        <v>63</v>
      </c>
      <c r="S506" s="3"/>
      <c r="T506" s="3"/>
      <c r="U506" s="3"/>
      <c r="V506" s="3">
        <v>1</v>
      </c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2" t="s">
        <v>52</v>
      </c>
      <c r="AW506" s="2" t="s">
        <v>1260</v>
      </c>
      <c r="AX506" s="2" t="s">
        <v>52</v>
      </c>
      <c r="AY506" s="2" t="s">
        <v>52</v>
      </c>
    </row>
    <row r="507" spans="1:51" ht="30" customHeight="1">
      <c r="A507" s="8" t="s">
        <v>538</v>
      </c>
      <c r="B507" s="8" t="s">
        <v>547</v>
      </c>
      <c r="C507" s="8" t="s">
        <v>372</v>
      </c>
      <c r="D507" s="9">
        <v>1</v>
      </c>
      <c r="E507" s="13">
        <v>0</v>
      </c>
      <c r="F507" s="14">
        <f t="shared" si="91"/>
        <v>0</v>
      </c>
      <c r="G507" s="13">
        <v>0</v>
      </c>
      <c r="H507" s="14">
        <f t="shared" si="92"/>
        <v>0</v>
      </c>
      <c r="I507" s="13">
        <f>TRUNC(SUMIF(V498:V507, RIGHTB(O507, 1), H498:H507)*U507, 2)</f>
        <v>37.43</v>
      </c>
      <c r="J507" s="14">
        <f t="shared" si="93"/>
        <v>37.4</v>
      </c>
      <c r="K507" s="13">
        <f t="shared" si="94"/>
        <v>37.4</v>
      </c>
      <c r="L507" s="14">
        <f t="shared" si="95"/>
        <v>37.4</v>
      </c>
      <c r="M507" s="8" t="s">
        <v>52</v>
      </c>
      <c r="N507" s="2" t="s">
        <v>1209</v>
      </c>
      <c r="O507" s="2" t="s">
        <v>540</v>
      </c>
      <c r="P507" s="2" t="s">
        <v>64</v>
      </c>
      <c r="Q507" s="2" t="s">
        <v>64</v>
      </c>
      <c r="R507" s="2" t="s">
        <v>64</v>
      </c>
      <c r="S507" s="3">
        <v>1</v>
      </c>
      <c r="T507" s="3">
        <v>2</v>
      </c>
      <c r="U507" s="3">
        <v>0.03</v>
      </c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2" t="s">
        <v>52</v>
      </c>
      <c r="AW507" s="2" t="s">
        <v>1261</v>
      </c>
      <c r="AX507" s="2" t="s">
        <v>52</v>
      </c>
      <c r="AY507" s="2" t="s">
        <v>52</v>
      </c>
    </row>
    <row r="508" spans="1:51" ht="30" customHeight="1">
      <c r="A508" s="8" t="s">
        <v>515</v>
      </c>
      <c r="B508" s="8" t="s">
        <v>52</v>
      </c>
      <c r="C508" s="8" t="s">
        <v>52</v>
      </c>
      <c r="D508" s="9"/>
      <c r="E508" s="13"/>
      <c r="F508" s="14">
        <f>TRUNC(SUMIF(N498:N507, N497, F498:F507),0)</f>
        <v>13</v>
      </c>
      <c r="G508" s="13"/>
      <c r="H508" s="14">
        <f>TRUNC(SUMIF(N498:N507, N497, H498:H507),0)</f>
        <v>1247</v>
      </c>
      <c r="I508" s="13"/>
      <c r="J508" s="14">
        <f>TRUNC(SUMIF(N498:N507, N497, J498:J507),0)</f>
        <v>39</v>
      </c>
      <c r="K508" s="13"/>
      <c r="L508" s="14">
        <f>F508+H508+J508</f>
        <v>1299</v>
      </c>
      <c r="M508" s="8" t="s">
        <v>52</v>
      </c>
      <c r="N508" s="2" t="s">
        <v>79</v>
      </c>
      <c r="O508" s="2" t="s">
        <v>79</v>
      </c>
      <c r="P508" s="2" t="s">
        <v>52</v>
      </c>
      <c r="Q508" s="2" t="s">
        <v>52</v>
      </c>
      <c r="R508" s="2" t="s">
        <v>52</v>
      </c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2" t="s">
        <v>52</v>
      </c>
      <c r="AW508" s="2" t="s">
        <v>52</v>
      </c>
      <c r="AX508" s="2" t="s">
        <v>52</v>
      </c>
      <c r="AY508" s="2" t="s">
        <v>52</v>
      </c>
    </row>
    <row r="509" spans="1:51" ht="30" customHeight="1">
      <c r="A509" s="9"/>
      <c r="B509" s="9"/>
      <c r="C509" s="9"/>
      <c r="D509" s="9"/>
      <c r="E509" s="13"/>
      <c r="F509" s="14"/>
      <c r="G509" s="13"/>
      <c r="H509" s="14"/>
      <c r="I509" s="13"/>
      <c r="J509" s="14"/>
      <c r="K509" s="13"/>
      <c r="L509" s="14"/>
      <c r="M509" s="9"/>
    </row>
    <row r="510" spans="1:51" ht="30" customHeight="1">
      <c r="A510" s="154" t="s">
        <v>1262</v>
      </c>
      <c r="B510" s="154"/>
      <c r="C510" s="154"/>
      <c r="D510" s="154"/>
      <c r="E510" s="155"/>
      <c r="F510" s="156"/>
      <c r="G510" s="155"/>
      <c r="H510" s="156"/>
      <c r="I510" s="155"/>
      <c r="J510" s="156"/>
      <c r="K510" s="155"/>
      <c r="L510" s="156"/>
      <c r="M510" s="154"/>
      <c r="N510" s="1" t="s">
        <v>1215</v>
      </c>
    </row>
    <row r="511" spans="1:51" ht="30" customHeight="1">
      <c r="A511" s="8" t="s">
        <v>1263</v>
      </c>
      <c r="B511" s="8" t="s">
        <v>1264</v>
      </c>
      <c r="C511" s="8" t="s">
        <v>729</v>
      </c>
      <c r="D511" s="9">
        <v>0.08</v>
      </c>
      <c r="E511" s="13">
        <f>단가대비표!O84</f>
        <v>6010</v>
      </c>
      <c r="F511" s="14">
        <f>TRUNC(E511*D511,1)</f>
        <v>480.8</v>
      </c>
      <c r="G511" s="13">
        <f>단가대비표!P84</f>
        <v>0</v>
      </c>
      <c r="H511" s="14">
        <f>TRUNC(G511*D511,1)</f>
        <v>0</v>
      </c>
      <c r="I511" s="13">
        <f>단가대비표!V84</f>
        <v>0</v>
      </c>
      <c r="J511" s="14">
        <f>TRUNC(I511*D511,1)</f>
        <v>0</v>
      </c>
      <c r="K511" s="13">
        <f t="shared" ref="K511:L513" si="96">TRUNC(E511+G511+I511,1)</f>
        <v>6010</v>
      </c>
      <c r="L511" s="14">
        <f t="shared" si="96"/>
        <v>480.8</v>
      </c>
      <c r="M511" s="8" t="s">
        <v>52</v>
      </c>
      <c r="N511" s="2" t="s">
        <v>1215</v>
      </c>
      <c r="O511" s="2" t="s">
        <v>1265</v>
      </c>
      <c r="P511" s="2" t="s">
        <v>64</v>
      </c>
      <c r="Q511" s="2" t="s">
        <v>64</v>
      </c>
      <c r="R511" s="2" t="s">
        <v>63</v>
      </c>
      <c r="S511" s="3"/>
      <c r="T511" s="3"/>
      <c r="U511" s="3"/>
      <c r="V511" s="3">
        <v>1</v>
      </c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2" t="s">
        <v>52</v>
      </c>
      <c r="AW511" s="2" t="s">
        <v>1266</v>
      </c>
      <c r="AX511" s="2" t="s">
        <v>52</v>
      </c>
      <c r="AY511" s="2" t="s">
        <v>52</v>
      </c>
    </row>
    <row r="512" spans="1:51" ht="30" customHeight="1">
      <c r="A512" s="8" t="s">
        <v>1267</v>
      </c>
      <c r="B512" s="8" t="s">
        <v>1268</v>
      </c>
      <c r="C512" s="8" t="s">
        <v>729</v>
      </c>
      <c r="D512" s="9">
        <v>4.0000000000000001E-3</v>
      </c>
      <c r="E512" s="13">
        <f>단가대비표!O90</f>
        <v>1778</v>
      </c>
      <c r="F512" s="14">
        <f>TRUNC(E512*D512,1)</f>
        <v>7.1</v>
      </c>
      <c r="G512" s="13">
        <f>단가대비표!P90</f>
        <v>0</v>
      </c>
      <c r="H512" s="14">
        <f>TRUNC(G512*D512,1)</f>
        <v>0</v>
      </c>
      <c r="I512" s="13">
        <f>단가대비표!V90</f>
        <v>0</v>
      </c>
      <c r="J512" s="14">
        <f>TRUNC(I512*D512,1)</f>
        <v>0</v>
      </c>
      <c r="K512" s="13">
        <f t="shared" si="96"/>
        <v>1778</v>
      </c>
      <c r="L512" s="14">
        <f t="shared" si="96"/>
        <v>7.1</v>
      </c>
      <c r="M512" s="8" t="s">
        <v>52</v>
      </c>
      <c r="N512" s="2" t="s">
        <v>1215</v>
      </c>
      <c r="O512" s="2" t="s">
        <v>1269</v>
      </c>
      <c r="P512" s="2" t="s">
        <v>64</v>
      </c>
      <c r="Q512" s="2" t="s">
        <v>64</v>
      </c>
      <c r="R512" s="2" t="s">
        <v>63</v>
      </c>
      <c r="S512" s="3"/>
      <c r="T512" s="3"/>
      <c r="U512" s="3"/>
      <c r="V512" s="3">
        <v>1</v>
      </c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2" t="s">
        <v>52</v>
      </c>
      <c r="AW512" s="2" t="s">
        <v>1270</v>
      </c>
      <c r="AX512" s="2" t="s">
        <v>52</v>
      </c>
      <c r="AY512" s="2" t="s">
        <v>52</v>
      </c>
    </row>
    <row r="513" spans="1:51" ht="30" customHeight="1">
      <c r="A513" s="8" t="s">
        <v>802</v>
      </c>
      <c r="B513" s="8" t="s">
        <v>803</v>
      </c>
      <c r="C513" s="8" t="s">
        <v>372</v>
      </c>
      <c r="D513" s="9">
        <v>1</v>
      </c>
      <c r="E513" s="13">
        <f>TRUNC(SUMIF(V511:V513, RIGHTB(O513, 1), F511:F513)*U513, 2)</f>
        <v>14.63</v>
      </c>
      <c r="F513" s="14">
        <f>TRUNC(E513*D513,1)</f>
        <v>14.6</v>
      </c>
      <c r="G513" s="13">
        <v>0</v>
      </c>
      <c r="H513" s="14">
        <f>TRUNC(G513*D513,1)</f>
        <v>0</v>
      </c>
      <c r="I513" s="13">
        <v>0</v>
      </c>
      <c r="J513" s="14">
        <f>TRUNC(I513*D513,1)</f>
        <v>0</v>
      </c>
      <c r="K513" s="13">
        <f t="shared" si="96"/>
        <v>14.6</v>
      </c>
      <c r="L513" s="14">
        <f t="shared" si="96"/>
        <v>14.6</v>
      </c>
      <c r="M513" s="8" t="s">
        <v>52</v>
      </c>
      <c r="N513" s="2" t="s">
        <v>1215</v>
      </c>
      <c r="O513" s="2" t="s">
        <v>540</v>
      </c>
      <c r="P513" s="2" t="s">
        <v>64</v>
      </c>
      <c r="Q513" s="2" t="s">
        <v>64</v>
      </c>
      <c r="R513" s="2" t="s">
        <v>64</v>
      </c>
      <c r="S513" s="3">
        <v>0</v>
      </c>
      <c r="T513" s="3">
        <v>0</v>
      </c>
      <c r="U513" s="3">
        <v>0.03</v>
      </c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2" t="s">
        <v>52</v>
      </c>
      <c r="AW513" s="2" t="s">
        <v>1271</v>
      </c>
      <c r="AX513" s="2" t="s">
        <v>52</v>
      </c>
      <c r="AY513" s="2" t="s">
        <v>52</v>
      </c>
    </row>
    <row r="514" spans="1:51" ht="30" customHeight="1">
      <c r="A514" s="8" t="s">
        <v>515</v>
      </c>
      <c r="B514" s="8" t="s">
        <v>52</v>
      </c>
      <c r="C514" s="8" t="s">
        <v>52</v>
      </c>
      <c r="D514" s="9"/>
      <c r="E514" s="13"/>
      <c r="F514" s="14">
        <f>TRUNC(SUMIF(N511:N513, N510, F511:F513),0)</f>
        <v>502</v>
      </c>
      <c r="G514" s="13"/>
      <c r="H514" s="14">
        <f>TRUNC(SUMIF(N511:N513, N510, H511:H513),0)</f>
        <v>0</v>
      </c>
      <c r="I514" s="13"/>
      <c r="J514" s="14">
        <f>TRUNC(SUMIF(N511:N513, N510, J511:J513),0)</f>
        <v>0</v>
      </c>
      <c r="K514" s="13"/>
      <c r="L514" s="14">
        <f>F514+H514+J514</f>
        <v>502</v>
      </c>
      <c r="M514" s="8" t="s">
        <v>52</v>
      </c>
      <c r="N514" s="2" t="s">
        <v>79</v>
      </c>
      <c r="O514" s="2" t="s">
        <v>79</v>
      </c>
      <c r="P514" s="2" t="s">
        <v>52</v>
      </c>
      <c r="Q514" s="2" t="s">
        <v>52</v>
      </c>
      <c r="R514" s="2" t="s">
        <v>52</v>
      </c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2" t="s">
        <v>52</v>
      </c>
      <c r="AW514" s="2" t="s">
        <v>52</v>
      </c>
      <c r="AX514" s="2" t="s">
        <v>52</v>
      </c>
      <c r="AY514" s="2" t="s">
        <v>52</v>
      </c>
    </row>
    <row r="515" spans="1:51" ht="30" customHeight="1">
      <c r="A515" s="9"/>
      <c r="B515" s="9"/>
      <c r="C515" s="9"/>
      <c r="D515" s="9"/>
      <c r="E515" s="13"/>
      <c r="F515" s="14"/>
      <c r="G515" s="13"/>
      <c r="H515" s="14"/>
      <c r="I515" s="13"/>
      <c r="J515" s="14"/>
      <c r="K515" s="13"/>
      <c r="L515" s="14"/>
      <c r="M515" s="9"/>
    </row>
    <row r="516" spans="1:51" ht="30" customHeight="1">
      <c r="A516" s="154" t="s">
        <v>1272</v>
      </c>
      <c r="B516" s="154"/>
      <c r="C516" s="154"/>
      <c r="D516" s="154"/>
      <c r="E516" s="155"/>
      <c r="F516" s="156"/>
      <c r="G516" s="155"/>
      <c r="H516" s="156"/>
      <c r="I516" s="155"/>
      <c r="J516" s="156"/>
      <c r="K516" s="155"/>
      <c r="L516" s="156"/>
      <c r="M516" s="154"/>
      <c r="N516" s="1" t="s">
        <v>1219</v>
      </c>
    </row>
    <row r="517" spans="1:51" ht="30" customHeight="1">
      <c r="A517" s="8" t="s">
        <v>1273</v>
      </c>
      <c r="B517" s="8" t="s">
        <v>577</v>
      </c>
      <c r="C517" s="8" t="s">
        <v>527</v>
      </c>
      <c r="D517" s="9">
        <v>1.4999999999999999E-2</v>
      </c>
      <c r="E517" s="13">
        <f>단가대비표!O122</f>
        <v>0</v>
      </c>
      <c r="F517" s="14">
        <f>TRUNC(E517*D517,1)</f>
        <v>0</v>
      </c>
      <c r="G517" s="13">
        <f>단가대비표!P122</f>
        <v>198613</v>
      </c>
      <c r="H517" s="14">
        <f>TRUNC(G517*D517,1)</f>
        <v>2979.1</v>
      </c>
      <c r="I517" s="13">
        <f>단가대비표!V122</f>
        <v>0</v>
      </c>
      <c r="J517" s="14">
        <f>TRUNC(I517*D517,1)</f>
        <v>0</v>
      </c>
      <c r="K517" s="13">
        <f>TRUNC(E517+G517+I517,1)</f>
        <v>198613</v>
      </c>
      <c r="L517" s="14">
        <f>TRUNC(F517+H517+J517,1)</f>
        <v>2979.1</v>
      </c>
      <c r="M517" s="8" t="s">
        <v>52</v>
      </c>
      <c r="N517" s="2" t="s">
        <v>1219</v>
      </c>
      <c r="O517" s="2" t="s">
        <v>1274</v>
      </c>
      <c r="P517" s="2" t="s">
        <v>64</v>
      </c>
      <c r="Q517" s="2" t="s">
        <v>64</v>
      </c>
      <c r="R517" s="2" t="s">
        <v>63</v>
      </c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2" t="s">
        <v>52</v>
      </c>
      <c r="AW517" s="2" t="s">
        <v>1275</v>
      </c>
      <c r="AX517" s="2" t="s">
        <v>52</v>
      </c>
      <c r="AY517" s="2" t="s">
        <v>52</v>
      </c>
    </row>
    <row r="518" spans="1:51" ht="30" customHeight="1">
      <c r="A518" s="8" t="s">
        <v>525</v>
      </c>
      <c r="B518" s="8" t="s">
        <v>526</v>
      </c>
      <c r="C518" s="8" t="s">
        <v>527</v>
      </c>
      <c r="D518" s="9">
        <v>3.0000000000000001E-3</v>
      </c>
      <c r="E518" s="13">
        <f>단가대비표!O104</f>
        <v>0</v>
      </c>
      <c r="F518" s="14">
        <f>TRUNC(E518*D518,1)</f>
        <v>0</v>
      </c>
      <c r="G518" s="13">
        <f>단가대비표!P104</f>
        <v>138290</v>
      </c>
      <c r="H518" s="14">
        <f>TRUNC(G518*D518,1)</f>
        <v>414.8</v>
      </c>
      <c r="I518" s="13">
        <f>단가대비표!V104</f>
        <v>0</v>
      </c>
      <c r="J518" s="14">
        <f>TRUNC(I518*D518,1)</f>
        <v>0</v>
      </c>
      <c r="K518" s="13">
        <f>TRUNC(E518+G518+I518,1)</f>
        <v>138290</v>
      </c>
      <c r="L518" s="14">
        <f>TRUNC(F518+H518+J518,1)</f>
        <v>414.8</v>
      </c>
      <c r="M518" s="8" t="s">
        <v>52</v>
      </c>
      <c r="N518" s="2" t="s">
        <v>1219</v>
      </c>
      <c r="O518" s="2" t="s">
        <v>528</v>
      </c>
      <c r="P518" s="2" t="s">
        <v>64</v>
      </c>
      <c r="Q518" s="2" t="s">
        <v>64</v>
      </c>
      <c r="R518" s="2" t="s">
        <v>63</v>
      </c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2" t="s">
        <v>52</v>
      </c>
      <c r="AW518" s="2" t="s">
        <v>1276</v>
      </c>
      <c r="AX518" s="2" t="s">
        <v>52</v>
      </c>
      <c r="AY518" s="2" t="s">
        <v>52</v>
      </c>
    </row>
    <row r="519" spans="1:51" ht="30" customHeight="1">
      <c r="A519" s="8" t="s">
        <v>515</v>
      </c>
      <c r="B519" s="8" t="s">
        <v>52</v>
      </c>
      <c r="C519" s="8" t="s">
        <v>52</v>
      </c>
      <c r="D519" s="9"/>
      <c r="E519" s="13"/>
      <c r="F519" s="14">
        <f>TRUNC(SUMIF(N517:N518, N516, F517:F518),0)</f>
        <v>0</v>
      </c>
      <c r="G519" s="13"/>
      <c r="H519" s="14">
        <f>TRUNC(SUMIF(N517:N518, N516, H517:H518),0)</f>
        <v>3393</v>
      </c>
      <c r="I519" s="13"/>
      <c r="J519" s="14">
        <f>TRUNC(SUMIF(N517:N518, N516, J517:J518),0)</f>
        <v>0</v>
      </c>
      <c r="K519" s="13"/>
      <c r="L519" s="14">
        <f>F519+H519+J519</f>
        <v>3393</v>
      </c>
      <c r="M519" s="8" t="s">
        <v>52</v>
      </c>
      <c r="N519" s="2" t="s">
        <v>79</v>
      </c>
      <c r="O519" s="2" t="s">
        <v>79</v>
      </c>
      <c r="P519" s="2" t="s">
        <v>52</v>
      </c>
      <c r="Q519" s="2" t="s">
        <v>52</v>
      </c>
      <c r="R519" s="2" t="s">
        <v>52</v>
      </c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2" t="s">
        <v>52</v>
      </c>
      <c r="AW519" s="2" t="s">
        <v>52</v>
      </c>
      <c r="AX519" s="2" t="s">
        <v>52</v>
      </c>
      <c r="AY519" s="2" t="s">
        <v>52</v>
      </c>
    </row>
    <row r="520" spans="1:51" ht="30" customHeight="1">
      <c r="A520" s="9"/>
      <c r="B520" s="9"/>
      <c r="C520" s="9"/>
      <c r="D520" s="9"/>
      <c r="E520" s="13"/>
      <c r="F520" s="14"/>
      <c r="G520" s="13"/>
      <c r="H520" s="14"/>
      <c r="I520" s="13"/>
      <c r="J520" s="14"/>
      <c r="K520" s="13"/>
      <c r="L520" s="14"/>
      <c r="M520" s="9"/>
    </row>
    <row r="521" spans="1:51" ht="30" customHeight="1">
      <c r="A521" s="154" t="s">
        <v>1277</v>
      </c>
      <c r="B521" s="154"/>
      <c r="C521" s="154"/>
      <c r="D521" s="154"/>
      <c r="E521" s="155"/>
      <c r="F521" s="156"/>
      <c r="G521" s="155"/>
      <c r="H521" s="156"/>
      <c r="I521" s="155"/>
      <c r="J521" s="156"/>
      <c r="K521" s="155"/>
      <c r="L521" s="156"/>
      <c r="M521" s="154"/>
      <c r="N521" s="1" t="s">
        <v>1225</v>
      </c>
    </row>
    <row r="522" spans="1:51" ht="30" customHeight="1">
      <c r="A522" s="8" t="s">
        <v>1278</v>
      </c>
      <c r="B522" s="8" t="s">
        <v>1279</v>
      </c>
      <c r="C522" s="8" t="s">
        <v>729</v>
      </c>
      <c r="D522" s="9">
        <v>0.16600000000000001</v>
      </c>
      <c r="E522" s="13">
        <f>단가대비표!O85</f>
        <v>5060</v>
      </c>
      <c r="F522" s="14">
        <f>TRUNC(E522*D522,1)</f>
        <v>839.9</v>
      </c>
      <c r="G522" s="13">
        <f>단가대비표!P85</f>
        <v>0</v>
      </c>
      <c r="H522" s="14">
        <f>TRUNC(G522*D522,1)</f>
        <v>0</v>
      </c>
      <c r="I522" s="13">
        <f>단가대비표!V85</f>
        <v>0</v>
      </c>
      <c r="J522" s="14">
        <f>TRUNC(I522*D522,1)</f>
        <v>0</v>
      </c>
      <c r="K522" s="13">
        <f t="shared" ref="K522:L524" si="97">TRUNC(E522+G522+I522,1)</f>
        <v>5060</v>
      </c>
      <c r="L522" s="14">
        <f t="shared" si="97"/>
        <v>839.9</v>
      </c>
      <c r="M522" s="8" t="s">
        <v>52</v>
      </c>
      <c r="N522" s="2" t="s">
        <v>1225</v>
      </c>
      <c r="O522" s="2" t="s">
        <v>1280</v>
      </c>
      <c r="P522" s="2" t="s">
        <v>64</v>
      </c>
      <c r="Q522" s="2" t="s">
        <v>64</v>
      </c>
      <c r="R522" s="2" t="s">
        <v>63</v>
      </c>
      <c r="S522" s="3"/>
      <c r="T522" s="3"/>
      <c r="U522" s="3"/>
      <c r="V522" s="3">
        <v>1</v>
      </c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2" t="s">
        <v>52</v>
      </c>
      <c r="AW522" s="2" t="s">
        <v>1281</v>
      </c>
      <c r="AX522" s="2" t="s">
        <v>52</v>
      </c>
      <c r="AY522" s="2" t="s">
        <v>52</v>
      </c>
    </row>
    <row r="523" spans="1:51" ht="30" customHeight="1">
      <c r="A523" s="8" t="s">
        <v>1267</v>
      </c>
      <c r="B523" s="8" t="s">
        <v>1282</v>
      </c>
      <c r="C523" s="8" t="s">
        <v>729</v>
      </c>
      <c r="D523" s="9">
        <v>8.0000000000000002E-3</v>
      </c>
      <c r="E523" s="13">
        <f>단가대비표!O89</f>
        <v>1840</v>
      </c>
      <c r="F523" s="14">
        <f>TRUNC(E523*D523,1)</f>
        <v>14.7</v>
      </c>
      <c r="G523" s="13">
        <f>단가대비표!P89</f>
        <v>0</v>
      </c>
      <c r="H523" s="14">
        <f>TRUNC(G523*D523,1)</f>
        <v>0</v>
      </c>
      <c r="I523" s="13">
        <f>단가대비표!V89</f>
        <v>0</v>
      </c>
      <c r="J523" s="14">
        <f>TRUNC(I523*D523,1)</f>
        <v>0</v>
      </c>
      <c r="K523" s="13">
        <f t="shared" si="97"/>
        <v>1840</v>
      </c>
      <c r="L523" s="14">
        <f t="shared" si="97"/>
        <v>14.7</v>
      </c>
      <c r="M523" s="8" t="s">
        <v>52</v>
      </c>
      <c r="N523" s="2" t="s">
        <v>1225</v>
      </c>
      <c r="O523" s="2" t="s">
        <v>1283</v>
      </c>
      <c r="P523" s="2" t="s">
        <v>64</v>
      </c>
      <c r="Q523" s="2" t="s">
        <v>64</v>
      </c>
      <c r="R523" s="2" t="s">
        <v>63</v>
      </c>
      <c r="S523" s="3"/>
      <c r="T523" s="3"/>
      <c r="U523" s="3"/>
      <c r="V523" s="3">
        <v>1</v>
      </c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2" t="s">
        <v>52</v>
      </c>
      <c r="AW523" s="2" t="s">
        <v>1284</v>
      </c>
      <c r="AX523" s="2" t="s">
        <v>52</v>
      </c>
      <c r="AY523" s="2" t="s">
        <v>52</v>
      </c>
    </row>
    <row r="524" spans="1:51" ht="30" customHeight="1">
      <c r="A524" s="8" t="s">
        <v>802</v>
      </c>
      <c r="B524" s="8" t="s">
        <v>1285</v>
      </c>
      <c r="C524" s="8" t="s">
        <v>372</v>
      </c>
      <c r="D524" s="9">
        <v>1</v>
      </c>
      <c r="E524" s="13">
        <f>TRUNC(SUMIF(V522:V524, RIGHTB(O524, 1), F522:F524)*U524, 2)</f>
        <v>34.18</v>
      </c>
      <c r="F524" s="14">
        <f>TRUNC(E524*D524,1)</f>
        <v>34.1</v>
      </c>
      <c r="G524" s="13">
        <v>0</v>
      </c>
      <c r="H524" s="14">
        <f>TRUNC(G524*D524,1)</f>
        <v>0</v>
      </c>
      <c r="I524" s="13">
        <v>0</v>
      </c>
      <c r="J524" s="14">
        <f>TRUNC(I524*D524,1)</f>
        <v>0</v>
      </c>
      <c r="K524" s="13">
        <f t="shared" si="97"/>
        <v>34.1</v>
      </c>
      <c r="L524" s="14">
        <f t="shared" si="97"/>
        <v>34.1</v>
      </c>
      <c r="M524" s="8" t="s">
        <v>52</v>
      </c>
      <c r="N524" s="2" t="s">
        <v>1225</v>
      </c>
      <c r="O524" s="2" t="s">
        <v>540</v>
      </c>
      <c r="P524" s="2" t="s">
        <v>64</v>
      </c>
      <c r="Q524" s="2" t="s">
        <v>64</v>
      </c>
      <c r="R524" s="2" t="s">
        <v>64</v>
      </c>
      <c r="S524" s="3">
        <v>0</v>
      </c>
      <c r="T524" s="3">
        <v>0</v>
      </c>
      <c r="U524" s="3">
        <v>0.04</v>
      </c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2" t="s">
        <v>52</v>
      </c>
      <c r="AW524" s="2" t="s">
        <v>1286</v>
      </c>
      <c r="AX524" s="2" t="s">
        <v>52</v>
      </c>
      <c r="AY524" s="2" t="s">
        <v>52</v>
      </c>
    </row>
    <row r="525" spans="1:51" ht="30" customHeight="1">
      <c r="A525" s="8" t="s">
        <v>515</v>
      </c>
      <c r="B525" s="8" t="s">
        <v>52</v>
      </c>
      <c r="C525" s="8" t="s">
        <v>52</v>
      </c>
      <c r="D525" s="9"/>
      <c r="E525" s="13"/>
      <c r="F525" s="14">
        <f>TRUNC(SUMIF(N522:N524, N521, F522:F524),0)</f>
        <v>888</v>
      </c>
      <c r="G525" s="13"/>
      <c r="H525" s="14">
        <f>TRUNC(SUMIF(N522:N524, N521, H522:H524),0)</f>
        <v>0</v>
      </c>
      <c r="I525" s="13"/>
      <c r="J525" s="14">
        <f>TRUNC(SUMIF(N522:N524, N521, J522:J524),0)</f>
        <v>0</v>
      </c>
      <c r="K525" s="13"/>
      <c r="L525" s="14">
        <f>F525+H525+J525</f>
        <v>888</v>
      </c>
      <c r="M525" s="8" t="s">
        <v>52</v>
      </c>
      <c r="N525" s="2" t="s">
        <v>79</v>
      </c>
      <c r="O525" s="2" t="s">
        <v>79</v>
      </c>
      <c r="P525" s="2" t="s">
        <v>52</v>
      </c>
      <c r="Q525" s="2" t="s">
        <v>52</v>
      </c>
      <c r="R525" s="2" t="s">
        <v>52</v>
      </c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2" t="s">
        <v>52</v>
      </c>
      <c r="AW525" s="2" t="s">
        <v>52</v>
      </c>
      <c r="AX525" s="2" t="s">
        <v>52</v>
      </c>
      <c r="AY525" s="2" t="s">
        <v>52</v>
      </c>
    </row>
    <row r="526" spans="1:51" ht="30" customHeight="1">
      <c r="A526" s="9"/>
      <c r="B526" s="9"/>
      <c r="C526" s="9"/>
      <c r="D526" s="9"/>
      <c r="E526" s="13"/>
      <c r="F526" s="14"/>
      <c r="G526" s="13"/>
      <c r="H526" s="14"/>
      <c r="I526" s="13"/>
      <c r="J526" s="14"/>
      <c r="K526" s="13"/>
      <c r="L526" s="14"/>
      <c r="M526" s="9"/>
    </row>
    <row r="527" spans="1:51" ht="30" customHeight="1">
      <c r="A527" s="154" t="s">
        <v>1287</v>
      </c>
      <c r="B527" s="154"/>
      <c r="C527" s="154"/>
      <c r="D527" s="154"/>
      <c r="E527" s="155"/>
      <c r="F527" s="156"/>
      <c r="G527" s="155"/>
      <c r="H527" s="156"/>
      <c r="I527" s="155"/>
      <c r="J527" s="156"/>
      <c r="K527" s="155"/>
      <c r="L527" s="156"/>
      <c r="M527" s="154"/>
      <c r="N527" s="1" t="s">
        <v>1229</v>
      </c>
    </row>
    <row r="528" spans="1:51" ht="30" customHeight="1">
      <c r="A528" s="8" t="s">
        <v>1273</v>
      </c>
      <c r="B528" s="8" t="s">
        <v>577</v>
      </c>
      <c r="C528" s="8" t="s">
        <v>527</v>
      </c>
      <c r="D528" s="9">
        <v>0.02</v>
      </c>
      <c r="E528" s="13">
        <f>단가대비표!O122</f>
        <v>0</v>
      </c>
      <c r="F528" s="14">
        <f>TRUNC(E528*D528,1)</f>
        <v>0</v>
      </c>
      <c r="G528" s="13">
        <f>단가대비표!P122</f>
        <v>198613</v>
      </c>
      <c r="H528" s="14">
        <f>TRUNC(G528*D528,1)</f>
        <v>3972.2</v>
      </c>
      <c r="I528" s="13">
        <f>단가대비표!V122</f>
        <v>0</v>
      </c>
      <c r="J528" s="14">
        <f>TRUNC(I528*D528,1)</f>
        <v>0</v>
      </c>
      <c r="K528" s="13">
        <f t="shared" ref="K528:L531" si="98">TRUNC(E528+G528+I528,1)</f>
        <v>198613</v>
      </c>
      <c r="L528" s="14">
        <f t="shared" si="98"/>
        <v>3972.2</v>
      </c>
      <c r="M528" s="8" t="s">
        <v>52</v>
      </c>
      <c r="N528" s="2" t="s">
        <v>1229</v>
      </c>
      <c r="O528" s="2" t="s">
        <v>1274</v>
      </c>
      <c r="P528" s="2" t="s">
        <v>64</v>
      </c>
      <c r="Q528" s="2" t="s">
        <v>64</v>
      </c>
      <c r="R528" s="2" t="s">
        <v>63</v>
      </c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2" t="s">
        <v>52</v>
      </c>
      <c r="AW528" s="2" t="s">
        <v>1288</v>
      </c>
      <c r="AX528" s="2" t="s">
        <v>52</v>
      </c>
      <c r="AY528" s="2" t="s">
        <v>52</v>
      </c>
    </row>
    <row r="529" spans="1:52" ht="30" customHeight="1">
      <c r="A529" s="8" t="s">
        <v>525</v>
      </c>
      <c r="B529" s="8" t="s">
        <v>526</v>
      </c>
      <c r="C529" s="8" t="s">
        <v>527</v>
      </c>
      <c r="D529" s="9">
        <v>4.0000000000000001E-3</v>
      </c>
      <c r="E529" s="13">
        <f>단가대비표!O104</f>
        <v>0</v>
      </c>
      <c r="F529" s="14">
        <f>TRUNC(E529*D529,1)</f>
        <v>0</v>
      </c>
      <c r="G529" s="13">
        <f>단가대비표!P104</f>
        <v>138290</v>
      </c>
      <c r="H529" s="14">
        <f>TRUNC(G529*D529,1)</f>
        <v>553.1</v>
      </c>
      <c r="I529" s="13">
        <f>단가대비표!V104</f>
        <v>0</v>
      </c>
      <c r="J529" s="14">
        <f>TRUNC(I529*D529,1)</f>
        <v>0</v>
      </c>
      <c r="K529" s="13">
        <f t="shared" si="98"/>
        <v>138290</v>
      </c>
      <c r="L529" s="14">
        <f t="shared" si="98"/>
        <v>553.1</v>
      </c>
      <c r="M529" s="8" t="s">
        <v>52</v>
      </c>
      <c r="N529" s="2" t="s">
        <v>1229</v>
      </c>
      <c r="O529" s="2" t="s">
        <v>528</v>
      </c>
      <c r="P529" s="2" t="s">
        <v>64</v>
      </c>
      <c r="Q529" s="2" t="s">
        <v>64</v>
      </c>
      <c r="R529" s="2" t="s">
        <v>63</v>
      </c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2" t="s">
        <v>52</v>
      </c>
      <c r="AW529" s="2" t="s">
        <v>1289</v>
      </c>
      <c r="AX529" s="2" t="s">
        <v>52</v>
      </c>
      <c r="AY529" s="2" t="s">
        <v>52</v>
      </c>
    </row>
    <row r="530" spans="1:52" ht="30" customHeight="1">
      <c r="A530" s="8" t="s">
        <v>1273</v>
      </c>
      <c r="B530" s="8" t="s">
        <v>577</v>
      </c>
      <c r="C530" s="8" t="s">
        <v>527</v>
      </c>
      <c r="D530" s="9">
        <v>0.02</v>
      </c>
      <c r="E530" s="13">
        <f>단가대비표!O122</f>
        <v>0</v>
      </c>
      <c r="F530" s="14">
        <f>TRUNC(E530*D530,1)</f>
        <v>0</v>
      </c>
      <c r="G530" s="13">
        <f>단가대비표!P122</f>
        <v>198613</v>
      </c>
      <c r="H530" s="14">
        <f>TRUNC(G530*D530,1)</f>
        <v>3972.2</v>
      </c>
      <c r="I530" s="13">
        <f>단가대비표!V122</f>
        <v>0</v>
      </c>
      <c r="J530" s="14">
        <f>TRUNC(I530*D530,1)</f>
        <v>0</v>
      </c>
      <c r="K530" s="13">
        <f t="shared" si="98"/>
        <v>198613</v>
      </c>
      <c r="L530" s="14">
        <f t="shared" si="98"/>
        <v>3972.2</v>
      </c>
      <c r="M530" s="8" t="s">
        <v>52</v>
      </c>
      <c r="N530" s="2" t="s">
        <v>1229</v>
      </c>
      <c r="O530" s="2" t="s">
        <v>1274</v>
      </c>
      <c r="P530" s="2" t="s">
        <v>64</v>
      </c>
      <c r="Q530" s="2" t="s">
        <v>64</v>
      </c>
      <c r="R530" s="2" t="s">
        <v>63</v>
      </c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2" t="s">
        <v>52</v>
      </c>
      <c r="AW530" s="2" t="s">
        <v>1288</v>
      </c>
      <c r="AX530" s="2" t="s">
        <v>52</v>
      </c>
      <c r="AY530" s="2" t="s">
        <v>52</v>
      </c>
    </row>
    <row r="531" spans="1:52" ht="30" customHeight="1">
      <c r="A531" s="8" t="s">
        <v>525</v>
      </c>
      <c r="B531" s="8" t="s">
        <v>526</v>
      </c>
      <c r="C531" s="8" t="s">
        <v>527</v>
      </c>
      <c r="D531" s="9">
        <v>4.0000000000000001E-3</v>
      </c>
      <c r="E531" s="13">
        <f>단가대비표!O104</f>
        <v>0</v>
      </c>
      <c r="F531" s="14">
        <f>TRUNC(E531*D531,1)</f>
        <v>0</v>
      </c>
      <c r="G531" s="13">
        <f>단가대비표!P104</f>
        <v>138290</v>
      </c>
      <c r="H531" s="14">
        <f>TRUNC(G531*D531,1)</f>
        <v>553.1</v>
      </c>
      <c r="I531" s="13">
        <f>단가대비표!V104</f>
        <v>0</v>
      </c>
      <c r="J531" s="14">
        <f>TRUNC(I531*D531,1)</f>
        <v>0</v>
      </c>
      <c r="K531" s="13">
        <f t="shared" si="98"/>
        <v>138290</v>
      </c>
      <c r="L531" s="14">
        <f t="shared" si="98"/>
        <v>553.1</v>
      </c>
      <c r="M531" s="8" t="s">
        <v>52</v>
      </c>
      <c r="N531" s="2" t="s">
        <v>1229</v>
      </c>
      <c r="O531" s="2" t="s">
        <v>528</v>
      </c>
      <c r="P531" s="2" t="s">
        <v>64</v>
      </c>
      <c r="Q531" s="2" t="s">
        <v>64</v>
      </c>
      <c r="R531" s="2" t="s">
        <v>63</v>
      </c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2" t="s">
        <v>52</v>
      </c>
      <c r="AW531" s="2" t="s">
        <v>1289</v>
      </c>
      <c r="AX531" s="2" t="s">
        <v>52</v>
      </c>
      <c r="AY531" s="2" t="s">
        <v>52</v>
      </c>
    </row>
    <row r="532" spans="1:52" ht="30" customHeight="1">
      <c r="A532" s="8" t="s">
        <v>515</v>
      </c>
      <c r="B532" s="8" t="s">
        <v>52</v>
      </c>
      <c r="C532" s="8" t="s">
        <v>52</v>
      </c>
      <c r="D532" s="9"/>
      <c r="E532" s="13"/>
      <c r="F532" s="14">
        <f>TRUNC(SUMIF(N528:N531, N527, F528:F531),0)</f>
        <v>0</v>
      </c>
      <c r="G532" s="13"/>
      <c r="H532" s="14">
        <f>TRUNC(SUMIF(N528:N531, N527, H528:H531),0)</f>
        <v>9050</v>
      </c>
      <c r="I532" s="13"/>
      <c r="J532" s="14">
        <f>TRUNC(SUMIF(N528:N531, N527, J528:J531),0)</f>
        <v>0</v>
      </c>
      <c r="K532" s="13"/>
      <c r="L532" s="14">
        <f>F532+H532+J532</f>
        <v>9050</v>
      </c>
      <c r="M532" s="8" t="s">
        <v>52</v>
      </c>
      <c r="N532" s="2" t="s">
        <v>79</v>
      </c>
      <c r="O532" s="2" t="s">
        <v>79</v>
      </c>
      <c r="P532" s="2" t="s">
        <v>52</v>
      </c>
      <c r="Q532" s="2" t="s">
        <v>52</v>
      </c>
      <c r="R532" s="2" t="s">
        <v>52</v>
      </c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2" t="s">
        <v>52</v>
      </c>
      <c r="AW532" s="2" t="s">
        <v>52</v>
      </c>
      <c r="AX532" s="2" t="s">
        <v>52</v>
      </c>
      <c r="AY532" s="2" t="s">
        <v>52</v>
      </c>
    </row>
    <row r="533" spans="1:52" ht="30" customHeight="1">
      <c r="A533" s="9"/>
      <c r="B533" s="9"/>
      <c r="C533" s="9"/>
      <c r="D533" s="9"/>
      <c r="E533" s="13"/>
      <c r="F533" s="14"/>
      <c r="G533" s="13"/>
      <c r="H533" s="14"/>
      <c r="I533" s="13"/>
      <c r="J533" s="14"/>
      <c r="K533" s="13"/>
      <c r="L533" s="14"/>
      <c r="M533" s="9"/>
    </row>
    <row r="534" spans="1:52" ht="30" customHeight="1">
      <c r="A534" s="157" t="s">
        <v>1290</v>
      </c>
      <c r="B534" s="157"/>
      <c r="C534" s="157"/>
      <c r="D534" s="157"/>
      <c r="E534" s="158"/>
      <c r="F534" s="159"/>
      <c r="G534" s="158"/>
      <c r="H534" s="159"/>
      <c r="I534" s="158"/>
      <c r="J534" s="159"/>
      <c r="K534" s="158"/>
      <c r="L534" s="159"/>
      <c r="M534" s="157"/>
      <c r="N534" s="1" t="s">
        <v>686</v>
      </c>
      <c r="AZ534" t="s">
        <v>1914</v>
      </c>
    </row>
    <row r="535" spans="1:52" ht="30" customHeight="1">
      <c r="A535" s="8" t="s">
        <v>861</v>
      </c>
      <c r="B535" s="8" t="s">
        <v>577</v>
      </c>
      <c r="C535" s="8" t="s">
        <v>527</v>
      </c>
      <c r="D535" s="9">
        <v>3.5000000000000003E-2</v>
      </c>
      <c r="E535" s="13">
        <f>단가대비표!O120</f>
        <v>0</v>
      </c>
      <c r="F535" s="14">
        <f>TRUNC(E535*D535,1)</f>
        <v>0</v>
      </c>
      <c r="G535" s="13">
        <f>단가대비표!P120</f>
        <v>216528</v>
      </c>
      <c r="H535" s="14">
        <f>TRUNC(G535*D535,1)</f>
        <v>7578.4</v>
      </c>
      <c r="I535" s="13">
        <f>단가대비표!V120</f>
        <v>0</v>
      </c>
      <c r="J535" s="14">
        <f>TRUNC(I535*D535,1)</f>
        <v>0</v>
      </c>
      <c r="K535" s="13">
        <f t="shared" ref="K535:L537" si="99">TRUNC(E535+G535+I535,1)</f>
        <v>216528</v>
      </c>
      <c r="L535" s="14">
        <f t="shared" si="99"/>
        <v>7578.4</v>
      </c>
      <c r="M535" s="8" t="s">
        <v>52</v>
      </c>
      <c r="N535" s="2" t="s">
        <v>686</v>
      </c>
      <c r="O535" s="2" t="s">
        <v>862</v>
      </c>
      <c r="P535" s="2" t="s">
        <v>64</v>
      </c>
      <c r="Q535" s="2" t="s">
        <v>64</v>
      </c>
      <c r="R535" s="2" t="s">
        <v>63</v>
      </c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2" t="s">
        <v>52</v>
      </c>
      <c r="AW535" s="2" t="s">
        <v>1292</v>
      </c>
      <c r="AX535" s="2" t="s">
        <v>52</v>
      </c>
      <c r="AY535" s="2" t="s">
        <v>52</v>
      </c>
    </row>
    <row r="536" spans="1:52" ht="30" customHeight="1">
      <c r="A536" s="8" t="s">
        <v>525</v>
      </c>
      <c r="B536" s="8" t="s">
        <v>526</v>
      </c>
      <c r="C536" s="8" t="s">
        <v>527</v>
      </c>
      <c r="D536" s="100">
        <v>1.2E-2</v>
      </c>
      <c r="E536" s="13">
        <f>단가대비표!O104</f>
        <v>0</v>
      </c>
      <c r="F536" s="14">
        <f>TRUNC(E536*D536,1)</f>
        <v>0</v>
      </c>
      <c r="G536" s="13">
        <f>단가대비표!P104</f>
        <v>138290</v>
      </c>
      <c r="H536" s="14">
        <f>TRUNC(G536*D536,1)</f>
        <v>1659.4</v>
      </c>
      <c r="I536" s="13">
        <f>단가대비표!V104</f>
        <v>0</v>
      </c>
      <c r="J536" s="14">
        <f>TRUNC(I536*D536,1)</f>
        <v>0</v>
      </c>
      <c r="K536" s="13">
        <f t="shared" si="99"/>
        <v>138290</v>
      </c>
      <c r="L536" s="14">
        <f t="shared" si="99"/>
        <v>1659.4</v>
      </c>
      <c r="M536" s="8" t="s">
        <v>52</v>
      </c>
      <c r="N536" s="2" t="s">
        <v>686</v>
      </c>
      <c r="O536" s="2" t="s">
        <v>528</v>
      </c>
      <c r="P536" s="2" t="s">
        <v>64</v>
      </c>
      <c r="Q536" s="2" t="s">
        <v>64</v>
      </c>
      <c r="R536" s="2" t="s">
        <v>63</v>
      </c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2" t="s">
        <v>52</v>
      </c>
      <c r="AW536" s="2" t="s">
        <v>1293</v>
      </c>
      <c r="AX536" s="2" t="s">
        <v>52</v>
      </c>
      <c r="AY536" s="2" t="s">
        <v>52</v>
      </c>
      <c r="AZ536">
        <v>1.7999999999999999E-2</v>
      </c>
    </row>
    <row r="537" spans="1:52" ht="30" customHeight="1">
      <c r="A537" s="101" t="s">
        <v>1915</v>
      </c>
      <c r="B537" s="101" t="s">
        <v>1916</v>
      </c>
      <c r="C537" s="101" t="s">
        <v>1917</v>
      </c>
      <c r="D537" s="100">
        <v>1</v>
      </c>
      <c r="E537" s="102">
        <v>0</v>
      </c>
      <c r="F537" s="103">
        <f>TRUNC(E537*D537,1)</f>
        <v>0</v>
      </c>
      <c r="G537" s="102">
        <v>0</v>
      </c>
      <c r="H537" s="103">
        <f>TRUNC(G537*D537,1)</f>
        <v>0</v>
      </c>
      <c r="I537" s="102">
        <f>TRUNC(SUM(H535:H536)*2%,0)</f>
        <v>184</v>
      </c>
      <c r="J537" s="103">
        <f>TRUNC(I537*D537,1)</f>
        <v>184</v>
      </c>
      <c r="K537" s="102">
        <f t="shared" si="99"/>
        <v>184</v>
      </c>
      <c r="L537" s="103">
        <f t="shared" si="99"/>
        <v>184</v>
      </c>
      <c r="M537" s="101"/>
      <c r="N537" s="2"/>
      <c r="O537" s="2"/>
      <c r="P537" s="2"/>
      <c r="Q537" s="2"/>
      <c r="R537" s="2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2"/>
      <c r="AW537" s="2"/>
      <c r="AX537" s="2"/>
      <c r="AY537" s="2"/>
    </row>
    <row r="538" spans="1:52" ht="30" customHeight="1">
      <c r="A538" s="8" t="s">
        <v>515</v>
      </c>
      <c r="B538" s="8" t="s">
        <v>52</v>
      </c>
      <c r="C538" s="8" t="s">
        <v>52</v>
      </c>
      <c r="D538" s="9"/>
      <c r="E538" s="13"/>
      <c r="F538" s="14">
        <f>TRUNC(SUM(F535:F537),0)</f>
        <v>0</v>
      </c>
      <c r="G538" s="13"/>
      <c r="H538" s="22">
        <f>TRUNC(SUM(H535:H537),0)</f>
        <v>9237</v>
      </c>
      <c r="I538" s="13"/>
      <c r="J538" s="22">
        <f>TRUNC(SUM(J535:J537),0)</f>
        <v>184</v>
      </c>
      <c r="K538" s="13"/>
      <c r="L538" s="14">
        <f>F538+H538+J538</f>
        <v>9421</v>
      </c>
      <c r="M538" s="8" t="s">
        <v>52</v>
      </c>
      <c r="N538" s="2" t="s">
        <v>79</v>
      </c>
      <c r="O538" s="2" t="s">
        <v>79</v>
      </c>
      <c r="P538" s="2" t="s">
        <v>52</v>
      </c>
      <c r="Q538" s="2" t="s">
        <v>52</v>
      </c>
      <c r="R538" s="2" t="s">
        <v>52</v>
      </c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2" t="s">
        <v>52</v>
      </c>
      <c r="AW538" s="2" t="s">
        <v>52</v>
      </c>
      <c r="AX538" s="2" t="s">
        <v>52</v>
      </c>
      <c r="AY538" s="2" t="s">
        <v>52</v>
      </c>
      <c r="AZ538" s="99">
        <v>10067</v>
      </c>
    </row>
    <row r="539" spans="1:52" ht="30" customHeight="1">
      <c r="A539" s="9"/>
      <c r="B539" s="9"/>
      <c r="C539" s="9"/>
      <c r="D539" s="9"/>
      <c r="E539" s="13"/>
      <c r="F539" s="14"/>
      <c r="G539" s="13"/>
      <c r="H539" s="14"/>
      <c r="I539" s="13"/>
      <c r="J539" s="14"/>
      <c r="K539" s="13"/>
      <c r="L539" s="14"/>
      <c r="M539" s="9"/>
    </row>
    <row r="540" spans="1:52" ht="30" customHeight="1">
      <c r="A540" s="154" t="s">
        <v>1294</v>
      </c>
      <c r="B540" s="154"/>
      <c r="C540" s="154"/>
      <c r="D540" s="154"/>
      <c r="E540" s="155"/>
      <c r="F540" s="156"/>
      <c r="G540" s="155"/>
      <c r="H540" s="156"/>
      <c r="I540" s="155"/>
      <c r="J540" s="156"/>
      <c r="K540" s="155"/>
      <c r="L540" s="156"/>
      <c r="M540" s="154"/>
      <c r="N540" s="1" t="s">
        <v>691</v>
      </c>
    </row>
    <row r="541" spans="1:52" ht="30" customHeight="1">
      <c r="A541" s="8" t="s">
        <v>422</v>
      </c>
      <c r="B541" s="8" t="s">
        <v>732</v>
      </c>
      <c r="C541" s="8" t="s">
        <v>458</v>
      </c>
      <c r="D541" s="9">
        <v>680</v>
      </c>
      <c r="E541" s="13">
        <f>단가대비표!O34</f>
        <v>0</v>
      </c>
      <c r="F541" s="14">
        <f>TRUNC(E541*D541,1)</f>
        <v>0</v>
      </c>
      <c r="G541" s="13">
        <f>단가대비표!P34</f>
        <v>0</v>
      </c>
      <c r="H541" s="14">
        <f>TRUNC(G541*D541,1)</f>
        <v>0</v>
      </c>
      <c r="I541" s="13">
        <f>단가대비표!V34</f>
        <v>0</v>
      </c>
      <c r="J541" s="14">
        <f>TRUNC(I541*D541,1)</f>
        <v>0</v>
      </c>
      <c r="K541" s="13">
        <f>TRUNC(E541+G541+I541,1)</f>
        <v>0</v>
      </c>
      <c r="L541" s="14">
        <f>TRUNC(F541+H541+J541,1)</f>
        <v>0</v>
      </c>
      <c r="M541" s="8" t="s">
        <v>583</v>
      </c>
      <c r="N541" s="2" t="s">
        <v>691</v>
      </c>
      <c r="O541" s="2" t="s">
        <v>733</v>
      </c>
      <c r="P541" s="2" t="s">
        <v>64</v>
      </c>
      <c r="Q541" s="2" t="s">
        <v>64</v>
      </c>
      <c r="R541" s="2" t="s">
        <v>63</v>
      </c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2" t="s">
        <v>52</v>
      </c>
      <c r="AW541" s="2" t="s">
        <v>1295</v>
      </c>
      <c r="AX541" s="2" t="s">
        <v>52</v>
      </c>
      <c r="AY541" s="2" t="s">
        <v>52</v>
      </c>
    </row>
    <row r="542" spans="1:52" ht="30" customHeight="1">
      <c r="A542" s="8" t="s">
        <v>418</v>
      </c>
      <c r="B542" s="8" t="s">
        <v>735</v>
      </c>
      <c r="C542" s="8" t="s">
        <v>84</v>
      </c>
      <c r="D542" s="9">
        <v>0.98</v>
      </c>
      <c r="E542" s="13">
        <f>단가대비표!O9</f>
        <v>0</v>
      </c>
      <c r="F542" s="14">
        <f>TRUNC(E542*D542,1)</f>
        <v>0</v>
      </c>
      <c r="G542" s="13">
        <f>단가대비표!P9</f>
        <v>0</v>
      </c>
      <c r="H542" s="14">
        <f>TRUNC(G542*D542,1)</f>
        <v>0</v>
      </c>
      <c r="I542" s="13">
        <f>단가대비표!V9</f>
        <v>0</v>
      </c>
      <c r="J542" s="14">
        <f>TRUNC(I542*D542,1)</f>
        <v>0</v>
      </c>
      <c r="K542" s="13">
        <f>TRUNC(E542+G542+I542,1)</f>
        <v>0</v>
      </c>
      <c r="L542" s="14">
        <f>TRUNC(F542+H542+J542,1)</f>
        <v>0</v>
      </c>
      <c r="M542" s="8" t="s">
        <v>583</v>
      </c>
      <c r="N542" s="2" t="s">
        <v>691</v>
      </c>
      <c r="O542" s="2" t="s">
        <v>736</v>
      </c>
      <c r="P542" s="2" t="s">
        <v>64</v>
      </c>
      <c r="Q542" s="2" t="s">
        <v>64</v>
      </c>
      <c r="R542" s="2" t="s">
        <v>63</v>
      </c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2" t="s">
        <v>52</v>
      </c>
      <c r="AW542" s="2" t="s">
        <v>1296</v>
      </c>
      <c r="AX542" s="2" t="s">
        <v>52</v>
      </c>
      <c r="AY542" s="2" t="s">
        <v>52</v>
      </c>
    </row>
    <row r="543" spans="1:52" ht="30" customHeight="1">
      <c r="A543" s="8" t="s">
        <v>515</v>
      </c>
      <c r="B543" s="8" t="s">
        <v>52</v>
      </c>
      <c r="C543" s="8" t="s">
        <v>52</v>
      </c>
      <c r="D543" s="9"/>
      <c r="E543" s="13"/>
      <c r="F543" s="14">
        <f>TRUNC(SUMIF(N541:N542, N540, F541:F542),0)</f>
        <v>0</v>
      </c>
      <c r="G543" s="13"/>
      <c r="H543" s="14">
        <f>TRUNC(SUMIF(N541:N542, N540, H541:H542),0)</f>
        <v>0</v>
      </c>
      <c r="I543" s="13"/>
      <c r="J543" s="14">
        <f>TRUNC(SUMIF(N541:N542, N540, J541:J542),0)</f>
        <v>0</v>
      </c>
      <c r="K543" s="13"/>
      <c r="L543" s="14">
        <f>F543+H543+J543</f>
        <v>0</v>
      </c>
      <c r="M543" s="8" t="s">
        <v>52</v>
      </c>
      <c r="N543" s="2" t="s">
        <v>79</v>
      </c>
      <c r="O543" s="2" t="s">
        <v>79</v>
      </c>
      <c r="P543" s="2" t="s">
        <v>52</v>
      </c>
      <c r="Q543" s="2" t="s">
        <v>52</v>
      </c>
      <c r="R543" s="2" t="s">
        <v>52</v>
      </c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2" t="s">
        <v>52</v>
      </c>
      <c r="AW543" s="2" t="s">
        <v>52</v>
      </c>
      <c r="AX543" s="2" t="s">
        <v>52</v>
      </c>
      <c r="AY543" s="2" t="s">
        <v>52</v>
      </c>
    </row>
    <row r="544" spans="1:52" ht="30" customHeight="1">
      <c r="A544" s="9"/>
      <c r="B544" s="9"/>
      <c r="C544" s="9"/>
      <c r="D544" s="9"/>
      <c r="E544" s="13"/>
      <c r="F544" s="14"/>
      <c r="G544" s="13"/>
      <c r="H544" s="14"/>
      <c r="I544" s="13"/>
      <c r="J544" s="14"/>
      <c r="K544" s="13"/>
      <c r="L544" s="14"/>
      <c r="M544" s="9"/>
    </row>
    <row r="545" spans="1:52" ht="30" customHeight="1">
      <c r="A545" s="154" t="s">
        <v>1297</v>
      </c>
      <c r="B545" s="154"/>
      <c r="C545" s="154"/>
      <c r="D545" s="154"/>
      <c r="E545" s="155"/>
      <c r="F545" s="156"/>
      <c r="G545" s="155"/>
      <c r="H545" s="156"/>
      <c r="I545" s="155"/>
      <c r="J545" s="156"/>
      <c r="K545" s="155"/>
      <c r="L545" s="156"/>
      <c r="M545" s="154"/>
      <c r="N545" s="1" t="s">
        <v>695</v>
      </c>
    </row>
    <row r="546" spans="1:52" ht="30" customHeight="1">
      <c r="A546" s="8" t="s">
        <v>422</v>
      </c>
      <c r="B546" s="8" t="s">
        <v>732</v>
      </c>
      <c r="C546" s="8" t="s">
        <v>458</v>
      </c>
      <c r="D546" s="9">
        <v>1093</v>
      </c>
      <c r="E546" s="13">
        <f>단가대비표!O34</f>
        <v>0</v>
      </c>
      <c r="F546" s="14">
        <f>TRUNC(E546*D546,1)</f>
        <v>0</v>
      </c>
      <c r="G546" s="13">
        <f>단가대비표!P34</f>
        <v>0</v>
      </c>
      <c r="H546" s="14">
        <f>TRUNC(G546*D546,1)</f>
        <v>0</v>
      </c>
      <c r="I546" s="13">
        <f>단가대비표!V34</f>
        <v>0</v>
      </c>
      <c r="J546" s="14">
        <f>TRUNC(I546*D546,1)</f>
        <v>0</v>
      </c>
      <c r="K546" s="13">
        <f>TRUNC(E546+G546+I546,1)</f>
        <v>0</v>
      </c>
      <c r="L546" s="14">
        <f>TRUNC(F546+H546+J546,1)</f>
        <v>0</v>
      </c>
      <c r="M546" s="8" t="s">
        <v>583</v>
      </c>
      <c r="N546" s="2" t="s">
        <v>695</v>
      </c>
      <c r="O546" s="2" t="s">
        <v>733</v>
      </c>
      <c r="P546" s="2" t="s">
        <v>64</v>
      </c>
      <c r="Q546" s="2" t="s">
        <v>64</v>
      </c>
      <c r="R546" s="2" t="s">
        <v>63</v>
      </c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2" t="s">
        <v>52</v>
      </c>
      <c r="AW546" s="2" t="s">
        <v>1298</v>
      </c>
      <c r="AX546" s="2" t="s">
        <v>52</v>
      </c>
      <c r="AY546" s="2" t="s">
        <v>52</v>
      </c>
    </row>
    <row r="547" spans="1:52" ht="30" customHeight="1">
      <c r="A547" s="8" t="s">
        <v>418</v>
      </c>
      <c r="B547" s="8" t="s">
        <v>735</v>
      </c>
      <c r="C547" s="8" t="s">
        <v>84</v>
      </c>
      <c r="D547" s="9">
        <v>0.78</v>
      </c>
      <c r="E547" s="13">
        <f>단가대비표!O9</f>
        <v>0</v>
      </c>
      <c r="F547" s="14">
        <f>TRUNC(E547*D547,1)</f>
        <v>0</v>
      </c>
      <c r="G547" s="13">
        <f>단가대비표!P9</f>
        <v>0</v>
      </c>
      <c r="H547" s="14">
        <f>TRUNC(G547*D547,1)</f>
        <v>0</v>
      </c>
      <c r="I547" s="13">
        <f>단가대비표!V9</f>
        <v>0</v>
      </c>
      <c r="J547" s="14">
        <f>TRUNC(I547*D547,1)</f>
        <v>0</v>
      </c>
      <c r="K547" s="13">
        <f>TRUNC(E547+G547+I547,1)</f>
        <v>0</v>
      </c>
      <c r="L547" s="14">
        <f>TRUNC(F547+H547+J547,1)</f>
        <v>0</v>
      </c>
      <c r="M547" s="8" t="s">
        <v>583</v>
      </c>
      <c r="N547" s="2" t="s">
        <v>695</v>
      </c>
      <c r="O547" s="2" t="s">
        <v>736</v>
      </c>
      <c r="P547" s="2" t="s">
        <v>64</v>
      </c>
      <c r="Q547" s="2" t="s">
        <v>64</v>
      </c>
      <c r="R547" s="2" t="s">
        <v>63</v>
      </c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2" t="s">
        <v>52</v>
      </c>
      <c r="AW547" s="2" t="s">
        <v>1299</v>
      </c>
      <c r="AX547" s="2" t="s">
        <v>52</v>
      </c>
      <c r="AY547" s="2" t="s">
        <v>52</v>
      </c>
    </row>
    <row r="548" spans="1:52" ht="30" customHeight="1">
      <c r="A548" s="8" t="s">
        <v>515</v>
      </c>
      <c r="B548" s="8" t="s">
        <v>52</v>
      </c>
      <c r="C548" s="8" t="s">
        <v>52</v>
      </c>
      <c r="D548" s="9"/>
      <c r="E548" s="13"/>
      <c r="F548" s="14">
        <f>TRUNC(SUMIF(N546:N547, N545, F546:F547),0)</f>
        <v>0</v>
      </c>
      <c r="G548" s="13"/>
      <c r="H548" s="14">
        <f>TRUNC(SUMIF(N546:N547, N545, H546:H547),0)</f>
        <v>0</v>
      </c>
      <c r="I548" s="13"/>
      <c r="J548" s="14">
        <f>TRUNC(SUMIF(N546:N547, N545, J546:J547),0)</f>
        <v>0</v>
      </c>
      <c r="K548" s="13"/>
      <c r="L548" s="14">
        <f>F548+H548+J548</f>
        <v>0</v>
      </c>
      <c r="M548" s="8" t="s">
        <v>52</v>
      </c>
      <c r="N548" s="2" t="s">
        <v>79</v>
      </c>
      <c r="O548" s="2" t="s">
        <v>79</v>
      </c>
      <c r="P548" s="2" t="s">
        <v>52</v>
      </c>
      <c r="Q548" s="2" t="s">
        <v>52</v>
      </c>
      <c r="R548" s="2" t="s">
        <v>52</v>
      </c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2" t="s">
        <v>52</v>
      </c>
      <c r="AW548" s="2" t="s">
        <v>52</v>
      </c>
      <c r="AX548" s="2" t="s">
        <v>52</v>
      </c>
      <c r="AY548" s="2" t="s">
        <v>52</v>
      </c>
    </row>
    <row r="549" spans="1:52" ht="30" customHeight="1">
      <c r="A549" s="9"/>
      <c r="B549" s="9"/>
      <c r="C549" s="9"/>
      <c r="D549" s="9"/>
      <c r="E549" s="13"/>
      <c r="F549" s="14"/>
      <c r="G549" s="13"/>
      <c r="H549" s="14"/>
      <c r="I549" s="13"/>
      <c r="J549" s="14"/>
      <c r="K549" s="13"/>
      <c r="L549" s="14"/>
      <c r="M549" s="9"/>
    </row>
    <row r="550" spans="1:52" ht="30" customHeight="1">
      <c r="A550" s="154" t="s">
        <v>1300</v>
      </c>
      <c r="B550" s="154"/>
      <c r="C550" s="154"/>
      <c r="D550" s="154"/>
      <c r="E550" s="155"/>
      <c r="F550" s="156"/>
      <c r="G550" s="155"/>
      <c r="H550" s="156"/>
      <c r="I550" s="155"/>
      <c r="J550" s="156"/>
      <c r="K550" s="155"/>
      <c r="L550" s="156"/>
      <c r="M550" s="154"/>
      <c r="N550" s="1" t="s">
        <v>700</v>
      </c>
    </row>
    <row r="551" spans="1:52" ht="30" customHeight="1">
      <c r="A551" s="8" t="s">
        <v>1302</v>
      </c>
      <c r="B551" s="8" t="s">
        <v>577</v>
      </c>
      <c r="C551" s="8" t="s">
        <v>527</v>
      </c>
      <c r="D551" s="9">
        <v>0.122</v>
      </c>
      <c r="E551" s="13">
        <f>단가대비표!O121</f>
        <v>0</v>
      </c>
      <c r="F551" s="14">
        <f>TRUNC(E551*D551,1)</f>
        <v>0</v>
      </c>
      <c r="G551" s="13">
        <f>단가대비표!P121</f>
        <v>210086</v>
      </c>
      <c r="H551" s="14">
        <f>TRUNC(G551*D551,1)</f>
        <v>25630.400000000001</v>
      </c>
      <c r="I551" s="13">
        <f>단가대비표!V121</f>
        <v>0</v>
      </c>
      <c r="J551" s="14">
        <f>TRUNC(I551*D551,1)</f>
        <v>0</v>
      </c>
      <c r="K551" s="13">
        <f t="shared" ref="K551:L553" si="100">TRUNC(E551+G551+I551,1)</f>
        <v>210086</v>
      </c>
      <c r="L551" s="14">
        <f t="shared" si="100"/>
        <v>25630.400000000001</v>
      </c>
      <c r="M551" s="8" t="s">
        <v>52</v>
      </c>
      <c r="N551" s="2" t="s">
        <v>700</v>
      </c>
      <c r="O551" s="2" t="s">
        <v>1303</v>
      </c>
      <c r="P551" s="2" t="s">
        <v>64</v>
      </c>
      <c r="Q551" s="2" t="s">
        <v>64</v>
      </c>
      <c r="R551" s="2" t="s">
        <v>63</v>
      </c>
      <c r="S551" s="3"/>
      <c r="T551" s="3"/>
      <c r="U551" s="3"/>
      <c r="V551" s="3">
        <v>1</v>
      </c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2" t="s">
        <v>52</v>
      </c>
      <c r="AW551" s="2" t="s">
        <v>1304</v>
      </c>
      <c r="AX551" s="2" t="s">
        <v>52</v>
      </c>
      <c r="AY551" s="2" t="s">
        <v>52</v>
      </c>
    </row>
    <row r="552" spans="1:52" ht="30" customHeight="1">
      <c r="A552" s="8" t="s">
        <v>525</v>
      </c>
      <c r="B552" s="8" t="s">
        <v>526</v>
      </c>
      <c r="C552" s="8" t="s">
        <v>527</v>
      </c>
      <c r="D552" s="9">
        <v>4.3999999999999997E-2</v>
      </c>
      <c r="E552" s="13">
        <f>단가대비표!O104</f>
        <v>0</v>
      </c>
      <c r="F552" s="14">
        <f>TRUNC(E552*D552,1)</f>
        <v>0</v>
      </c>
      <c r="G552" s="13">
        <f>단가대비표!P104</f>
        <v>138290</v>
      </c>
      <c r="H552" s="14">
        <f>TRUNC(G552*D552,1)</f>
        <v>6084.7</v>
      </c>
      <c r="I552" s="13">
        <f>단가대비표!V104</f>
        <v>0</v>
      </c>
      <c r="J552" s="14">
        <f>TRUNC(I552*D552,1)</f>
        <v>0</v>
      </c>
      <c r="K552" s="13">
        <f t="shared" si="100"/>
        <v>138290</v>
      </c>
      <c r="L552" s="14">
        <f t="shared" si="100"/>
        <v>6084.7</v>
      </c>
      <c r="M552" s="8" t="s">
        <v>52</v>
      </c>
      <c r="N552" s="2" t="s">
        <v>700</v>
      </c>
      <c r="O552" s="2" t="s">
        <v>528</v>
      </c>
      <c r="P552" s="2" t="s">
        <v>64</v>
      </c>
      <c r="Q552" s="2" t="s">
        <v>64</v>
      </c>
      <c r="R552" s="2" t="s">
        <v>63</v>
      </c>
      <c r="S552" s="3"/>
      <c r="T552" s="3"/>
      <c r="U552" s="3"/>
      <c r="V552" s="3">
        <v>1</v>
      </c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2" t="s">
        <v>52</v>
      </c>
      <c r="AW552" s="2" t="s">
        <v>1305</v>
      </c>
      <c r="AX552" s="2" t="s">
        <v>52</v>
      </c>
      <c r="AY552" s="2" t="s">
        <v>52</v>
      </c>
    </row>
    <row r="553" spans="1:52" ht="30" customHeight="1">
      <c r="A553" s="8" t="s">
        <v>538</v>
      </c>
      <c r="B553" s="8" t="s">
        <v>547</v>
      </c>
      <c r="C553" s="8" t="s">
        <v>372</v>
      </c>
      <c r="D553" s="9">
        <v>1</v>
      </c>
      <c r="E553" s="13">
        <v>0</v>
      </c>
      <c r="F553" s="14">
        <f>TRUNC(E553*D553,1)</f>
        <v>0</v>
      </c>
      <c r="G553" s="13">
        <v>0</v>
      </c>
      <c r="H553" s="14">
        <f>TRUNC(G553*D553,1)</f>
        <v>0</v>
      </c>
      <c r="I553" s="13">
        <f>TRUNC(SUMIF(V551:V553, RIGHTB(O553, 1), H551:H553)*U553, 2)</f>
        <v>951.45</v>
      </c>
      <c r="J553" s="14">
        <f>TRUNC(I553*D553,1)</f>
        <v>951.4</v>
      </c>
      <c r="K553" s="13">
        <f t="shared" si="100"/>
        <v>951.4</v>
      </c>
      <c r="L553" s="14">
        <f t="shared" si="100"/>
        <v>951.4</v>
      </c>
      <c r="M553" s="8" t="s">
        <v>52</v>
      </c>
      <c r="N553" s="2" t="s">
        <v>700</v>
      </c>
      <c r="O553" s="2" t="s">
        <v>540</v>
      </c>
      <c r="P553" s="2" t="s">
        <v>64</v>
      </c>
      <c r="Q553" s="2" t="s">
        <v>64</v>
      </c>
      <c r="R553" s="2" t="s">
        <v>64</v>
      </c>
      <c r="S553" s="3">
        <v>1</v>
      </c>
      <c r="T553" s="3">
        <v>2</v>
      </c>
      <c r="U553" s="3">
        <v>0.03</v>
      </c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2" t="s">
        <v>52</v>
      </c>
      <c r="AW553" s="2" t="s">
        <v>1306</v>
      </c>
      <c r="AX553" s="2" t="s">
        <v>52</v>
      </c>
      <c r="AY553" s="2" t="s">
        <v>52</v>
      </c>
    </row>
    <row r="554" spans="1:52" ht="30" customHeight="1">
      <c r="A554" s="8" t="s">
        <v>515</v>
      </c>
      <c r="B554" s="8" t="s">
        <v>52</v>
      </c>
      <c r="C554" s="8" t="s">
        <v>52</v>
      </c>
      <c r="D554" s="9"/>
      <c r="E554" s="13"/>
      <c r="F554" s="14">
        <f>TRUNC(SUMIF(N551:N553, N550, F551:F553),0)</f>
        <v>0</v>
      </c>
      <c r="G554" s="13"/>
      <c r="H554" s="14">
        <f>TRUNC(SUMIF(N551:N553, N550, H551:H553),0)</f>
        <v>31715</v>
      </c>
      <c r="I554" s="13"/>
      <c r="J554" s="14">
        <f>TRUNC(SUMIF(N551:N553, N550, J551:J553),0)</f>
        <v>951</v>
      </c>
      <c r="K554" s="13"/>
      <c r="L554" s="14">
        <f>F554+H554+J554</f>
        <v>32666</v>
      </c>
      <c r="M554" s="8" t="s">
        <v>52</v>
      </c>
      <c r="N554" s="2" t="s">
        <v>79</v>
      </c>
      <c r="O554" s="2" t="s">
        <v>79</v>
      </c>
      <c r="P554" s="2" t="s">
        <v>52</v>
      </c>
      <c r="Q554" s="2" t="s">
        <v>52</v>
      </c>
      <c r="R554" s="2" t="s">
        <v>52</v>
      </c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2" t="s">
        <v>52</v>
      </c>
      <c r="AW554" s="2" t="s">
        <v>52</v>
      </c>
      <c r="AX554" s="2" t="s">
        <v>52</v>
      </c>
      <c r="AY554" s="2" t="s">
        <v>52</v>
      </c>
    </row>
    <row r="555" spans="1:52" ht="30" customHeight="1">
      <c r="A555" s="9"/>
      <c r="B555" s="9"/>
      <c r="C555" s="9"/>
      <c r="D555" s="9"/>
      <c r="E555" s="13"/>
      <c r="F555" s="14"/>
      <c r="G555" s="13"/>
      <c r="H555" s="14"/>
      <c r="I555" s="13"/>
      <c r="J555" s="14"/>
      <c r="K555" s="13"/>
      <c r="L555" s="14"/>
      <c r="M555" s="9"/>
    </row>
    <row r="556" spans="1:52" ht="30" customHeight="1">
      <c r="A556" s="154" t="s">
        <v>1307</v>
      </c>
      <c r="B556" s="154"/>
      <c r="C556" s="154"/>
      <c r="D556" s="154"/>
      <c r="E556" s="155"/>
      <c r="F556" s="156"/>
      <c r="G556" s="155"/>
      <c r="H556" s="156"/>
      <c r="I556" s="155"/>
      <c r="J556" s="156"/>
      <c r="K556" s="155"/>
      <c r="L556" s="156"/>
      <c r="M556" s="154"/>
      <c r="N556" s="1" t="s">
        <v>704</v>
      </c>
    </row>
    <row r="557" spans="1:52" ht="30" customHeight="1">
      <c r="A557" s="8" t="s">
        <v>1309</v>
      </c>
      <c r="B557" s="8" t="s">
        <v>577</v>
      </c>
      <c r="C557" s="8" t="s">
        <v>527</v>
      </c>
      <c r="D557" s="9">
        <v>1.6E-2</v>
      </c>
      <c r="E557" s="13">
        <f>단가대비표!O125</f>
        <v>0</v>
      </c>
      <c r="F557" s="14">
        <f>TRUNC(E557*D557,1)</f>
        <v>0</v>
      </c>
      <c r="G557" s="13">
        <f>단가대비표!P125</f>
        <v>156858</v>
      </c>
      <c r="H557" s="14">
        <f>TRUNC(G557*D557,1)</f>
        <v>2509.6999999999998</v>
      </c>
      <c r="I557" s="13">
        <f>단가대비표!V125</f>
        <v>0</v>
      </c>
      <c r="J557" s="14">
        <f>TRUNC(I557*D557,1)</f>
        <v>0</v>
      </c>
      <c r="K557" s="13">
        <f>TRUNC(E557+G557+I557,1)</f>
        <v>156858</v>
      </c>
      <c r="L557" s="14">
        <f>TRUNC(F557+H557+J557,1)</f>
        <v>2509.6999999999998</v>
      </c>
      <c r="M557" s="8" t="s">
        <v>52</v>
      </c>
      <c r="N557" s="2" t="s">
        <v>704</v>
      </c>
      <c r="O557" s="2" t="s">
        <v>1310</v>
      </c>
      <c r="P557" s="2" t="s">
        <v>64</v>
      </c>
      <c r="Q557" s="2" t="s">
        <v>64</v>
      </c>
      <c r="R557" s="2" t="s">
        <v>63</v>
      </c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2" t="s">
        <v>52</v>
      </c>
      <c r="AW557" s="2" t="s">
        <v>1311</v>
      </c>
      <c r="AX557" s="2" t="s">
        <v>52</v>
      </c>
      <c r="AY557" s="2" t="s">
        <v>52</v>
      </c>
    </row>
    <row r="558" spans="1:52" ht="30" customHeight="1">
      <c r="A558" s="8" t="s">
        <v>515</v>
      </c>
      <c r="B558" s="8" t="s">
        <v>52</v>
      </c>
      <c r="C558" s="8" t="s">
        <v>52</v>
      </c>
      <c r="D558" s="9"/>
      <c r="E558" s="13"/>
      <c r="F558" s="14">
        <f>TRUNC(SUMIF(N557:N557, N556, F557:F557),0)</f>
        <v>0</v>
      </c>
      <c r="G558" s="13"/>
      <c r="H558" s="14">
        <f>TRUNC(SUMIF(N557:N557, N556, H557:H557),0)</f>
        <v>2509</v>
      </c>
      <c r="I558" s="13"/>
      <c r="J558" s="14">
        <f>TRUNC(SUMIF(N557:N557, N556, J557:J557),0)</f>
        <v>0</v>
      </c>
      <c r="K558" s="13"/>
      <c r="L558" s="14">
        <f>F558+H558+J558</f>
        <v>2509</v>
      </c>
      <c r="M558" s="8" t="s">
        <v>52</v>
      </c>
      <c r="N558" s="2" t="s">
        <v>79</v>
      </c>
      <c r="O558" s="2" t="s">
        <v>79</v>
      </c>
      <c r="P558" s="2" t="s">
        <v>52</v>
      </c>
      <c r="Q558" s="2" t="s">
        <v>52</v>
      </c>
      <c r="R558" s="2" t="s">
        <v>52</v>
      </c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2" t="s">
        <v>52</v>
      </c>
      <c r="AW558" s="2" t="s">
        <v>52</v>
      </c>
      <c r="AX558" s="2" t="s">
        <v>52</v>
      </c>
      <c r="AY558" s="2" t="s">
        <v>52</v>
      </c>
    </row>
    <row r="559" spans="1:52" ht="30" customHeight="1">
      <c r="A559" s="9"/>
      <c r="B559" s="9"/>
      <c r="C559" s="9"/>
      <c r="D559" s="9"/>
      <c r="E559" s="13"/>
      <c r="F559" s="14"/>
      <c r="G559" s="13"/>
      <c r="H559" s="14"/>
      <c r="I559" s="13"/>
      <c r="J559" s="14"/>
      <c r="K559" s="13"/>
      <c r="L559" s="14"/>
      <c r="M559" s="9"/>
    </row>
    <row r="560" spans="1:52" ht="30" customHeight="1">
      <c r="A560" s="157" t="s">
        <v>1312</v>
      </c>
      <c r="B560" s="157"/>
      <c r="C560" s="157"/>
      <c r="D560" s="157"/>
      <c r="E560" s="158"/>
      <c r="F560" s="159"/>
      <c r="G560" s="158"/>
      <c r="H560" s="159"/>
      <c r="I560" s="158"/>
      <c r="J560" s="159"/>
      <c r="K560" s="158"/>
      <c r="L560" s="159"/>
      <c r="M560" s="157"/>
      <c r="N560" s="1" t="s">
        <v>711</v>
      </c>
      <c r="AZ560" t="s">
        <v>1914</v>
      </c>
    </row>
    <row r="561" spans="1:52" ht="30" customHeight="1">
      <c r="A561" s="8" t="s">
        <v>861</v>
      </c>
      <c r="B561" s="8" t="s">
        <v>577</v>
      </c>
      <c r="C561" s="8" t="s">
        <v>527</v>
      </c>
      <c r="D561" s="9">
        <v>4.7E-2</v>
      </c>
      <c r="E561" s="13">
        <f>단가대비표!O120</f>
        <v>0</v>
      </c>
      <c r="F561" s="14">
        <f>TRUNC(E561*D561,1)</f>
        <v>0</v>
      </c>
      <c r="G561" s="13">
        <f>단가대비표!P120</f>
        <v>216528</v>
      </c>
      <c r="H561" s="14">
        <f>TRUNC(G561*D561,1)</f>
        <v>10176.799999999999</v>
      </c>
      <c r="I561" s="13">
        <f>단가대비표!V120</f>
        <v>0</v>
      </c>
      <c r="J561" s="14">
        <f>TRUNC(I561*D561,1)</f>
        <v>0</v>
      </c>
      <c r="K561" s="13">
        <f t="shared" ref="K561:L563" si="101">TRUNC(E561+G561+I561,1)</f>
        <v>216528</v>
      </c>
      <c r="L561" s="14">
        <f t="shared" si="101"/>
        <v>10176.799999999999</v>
      </c>
      <c r="M561" s="8" t="s">
        <v>52</v>
      </c>
      <c r="N561" s="2" t="s">
        <v>711</v>
      </c>
      <c r="O561" s="2" t="s">
        <v>862</v>
      </c>
      <c r="P561" s="2" t="s">
        <v>64</v>
      </c>
      <c r="Q561" s="2" t="s">
        <v>64</v>
      </c>
      <c r="R561" s="2" t="s">
        <v>63</v>
      </c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2" t="s">
        <v>52</v>
      </c>
      <c r="AW561" s="2" t="s">
        <v>1313</v>
      </c>
      <c r="AX561" s="2" t="s">
        <v>52</v>
      </c>
      <c r="AY561" s="2" t="s">
        <v>52</v>
      </c>
    </row>
    <row r="562" spans="1:52" ht="30" customHeight="1">
      <c r="A562" s="8" t="s">
        <v>525</v>
      </c>
      <c r="B562" s="8" t="s">
        <v>526</v>
      </c>
      <c r="C562" s="8" t="s">
        <v>527</v>
      </c>
      <c r="D562" s="100">
        <v>1.6E-2</v>
      </c>
      <c r="E562" s="13">
        <f>단가대비표!O104</f>
        <v>0</v>
      </c>
      <c r="F562" s="14">
        <f>TRUNC(E562*D562,1)</f>
        <v>0</v>
      </c>
      <c r="G562" s="13">
        <f>단가대비표!P104</f>
        <v>138290</v>
      </c>
      <c r="H562" s="14">
        <f>TRUNC(G562*D562,1)</f>
        <v>2212.6</v>
      </c>
      <c r="I562" s="13">
        <f>단가대비표!V104</f>
        <v>0</v>
      </c>
      <c r="J562" s="14">
        <f>TRUNC(I562*D562,1)</f>
        <v>0</v>
      </c>
      <c r="K562" s="13">
        <f t="shared" si="101"/>
        <v>138290</v>
      </c>
      <c r="L562" s="14">
        <f t="shared" si="101"/>
        <v>2212.6</v>
      </c>
      <c r="M562" s="8" t="s">
        <v>52</v>
      </c>
      <c r="N562" s="2" t="s">
        <v>711</v>
      </c>
      <c r="O562" s="2" t="s">
        <v>528</v>
      </c>
      <c r="P562" s="2" t="s">
        <v>64</v>
      </c>
      <c r="Q562" s="2" t="s">
        <v>64</v>
      </c>
      <c r="R562" s="2" t="s">
        <v>63</v>
      </c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2" t="s">
        <v>52</v>
      </c>
      <c r="AW562" s="2" t="s">
        <v>1314</v>
      </c>
      <c r="AX562" s="2" t="s">
        <v>52</v>
      </c>
      <c r="AY562" s="2" t="s">
        <v>52</v>
      </c>
      <c r="AZ562">
        <v>2.3E-2</v>
      </c>
    </row>
    <row r="563" spans="1:52" ht="30" customHeight="1">
      <c r="A563" s="101" t="s">
        <v>1915</v>
      </c>
      <c r="B563" s="101" t="s">
        <v>1916</v>
      </c>
      <c r="C563" s="101" t="s">
        <v>1917</v>
      </c>
      <c r="D563" s="100">
        <v>1</v>
      </c>
      <c r="E563" s="102">
        <v>0</v>
      </c>
      <c r="F563" s="103">
        <f>TRUNC(E563*D563,1)</f>
        <v>0</v>
      </c>
      <c r="G563" s="102">
        <v>0</v>
      </c>
      <c r="H563" s="103">
        <f>TRUNC(G563*D563,1)</f>
        <v>0</v>
      </c>
      <c r="I563" s="102">
        <f>TRUNC(SUM(H561:H562)*2%,0)</f>
        <v>247</v>
      </c>
      <c r="J563" s="103">
        <f>TRUNC(I563*D563,1)</f>
        <v>247</v>
      </c>
      <c r="K563" s="102">
        <f t="shared" si="101"/>
        <v>247</v>
      </c>
      <c r="L563" s="103">
        <f t="shared" si="101"/>
        <v>247</v>
      </c>
      <c r="M563" s="101"/>
      <c r="N563" s="2"/>
      <c r="O563" s="2"/>
      <c r="P563" s="2"/>
      <c r="Q563" s="2"/>
      <c r="R563" s="2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2"/>
      <c r="AW563" s="2"/>
      <c r="AX563" s="2"/>
      <c r="AY563" s="2"/>
    </row>
    <row r="564" spans="1:52" ht="30" customHeight="1">
      <c r="A564" s="8" t="s">
        <v>515</v>
      </c>
      <c r="B564" s="8" t="s">
        <v>52</v>
      </c>
      <c r="C564" s="8" t="s">
        <v>52</v>
      </c>
      <c r="D564" s="9"/>
      <c r="E564" s="13"/>
      <c r="F564" s="14">
        <f>TRUNC(SUM(F561:F563),0)</f>
        <v>0</v>
      </c>
      <c r="G564" s="13"/>
      <c r="H564" s="22">
        <f>TRUNC(SUM(H561:H563),0)</f>
        <v>12389</v>
      </c>
      <c r="I564" s="13"/>
      <c r="J564" s="22">
        <f>TRUNC(SUM(J561:J563),0)</f>
        <v>247</v>
      </c>
      <c r="K564" s="13"/>
      <c r="L564" s="14">
        <f>F564+H564+J564</f>
        <v>12636</v>
      </c>
      <c r="M564" s="8" t="s">
        <v>52</v>
      </c>
      <c r="N564" s="2" t="s">
        <v>79</v>
      </c>
      <c r="O564" s="2" t="s">
        <v>79</v>
      </c>
      <c r="P564" s="2" t="s">
        <v>52</v>
      </c>
      <c r="Q564" s="2" t="s">
        <v>52</v>
      </c>
      <c r="R564" s="2" t="s">
        <v>52</v>
      </c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2" t="s">
        <v>52</v>
      </c>
      <c r="AW564" s="2" t="s">
        <v>52</v>
      </c>
      <c r="AX564" s="2" t="s">
        <v>52</v>
      </c>
      <c r="AY564" s="2" t="s">
        <v>52</v>
      </c>
      <c r="AZ564" s="99">
        <v>13357</v>
      </c>
    </row>
    <row r="565" spans="1:52" ht="30" customHeight="1">
      <c r="A565" s="9"/>
      <c r="B565" s="9"/>
      <c r="C565" s="9"/>
      <c r="D565" s="9"/>
      <c r="E565" s="13"/>
      <c r="F565" s="14"/>
      <c r="G565" s="13"/>
      <c r="H565" s="14"/>
      <c r="I565" s="13"/>
      <c r="J565" s="14"/>
      <c r="K565" s="13"/>
      <c r="L565" s="14"/>
      <c r="M565" s="9"/>
    </row>
    <row r="566" spans="1:52" ht="30" customHeight="1">
      <c r="A566" s="154" t="s">
        <v>1315</v>
      </c>
      <c r="B566" s="154"/>
      <c r="C566" s="154"/>
      <c r="D566" s="154"/>
      <c r="E566" s="155"/>
      <c r="F566" s="156"/>
      <c r="G566" s="155"/>
      <c r="H566" s="156"/>
      <c r="I566" s="155"/>
      <c r="J566" s="156"/>
      <c r="K566" s="155"/>
      <c r="L566" s="156"/>
      <c r="M566" s="154"/>
      <c r="N566" s="1" t="s">
        <v>717</v>
      </c>
    </row>
    <row r="567" spans="1:52" ht="30" customHeight="1">
      <c r="A567" s="8" t="s">
        <v>1316</v>
      </c>
      <c r="B567" s="8" t="s">
        <v>1317</v>
      </c>
      <c r="C567" s="8" t="s">
        <v>458</v>
      </c>
      <c r="D567" s="9">
        <v>1093</v>
      </c>
      <c r="E567" s="13">
        <f>단가대비표!O36</f>
        <v>218.18</v>
      </c>
      <c r="F567" s="14">
        <f>TRUNC(E567*D567,1)</f>
        <v>238470.7</v>
      </c>
      <c r="G567" s="13">
        <f>단가대비표!P36</f>
        <v>0</v>
      </c>
      <c r="H567" s="14">
        <f>TRUNC(G567*D567,1)</f>
        <v>0</v>
      </c>
      <c r="I567" s="13">
        <f>단가대비표!V36</f>
        <v>0</v>
      </c>
      <c r="J567" s="14">
        <f>TRUNC(I567*D567,1)</f>
        <v>0</v>
      </c>
      <c r="K567" s="13">
        <f>TRUNC(E567+G567+I567,1)</f>
        <v>218.1</v>
      </c>
      <c r="L567" s="14">
        <f>TRUNC(F567+H567+J567,1)</f>
        <v>238470.7</v>
      </c>
      <c r="M567" s="8" t="s">
        <v>52</v>
      </c>
      <c r="N567" s="2" t="s">
        <v>717</v>
      </c>
      <c r="O567" s="2" t="s">
        <v>1318</v>
      </c>
      <c r="P567" s="2" t="s">
        <v>64</v>
      </c>
      <c r="Q567" s="2" t="s">
        <v>64</v>
      </c>
      <c r="R567" s="2" t="s">
        <v>63</v>
      </c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2" t="s">
        <v>52</v>
      </c>
      <c r="AW567" s="2" t="s">
        <v>1319</v>
      </c>
      <c r="AX567" s="2" t="s">
        <v>52</v>
      </c>
      <c r="AY567" s="2" t="s">
        <v>52</v>
      </c>
    </row>
    <row r="568" spans="1:52" ht="30" customHeight="1">
      <c r="A568" s="8" t="s">
        <v>418</v>
      </c>
      <c r="B568" s="8" t="s">
        <v>735</v>
      </c>
      <c r="C568" s="8" t="s">
        <v>84</v>
      </c>
      <c r="D568" s="9">
        <v>0.78</v>
      </c>
      <c r="E568" s="13">
        <f>단가대비표!O9</f>
        <v>0</v>
      </c>
      <c r="F568" s="14">
        <f>TRUNC(E568*D568,1)</f>
        <v>0</v>
      </c>
      <c r="G568" s="13">
        <f>단가대비표!P9</f>
        <v>0</v>
      </c>
      <c r="H568" s="14">
        <f>TRUNC(G568*D568,1)</f>
        <v>0</v>
      </c>
      <c r="I568" s="13">
        <f>단가대비표!V9</f>
        <v>0</v>
      </c>
      <c r="J568" s="14">
        <f>TRUNC(I568*D568,1)</f>
        <v>0</v>
      </c>
      <c r="K568" s="13">
        <f>TRUNC(E568+G568+I568,1)</f>
        <v>0</v>
      </c>
      <c r="L568" s="14">
        <f>TRUNC(F568+H568+J568,1)</f>
        <v>0</v>
      </c>
      <c r="M568" s="8" t="s">
        <v>583</v>
      </c>
      <c r="N568" s="2" t="s">
        <v>717</v>
      </c>
      <c r="O568" s="2" t="s">
        <v>736</v>
      </c>
      <c r="P568" s="2" t="s">
        <v>64</v>
      </c>
      <c r="Q568" s="2" t="s">
        <v>64</v>
      </c>
      <c r="R568" s="2" t="s">
        <v>63</v>
      </c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2" t="s">
        <v>52</v>
      </c>
      <c r="AW568" s="2" t="s">
        <v>1320</v>
      </c>
      <c r="AX568" s="2" t="s">
        <v>52</v>
      </c>
      <c r="AY568" s="2" t="s">
        <v>52</v>
      </c>
    </row>
    <row r="569" spans="1:52" ht="30" customHeight="1">
      <c r="A569" s="8" t="s">
        <v>515</v>
      </c>
      <c r="B569" s="8" t="s">
        <v>52</v>
      </c>
      <c r="C569" s="8" t="s">
        <v>52</v>
      </c>
      <c r="D569" s="9"/>
      <c r="E569" s="13"/>
      <c r="F569" s="14">
        <f>TRUNC(SUMIF(N567:N568, N566, F567:F568),0)</f>
        <v>238470</v>
      </c>
      <c r="G569" s="13"/>
      <c r="H569" s="14">
        <f>TRUNC(SUMIF(N567:N568, N566, H567:H568),0)</f>
        <v>0</v>
      </c>
      <c r="I569" s="13"/>
      <c r="J569" s="14">
        <f>TRUNC(SUMIF(N567:N568, N566, J567:J568),0)</f>
        <v>0</v>
      </c>
      <c r="K569" s="13"/>
      <c r="L569" s="14">
        <f>F569+H569+J569</f>
        <v>238470</v>
      </c>
      <c r="M569" s="8" t="s">
        <v>52</v>
      </c>
      <c r="N569" s="2" t="s">
        <v>79</v>
      </c>
      <c r="O569" s="2" t="s">
        <v>79</v>
      </c>
      <c r="P569" s="2" t="s">
        <v>52</v>
      </c>
      <c r="Q569" s="2" t="s">
        <v>52</v>
      </c>
      <c r="R569" s="2" t="s">
        <v>52</v>
      </c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2" t="s">
        <v>52</v>
      </c>
      <c r="AW569" s="2" t="s">
        <v>52</v>
      </c>
      <c r="AX569" s="2" t="s">
        <v>52</v>
      </c>
      <c r="AY569" s="2" t="s">
        <v>52</v>
      </c>
    </row>
    <row r="570" spans="1:52" ht="30" customHeight="1">
      <c r="A570" s="9"/>
      <c r="B570" s="9"/>
      <c r="C570" s="9"/>
      <c r="D570" s="9"/>
      <c r="E570" s="13"/>
      <c r="F570" s="14"/>
      <c r="G570" s="13"/>
      <c r="H570" s="14"/>
      <c r="I570" s="13"/>
      <c r="J570" s="14"/>
      <c r="K570" s="13"/>
      <c r="L570" s="14"/>
      <c r="M570" s="9"/>
    </row>
    <row r="571" spans="1:52" ht="30" customHeight="1">
      <c r="A571" s="154" t="s">
        <v>1321</v>
      </c>
      <c r="B571" s="154"/>
      <c r="C571" s="154"/>
      <c r="D571" s="154"/>
      <c r="E571" s="155"/>
      <c r="F571" s="156"/>
      <c r="G571" s="155"/>
      <c r="H571" s="156"/>
      <c r="I571" s="155"/>
      <c r="J571" s="156"/>
      <c r="K571" s="155"/>
      <c r="L571" s="156"/>
      <c r="M571" s="154"/>
      <c r="N571" s="1" t="s">
        <v>721</v>
      </c>
    </row>
    <row r="572" spans="1:52" ht="30" customHeight="1">
      <c r="A572" s="8" t="s">
        <v>1302</v>
      </c>
      <c r="B572" s="8" t="s">
        <v>577</v>
      </c>
      <c r="C572" s="8" t="s">
        <v>527</v>
      </c>
      <c r="D572" s="9">
        <v>0.152</v>
      </c>
      <c r="E572" s="13">
        <f>단가대비표!O121</f>
        <v>0</v>
      </c>
      <c r="F572" s="14">
        <f>TRUNC(E572*D572,1)</f>
        <v>0</v>
      </c>
      <c r="G572" s="13">
        <f>단가대비표!P121</f>
        <v>210086</v>
      </c>
      <c r="H572" s="14">
        <f>TRUNC(G572*D572,1)</f>
        <v>31933</v>
      </c>
      <c r="I572" s="13">
        <f>단가대비표!V121</f>
        <v>0</v>
      </c>
      <c r="J572" s="14">
        <f>TRUNC(I572*D572,1)</f>
        <v>0</v>
      </c>
      <c r="K572" s="13">
        <f t="shared" ref="K572:L574" si="102">TRUNC(E572+G572+I572,1)</f>
        <v>210086</v>
      </c>
      <c r="L572" s="14">
        <f t="shared" si="102"/>
        <v>31933</v>
      </c>
      <c r="M572" s="8" t="s">
        <v>52</v>
      </c>
      <c r="N572" s="2" t="s">
        <v>721</v>
      </c>
      <c r="O572" s="2" t="s">
        <v>1303</v>
      </c>
      <c r="P572" s="2" t="s">
        <v>64</v>
      </c>
      <c r="Q572" s="2" t="s">
        <v>64</v>
      </c>
      <c r="R572" s="2" t="s">
        <v>63</v>
      </c>
      <c r="S572" s="3"/>
      <c r="T572" s="3"/>
      <c r="U572" s="3"/>
      <c r="V572" s="3">
        <v>1</v>
      </c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2" t="s">
        <v>52</v>
      </c>
      <c r="AW572" s="2" t="s">
        <v>1322</v>
      </c>
      <c r="AX572" s="2" t="s">
        <v>52</v>
      </c>
      <c r="AY572" s="2" t="s">
        <v>52</v>
      </c>
    </row>
    <row r="573" spans="1:52" ht="30" customHeight="1">
      <c r="A573" s="8" t="s">
        <v>525</v>
      </c>
      <c r="B573" s="8" t="s">
        <v>526</v>
      </c>
      <c r="C573" s="8" t="s">
        <v>527</v>
      </c>
      <c r="D573" s="9">
        <v>5.5E-2</v>
      </c>
      <c r="E573" s="13">
        <f>단가대비표!O104</f>
        <v>0</v>
      </c>
      <c r="F573" s="14">
        <f>TRUNC(E573*D573,1)</f>
        <v>0</v>
      </c>
      <c r="G573" s="13">
        <f>단가대비표!P104</f>
        <v>138290</v>
      </c>
      <c r="H573" s="14">
        <f>TRUNC(G573*D573,1)</f>
        <v>7605.9</v>
      </c>
      <c r="I573" s="13">
        <f>단가대비표!V104</f>
        <v>0</v>
      </c>
      <c r="J573" s="14">
        <f>TRUNC(I573*D573,1)</f>
        <v>0</v>
      </c>
      <c r="K573" s="13">
        <f t="shared" si="102"/>
        <v>138290</v>
      </c>
      <c r="L573" s="14">
        <f t="shared" si="102"/>
        <v>7605.9</v>
      </c>
      <c r="M573" s="8" t="s">
        <v>52</v>
      </c>
      <c r="N573" s="2" t="s">
        <v>721</v>
      </c>
      <c r="O573" s="2" t="s">
        <v>528</v>
      </c>
      <c r="P573" s="2" t="s">
        <v>64</v>
      </c>
      <c r="Q573" s="2" t="s">
        <v>64</v>
      </c>
      <c r="R573" s="2" t="s">
        <v>63</v>
      </c>
      <c r="S573" s="3"/>
      <c r="T573" s="3"/>
      <c r="U573" s="3"/>
      <c r="V573" s="3">
        <v>1</v>
      </c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2" t="s">
        <v>52</v>
      </c>
      <c r="AW573" s="2" t="s">
        <v>1323</v>
      </c>
      <c r="AX573" s="2" t="s">
        <v>52</v>
      </c>
      <c r="AY573" s="2" t="s">
        <v>52</v>
      </c>
    </row>
    <row r="574" spans="1:52" ht="30" customHeight="1">
      <c r="A574" s="8" t="s">
        <v>538</v>
      </c>
      <c r="B574" s="8" t="s">
        <v>547</v>
      </c>
      <c r="C574" s="8" t="s">
        <v>372</v>
      </c>
      <c r="D574" s="9">
        <v>1</v>
      </c>
      <c r="E574" s="13">
        <v>0</v>
      </c>
      <c r="F574" s="14">
        <f>TRUNC(E574*D574,1)</f>
        <v>0</v>
      </c>
      <c r="G574" s="13">
        <v>0</v>
      </c>
      <c r="H574" s="14">
        <f>TRUNC(G574*D574,1)</f>
        <v>0</v>
      </c>
      <c r="I574" s="13">
        <f>TRUNC(SUMIF(V572:V574, RIGHTB(O574, 1), H572:H574)*U574, 2)</f>
        <v>1186.1600000000001</v>
      </c>
      <c r="J574" s="14">
        <f>TRUNC(I574*D574,1)</f>
        <v>1186.0999999999999</v>
      </c>
      <c r="K574" s="13">
        <f t="shared" si="102"/>
        <v>1186.0999999999999</v>
      </c>
      <c r="L574" s="14">
        <f t="shared" si="102"/>
        <v>1186.0999999999999</v>
      </c>
      <c r="M574" s="8" t="s">
        <v>52</v>
      </c>
      <c r="N574" s="2" t="s">
        <v>721</v>
      </c>
      <c r="O574" s="2" t="s">
        <v>540</v>
      </c>
      <c r="P574" s="2" t="s">
        <v>64</v>
      </c>
      <c r="Q574" s="2" t="s">
        <v>64</v>
      </c>
      <c r="R574" s="2" t="s">
        <v>64</v>
      </c>
      <c r="S574" s="3">
        <v>1</v>
      </c>
      <c r="T574" s="3">
        <v>2</v>
      </c>
      <c r="U574" s="3">
        <v>0.03</v>
      </c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2" t="s">
        <v>52</v>
      </c>
      <c r="AW574" s="2" t="s">
        <v>1324</v>
      </c>
      <c r="AX574" s="2" t="s">
        <v>52</v>
      </c>
      <c r="AY574" s="2" t="s">
        <v>52</v>
      </c>
    </row>
    <row r="575" spans="1:52" ht="30" customHeight="1">
      <c r="A575" s="8" t="s">
        <v>515</v>
      </c>
      <c r="B575" s="8" t="s">
        <v>52</v>
      </c>
      <c r="C575" s="8" t="s">
        <v>52</v>
      </c>
      <c r="D575" s="9"/>
      <c r="E575" s="13"/>
      <c r="F575" s="14">
        <f>TRUNC(SUMIF(N572:N574, N571, F572:F574),0)</f>
        <v>0</v>
      </c>
      <c r="G575" s="13"/>
      <c r="H575" s="14">
        <f>TRUNC(SUMIF(N572:N574, N571, H572:H574),0)</f>
        <v>39538</v>
      </c>
      <c r="I575" s="13"/>
      <c r="J575" s="14">
        <f>TRUNC(SUMIF(N572:N574, N571, J572:J574),0)</f>
        <v>1186</v>
      </c>
      <c r="K575" s="13"/>
      <c r="L575" s="14">
        <f>F575+H575+J575</f>
        <v>40724</v>
      </c>
      <c r="M575" s="8" t="s">
        <v>52</v>
      </c>
      <c r="N575" s="2" t="s">
        <v>79</v>
      </c>
      <c r="O575" s="2" t="s">
        <v>79</v>
      </c>
      <c r="P575" s="2" t="s">
        <v>52</v>
      </c>
      <c r="Q575" s="2" t="s">
        <v>52</v>
      </c>
      <c r="R575" s="2" t="s">
        <v>52</v>
      </c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2" t="s">
        <v>52</v>
      </c>
      <c r="AW575" s="2" t="s">
        <v>52</v>
      </c>
      <c r="AX575" s="2" t="s">
        <v>52</v>
      </c>
      <c r="AY575" s="2" t="s">
        <v>52</v>
      </c>
    </row>
    <row r="576" spans="1:52" ht="30" customHeight="1">
      <c r="A576" s="9"/>
      <c r="B576" s="9"/>
      <c r="C576" s="9"/>
      <c r="D576" s="9"/>
      <c r="E576" s="13"/>
      <c r="F576" s="14"/>
      <c r="G576" s="13"/>
      <c r="H576" s="14"/>
      <c r="I576" s="13"/>
      <c r="J576" s="14"/>
      <c r="K576" s="13"/>
      <c r="L576" s="14"/>
      <c r="M576" s="9"/>
    </row>
    <row r="577" spans="1:51" ht="30" customHeight="1">
      <c r="A577" s="154" t="s">
        <v>1325</v>
      </c>
      <c r="B577" s="154"/>
      <c r="C577" s="154"/>
      <c r="D577" s="154"/>
      <c r="E577" s="155"/>
      <c r="F577" s="156"/>
      <c r="G577" s="155"/>
      <c r="H577" s="156"/>
      <c r="I577" s="155"/>
      <c r="J577" s="156"/>
      <c r="K577" s="155"/>
      <c r="L577" s="156"/>
      <c r="M577" s="154"/>
      <c r="N577" s="1" t="s">
        <v>724</v>
      </c>
    </row>
    <row r="578" spans="1:51" ht="30" customHeight="1">
      <c r="A578" s="8" t="s">
        <v>1309</v>
      </c>
      <c r="B578" s="8" t="s">
        <v>577</v>
      </c>
      <c r="C578" s="8" t="s">
        <v>527</v>
      </c>
      <c r="D578" s="9">
        <v>0.02</v>
      </c>
      <c r="E578" s="13">
        <f>단가대비표!O125</f>
        <v>0</v>
      </c>
      <c r="F578" s="14">
        <f>TRUNC(E578*D578,1)</f>
        <v>0</v>
      </c>
      <c r="G578" s="13">
        <f>단가대비표!P125</f>
        <v>156858</v>
      </c>
      <c r="H578" s="14">
        <f>TRUNC(G578*D578,1)</f>
        <v>3137.1</v>
      </c>
      <c r="I578" s="13">
        <f>단가대비표!V125</f>
        <v>0</v>
      </c>
      <c r="J578" s="14">
        <f>TRUNC(I578*D578,1)</f>
        <v>0</v>
      </c>
      <c r="K578" s="13">
        <f>TRUNC(E578+G578+I578,1)</f>
        <v>156858</v>
      </c>
      <c r="L578" s="14">
        <f>TRUNC(F578+H578+J578,1)</f>
        <v>3137.1</v>
      </c>
      <c r="M578" s="8" t="s">
        <v>52</v>
      </c>
      <c r="N578" s="2" t="s">
        <v>724</v>
      </c>
      <c r="O578" s="2" t="s">
        <v>1310</v>
      </c>
      <c r="P578" s="2" t="s">
        <v>64</v>
      </c>
      <c r="Q578" s="2" t="s">
        <v>64</v>
      </c>
      <c r="R578" s="2" t="s">
        <v>63</v>
      </c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2" t="s">
        <v>52</v>
      </c>
      <c r="AW578" s="2" t="s">
        <v>1326</v>
      </c>
      <c r="AX578" s="2" t="s">
        <v>52</v>
      </c>
      <c r="AY578" s="2" t="s">
        <v>52</v>
      </c>
    </row>
    <row r="579" spans="1:51" ht="30" customHeight="1">
      <c r="A579" s="8" t="s">
        <v>515</v>
      </c>
      <c r="B579" s="8" t="s">
        <v>52</v>
      </c>
      <c r="C579" s="8" t="s">
        <v>52</v>
      </c>
      <c r="D579" s="9"/>
      <c r="E579" s="13"/>
      <c r="F579" s="14">
        <f>TRUNC(SUMIF(N578:N578, N577, F578:F578),0)</f>
        <v>0</v>
      </c>
      <c r="G579" s="13"/>
      <c r="H579" s="14">
        <f>TRUNC(SUMIF(N578:N578, N577, H578:H578),0)</f>
        <v>3137</v>
      </c>
      <c r="I579" s="13"/>
      <c r="J579" s="14">
        <f>TRUNC(SUMIF(N578:N578, N577, J578:J578),0)</f>
        <v>0</v>
      </c>
      <c r="K579" s="13"/>
      <c r="L579" s="14">
        <f>F579+H579+J579</f>
        <v>3137</v>
      </c>
      <c r="M579" s="8" t="s">
        <v>52</v>
      </c>
      <c r="N579" s="2" t="s">
        <v>79</v>
      </c>
      <c r="O579" s="2" t="s">
        <v>79</v>
      </c>
      <c r="P579" s="2" t="s">
        <v>52</v>
      </c>
      <c r="Q579" s="2" t="s">
        <v>52</v>
      </c>
      <c r="R579" s="2" t="s">
        <v>52</v>
      </c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2" t="s">
        <v>52</v>
      </c>
      <c r="AW579" s="2" t="s">
        <v>52</v>
      </c>
      <c r="AX579" s="2" t="s">
        <v>52</v>
      </c>
      <c r="AY579" s="2" t="s">
        <v>52</v>
      </c>
    </row>
    <row r="580" spans="1:51" ht="30" customHeight="1">
      <c r="A580" s="9"/>
      <c r="B580" s="9"/>
      <c r="C580" s="9"/>
      <c r="D580" s="9"/>
      <c r="E580" s="13"/>
      <c r="F580" s="14"/>
      <c r="G580" s="13"/>
      <c r="H580" s="14"/>
      <c r="I580" s="13"/>
      <c r="J580" s="14"/>
      <c r="K580" s="13"/>
      <c r="L580" s="14"/>
      <c r="M580" s="9"/>
    </row>
    <row r="581" spans="1:51" ht="30" customHeight="1">
      <c r="A581" s="154" t="s">
        <v>1327</v>
      </c>
      <c r="B581" s="154"/>
      <c r="C581" s="154"/>
      <c r="D581" s="154"/>
      <c r="E581" s="155"/>
      <c r="F581" s="156"/>
      <c r="G581" s="155"/>
      <c r="H581" s="156"/>
      <c r="I581" s="155"/>
      <c r="J581" s="156"/>
      <c r="K581" s="155"/>
      <c r="L581" s="156"/>
      <c r="M581" s="154"/>
      <c r="N581" s="1" t="s">
        <v>758</v>
      </c>
    </row>
    <row r="582" spans="1:51" ht="30" customHeight="1">
      <c r="A582" s="8" t="s">
        <v>1328</v>
      </c>
      <c r="B582" s="8" t="s">
        <v>1329</v>
      </c>
      <c r="C582" s="8" t="s">
        <v>527</v>
      </c>
      <c r="D582" s="9">
        <v>2.5000000000000001E-2</v>
      </c>
      <c r="E582" s="13">
        <f>단가대비표!O130</f>
        <v>0</v>
      </c>
      <c r="F582" s="14">
        <f>TRUNC(E582*D582,1)</f>
        <v>0</v>
      </c>
      <c r="G582" s="13">
        <f>단가대비표!P130</f>
        <v>179334</v>
      </c>
      <c r="H582" s="14">
        <f>TRUNC(G582*D582,1)</f>
        <v>4483.3</v>
      </c>
      <c r="I582" s="13">
        <f>단가대비표!V130</f>
        <v>0</v>
      </c>
      <c r="J582" s="14">
        <f>TRUNC(I582*D582,1)</f>
        <v>0</v>
      </c>
      <c r="K582" s="13">
        <f>TRUNC(E582+G582+I582,1)</f>
        <v>179334</v>
      </c>
      <c r="L582" s="14">
        <f>TRUNC(F582+H582+J582,1)</f>
        <v>4483.3</v>
      </c>
      <c r="M582" s="8" t="s">
        <v>52</v>
      </c>
      <c r="N582" s="2" t="s">
        <v>758</v>
      </c>
      <c r="O582" s="2" t="s">
        <v>1330</v>
      </c>
      <c r="P582" s="2" t="s">
        <v>64</v>
      </c>
      <c r="Q582" s="2" t="s">
        <v>64</v>
      </c>
      <c r="R582" s="2" t="s">
        <v>63</v>
      </c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2" t="s">
        <v>52</v>
      </c>
      <c r="AW582" s="2" t="s">
        <v>1331</v>
      </c>
      <c r="AX582" s="2" t="s">
        <v>52</v>
      </c>
      <c r="AY582" s="2" t="s">
        <v>52</v>
      </c>
    </row>
    <row r="583" spans="1:51" ht="30" customHeight="1">
      <c r="A583" s="8" t="s">
        <v>515</v>
      </c>
      <c r="B583" s="8" t="s">
        <v>52</v>
      </c>
      <c r="C583" s="8" t="s">
        <v>52</v>
      </c>
      <c r="D583" s="9"/>
      <c r="E583" s="13"/>
      <c r="F583" s="14">
        <f>TRUNC(SUMIF(N582:N582, N581, F582:F582),0)</f>
        <v>0</v>
      </c>
      <c r="G583" s="13"/>
      <c r="H583" s="14">
        <f>TRUNC(SUMIF(N582:N582, N581, H582:H582),0)</f>
        <v>4483</v>
      </c>
      <c r="I583" s="13"/>
      <c r="J583" s="14">
        <f>TRUNC(SUMIF(N582:N582, N581, J582:J582),0)</f>
        <v>0</v>
      </c>
      <c r="K583" s="13"/>
      <c r="L583" s="14">
        <f>F583+H583+J583</f>
        <v>4483</v>
      </c>
      <c r="M583" s="8" t="s">
        <v>52</v>
      </c>
      <c r="N583" s="2" t="s">
        <v>79</v>
      </c>
      <c r="O583" s="2" t="s">
        <v>79</v>
      </c>
      <c r="P583" s="2" t="s">
        <v>52</v>
      </c>
      <c r="Q583" s="2" t="s">
        <v>52</v>
      </c>
      <c r="R583" s="2" t="s">
        <v>52</v>
      </c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2" t="s">
        <v>52</v>
      </c>
      <c r="AW583" s="2" t="s">
        <v>52</v>
      </c>
      <c r="AX583" s="2" t="s">
        <v>52</v>
      </c>
      <c r="AY583" s="2" t="s">
        <v>52</v>
      </c>
    </row>
    <row r="584" spans="1:51" ht="30" customHeight="1">
      <c r="A584" s="9"/>
      <c r="B584" s="9"/>
      <c r="C584" s="9"/>
      <c r="D584" s="9"/>
      <c r="E584" s="13"/>
      <c r="F584" s="14"/>
      <c r="G584" s="13"/>
      <c r="H584" s="14"/>
      <c r="I584" s="13"/>
      <c r="J584" s="14"/>
      <c r="K584" s="13"/>
      <c r="L584" s="14"/>
      <c r="M584" s="9"/>
    </row>
    <row r="585" spans="1:51" ht="30" customHeight="1">
      <c r="A585" s="154" t="s">
        <v>1332</v>
      </c>
      <c r="B585" s="154"/>
      <c r="C585" s="154"/>
      <c r="D585" s="154"/>
      <c r="E585" s="155"/>
      <c r="F585" s="156"/>
      <c r="G585" s="155"/>
      <c r="H585" s="156"/>
      <c r="I585" s="155"/>
      <c r="J585" s="156"/>
      <c r="K585" s="155"/>
      <c r="L585" s="156"/>
      <c r="M585" s="154"/>
      <c r="N585" s="1" t="s">
        <v>768</v>
      </c>
    </row>
    <row r="586" spans="1:51" ht="30" customHeight="1">
      <c r="A586" s="8" t="s">
        <v>861</v>
      </c>
      <c r="B586" s="8" t="s">
        <v>577</v>
      </c>
      <c r="C586" s="8" t="s">
        <v>527</v>
      </c>
      <c r="D586" s="9">
        <v>2.4E-2</v>
      </c>
      <c r="E586" s="13">
        <f>단가대비표!O120</f>
        <v>0</v>
      </c>
      <c r="F586" s="14">
        <f>TRUNC(E586*D586,1)</f>
        <v>0</v>
      </c>
      <c r="G586" s="13">
        <f>단가대비표!P120</f>
        <v>216528</v>
      </c>
      <c r="H586" s="14">
        <f>TRUNC(G586*D586,1)</f>
        <v>5196.6000000000004</v>
      </c>
      <c r="I586" s="13">
        <f>단가대비표!V120</f>
        <v>0</v>
      </c>
      <c r="J586" s="14">
        <f>TRUNC(I586*D586,1)</f>
        <v>0</v>
      </c>
      <c r="K586" s="13">
        <f>TRUNC(E586+G586+I586,1)</f>
        <v>216528</v>
      </c>
      <c r="L586" s="14">
        <f>TRUNC(F586+H586+J586,1)</f>
        <v>5196.6000000000004</v>
      </c>
      <c r="M586" s="8" t="s">
        <v>52</v>
      </c>
      <c r="N586" s="2" t="s">
        <v>768</v>
      </c>
      <c r="O586" s="2" t="s">
        <v>862</v>
      </c>
      <c r="P586" s="2" t="s">
        <v>64</v>
      </c>
      <c r="Q586" s="2" t="s">
        <v>64</v>
      </c>
      <c r="R586" s="2" t="s">
        <v>63</v>
      </c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2" t="s">
        <v>52</v>
      </c>
      <c r="AW586" s="2" t="s">
        <v>1333</v>
      </c>
      <c r="AX586" s="2" t="s">
        <v>52</v>
      </c>
      <c r="AY586" s="2" t="s">
        <v>52</v>
      </c>
    </row>
    <row r="587" spans="1:51" ht="30" customHeight="1">
      <c r="A587" s="8" t="s">
        <v>515</v>
      </c>
      <c r="B587" s="8" t="s">
        <v>52</v>
      </c>
      <c r="C587" s="8" t="s">
        <v>52</v>
      </c>
      <c r="D587" s="9"/>
      <c r="E587" s="13"/>
      <c r="F587" s="14">
        <f>TRUNC(SUMIF(N586:N586, N585, F586:F586),0)</f>
        <v>0</v>
      </c>
      <c r="G587" s="13"/>
      <c r="H587" s="14">
        <f>TRUNC(SUMIF(N586:N586, N585, H586:H586),0)</f>
        <v>5196</v>
      </c>
      <c r="I587" s="13"/>
      <c r="J587" s="14">
        <f>TRUNC(SUMIF(N586:N586, N585, J586:J586),0)</f>
        <v>0</v>
      </c>
      <c r="K587" s="13"/>
      <c r="L587" s="14">
        <f>F587+H587+J587</f>
        <v>5196</v>
      </c>
      <c r="M587" s="8" t="s">
        <v>52</v>
      </c>
      <c r="N587" s="2" t="s">
        <v>79</v>
      </c>
      <c r="O587" s="2" t="s">
        <v>79</v>
      </c>
      <c r="P587" s="2" t="s">
        <v>52</v>
      </c>
      <c r="Q587" s="2" t="s">
        <v>52</v>
      </c>
      <c r="R587" s="2" t="s">
        <v>52</v>
      </c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2" t="s">
        <v>52</v>
      </c>
      <c r="AW587" s="2" t="s">
        <v>52</v>
      </c>
      <c r="AX587" s="2" t="s">
        <v>52</v>
      </c>
      <c r="AY587" s="2" t="s">
        <v>52</v>
      </c>
    </row>
    <row r="588" spans="1:51" ht="30" customHeight="1">
      <c r="A588" s="9"/>
      <c r="B588" s="9"/>
      <c r="C588" s="9"/>
      <c r="D588" s="9"/>
      <c r="E588" s="13"/>
      <c r="F588" s="14"/>
      <c r="G588" s="13"/>
      <c r="H588" s="14"/>
      <c r="I588" s="13"/>
      <c r="J588" s="14"/>
      <c r="K588" s="13"/>
      <c r="L588" s="14"/>
      <c r="M588" s="9"/>
    </row>
    <row r="589" spans="1:51" ht="30" customHeight="1">
      <c r="A589" s="154" t="s">
        <v>1334</v>
      </c>
      <c r="B589" s="154"/>
      <c r="C589" s="154"/>
      <c r="D589" s="154"/>
      <c r="E589" s="155"/>
      <c r="F589" s="156"/>
      <c r="G589" s="155"/>
      <c r="H589" s="156"/>
      <c r="I589" s="155"/>
      <c r="J589" s="156"/>
      <c r="K589" s="155"/>
      <c r="L589" s="156"/>
      <c r="M589" s="154"/>
      <c r="N589" s="1" t="s">
        <v>782</v>
      </c>
    </row>
    <row r="590" spans="1:51" ht="30" customHeight="1">
      <c r="A590" s="8" t="s">
        <v>1203</v>
      </c>
      <c r="B590" s="8" t="s">
        <v>780</v>
      </c>
      <c r="C590" s="8" t="s">
        <v>458</v>
      </c>
      <c r="D590" s="9">
        <v>1</v>
      </c>
      <c r="E590" s="13">
        <f>일위대가목록!F102</f>
        <v>76</v>
      </c>
      <c r="F590" s="14">
        <f>TRUNC(E590*D590,1)</f>
        <v>76</v>
      </c>
      <c r="G590" s="13">
        <f>일위대가목록!H102</f>
        <v>4675</v>
      </c>
      <c r="H590" s="14">
        <f>TRUNC(G590*D590,1)</f>
        <v>4675</v>
      </c>
      <c r="I590" s="13">
        <f>일위대가목록!J102</f>
        <v>151</v>
      </c>
      <c r="J590" s="14">
        <f>TRUNC(I590*D590,1)</f>
        <v>151</v>
      </c>
      <c r="K590" s="13">
        <f>TRUNC(E590+G590+I590,1)</f>
        <v>4902</v>
      </c>
      <c r="L590" s="14">
        <f>TRUNC(F590+H590+J590,1)</f>
        <v>4902</v>
      </c>
      <c r="M590" s="8" t="s">
        <v>1335</v>
      </c>
      <c r="N590" s="2" t="s">
        <v>782</v>
      </c>
      <c r="O590" s="2" t="s">
        <v>1336</v>
      </c>
      <c r="P590" s="2" t="s">
        <v>63</v>
      </c>
      <c r="Q590" s="2" t="s">
        <v>64</v>
      </c>
      <c r="R590" s="2" t="s">
        <v>64</v>
      </c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2" t="s">
        <v>52</v>
      </c>
      <c r="AW590" s="2" t="s">
        <v>1337</v>
      </c>
      <c r="AX590" s="2" t="s">
        <v>52</v>
      </c>
      <c r="AY590" s="2" t="s">
        <v>52</v>
      </c>
    </row>
    <row r="591" spans="1:51" ht="30" customHeight="1">
      <c r="A591" s="8" t="s">
        <v>1207</v>
      </c>
      <c r="B591" s="8" t="s">
        <v>780</v>
      </c>
      <c r="C591" s="8" t="s">
        <v>458</v>
      </c>
      <c r="D591" s="9">
        <v>1</v>
      </c>
      <c r="E591" s="13">
        <f>일위대가목록!F103</f>
        <v>13</v>
      </c>
      <c r="F591" s="14">
        <f>TRUNC(E591*D591,1)</f>
        <v>13</v>
      </c>
      <c r="G591" s="13">
        <f>일위대가목록!H103</f>
        <v>1192</v>
      </c>
      <c r="H591" s="14">
        <f>TRUNC(G591*D591,1)</f>
        <v>1192</v>
      </c>
      <c r="I591" s="13">
        <f>일위대가목록!J103</f>
        <v>37</v>
      </c>
      <c r="J591" s="14">
        <f>TRUNC(I591*D591,1)</f>
        <v>37</v>
      </c>
      <c r="K591" s="13">
        <f>TRUNC(E591+G591+I591,1)</f>
        <v>1242</v>
      </c>
      <c r="L591" s="14">
        <f>TRUNC(F591+H591+J591,1)</f>
        <v>1242</v>
      </c>
      <c r="M591" s="8" t="s">
        <v>1338</v>
      </c>
      <c r="N591" s="2" t="s">
        <v>782</v>
      </c>
      <c r="O591" s="2" t="s">
        <v>1339</v>
      </c>
      <c r="P591" s="2" t="s">
        <v>63</v>
      </c>
      <c r="Q591" s="2" t="s">
        <v>64</v>
      </c>
      <c r="R591" s="2" t="s">
        <v>64</v>
      </c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2" t="s">
        <v>52</v>
      </c>
      <c r="AW591" s="2" t="s">
        <v>1340</v>
      </c>
      <c r="AX591" s="2" t="s">
        <v>52</v>
      </c>
      <c r="AY591" s="2" t="s">
        <v>52</v>
      </c>
    </row>
    <row r="592" spans="1:51" ht="30" customHeight="1">
      <c r="A592" s="8" t="s">
        <v>515</v>
      </c>
      <c r="B592" s="8" t="s">
        <v>52</v>
      </c>
      <c r="C592" s="8" t="s">
        <v>52</v>
      </c>
      <c r="D592" s="9"/>
      <c r="E592" s="13"/>
      <c r="F592" s="14">
        <f>TRUNC(SUMIF(N590:N591, N589, F590:F591),0)</f>
        <v>89</v>
      </c>
      <c r="G592" s="13"/>
      <c r="H592" s="14">
        <f>TRUNC(SUMIF(N590:N591, N589, H590:H591),0)</f>
        <v>5867</v>
      </c>
      <c r="I592" s="13"/>
      <c r="J592" s="14">
        <f>TRUNC(SUMIF(N590:N591, N589, J590:J591),0)</f>
        <v>188</v>
      </c>
      <c r="K592" s="13"/>
      <c r="L592" s="14">
        <f>F592+H592+J592</f>
        <v>6144</v>
      </c>
      <c r="M592" s="8" t="s">
        <v>52</v>
      </c>
      <c r="N592" s="2" t="s">
        <v>79</v>
      </c>
      <c r="O592" s="2" t="s">
        <v>79</v>
      </c>
      <c r="P592" s="2" t="s">
        <v>52</v>
      </c>
      <c r="Q592" s="2" t="s">
        <v>52</v>
      </c>
      <c r="R592" s="2" t="s">
        <v>52</v>
      </c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2" t="s">
        <v>52</v>
      </c>
      <c r="AW592" s="2" t="s">
        <v>52</v>
      </c>
      <c r="AX592" s="2" t="s">
        <v>52</v>
      </c>
      <c r="AY592" s="2" t="s">
        <v>52</v>
      </c>
    </row>
    <row r="593" spans="1:51" ht="30" customHeight="1">
      <c r="A593" s="9"/>
      <c r="B593" s="9"/>
      <c r="C593" s="9"/>
      <c r="D593" s="9"/>
      <c r="E593" s="13"/>
      <c r="F593" s="14"/>
      <c r="G593" s="13"/>
      <c r="H593" s="14"/>
      <c r="I593" s="13"/>
      <c r="J593" s="14"/>
      <c r="K593" s="13"/>
      <c r="L593" s="14"/>
      <c r="M593" s="9"/>
    </row>
    <row r="594" spans="1:51" ht="30" customHeight="1">
      <c r="A594" s="154" t="s">
        <v>1341</v>
      </c>
      <c r="B594" s="154"/>
      <c r="C594" s="154"/>
      <c r="D594" s="154"/>
      <c r="E594" s="155"/>
      <c r="F594" s="156"/>
      <c r="G594" s="155"/>
      <c r="H594" s="156"/>
      <c r="I594" s="155"/>
      <c r="J594" s="156"/>
      <c r="K594" s="155"/>
      <c r="L594" s="156"/>
      <c r="M594" s="154"/>
      <c r="N594" s="1" t="s">
        <v>786</v>
      </c>
    </row>
    <row r="595" spans="1:51" ht="30" customHeight="1">
      <c r="A595" s="8" t="s">
        <v>1203</v>
      </c>
      <c r="B595" s="8" t="s">
        <v>784</v>
      </c>
      <c r="C595" s="8" t="s">
        <v>458</v>
      </c>
      <c r="D595" s="9">
        <v>1</v>
      </c>
      <c r="E595" s="13">
        <f>일위대가목록!F104</f>
        <v>217</v>
      </c>
      <c r="F595" s="14">
        <f>TRUNC(E595*D595,1)</f>
        <v>217</v>
      </c>
      <c r="G595" s="13">
        <f>일위대가목록!H104</f>
        <v>4675</v>
      </c>
      <c r="H595" s="14">
        <f>TRUNC(G595*D595,1)</f>
        <v>4675</v>
      </c>
      <c r="I595" s="13">
        <f>일위대가목록!J104</f>
        <v>151</v>
      </c>
      <c r="J595" s="14">
        <f>TRUNC(I595*D595,1)</f>
        <v>151</v>
      </c>
      <c r="K595" s="13">
        <f>TRUNC(E595+G595+I595,1)</f>
        <v>5043</v>
      </c>
      <c r="L595" s="14">
        <f>TRUNC(F595+H595+J595,1)</f>
        <v>5043</v>
      </c>
      <c r="M595" s="8" t="s">
        <v>1342</v>
      </c>
      <c r="N595" s="2" t="s">
        <v>786</v>
      </c>
      <c r="O595" s="2" t="s">
        <v>1343</v>
      </c>
      <c r="P595" s="2" t="s">
        <v>63</v>
      </c>
      <c r="Q595" s="2" t="s">
        <v>64</v>
      </c>
      <c r="R595" s="2" t="s">
        <v>64</v>
      </c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2" t="s">
        <v>52</v>
      </c>
      <c r="AW595" s="2" t="s">
        <v>1344</v>
      </c>
      <c r="AX595" s="2" t="s">
        <v>52</v>
      </c>
      <c r="AY595" s="2" t="s">
        <v>52</v>
      </c>
    </row>
    <row r="596" spans="1:51" ht="30" customHeight="1">
      <c r="A596" s="8" t="s">
        <v>1207</v>
      </c>
      <c r="B596" s="8" t="s">
        <v>784</v>
      </c>
      <c r="C596" s="8" t="s">
        <v>458</v>
      </c>
      <c r="D596" s="9">
        <v>1</v>
      </c>
      <c r="E596" s="13">
        <f>일위대가목록!F105</f>
        <v>38</v>
      </c>
      <c r="F596" s="14">
        <f>TRUNC(E596*D596,1)</f>
        <v>38</v>
      </c>
      <c r="G596" s="13">
        <f>일위대가목록!H105</f>
        <v>1192</v>
      </c>
      <c r="H596" s="14">
        <f>TRUNC(G596*D596,1)</f>
        <v>1192</v>
      </c>
      <c r="I596" s="13">
        <f>일위대가목록!J105</f>
        <v>37</v>
      </c>
      <c r="J596" s="14">
        <f>TRUNC(I596*D596,1)</f>
        <v>37</v>
      </c>
      <c r="K596" s="13">
        <f>TRUNC(E596+G596+I596,1)</f>
        <v>1267</v>
      </c>
      <c r="L596" s="14">
        <f>TRUNC(F596+H596+J596,1)</f>
        <v>1267</v>
      </c>
      <c r="M596" s="8" t="s">
        <v>1345</v>
      </c>
      <c r="N596" s="2" t="s">
        <v>786</v>
      </c>
      <c r="O596" s="2" t="s">
        <v>1346</v>
      </c>
      <c r="P596" s="2" t="s">
        <v>63</v>
      </c>
      <c r="Q596" s="2" t="s">
        <v>64</v>
      </c>
      <c r="R596" s="2" t="s">
        <v>64</v>
      </c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2" t="s">
        <v>52</v>
      </c>
      <c r="AW596" s="2" t="s">
        <v>1347</v>
      </c>
      <c r="AX596" s="2" t="s">
        <v>52</v>
      </c>
      <c r="AY596" s="2" t="s">
        <v>52</v>
      </c>
    </row>
    <row r="597" spans="1:51" ht="30" customHeight="1">
      <c r="A597" s="8" t="s">
        <v>515</v>
      </c>
      <c r="B597" s="8" t="s">
        <v>52</v>
      </c>
      <c r="C597" s="8" t="s">
        <v>52</v>
      </c>
      <c r="D597" s="9"/>
      <c r="E597" s="13"/>
      <c r="F597" s="14">
        <f>TRUNC(SUMIF(N595:N596, N594, F595:F596),0)</f>
        <v>255</v>
      </c>
      <c r="G597" s="13"/>
      <c r="H597" s="14">
        <f>TRUNC(SUMIF(N595:N596, N594, H595:H596),0)</f>
        <v>5867</v>
      </c>
      <c r="I597" s="13"/>
      <c r="J597" s="14">
        <f>TRUNC(SUMIF(N595:N596, N594, J595:J596),0)</f>
        <v>188</v>
      </c>
      <c r="K597" s="13"/>
      <c r="L597" s="14">
        <f>F597+H597+J597</f>
        <v>6310</v>
      </c>
      <c r="M597" s="8" t="s">
        <v>52</v>
      </c>
      <c r="N597" s="2" t="s">
        <v>79</v>
      </c>
      <c r="O597" s="2" t="s">
        <v>79</v>
      </c>
      <c r="P597" s="2" t="s">
        <v>52</v>
      </c>
      <c r="Q597" s="2" t="s">
        <v>52</v>
      </c>
      <c r="R597" s="2" t="s">
        <v>52</v>
      </c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2" t="s">
        <v>52</v>
      </c>
      <c r="AW597" s="2" t="s">
        <v>52</v>
      </c>
      <c r="AX597" s="2" t="s">
        <v>52</v>
      </c>
      <c r="AY597" s="2" t="s">
        <v>52</v>
      </c>
    </row>
    <row r="598" spans="1:51" ht="30" customHeight="1">
      <c r="A598" s="9"/>
      <c r="B598" s="9"/>
      <c r="C598" s="9"/>
      <c r="D598" s="9"/>
      <c r="E598" s="13"/>
      <c r="F598" s="14"/>
      <c r="G598" s="13"/>
      <c r="H598" s="14"/>
      <c r="I598" s="13"/>
      <c r="J598" s="14"/>
      <c r="K598" s="13"/>
      <c r="L598" s="14"/>
      <c r="M598" s="9"/>
    </row>
    <row r="599" spans="1:51" ht="30" customHeight="1">
      <c r="A599" s="154" t="s">
        <v>1348</v>
      </c>
      <c r="B599" s="154"/>
      <c r="C599" s="154"/>
      <c r="D599" s="154"/>
      <c r="E599" s="155"/>
      <c r="F599" s="156"/>
      <c r="G599" s="155"/>
      <c r="H599" s="156"/>
      <c r="I599" s="155"/>
      <c r="J599" s="156"/>
      <c r="K599" s="155"/>
      <c r="L599" s="156"/>
      <c r="M599" s="154"/>
      <c r="N599" s="1" t="s">
        <v>790</v>
      </c>
    </row>
    <row r="600" spans="1:51" ht="30" customHeight="1">
      <c r="A600" s="8" t="s">
        <v>752</v>
      </c>
      <c r="B600" s="8" t="s">
        <v>1349</v>
      </c>
      <c r="C600" s="8" t="s">
        <v>729</v>
      </c>
      <c r="D600" s="9">
        <v>1.4999999999999999E-2</v>
      </c>
      <c r="E600" s="13">
        <f>단가대비표!O87</f>
        <v>12196</v>
      </c>
      <c r="F600" s="14">
        <f>TRUNC(E600*D600,1)</f>
        <v>182.9</v>
      </c>
      <c r="G600" s="13">
        <f>단가대비표!P87</f>
        <v>0</v>
      </c>
      <c r="H600" s="14">
        <f>TRUNC(G600*D600,1)</f>
        <v>0</v>
      </c>
      <c r="I600" s="13">
        <f>단가대비표!V87</f>
        <v>0</v>
      </c>
      <c r="J600" s="14">
        <f>TRUNC(I600*D600,1)</f>
        <v>0</v>
      </c>
      <c r="K600" s="13">
        <f>TRUNC(E600+G600+I600,1)</f>
        <v>12196</v>
      </c>
      <c r="L600" s="14">
        <f>TRUNC(F600+H600+J600,1)</f>
        <v>182.9</v>
      </c>
      <c r="M600" s="8" t="s">
        <v>52</v>
      </c>
      <c r="N600" s="2" t="s">
        <v>790</v>
      </c>
      <c r="O600" s="2" t="s">
        <v>1350</v>
      </c>
      <c r="P600" s="2" t="s">
        <v>64</v>
      </c>
      <c r="Q600" s="2" t="s">
        <v>64</v>
      </c>
      <c r="R600" s="2" t="s">
        <v>63</v>
      </c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2" t="s">
        <v>52</v>
      </c>
      <c r="AW600" s="2" t="s">
        <v>1351</v>
      </c>
      <c r="AX600" s="2" t="s">
        <v>52</v>
      </c>
      <c r="AY600" s="2" t="s">
        <v>52</v>
      </c>
    </row>
    <row r="601" spans="1:51" ht="30" customHeight="1">
      <c r="A601" s="8" t="s">
        <v>756</v>
      </c>
      <c r="B601" s="8" t="s">
        <v>305</v>
      </c>
      <c r="C601" s="8" t="s">
        <v>121</v>
      </c>
      <c r="D601" s="9">
        <v>1</v>
      </c>
      <c r="E601" s="13">
        <f>일위대가목록!F97</f>
        <v>0</v>
      </c>
      <c r="F601" s="14">
        <f>TRUNC(E601*D601,1)</f>
        <v>0</v>
      </c>
      <c r="G601" s="13">
        <f>일위대가목록!H97</f>
        <v>4483</v>
      </c>
      <c r="H601" s="14">
        <f>TRUNC(G601*D601,1)</f>
        <v>4483</v>
      </c>
      <c r="I601" s="13">
        <f>일위대가목록!J97</f>
        <v>0</v>
      </c>
      <c r="J601" s="14">
        <f>TRUNC(I601*D601,1)</f>
        <v>0</v>
      </c>
      <c r="K601" s="13">
        <f>TRUNC(E601+G601+I601,1)</f>
        <v>4483</v>
      </c>
      <c r="L601" s="14">
        <f>TRUNC(F601+H601+J601,1)</f>
        <v>4483</v>
      </c>
      <c r="M601" s="8" t="s">
        <v>757</v>
      </c>
      <c r="N601" s="2" t="s">
        <v>790</v>
      </c>
      <c r="O601" s="2" t="s">
        <v>758</v>
      </c>
      <c r="P601" s="2" t="s">
        <v>63</v>
      </c>
      <c r="Q601" s="2" t="s">
        <v>64</v>
      </c>
      <c r="R601" s="2" t="s">
        <v>64</v>
      </c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2" t="s">
        <v>52</v>
      </c>
      <c r="AW601" s="2" t="s">
        <v>1352</v>
      </c>
      <c r="AX601" s="2" t="s">
        <v>52</v>
      </c>
      <c r="AY601" s="2" t="s">
        <v>52</v>
      </c>
    </row>
    <row r="602" spans="1:51" ht="30" customHeight="1">
      <c r="A602" s="8" t="s">
        <v>515</v>
      </c>
      <c r="B602" s="8" t="s">
        <v>52</v>
      </c>
      <c r="C602" s="8" t="s">
        <v>52</v>
      </c>
      <c r="D602" s="9"/>
      <c r="E602" s="13"/>
      <c r="F602" s="14">
        <f>TRUNC(SUMIF(N600:N601, N599, F600:F601),0)</f>
        <v>182</v>
      </c>
      <c r="G602" s="13"/>
      <c r="H602" s="14">
        <f>TRUNC(SUMIF(N600:N601, N599, H600:H601),0)</f>
        <v>4483</v>
      </c>
      <c r="I602" s="13"/>
      <c r="J602" s="14">
        <f>TRUNC(SUMIF(N600:N601, N599, J600:J601),0)</f>
        <v>0</v>
      </c>
      <c r="K602" s="13"/>
      <c r="L602" s="14">
        <f>F602+H602+J602</f>
        <v>4665</v>
      </c>
      <c r="M602" s="8" t="s">
        <v>52</v>
      </c>
      <c r="N602" s="2" t="s">
        <v>79</v>
      </c>
      <c r="O602" s="2" t="s">
        <v>79</v>
      </c>
      <c r="P602" s="2" t="s">
        <v>52</v>
      </c>
      <c r="Q602" s="2" t="s">
        <v>52</v>
      </c>
      <c r="R602" s="2" t="s">
        <v>52</v>
      </c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2" t="s">
        <v>52</v>
      </c>
      <c r="AW602" s="2" t="s">
        <v>52</v>
      </c>
      <c r="AX602" s="2" t="s">
        <v>52</v>
      </c>
      <c r="AY602" s="2" t="s">
        <v>52</v>
      </c>
    </row>
    <row r="603" spans="1:51" ht="30" customHeight="1">
      <c r="A603" s="9"/>
      <c r="B603" s="9"/>
      <c r="C603" s="9"/>
      <c r="D603" s="9"/>
      <c r="E603" s="13"/>
      <c r="F603" s="14"/>
      <c r="G603" s="13"/>
      <c r="H603" s="14"/>
      <c r="I603" s="13"/>
      <c r="J603" s="14"/>
      <c r="K603" s="13"/>
      <c r="L603" s="14"/>
      <c r="M603" s="9"/>
    </row>
    <row r="604" spans="1:51" ht="30" customHeight="1">
      <c r="A604" s="154" t="s">
        <v>1353</v>
      </c>
      <c r="B604" s="154"/>
      <c r="C604" s="154"/>
      <c r="D604" s="154"/>
      <c r="E604" s="155"/>
      <c r="F604" s="156"/>
      <c r="G604" s="155"/>
      <c r="H604" s="156"/>
      <c r="I604" s="155"/>
      <c r="J604" s="156"/>
      <c r="K604" s="155"/>
      <c r="L604" s="156"/>
      <c r="M604" s="154"/>
      <c r="N604" s="1" t="s">
        <v>1336</v>
      </c>
    </row>
    <row r="605" spans="1:51" ht="30" customHeight="1">
      <c r="A605" s="8" t="s">
        <v>1066</v>
      </c>
      <c r="B605" s="8" t="s">
        <v>1067</v>
      </c>
      <c r="C605" s="8" t="s">
        <v>458</v>
      </c>
      <c r="D605" s="9">
        <v>1.5709999999999998E-2</v>
      </c>
      <c r="E605" s="13">
        <f>단가대비표!O19</f>
        <v>2290</v>
      </c>
      <c r="F605" s="14">
        <f t="shared" ref="F605:F614" si="103">TRUNC(E605*D605,1)</f>
        <v>35.9</v>
      </c>
      <c r="G605" s="13">
        <f>단가대비표!P19</f>
        <v>0</v>
      </c>
      <c r="H605" s="14">
        <f t="shared" ref="H605:H614" si="104">TRUNC(G605*D605,1)</f>
        <v>0</v>
      </c>
      <c r="I605" s="13">
        <f>단가대비표!V19</f>
        <v>0</v>
      </c>
      <c r="J605" s="14">
        <f t="shared" ref="J605:J614" si="105">TRUNC(I605*D605,1)</f>
        <v>0</v>
      </c>
      <c r="K605" s="13">
        <f t="shared" ref="K605:K614" si="106">TRUNC(E605+G605+I605,1)</f>
        <v>2290</v>
      </c>
      <c r="L605" s="14">
        <f t="shared" ref="L605:L614" si="107">TRUNC(F605+H605+J605,1)</f>
        <v>35.9</v>
      </c>
      <c r="M605" s="8" t="s">
        <v>52</v>
      </c>
      <c r="N605" s="2" t="s">
        <v>1336</v>
      </c>
      <c r="O605" s="2" t="s">
        <v>1068</v>
      </c>
      <c r="P605" s="2" t="s">
        <v>64</v>
      </c>
      <c r="Q605" s="2" t="s">
        <v>64</v>
      </c>
      <c r="R605" s="2" t="s">
        <v>63</v>
      </c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2" t="s">
        <v>52</v>
      </c>
      <c r="AW605" s="2" t="s">
        <v>1354</v>
      </c>
      <c r="AX605" s="2" t="s">
        <v>52</v>
      </c>
      <c r="AY605" s="2" t="s">
        <v>52</v>
      </c>
    </row>
    <row r="606" spans="1:51" ht="30" customHeight="1">
      <c r="A606" s="8" t="s">
        <v>1233</v>
      </c>
      <c r="B606" s="8" t="s">
        <v>1234</v>
      </c>
      <c r="C606" s="8" t="s">
        <v>729</v>
      </c>
      <c r="D606" s="9">
        <v>5.3550000000000004</v>
      </c>
      <c r="E606" s="13">
        <f>단가대비표!O15</f>
        <v>2.2200000000000002</v>
      </c>
      <c r="F606" s="14">
        <f t="shared" si="103"/>
        <v>11.8</v>
      </c>
      <c r="G606" s="13">
        <f>단가대비표!P15</f>
        <v>0</v>
      </c>
      <c r="H606" s="14">
        <f t="shared" si="104"/>
        <v>0</v>
      </c>
      <c r="I606" s="13">
        <f>단가대비표!V15</f>
        <v>0</v>
      </c>
      <c r="J606" s="14">
        <f t="shared" si="105"/>
        <v>0</v>
      </c>
      <c r="K606" s="13">
        <f t="shared" si="106"/>
        <v>2.2000000000000002</v>
      </c>
      <c r="L606" s="14">
        <f t="shared" si="107"/>
        <v>11.8</v>
      </c>
      <c r="M606" s="8" t="s">
        <v>1235</v>
      </c>
      <c r="N606" s="2" t="s">
        <v>1336</v>
      </c>
      <c r="O606" s="2" t="s">
        <v>1236</v>
      </c>
      <c r="P606" s="2" t="s">
        <v>64</v>
      </c>
      <c r="Q606" s="2" t="s">
        <v>64</v>
      </c>
      <c r="R606" s="2" t="s">
        <v>63</v>
      </c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2" t="s">
        <v>52</v>
      </c>
      <c r="AW606" s="2" t="s">
        <v>1355</v>
      </c>
      <c r="AX606" s="2" t="s">
        <v>52</v>
      </c>
      <c r="AY606" s="2" t="s">
        <v>52</v>
      </c>
    </row>
    <row r="607" spans="1:51" ht="30" customHeight="1">
      <c r="A607" s="8" t="s">
        <v>1238</v>
      </c>
      <c r="B607" s="8" t="s">
        <v>1239</v>
      </c>
      <c r="C607" s="8" t="s">
        <v>458</v>
      </c>
      <c r="D607" s="9">
        <v>2.3999999999999998E-3</v>
      </c>
      <c r="E607" s="13">
        <f>단가대비표!O18</f>
        <v>12042</v>
      </c>
      <c r="F607" s="14">
        <f t="shared" si="103"/>
        <v>28.9</v>
      </c>
      <c r="G607" s="13">
        <f>단가대비표!P18</f>
        <v>0</v>
      </c>
      <c r="H607" s="14">
        <f t="shared" si="104"/>
        <v>0</v>
      </c>
      <c r="I607" s="13">
        <f>단가대비표!V18</f>
        <v>0</v>
      </c>
      <c r="J607" s="14">
        <f t="shared" si="105"/>
        <v>0</v>
      </c>
      <c r="K607" s="13">
        <f t="shared" si="106"/>
        <v>12042</v>
      </c>
      <c r="L607" s="14">
        <f t="shared" si="107"/>
        <v>28.9</v>
      </c>
      <c r="M607" s="8" t="s">
        <v>52</v>
      </c>
      <c r="N607" s="2" t="s">
        <v>1336</v>
      </c>
      <c r="O607" s="2" t="s">
        <v>1240</v>
      </c>
      <c r="P607" s="2" t="s">
        <v>64</v>
      </c>
      <c r="Q607" s="2" t="s">
        <v>64</v>
      </c>
      <c r="R607" s="2" t="s">
        <v>63</v>
      </c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2" t="s">
        <v>52</v>
      </c>
      <c r="AW607" s="2" t="s">
        <v>1356</v>
      </c>
      <c r="AX607" s="2" t="s">
        <v>52</v>
      </c>
      <c r="AY607" s="2" t="s">
        <v>52</v>
      </c>
    </row>
    <row r="608" spans="1:51" ht="30" customHeight="1">
      <c r="A608" s="8" t="s">
        <v>1074</v>
      </c>
      <c r="B608" s="8" t="s">
        <v>1075</v>
      </c>
      <c r="C608" s="8" t="s">
        <v>985</v>
      </c>
      <c r="D608" s="9">
        <v>1.771E-2</v>
      </c>
      <c r="E608" s="13">
        <f>일위대가목록!F65</f>
        <v>0</v>
      </c>
      <c r="F608" s="14">
        <f t="shared" si="103"/>
        <v>0</v>
      </c>
      <c r="G608" s="13">
        <f>일위대가목록!H65</f>
        <v>0</v>
      </c>
      <c r="H608" s="14">
        <f t="shared" si="104"/>
        <v>0</v>
      </c>
      <c r="I608" s="13">
        <f>일위대가목록!J65</f>
        <v>137</v>
      </c>
      <c r="J608" s="14">
        <f t="shared" si="105"/>
        <v>2.4</v>
      </c>
      <c r="K608" s="13">
        <f t="shared" si="106"/>
        <v>137</v>
      </c>
      <c r="L608" s="14">
        <f t="shared" si="107"/>
        <v>2.4</v>
      </c>
      <c r="M608" s="8" t="s">
        <v>1076</v>
      </c>
      <c r="N608" s="2" t="s">
        <v>1336</v>
      </c>
      <c r="O608" s="2" t="s">
        <v>1077</v>
      </c>
      <c r="P608" s="2" t="s">
        <v>63</v>
      </c>
      <c r="Q608" s="2" t="s">
        <v>64</v>
      </c>
      <c r="R608" s="2" t="s">
        <v>64</v>
      </c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2" t="s">
        <v>52</v>
      </c>
      <c r="AW608" s="2" t="s">
        <v>1357</v>
      </c>
      <c r="AX608" s="2" t="s">
        <v>52</v>
      </c>
      <c r="AY608" s="2" t="s">
        <v>52</v>
      </c>
    </row>
    <row r="609" spans="1:51" ht="30" customHeight="1">
      <c r="A609" s="8" t="s">
        <v>518</v>
      </c>
      <c r="B609" s="8" t="s">
        <v>1062</v>
      </c>
      <c r="C609" s="8" t="s">
        <v>1063</v>
      </c>
      <c r="D609" s="9">
        <v>0.1071</v>
      </c>
      <c r="E609" s="13">
        <f>단가대비표!O102</f>
        <v>0</v>
      </c>
      <c r="F609" s="14">
        <f t="shared" si="103"/>
        <v>0</v>
      </c>
      <c r="G609" s="13">
        <f>단가대비표!P102</f>
        <v>0</v>
      </c>
      <c r="H609" s="14">
        <f t="shared" si="104"/>
        <v>0</v>
      </c>
      <c r="I609" s="13">
        <f>단가대비표!V102</f>
        <v>87</v>
      </c>
      <c r="J609" s="14">
        <f t="shared" si="105"/>
        <v>9.3000000000000007</v>
      </c>
      <c r="K609" s="13">
        <f t="shared" si="106"/>
        <v>87</v>
      </c>
      <c r="L609" s="14">
        <f t="shared" si="107"/>
        <v>9.3000000000000007</v>
      </c>
      <c r="M609" s="8" t="s">
        <v>52</v>
      </c>
      <c r="N609" s="2" t="s">
        <v>1336</v>
      </c>
      <c r="O609" s="2" t="s">
        <v>1064</v>
      </c>
      <c r="P609" s="2" t="s">
        <v>64</v>
      </c>
      <c r="Q609" s="2" t="s">
        <v>64</v>
      </c>
      <c r="R609" s="2" t="s">
        <v>63</v>
      </c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2" t="s">
        <v>52</v>
      </c>
      <c r="AW609" s="2" t="s">
        <v>1358</v>
      </c>
      <c r="AX609" s="2" t="s">
        <v>52</v>
      </c>
      <c r="AY609" s="2" t="s">
        <v>52</v>
      </c>
    </row>
    <row r="610" spans="1:51" ht="30" customHeight="1">
      <c r="A610" s="8" t="s">
        <v>1359</v>
      </c>
      <c r="B610" s="8" t="s">
        <v>577</v>
      </c>
      <c r="C610" s="8" t="s">
        <v>527</v>
      </c>
      <c r="D610" s="9">
        <v>2.18E-2</v>
      </c>
      <c r="E610" s="13">
        <f>단가대비표!O110</f>
        <v>0</v>
      </c>
      <c r="F610" s="14">
        <f t="shared" si="103"/>
        <v>0</v>
      </c>
      <c r="G610" s="13">
        <f>단가대비표!P110</f>
        <v>183489</v>
      </c>
      <c r="H610" s="14">
        <f t="shared" si="104"/>
        <v>4000</v>
      </c>
      <c r="I610" s="13">
        <f>단가대비표!V110</f>
        <v>0</v>
      </c>
      <c r="J610" s="14">
        <f t="shared" si="105"/>
        <v>0</v>
      </c>
      <c r="K610" s="13">
        <f t="shared" si="106"/>
        <v>183489</v>
      </c>
      <c r="L610" s="14">
        <f t="shared" si="107"/>
        <v>4000</v>
      </c>
      <c r="M610" s="8" t="s">
        <v>52</v>
      </c>
      <c r="N610" s="2" t="s">
        <v>1336</v>
      </c>
      <c r="O610" s="2" t="s">
        <v>1360</v>
      </c>
      <c r="P610" s="2" t="s">
        <v>64</v>
      </c>
      <c r="Q610" s="2" t="s">
        <v>64</v>
      </c>
      <c r="R610" s="2" t="s">
        <v>63</v>
      </c>
      <c r="S610" s="3"/>
      <c r="T610" s="3"/>
      <c r="U610" s="3"/>
      <c r="V610" s="3">
        <v>1</v>
      </c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2" t="s">
        <v>52</v>
      </c>
      <c r="AW610" s="2" t="s">
        <v>1361</v>
      </c>
      <c r="AX610" s="2" t="s">
        <v>52</v>
      </c>
      <c r="AY610" s="2" t="s">
        <v>52</v>
      </c>
    </row>
    <row r="611" spans="1:51" ht="30" customHeight="1">
      <c r="A611" s="8" t="s">
        <v>525</v>
      </c>
      <c r="B611" s="8" t="s">
        <v>526</v>
      </c>
      <c r="C611" s="8" t="s">
        <v>527</v>
      </c>
      <c r="D611" s="9">
        <v>5.5999999999999995E-4</v>
      </c>
      <c r="E611" s="13">
        <f>단가대비표!O104</f>
        <v>0</v>
      </c>
      <c r="F611" s="14">
        <f t="shared" si="103"/>
        <v>0</v>
      </c>
      <c r="G611" s="13">
        <f>단가대비표!P104</f>
        <v>138290</v>
      </c>
      <c r="H611" s="14">
        <f t="shared" si="104"/>
        <v>77.400000000000006</v>
      </c>
      <c r="I611" s="13">
        <f>단가대비표!V104</f>
        <v>0</v>
      </c>
      <c r="J611" s="14">
        <f t="shared" si="105"/>
        <v>0</v>
      </c>
      <c r="K611" s="13">
        <f t="shared" si="106"/>
        <v>138290</v>
      </c>
      <c r="L611" s="14">
        <f t="shared" si="107"/>
        <v>77.400000000000006</v>
      </c>
      <c r="M611" s="8" t="s">
        <v>52</v>
      </c>
      <c r="N611" s="2" t="s">
        <v>1336</v>
      </c>
      <c r="O611" s="2" t="s">
        <v>528</v>
      </c>
      <c r="P611" s="2" t="s">
        <v>64</v>
      </c>
      <c r="Q611" s="2" t="s">
        <v>64</v>
      </c>
      <c r="R611" s="2" t="s">
        <v>63</v>
      </c>
      <c r="S611" s="3"/>
      <c r="T611" s="3"/>
      <c r="U611" s="3"/>
      <c r="V611" s="3">
        <v>1</v>
      </c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2" t="s">
        <v>52</v>
      </c>
      <c r="AW611" s="2" t="s">
        <v>1362</v>
      </c>
      <c r="AX611" s="2" t="s">
        <v>52</v>
      </c>
      <c r="AY611" s="2" t="s">
        <v>52</v>
      </c>
    </row>
    <row r="612" spans="1:51" ht="30" customHeight="1">
      <c r="A612" s="8" t="s">
        <v>1070</v>
      </c>
      <c r="B612" s="8" t="s">
        <v>577</v>
      </c>
      <c r="C612" s="8" t="s">
        <v>527</v>
      </c>
      <c r="D612" s="9">
        <v>2.2100000000000002E-3</v>
      </c>
      <c r="E612" s="13">
        <f>단가대비표!O112</f>
        <v>0</v>
      </c>
      <c r="F612" s="14">
        <f t="shared" si="103"/>
        <v>0</v>
      </c>
      <c r="G612" s="13">
        <f>단가대비표!P112</f>
        <v>223094</v>
      </c>
      <c r="H612" s="14">
        <f t="shared" si="104"/>
        <v>493</v>
      </c>
      <c r="I612" s="13">
        <f>단가대비표!V112</f>
        <v>0</v>
      </c>
      <c r="J612" s="14">
        <f t="shared" si="105"/>
        <v>0</v>
      </c>
      <c r="K612" s="13">
        <f t="shared" si="106"/>
        <v>223094</v>
      </c>
      <c r="L612" s="14">
        <f t="shared" si="107"/>
        <v>493</v>
      </c>
      <c r="M612" s="8" t="s">
        <v>52</v>
      </c>
      <c r="N612" s="2" t="s">
        <v>1336</v>
      </c>
      <c r="O612" s="2" t="s">
        <v>1071</v>
      </c>
      <c r="P612" s="2" t="s">
        <v>64</v>
      </c>
      <c r="Q612" s="2" t="s">
        <v>64</v>
      </c>
      <c r="R612" s="2" t="s">
        <v>63</v>
      </c>
      <c r="S612" s="3"/>
      <c r="T612" s="3"/>
      <c r="U612" s="3"/>
      <c r="V612" s="3">
        <v>1</v>
      </c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2" t="s">
        <v>52</v>
      </c>
      <c r="AW612" s="2" t="s">
        <v>1363</v>
      </c>
      <c r="AX612" s="2" t="s">
        <v>52</v>
      </c>
      <c r="AY612" s="2" t="s">
        <v>52</v>
      </c>
    </row>
    <row r="613" spans="1:51" ht="30" customHeight="1">
      <c r="A613" s="8" t="s">
        <v>544</v>
      </c>
      <c r="B613" s="8" t="s">
        <v>526</v>
      </c>
      <c r="C613" s="8" t="s">
        <v>527</v>
      </c>
      <c r="D613" s="9">
        <v>6.3000000000000003E-4</v>
      </c>
      <c r="E613" s="13">
        <f>단가대비표!O105</f>
        <v>0</v>
      </c>
      <c r="F613" s="14">
        <f t="shared" si="103"/>
        <v>0</v>
      </c>
      <c r="G613" s="13">
        <f>단가대비표!P105</f>
        <v>166063</v>
      </c>
      <c r="H613" s="14">
        <f t="shared" si="104"/>
        <v>104.6</v>
      </c>
      <c r="I613" s="13">
        <f>단가대비표!V105</f>
        <v>0</v>
      </c>
      <c r="J613" s="14">
        <f t="shared" si="105"/>
        <v>0</v>
      </c>
      <c r="K613" s="13">
        <f t="shared" si="106"/>
        <v>166063</v>
      </c>
      <c r="L613" s="14">
        <f t="shared" si="107"/>
        <v>104.6</v>
      </c>
      <c r="M613" s="8" t="s">
        <v>52</v>
      </c>
      <c r="N613" s="2" t="s">
        <v>1336</v>
      </c>
      <c r="O613" s="2" t="s">
        <v>545</v>
      </c>
      <c r="P613" s="2" t="s">
        <v>64</v>
      </c>
      <c r="Q613" s="2" t="s">
        <v>64</v>
      </c>
      <c r="R613" s="2" t="s">
        <v>63</v>
      </c>
      <c r="S613" s="3"/>
      <c r="T613" s="3"/>
      <c r="U613" s="3"/>
      <c r="V613" s="3">
        <v>1</v>
      </c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2" t="s">
        <v>52</v>
      </c>
      <c r="AW613" s="2" t="s">
        <v>1364</v>
      </c>
      <c r="AX613" s="2" t="s">
        <v>52</v>
      </c>
      <c r="AY613" s="2" t="s">
        <v>52</v>
      </c>
    </row>
    <row r="614" spans="1:51" ht="30" customHeight="1">
      <c r="A614" s="8" t="s">
        <v>538</v>
      </c>
      <c r="B614" s="8" t="s">
        <v>547</v>
      </c>
      <c r="C614" s="8" t="s">
        <v>372</v>
      </c>
      <c r="D614" s="9">
        <v>1</v>
      </c>
      <c r="E614" s="13">
        <v>0</v>
      </c>
      <c r="F614" s="14">
        <f t="shared" si="103"/>
        <v>0</v>
      </c>
      <c r="G614" s="13">
        <v>0</v>
      </c>
      <c r="H614" s="14">
        <f t="shared" si="104"/>
        <v>0</v>
      </c>
      <c r="I614" s="13">
        <f>TRUNC(SUMIF(V605:V614, RIGHTB(O614, 1), H605:H614)*U614, 2)</f>
        <v>140.25</v>
      </c>
      <c r="J614" s="14">
        <f t="shared" si="105"/>
        <v>140.19999999999999</v>
      </c>
      <c r="K614" s="13">
        <f t="shared" si="106"/>
        <v>140.19999999999999</v>
      </c>
      <c r="L614" s="14">
        <f t="shared" si="107"/>
        <v>140.19999999999999</v>
      </c>
      <c r="M614" s="8" t="s">
        <v>52</v>
      </c>
      <c r="N614" s="2" t="s">
        <v>1336</v>
      </c>
      <c r="O614" s="2" t="s">
        <v>540</v>
      </c>
      <c r="P614" s="2" t="s">
        <v>64</v>
      </c>
      <c r="Q614" s="2" t="s">
        <v>64</v>
      </c>
      <c r="R614" s="2" t="s">
        <v>64</v>
      </c>
      <c r="S614" s="3">
        <v>1</v>
      </c>
      <c r="T614" s="3">
        <v>2</v>
      </c>
      <c r="U614" s="3">
        <v>0.03</v>
      </c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2" t="s">
        <v>52</v>
      </c>
      <c r="AW614" s="2" t="s">
        <v>1365</v>
      </c>
      <c r="AX614" s="2" t="s">
        <v>52</v>
      </c>
      <c r="AY614" s="2" t="s">
        <v>52</v>
      </c>
    </row>
    <row r="615" spans="1:51" ht="30" customHeight="1">
      <c r="A615" s="8" t="s">
        <v>515</v>
      </c>
      <c r="B615" s="8" t="s">
        <v>52</v>
      </c>
      <c r="C615" s="8" t="s">
        <v>52</v>
      </c>
      <c r="D615" s="9"/>
      <c r="E615" s="13"/>
      <c r="F615" s="14">
        <f>TRUNC(SUMIF(N605:N614, N604, F605:F614),0)</f>
        <v>76</v>
      </c>
      <c r="G615" s="13"/>
      <c r="H615" s="14">
        <f>TRUNC(SUMIF(N605:N614, N604, H605:H614),0)</f>
        <v>4675</v>
      </c>
      <c r="I615" s="13"/>
      <c r="J615" s="14">
        <f>TRUNC(SUMIF(N605:N614, N604, J605:J614),0)</f>
        <v>151</v>
      </c>
      <c r="K615" s="13"/>
      <c r="L615" s="14">
        <f>F615+H615+J615</f>
        <v>4902</v>
      </c>
      <c r="M615" s="8" t="s">
        <v>52</v>
      </c>
      <c r="N615" s="2" t="s">
        <v>79</v>
      </c>
      <c r="O615" s="2" t="s">
        <v>79</v>
      </c>
      <c r="P615" s="2" t="s">
        <v>52</v>
      </c>
      <c r="Q615" s="2" t="s">
        <v>52</v>
      </c>
      <c r="R615" s="2" t="s">
        <v>52</v>
      </c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2" t="s">
        <v>52</v>
      </c>
      <c r="AW615" s="2" t="s">
        <v>52</v>
      </c>
      <c r="AX615" s="2" t="s">
        <v>52</v>
      </c>
      <c r="AY615" s="2" t="s">
        <v>52</v>
      </c>
    </row>
    <row r="616" spans="1:51" ht="30" customHeight="1">
      <c r="A616" s="9"/>
      <c r="B616" s="9"/>
      <c r="C616" s="9"/>
      <c r="D616" s="9"/>
      <c r="E616" s="13"/>
      <c r="F616" s="14"/>
      <c r="G616" s="13"/>
      <c r="H616" s="14"/>
      <c r="I616" s="13"/>
      <c r="J616" s="14"/>
      <c r="K616" s="13"/>
      <c r="L616" s="14"/>
      <c r="M616" s="9"/>
    </row>
    <row r="617" spans="1:51" ht="30" customHeight="1">
      <c r="A617" s="154" t="s">
        <v>1366</v>
      </c>
      <c r="B617" s="154"/>
      <c r="C617" s="154"/>
      <c r="D617" s="154"/>
      <c r="E617" s="155"/>
      <c r="F617" s="156"/>
      <c r="G617" s="155"/>
      <c r="H617" s="156"/>
      <c r="I617" s="155"/>
      <c r="J617" s="156"/>
      <c r="K617" s="155"/>
      <c r="L617" s="156"/>
      <c r="M617" s="154"/>
      <c r="N617" s="1" t="s">
        <v>1339</v>
      </c>
    </row>
    <row r="618" spans="1:51" ht="30" customHeight="1">
      <c r="A618" s="8" t="s">
        <v>1066</v>
      </c>
      <c r="B618" s="8" t="s">
        <v>1067</v>
      </c>
      <c r="C618" s="8" t="s">
        <v>458</v>
      </c>
      <c r="D618" s="9">
        <v>2.7699999999999999E-3</v>
      </c>
      <c r="E618" s="13">
        <f>단가대비표!O19</f>
        <v>2290</v>
      </c>
      <c r="F618" s="14">
        <f t="shared" ref="F618:F627" si="108">TRUNC(E618*D618,1)</f>
        <v>6.3</v>
      </c>
      <c r="G618" s="13">
        <f>단가대비표!P19</f>
        <v>0</v>
      </c>
      <c r="H618" s="14">
        <f t="shared" ref="H618:H627" si="109">TRUNC(G618*D618,1)</f>
        <v>0</v>
      </c>
      <c r="I618" s="13">
        <f>단가대비표!V19</f>
        <v>0</v>
      </c>
      <c r="J618" s="14">
        <f t="shared" ref="J618:J627" si="110">TRUNC(I618*D618,1)</f>
        <v>0</v>
      </c>
      <c r="K618" s="13">
        <f t="shared" ref="K618:K627" si="111">TRUNC(E618+G618+I618,1)</f>
        <v>2290</v>
      </c>
      <c r="L618" s="14">
        <f t="shared" ref="L618:L627" si="112">TRUNC(F618+H618+J618,1)</f>
        <v>6.3</v>
      </c>
      <c r="M618" s="8" t="s">
        <v>52</v>
      </c>
      <c r="N618" s="2" t="s">
        <v>1339</v>
      </c>
      <c r="O618" s="2" t="s">
        <v>1068</v>
      </c>
      <c r="P618" s="2" t="s">
        <v>64</v>
      </c>
      <c r="Q618" s="2" t="s">
        <v>64</v>
      </c>
      <c r="R618" s="2" t="s">
        <v>63</v>
      </c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2" t="s">
        <v>52</v>
      </c>
      <c r="AW618" s="2" t="s">
        <v>1367</v>
      </c>
      <c r="AX618" s="2" t="s">
        <v>52</v>
      </c>
      <c r="AY618" s="2" t="s">
        <v>52</v>
      </c>
    </row>
    <row r="619" spans="1:51" ht="30" customHeight="1">
      <c r="A619" s="8" t="s">
        <v>1233</v>
      </c>
      <c r="B619" s="8" t="s">
        <v>1234</v>
      </c>
      <c r="C619" s="8" t="s">
        <v>729</v>
      </c>
      <c r="D619" s="9">
        <v>0.94499999999999995</v>
      </c>
      <c r="E619" s="13">
        <f>단가대비표!O15</f>
        <v>2.2200000000000002</v>
      </c>
      <c r="F619" s="14">
        <f t="shared" si="108"/>
        <v>2</v>
      </c>
      <c r="G619" s="13">
        <f>단가대비표!P15</f>
        <v>0</v>
      </c>
      <c r="H619" s="14">
        <f t="shared" si="109"/>
        <v>0</v>
      </c>
      <c r="I619" s="13">
        <f>단가대비표!V15</f>
        <v>0</v>
      </c>
      <c r="J619" s="14">
        <f t="shared" si="110"/>
        <v>0</v>
      </c>
      <c r="K619" s="13">
        <f t="shared" si="111"/>
        <v>2.2000000000000002</v>
      </c>
      <c r="L619" s="14">
        <f t="shared" si="112"/>
        <v>2</v>
      </c>
      <c r="M619" s="8" t="s">
        <v>1235</v>
      </c>
      <c r="N619" s="2" t="s">
        <v>1339</v>
      </c>
      <c r="O619" s="2" t="s">
        <v>1236</v>
      </c>
      <c r="P619" s="2" t="s">
        <v>64</v>
      </c>
      <c r="Q619" s="2" t="s">
        <v>64</v>
      </c>
      <c r="R619" s="2" t="s">
        <v>63</v>
      </c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2" t="s">
        <v>52</v>
      </c>
      <c r="AW619" s="2" t="s">
        <v>1368</v>
      </c>
      <c r="AX619" s="2" t="s">
        <v>52</v>
      </c>
      <c r="AY619" s="2" t="s">
        <v>52</v>
      </c>
    </row>
    <row r="620" spans="1:51" ht="30" customHeight="1">
      <c r="A620" s="8" t="s">
        <v>1238</v>
      </c>
      <c r="B620" s="8" t="s">
        <v>1239</v>
      </c>
      <c r="C620" s="8" t="s">
        <v>458</v>
      </c>
      <c r="D620" s="9">
        <v>4.0000000000000002E-4</v>
      </c>
      <c r="E620" s="13">
        <f>단가대비표!O18</f>
        <v>12042</v>
      </c>
      <c r="F620" s="14">
        <f t="shared" si="108"/>
        <v>4.8</v>
      </c>
      <c r="G620" s="13">
        <f>단가대비표!P18</f>
        <v>0</v>
      </c>
      <c r="H620" s="14">
        <f t="shared" si="109"/>
        <v>0</v>
      </c>
      <c r="I620" s="13">
        <f>단가대비표!V18</f>
        <v>0</v>
      </c>
      <c r="J620" s="14">
        <f t="shared" si="110"/>
        <v>0</v>
      </c>
      <c r="K620" s="13">
        <f t="shared" si="111"/>
        <v>12042</v>
      </c>
      <c r="L620" s="14">
        <f t="shared" si="112"/>
        <v>4.8</v>
      </c>
      <c r="M620" s="8" t="s">
        <v>52</v>
      </c>
      <c r="N620" s="2" t="s">
        <v>1339</v>
      </c>
      <c r="O620" s="2" t="s">
        <v>1240</v>
      </c>
      <c r="P620" s="2" t="s">
        <v>64</v>
      </c>
      <c r="Q620" s="2" t="s">
        <v>64</v>
      </c>
      <c r="R620" s="2" t="s">
        <v>63</v>
      </c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2" t="s">
        <v>52</v>
      </c>
      <c r="AW620" s="2" t="s">
        <v>1369</v>
      </c>
      <c r="AX620" s="2" t="s">
        <v>52</v>
      </c>
      <c r="AY620" s="2" t="s">
        <v>52</v>
      </c>
    </row>
    <row r="621" spans="1:51" ht="30" customHeight="1">
      <c r="A621" s="8" t="s">
        <v>1074</v>
      </c>
      <c r="B621" s="8" t="s">
        <v>1075</v>
      </c>
      <c r="C621" s="8" t="s">
        <v>985</v>
      </c>
      <c r="D621" s="9">
        <v>3.1199999999999999E-3</v>
      </c>
      <c r="E621" s="13">
        <f>일위대가목록!F65</f>
        <v>0</v>
      </c>
      <c r="F621" s="14">
        <f t="shared" si="108"/>
        <v>0</v>
      </c>
      <c r="G621" s="13">
        <f>일위대가목록!H65</f>
        <v>0</v>
      </c>
      <c r="H621" s="14">
        <f t="shared" si="109"/>
        <v>0</v>
      </c>
      <c r="I621" s="13">
        <f>일위대가목록!J65</f>
        <v>137</v>
      </c>
      <c r="J621" s="14">
        <f t="shared" si="110"/>
        <v>0.4</v>
      </c>
      <c r="K621" s="13">
        <f t="shared" si="111"/>
        <v>137</v>
      </c>
      <c r="L621" s="14">
        <f t="shared" si="112"/>
        <v>0.4</v>
      </c>
      <c r="M621" s="8" t="s">
        <v>1076</v>
      </c>
      <c r="N621" s="2" t="s">
        <v>1339</v>
      </c>
      <c r="O621" s="2" t="s">
        <v>1077</v>
      </c>
      <c r="P621" s="2" t="s">
        <v>63</v>
      </c>
      <c r="Q621" s="2" t="s">
        <v>64</v>
      </c>
      <c r="R621" s="2" t="s">
        <v>64</v>
      </c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2" t="s">
        <v>52</v>
      </c>
      <c r="AW621" s="2" t="s">
        <v>1370</v>
      </c>
      <c r="AX621" s="2" t="s">
        <v>52</v>
      </c>
      <c r="AY621" s="2" t="s">
        <v>52</v>
      </c>
    </row>
    <row r="622" spans="1:51" ht="30" customHeight="1">
      <c r="A622" s="8" t="s">
        <v>518</v>
      </c>
      <c r="B622" s="8" t="s">
        <v>1062</v>
      </c>
      <c r="C622" s="8" t="s">
        <v>1063</v>
      </c>
      <c r="D622" s="9">
        <v>1.89E-2</v>
      </c>
      <c r="E622" s="13">
        <f>단가대비표!O102</f>
        <v>0</v>
      </c>
      <c r="F622" s="14">
        <f t="shared" si="108"/>
        <v>0</v>
      </c>
      <c r="G622" s="13">
        <f>단가대비표!P102</f>
        <v>0</v>
      </c>
      <c r="H622" s="14">
        <f t="shared" si="109"/>
        <v>0</v>
      </c>
      <c r="I622" s="13">
        <f>단가대비표!V102</f>
        <v>87</v>
      </c>
      <c r="J622" s="14">
        <f t="shared" si="110"/>
        <v>1.6</v>
      </c>
      <c r="K622" s="13">
        <f t="shared" si="111"/>
        <v>87</v>
      </c>
      <c r="L622" s="14">
        <f t="shared" si="112"/>
        <v>1.6</v>
      </c>
      <c r="M622" s="8" t="s">
        <v>52</v>
      </c>
      <c r="N622" s="2" t="s">
        <v>1339</v>
      </c>
      <c r="O622" s="2" t="s">
        <v>1064</v>
      </c>
      <c r="P622" s="2" t="s">
        <v>64</v>
      </c>
      <c r="Q622" s="2" t="s">
        <v>64</v>
      </c>
      <c r="R622" s="2" t="s">
        <v>63</v>
      </c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2" t="s">
        <v>52</v>
      </c>
      <c r="AW622" s="2" t="s">
        <v>1371</v>
      </c>
      <c r="AX622" s="2" t="s">
        <v>52</v>
      </c>
      <c r="AY622" s="2" t="s">
        <v>52</v>
      </c>
    </row>
    <row r="623" spans="1:51" ht="30" customHeight="1">
      <c r="A623" s="8" t="s">
        <v>1359</v>
      </c>
      <c r="B623" s="8" t="s">
        <v>577</v>
      </c>
      <c r="C623" s="8" t="s">
        <v>527</v>
      </c>
      <c r="D623" s="9">
        <v>5.8500000000000002E-3</v>
      </c>
      <c r="E623" s="13">
        <f>단가대비표!O110</f>
        <v>0</v>
      </c>
      <c r="F623" s="14">
        <f t="shared" si="108"/>
        <v>0</v>
      </c>
      <c r="G623" s="13">
        <f>단가대비표!P110</f>
        <v>183489</v>
      </c>
      <c r="H623" s="14">
        <f t="shared" si="109"/>
        <v>1073.4000000000001</v>
      </c>
      <c r="I623" s="13">
        <f>단가대비표!V110</f>
        <v>0</v>
      </c>
      <c r="J623" s="14">
        <f t="shared" si="110"/>
        <v>0</v>
      </c>
      <c r="K623" s="13">
        <f t="shared" si="111"/>
        <v>183489</v>
      </c>
      <c r="L623" s="14">
        <f t="shared" si="112"/>
        <v>1073.4000000000001</v>
      </c>
      <c r="M623" s="8" t="s">
        <v>52</v>
      </c>
      <c r="N623" s="2" t="s">
        <v>1339</v>
      </c>
      <c r="O623" s="2" t="s">
        <v>1360</v>
      </c>
      <c r="P623" s="2" t="s">
        <v>64</v>
      </c>
      <c r="Q623" s="2" t="s">
        <v>64</v>
      </c>
      <c r="R623" s="2" t="s">
        <v>63</v>
      </c>
      <c r="S623" s="3"/>
      <c r="T623" s="3"/>
      <c r="U623" s="3"/>
      <c r="V623" s="3">
        <v>1</v>
      </c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2" t="s">
        <v>52</v>
      </c>
      <c r="AW623" s="2" t="s">
        <v>1372</v>
      </c>
      <c r="AX623" s="2" t="s">
        <v>52</v>
      </c>
      <c r="AY623" s="2" t="s">
        <v>52</v>
      </c>
    </row>
    <row r="624" spans="1:51" ht="30" customHeight="1">
      <c r="A624" s="8" t="s">
        <v>525</v>
      </c>
      <c r="B624" s="8" t="s">
        <v>526</v>
      </c>
      <c r="C624" s="8" t="s">
        <v>527</v>
      </c>
      <c r="D624" s="9">
        <v>1E-4</v>
      </c>
      <c r="E624" s="13">
        <f>단가대비표!O104</f>
        <v>0</v>
      </c>
      <c r="F624" s="14">
        <f t="shared" si="108"/>
        <v>0</v>
      </c>
      <c r="G624" s="13">
        <f>단가대비표!P104</f>
        <v>138290</v>
      </c>
      <c r="H624" s="14">
        <f t="shared" si="109"/>
        <v>13.8</v>
      </c>
      <c r="I624" s="13">
        <f>단가대비표!V104</f>
        <v>0</v>
      </c>
      <c r="J624" s="14">
        <f t="shared" si="110"/>
        <v>0</v>
      </c>
      <c r="K624" s="13">
        <f t="shared" si="111"/>
        <v>138290</v>
      </c>
      <c r="L624" s="14">
        <f t="shared" si="112"/>
        <v>13.8</v>
      </c>
      <c r="M624" s="8" t="s">
        <v>52</v>
      </c>
      <c r="N624" s="2" t="s">
        <v>1339</v>
      </c>
      <c r="O624" s="2" t="s">
        <v>528</v>
      </c>
      <c r="P624" s="2" t="s">
        <v>64</v>
      </c>
      <c r="Q624" s="2" t="s">
        <v>64</v>
      </c>
      <c r="R624" s="2" t="s">
        <v>63</v>
      </c>
      <c r="S624" s="3"/>
      <c r="T624" s="3"/>
      <c r="U624" s="3"/>
      <c r="V624" s="3">
        <v>1</v>
      </c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2" t="s">
        <v>52</v>
      </c>
      <c r="AW624" s="2" t="s">
        <v>1373</v>
      </c>
      <c r="AX624" s="2" t="s">
        <v>52</v>
      </c>
      <c r="AY624" s="2" t="s">
        <v>52</v>
      </c>
    </row>
    <row r="625" spans="1:51" ht="30" customHeight="1">
      <c r="A625" s="8" t="s">
        <v>1070</v>
      </c>
      <c r="B625" s="8" t="s">
        <v>577</v>
      </c>
      <c r="C625" s="8" t="s">
        <v>527</v>
      </c>
      <c r="D625" s="9">
        <v>3.8999999999999999E-4</v>
      </c>
      <c r="E625" s="13">
        <f>단가대비표!O112</f>
        <v>0</v>
      </c>
      <c r="F625" s="14">
        <f t="shared" si="108"/>
        <v>0</v>
      </c>
      <c r="G625" s="13">
        <f>단가대비표!P112</f>
        <v>223094</v>
      </c>
      <c r="H625" s="14">
        <f t="shared" si="109"/>
        <v>87</v>
      </c>
      <c r="I625" s="13">
        <f>단가대비표!V112</f>
        <v>0</v>
      </c>
      <c r="J625" s="14">
        <f t="shared" si="110"/>
        <v>0</v>
      </c>
      <c r="K625" s="13">
        <f t="shared" si="111"/>
        <v>223094</v>
      </c>
      <c r="L625" s="14">
        <f t="shared" si="112"/>
        <v>87</v>
      </c>
      <c r="M625" s="8" t="s">
        <v>52</v>
      </c>
      <c r="N625" s="2" t="s">
        <v>1339</v>
      </c>
      <c r="O625" s="2" t="s">
        <v>1071</v>
      </c>
      <c r="P625" s="2" t="s">
        <v>64</v>
      </c>
      <c r="Q625" s="2" t="s">
        <v>64</v>
      </c>
      <c r="R625" s="2" t="s">
        <v>63</v>
      </c>
      <c r="S625" s="3"/>
      <c r="T625" s="3"/>
      <c r="U625" s="3"/>
      <c r="V625" s="3">
        <v>1</v>
      </c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2" t="s">
        <v>52</v>
      </c>
      <c r="AW625" s="2" t="s">
        <v>1374</v>
      </c>
      <c r="AX625" s="2" t="s">
        <v>52</v>
      </c>
      <c r="AY625" s="2" t="s">
        <v>52</v>
      </c>
    </row>
    <row r="626" spans="1:51" ht="30" customHeight="1">
      <c r="A626" s="8" t="s">
        <v>544</v>
      </c>
      <c r="B626" s="8" t="s">
        <v>526</v>
      </c>
      <c r="C626" s="8" t="s">
        <v>527</v>
      </c>
      <c r="D626" s="9">
        <v>1.1E-4</v>
      </c>
      <c r="E626" s="13">
        <f>단가대비표!O105</f>
        <v>0</v>
      </c>
      <c r="F626" s="14">
        <f t="shared" si="108"/>
        <v>0</v>
      </c>
      <c r="G626" s="13">
        <f>단가대비표!P105</f>
        <v>166063</v>
      </c>
      <c r="H626" s="14">
        <f t="shared" si="109"/>
        <v>18.2</v>
      </c>
      <c r="I626" s="13">
        <f>단가대비표!V105</f>
        <v>0</v>
      </c>
      <c r="J626" s="14">
        <f t="shared" si="110"/>
        <v>0</v>
      </c>
      <c r="K626" s="13">
        <f t="shared" si="111"/>
        <v>166063</v>
      </c>
      <c r="L626" s="14">
        <f t="shared" si="112"/>
        <v>18.2</v>
      </c>
      <c r="M626" s="8" t="s">
        <v>52</v>
      </c>
      <c r="N626" s="2" t="s">
        <v>1339</v>
      </c>
      <c r="O626" s="2" t="s">
        <v>545</v>
      </c>
      <c r="P626" s="2" t="s">
        <v>64</v>
      </c>
      <c r="Q626" s="2" t="s">
        <v>64</v>
      </c>
      <c r="R626" s="2" t="s">
        <v>63</v>
      </c>
      <c r="S626" s="3"/>
      <c r="T626" s="3"/>
      <c r="U626" s="3"/>
      <c r="V626" s="3">
        <v>1</v>
      </c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2" t="s">
        <v>52</v>
      </c>
      <c r="AW626" s="2" t="s">
        <v>1375</v>
      </c>
      <c r="AX626" s="2" t="s">
        <v>52</v>
      </c>
      <c r="AY626" s="2" t="s">
        <v>52</v>
      </c>
    </row>
    <row r="627" spans="1:51" ht="30" customHeight="1">
      <c r="A627" s="8" t="s">
        <v>538</v>
      </c>
      <c r="B627" s="8" t="s">
        <v>547</v>
      </c>
      <c r="C627" s="8" t="s">
        <v>372</v>
      </c>
      <c r="D627" s="9">
        <v>1</v>
      </c>
      <c r="E627" s="13">
        <v>0</v>
      </c>
      <c r="F627" s="14">
        <f t="shared" si="108"/>
        <v>0</v>
      </c>
      <c r="G627" s="13">
        <v>0</v>
      </c>
      <c r="H627" s="14">
        <f t="shared" si="109"/>
        <v>0</v>
      </c>
      <c r="I627" s="13">
        <f>TRUNC(SUMIF(V618:V627, RIGHTB(O627, 1), H618:H627)*U627, 2)</f>
        <v>35.770000000000003</v>
      </c>
      <c r="J627" s="14">
        <f t="shared" si="110"/>
        <v>35.700000000000003</v>
      </c>
      <c r="K627" s="13">
        <f t="shared" si="111"/>
        <v>35.700000000000003</v>
      </c>
      <c r="L627" s="14">
        <f t="shared" si="112"/>
        <v>35.700000000000003</v>
      </c>
      <c r="M627" s="8" t="s">
        <v>52</v>
      </c>
      <c r="N627" s="2" t="s">
        <v>1339</v>
      </c>
      <c r="O627" s="2" t="s">
        <v>540</v>
      </c>
      <c r="P627" s="2" t="s">
        <v>64</v>
      </c>
      <c r="Q627" s="2" t="s">
        <v>64</v>
      </c>
      <c r="R627" s="2" t="s">
        <v>64</v>
      </c>
      <c r="S627" s="3">
        <v>1</v>
      </c>
      <c r="T627" s="3">
        <v>2</v>
      </c>
      <c r="U627" s="3">
        <v>0.03</v>
      </c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2" t="s">
        <v>52</v>
      </c>
      <c r="AW627" s="2" t="s">
        <v>1376</v>
      </c>
      <c r="AX627" s="2" t="s">
        <v>52</v>
      </c>
      <c r="AY627" s="2" t="s">
        <v>52</v>
      </c>
    </row>
    <row r="628" spans="1:51" ht="30" customHeight="1">
      <c r="A628" s="8" t="s">
        <v>515</v>
      </c>
      <c r="B628" s="8" t="s">
        <v>52</v>
      </c>
      <c r="C628" s="8" t="s">
        <v>52</v>
      </c>
      <c r="D628" s="9"/>
      <c r="E628" s="13"/>
      <c r="F628" s="14">
        <f>TRUNC(SUMIF(N618:N627, N617, F618:F627),0)</f>
        <v>13</v>
      </c>
      <c r="G628" s="13"/>
      <c r="H628" s="14">
        <f>TRUNC(SUMIF(N618:N627, N617, H618:H627),0)</f>
        <v>1192</v>
      </c>
      <c r="I628" s="13"/>
      <c r="J628" s="14">
        <f>TRUNC(SUMIF(N618:N627, N617, J618:J627),0)</f>
        <v>37</v>
      </c>
      <c r="K628" s="13"/>
      <c r="L628" s="14">
        <f>F628+H628+J628</f>
        <v>1242</v>
      </c>
      <c r="M628" s="8" t="s">
        <v>52</v>
      </c>
      <c r="N628" s="2" t="s">
        <v>79</v>
      </c>
      <c r="O628" s="2" t="s">
        <v>79</v>
      </c>
      <c r="P628" s="2" t="s">
        <v>52</v>
      </c>
      <c r="Q628" s="2" t="s">
        <v>52</v>
      </c>
      <c r="R628" s="2" t="s">
        <v>52</v>
      </c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2" t="s">
        <v>52</v>
      </c>
      <c r="AW628" s="2" t="s">
        <v>52</v>
      </c>
      <c r="AX628" s="2" t="s">
        <v>52</v>
      </c>
      <c r="AY628" s="2" t="s">
        <v>52</v>
      </c>
    </row>
    <row r="629" spans="1:51" ht="30" customHeight="1">
      <c r="A629" s="9"/>
      <c r="B629" s="9"/>
      <c r="C629" s="9"/>
      <c r="D629" s="9"/>
      <c r="E629" s="13"/>
      <c r="F629" s="14"/>
      <c r="G629" s="13"/>
      <c r="H629" s="14"/>
      <c r="I629" s="13"/>
      <c r="J629" s="14"/>
      <c r="K629" s="13"/>
      <c r="L629" s="14"/>
      <c r="M629" s="9"/>
    </row>
    <row r="630" spans="1:51" ht="30" customHeight="1">
      <c r="A630" s="154" t="s">
        <v>1377</v>
      </c>
      <c r="B630" s="154"/>
      <c r="C630" s="154"/>
      <c r="D630" s="154"/>
      <c r="E630" s="155"/>
      <c r="F630" s="156"/>
      <c r="G630" s="155"/>
      <c r="H630" s="156"/>
      <c r="I630" s="155"/>
      <c r="J630" s="156"/>
      <c r="K630" s="155"/>
      <c r="L630" s="156"/>
      <c r="M630" s="154"/>
      <c r="N630" s="1" t="s">
        <v>1343</v>
      </c>
    </row>
    <row r="631" spans="1:51" ht="30" customHeight="1">
      <c r="A631" s="8" t="s">
        <v>1378</v>
      </c>
      <c r="B631" s="8" t="s">
        <v>1379</v>
      </c>
      <c r="C631" s="8" t="s">
        <v>458</v>
      </c>
      <c r="D631" s="9">
        <v>1.5709999999999998E-2</v>
      </c>
      <c r="E631" s="13">
        <f>단가대비표!O20</f>
        <v>11270</v>
      </c>
      <c r="F631" s="14">
        <f t="shared" ref="F631:F640" si="113">TRUNC(E631*D631,1)</f>
        <v>177</v>
      </c>
      <c r="G631" s="13">
        <f>단가대비표!P20</f>
        <v>0</v>
      </c>
      <c r="H631" s="14">
        <f t="shared" ref="H631:H640" si="114">TRUNC(G631*D631,1)</f>
        <v>0</v>
      </c>
      <c r="I631" s="13">
        <f>단가대비표!V20</f>
        <v>0</v>
      </c>
      <c r="J631" s="14">
        <f t="shared" ref="J631:J640" si="115">TRUNC(I631*D631,1)</f>
        <v>0</v>
      </c>
      <c r="K631" s="13">
        <f t="shared" ref="K631:K640" si="116">TRUNC(E631+G631+I631,1)</f>
        <v>11270</v>
      </c>
      <c r="L631" s="14">
        <f t="shared" ref="L631:L640" si="117">TRUNC(F631+H631+J631,1)</f>
        <v>177</v>
      </c>
      <c r="M631" s="8" t="s">
        <v>52</v>
      </c>
      <c r="N631" s="2" t="s">
        <v>1343</v>
      </c>
      <c r="O631" s="2" t="s">
        <v>1380</v>
      </c>
      <c r="P631" s="2" t="s">
        <v>64</v>
      </c>
      <c r="Q631" s="2" t="s">
        <v>64</v>
      </c>
      <c r="R631" s="2" t="s">
        <v>63</v>
      </c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2" t="s">
        <v>52</v>
      </c>
      <c r="AW631" s="2" t="s">
        <v>1381</v>
      </c>
      <c r="AX631" s="2" t="s">
        <v>52</v>
      </c>
      <c r="AY631" s="2" t="s">
        <v>52</v>
      </c>
    </row>
    <row r="632" spans="1:51" ht="30" customHeight="1">
      <c r="A632" s="8" t="s">
        <v>1233</v>
      </c>
      <c r="B632" s="8" t="s">
        <v>1234</v>
      </c>
      <c r="C632" s="8" t="s">
        <v>729</v>
      </c>
      <c r="D632" s="9">
        <v>5.3550000000000004</v>
      </c>
      <c r="E632" s="13">
        <f>단가대비표!O15</f>
        <v>2.2200000000000002</v>
      </c>
      <c r="F632" s="14">
        <f t="shared" si="113"/>
        <v>11.8</v>
      </c>
      <c r="G632" s="13">
        <f>단가대비표!P15</f>
        <v>0</v>
      </c>
      <c r="H632" s="14">
        <f t="shared" si="114"/>
        <v>0</v>
      </c>
      <c r="I632" s="13">
        <f>단가대비표!V15</f>
        <v>0</v>
      </c>
      <c r="J632" s="14">
        <f t="shared" si="115"/>
        <v>0</v>
      </c>
      <c r="K632" s="13">
        <f t="shared" si="116"/>
        <v>2.2000000000000002</v>
      </c>
      <c r="L632" s="14">
        <f t="shared" si="117"/>
        <v>11.8</v>
      </c>
      <c r="M632" s="8" t="s">
        <v>1235</v>
      </c>
      <c r="N632" s="2" t="s">
        <v>1343</v>
      </c>
      <c r="O632" s="2" t="s">
        <v>1236</v>
      </c>
      <c r="P632" s="2" t="s">
        <v>64</v>
      </c>
      <c r="Q632" s="2" t="s">
        <v>64</v>
      </c>
      <c r="R632" s="2" t="s">
        <v>63</v>
      </c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2" t="s">
        <v>52</v>
      </c>
      <c r="AW632" s="2" t="s">
        <v>1382</v>
      </c>
      <c r="AX632" s="2" t="s">
        <v>52</v>
      </c>
      <c r="AY632" s="2" t="s">
        <v>52</v>
      </c>
    </row>
    <row r="633" spans="1:51" ht="30" customHeight="1">
      <c r="A633" s="8" t="s">
        <v>1238</v>
      </c>
      <c r="B633" s="8" t="s">
        <v>1239</v>
      </c>
      <c r="C633" s="8" t="s">
        <v>458</v>
      </c>
      <c r="D633" s="9">
        <v>2.3999999999999998E-3</v>
      </c>
      <c r="E633" s="13">
        <f>단가대비표!O18</f>
        <v>12042</v>
      </c>
      <c r="F633" s="14">
        <f t="shared" si="113"/>
        <v>28.9</v>
      </c>
      <c r="G633" s="13">
        <f>단가대비표!P18</f>
        <v>0</v>
      </c>
      <c r="H633" s="14">
        <f t="shared" si="114"/>
        <v>0</v>
      </c>
      <c r="I633" s="13">
        <f>단가대비표!V18</f>
        <v>0</v>
      </c>
      <c r="J633" s="14">
        <f t="shared" si="115"/>
        <v>0</v>
      </c>
      <c r="K633" s="13">
        <f t="shared" si="116"/>
        <v>12042</v>
      </c>
      <c r="L633" s="14">
        <f t="shared" si="117"/>
        <v>28.9</v>
      </c>
      <c r="M633" s="8" t="s">
        <v>52</v>
      </c>
      <c r="N633" s="2" t="s">
        <v>1343</v>
      </c>
      <c r="O633" s="2" t="s">
        <v>1240</v>
      </c>
      <c r="P633" s="2" t="s">
        <v>64</v>
      </c>
      <c r="Q633" s="2" t="s">
        <v>64</v>
      </c>
      <c r="R633" s="2" t="s">
        <v>63</v>
      </c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2" t="s">
        <v>52</v>
      </c>
      <c r="AW633" s="2" t="s">
        <v>1383</v>
      </c>
      <c r="AX633" s="2" t="s">
        <v>52</v>
      </c>
      <c r="AY633" s="2" t="s">
        <v>52</v>
      </c>
    </row>
    <row r="634" spans="1:51" ht="30" customHeight="1">
      <c r="A634" s="8" t="s">
        <v>1074</v>
      </c>
      <c r="B634" s="8" t="s">
        <v>1075</v>
      </c>
      <c r="C634" s="8" t="s">
        <v>985</v>
      </c>
      <c r="D634" s="9">
        <v>1.771E-2</v>
      </c>
      <c r="E634" s="13">
        <f>일위대가목록!F65</f>
        <v>0</v>
      </c>
      <c r="F634" s="14">
        <f t="shared" si="113"/>
        <v>0</v>
      </c>
      <c r="G634" s="13">
        <f>일위대가목록!H65</f>
        <v>0</v>
      </c>
      <c r="H634" s="14">
        <f t="shared" si="114"/>
        <v>0</v>
      </c>
      <c r="I634" s="13">
        <f>일위대가목록!J65</f>
        <v>137</v>
      </c>
      <c r="J634" s="14">
        <f t="shared" si="115"/>
        <v>2.4</v>
      </c>
      <c r="K634" s="13">
        <f t="shared" si="116"/>
        <v>137</v>
      </c>
      <c r="L634" s="14">
        <f t="shared" si="117"/>
        <v>2.4</v>
      </c>
      <c r="M634" s="8" t="s">
        <v>1076</v>
      </c>
      <c r="N634" s="2" t="s">
        <v>1343</v>
      </c>
      <c r="O634" s="2" t="s">
        <v>1077</v>
      </c>
      <c r="P634" s="2" t="s">
        <v>63</v>
      </c>
      <c r="Q634" s="2" t="s">
        <v>64</v>
      </c>
      <c r="R634" s="2" t="s">
        <v>64</v>
      </c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2" t="s">
        <v>52</v>
      </c>
      <c r="AW634" s="2" t="s">
        <v>1384</v>
      </c>
      <c r="AX634" s="2" t="s">
        <v>52</v>
      </c>
      <c r="AY634" s="2" t="s">
        <v>52</v>
      </c>
    </row>
    <row r="635" spans="1:51" ht="30" customHeight="1">
      <c r="A635" s="8" t="s">
        <v>518</v>
      </c>
      <c r="B635" s="8" t="s">
        <v>1062</v>
      </c>
      <c r="C635" s="8" t="s">
        <v>1063</v>
      </c>
      <c r="D635" s="9">
        <v>0.1071</v>
      </c>
      <c r="E635" s="13">
        <f>단가대비표!O102</f>
        <v>0</v>
      </c>
      <c r="F635" s="14">
        <f t="shared" si="113"/>
        <v>0</v>
      </c>
      <c r="G635" s="13">
        <f>단가대비표!P102</f>
        <v>0</v>
      </c>
      <c r="H635" s="14">
        <f t="shared" si="114"/>
        <v>0</v>
      </c>
      <c r="I635" s="13">
        <f>단가대비표!V102</f>
        <v>87</v>
      </c>
      <c r="J635" s="14">
        <f t="shared" si="115"/>
        <v>9.3000000000000007</v>
      </c>
      <c r="K635" s="13">
        <f t="shared" si="116"/>
        <v>87</v>
      </c>
      <c r="L635" s="14">
        <f t="shared" si="117"/>
        <v>9.3000000000000007</v>
      </c>
      <c r="M635" s="8" t="s">
        <v>52</v>
      </c>
      <c r="N635" s="2" t="s">
        <v>1343</v>
      </c>
      <c r="O635" s="2" t="s">
        <v>1064</v>
      </c>
      <c r="P635" s="2" t="s">
        <v>64</v>
      </c>
      <c r="Q635" s="2" t="s">
        <v>64</v>
      </c>
      <c r="R635" s="2" t="s">
        <v>63</v>
      </c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2" t="s">
        <v>52</v>
      </c>
      <c r="AW635" s="2" t="s">
        <v>1385</v>
      </c>
      <c r="AX635" s="2" t="s">
        <v>52</v>
      </c>
      <c r="AY635" s="2" t="s">
        <v>52</v>
      </c>
    </row>
    <row r="636" spans="1:51" ht="30" customHeight="1">
      <c r="A636" s="8" t="s">
        <v>1359</v>
      </c>
      <c r="B636" s="8" t="s">
        <v>577</v>
      </c>
      <c r="C636" s="8" t="s">
        <v>527</v>
      </c>
      <c r="D636" s="9">
        <v>2.18E-2</v>
      </c>
      <c r="E636" s="13">
        <f>단가대비표!O110</f>
        <v>0</v>
      </c>
      <c r="F636" s="14">
        <f t="shared" si="113"/>
        <v>0</v>
      </c>
      <c r="G636" s="13">
        <f>단가대비표!P110</f>
        <v>183489</v>
      </c>
      <c r="H636" s="14">
        <f t="shared" si="114"/>
        <v>4000</v>
      </c>
      <c r="I636" s="13">
        <f>단가대비표!V110</f>
        <v>0</v>
      </c>
      <c r="J636" s="14">
        <f t="shared" si="115"/>
        <v>0</v>
      </c>
      <c r="K636" s="13">
        <f t="shared" si="116"/>
        <v>183489</v>
      </c>
      <c r="L636" s="14">
        <f t="shared" si="117"/>
        <v>4000</v>
      </c>
      <c r="M636" s="8" t="s">
        <v>52</v>
      </c>
      <c r="N636" s="2" t="s">
        <v>1343</v>
      </c>
      <c r="O636" s="2" t="s">
        <v>1360</v>
      </c>
      <c r="P636" s="2" t="s">
        <v>64</v>
      </c>
      <c r="Q636" s="2" t="s">
        <v>64</v>
      </c>
      <c r="R636" s="2" t="s">
        <v>63</v>
      </c>
      <c r="S636" s="3"/>
      <c r="T636" s="3"/>
      <c r="U636" s="3"/>
      <c r="V636" s="3">
        <v>1</v>
      </c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2" t="s">
        <v>52</v>
      </c>
      <c r="AW636" s="2" t="s">
        <v>1386</v>
      </c>
      <c r="AX636" s="2" t="s">
        <v>52</v>
      </c>
      <c r="AY636" s="2" t="s">
        <v>52</v>
      </c>
    </row>
    <row r="637" spans="1:51" ht="30" customHeight="1">
      <c r="A637" s="8" t="s">
        <v>525</v>
      </c>
      <c r="B637" s="8" t="s">
        <v>526</v>
      </c>
      <c r="C637" s="8" t="s">
        <v>527</v>
      </c>
      <c r="D637" s="9">
        <v>5.5999999999999995E-4</v>
      </c>
      <c r="E637" s="13">
        <f>단가대비표!O104</f>
        <v>0</v>
      </c>
      <c r="F637" s="14">
        <f t="shared" si="113"/>
        <v>0</v>
      </c>
      <c r="G637" s="13">
        <f>단가대비표!P104</f>
        <v>138290</v>
      </c>
      <c r="H637" s="14">
        <f t="shared" si="114"/>
        <v>77.400000000000006</v>
      </c>
      <c r="I637" s="13">
        <f>단가대비표!V104</f>
        <v>0</v>
      </c>
      <c r="J637" s="14">
        <f t="shared" si="115"/>
        <v>0</v>
      </c>
      <c r="K637" s="13">
        <f t="shared" si="116"/>
        <v>138290</v>
      </c>
      <c r="L637" s="14">
        <f t="shared" si="117"/>
        <v>77.400000000000006</v>
      </c>
      <c r="M637" s="8" t="s">
        <v>52</v>
      </c>
      <c r="N637" s="2" t="s">
        <v>1343</v>
      </c>
      <c r="O637" s="2" t="s">
        <v>528</v>
      </c>
      <c r="P637" s="2" t="s">
        <v>64</v>
      </c>
      <c r="Q637" s="2" t="s">
        <v>64</v>
      </c>
      <c r="R637" s="2" t="s">
        <v>63</v>
      </c>
      <c r="S637" s="3"/>
      <c r="T637" s="3"/>
      <c r="U637" s="3"/>
      <c r="V637" s="3">
        <v>1</v>
      </c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2" t="s">
        <v>52</v>
      </c>
      <c r="AW637" s="2" t="s">
        <v>1387</v>
      </c>
      <c r="AX637" s="2" t="s">
        <v>52</v>
      </c>
      <c r="AY637" s="2" t="s">
        <v>52</v>
      </c>
    </row>
    <row r="638" spans="1:51" ht="30" customHeight="1">
      <c r="A638" s="8" t="s">
        <v>1070</v>
      </c>
      <c r="B638" s="8" t="s">
        <v>577</v>
      </c>
      <c r="C638" s="8" t="s">
        <v>527</v>
      </c>
      <c r="D638" s="9">
        <v>2.2100000000000002E-3</v>
      </c>
      <c r="E638" s="13">
        <f>단가대비표!O112</f>
        <v>0</v>
      </c>
      <c r="F638" s="14">
        <f t="shared" si="113"/>
        <v>0</v>
      </c>
      <c r="G638" s="13">
        <f>단가대비표!P112</f>
        <v>223094</v>
      </c>
      <c r="H638" s="14">
        <f t="shared" si="114"/>
        <v>493</v>
      </c>
      <c r="I638" s="13">
        <f>단가대비표!V112</f>
        <v>0</v>
      </c>
      <c r="J638" s="14">
        <f t="shared" si="115"/>
        <v>0</v>
      </c>
      <c r="K638" s="13">
        <f t="shared" si="116"/>
        <v>223094</v>
      </c>
      <c r="L638" s="14">
        <f t="shared" si="117"/>
        <v>493</v>
      </c>
      <c r="M638" s="8" t="s">
        <v>52</v>
      </c>
      <c r="N638" s="2" t="s">
        <v>1343</v>
      </c>
      <c r="O638" s="2" t="s">
        <v>1071</v>
      </c>
      <c r="P638" s="2" t="s">
        <v>64</v>
      </c>
      <c r="Q638" s="2" t="s">
        <v>64</v>
      </c>
      <c r="R638" s="2" t="s">
        <v>63</v>
      </c>
      <c r="S638" s="3"/>
      <c r="T638" s="3"/>
      <c r="U638" s="3"/>
      <c r="V638" s="3">
        <v>1</v>
      </c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2" t="s">
        <v>52</v>
      </c>
      <c r="AW638" s="2" t="s">
        <v>1388</v>
      </c>
      <c r="AX638" s="2" t="s">
        <v>52</v>
      </c>
      <c r="AY638" s="2" t="s">
        <v>52</v>
      </c>
    </row>
    <row r="639" spans="1:51" ht="30" customHeight="1">
      <c r="A639" s="8" t="s">
        <v>544</v>
      </c>
      <c r="B639" s="8" t="s">
        <v>526</v>
      </c>
      <c r="C639" s="8" t="s">
        <v>527</v>
      </c>
      <c r="D639" s="9">
        <v>6.3000000000000003E-4</v>
      </c>
      <c r="E639" s="13">
        <f>단가대비표!O105</f>
        <v>0</v>
      </c>
      <c r="F639" s="14">
        <f t="shared" si="113"/>
        <v>0</v>
      </c>
      <c r="G639" s="13">
        <f>단가대비표!P105</f>
        <v>166063</v>
      </c>
      <c r="H639" s="14">
        <f t="shared" si="114"/>
        <v>104.6</v>
      </c>
      <c r="I639" s="13">
        <f>단가대비표!V105</f>
        <v>0</v>
      </c>
      <c r="J639" s="14">
        <f t="shared" si="115"/>
        <v>0</v>
      </c>
      <c r="K639" s="13">
        <f t="shared" si="116"/>
        <v>166063</v>
      </c>
      <c r="L639" s="14">
        <f t="shared" si="117"/>
        <v>104.6</v>
      </c>
      <c r="M639" s="8" t="s">
        <v>52</v>
      </c>
      <c r="N639" s="2" t="s">
        <v>1343</v>
      </c>
      <c r="O639" s="2" t="s">
        <v>545</v>
      </c>
      <c r="P639" s="2" t="s">
        <v>64</v>
      </c>
      <c r="Q639" s="2" t="s">
        <v>64</v>
      </c>
      <c r="R639" s="2" t="s">
        <v>63</v>
      </c>
      <c r="S639" s="3"/>
      <c r="T639" s="3"/>
      <c r="U639" s="3"/>
      <c r="V639" s="3">
        <v>1</v>
      </c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2" t="s">
        <v>52</v>
      </c>
      <c r="AW639" s="2" t="s">
        <v>1389</v>
      </c>
      <c r="AX639" s="2" t="s">
        <v>52</v>
      </c>
      <c r="AY639" s="2" t="s">
        <v>52</v>
      </c>
    </row>
    <row r="640" spans="1:51" ht="30" customHeight="1">
      <c r="A640" s="8" t="s">
        <v>538</v>
      </c>
      <c r="B640" s="8" t="s">
        <v>547</v>
      </c>
      <c r="C640" s="8" t="s">
        <v>372</v>
      </c>
      <c r="D640" s="9">
        <v>1</v>
      </c>
      <c r="E640" s="13">
        <v>0</v>
      </c>
      <c r="F640" s="14">
        <f t="shared" si="113"/>
        <v>0</v>
      </c>
      <c r="G640" s="13">
        <v>0</v>
      </c>
      <c r="H640" s="14">
        <f t="shared" si="114"/>
        <v>0</v>
      </c>
      <c r="I640" s="13">
        <f>TRUNC(SUMIF(V631:V640, RIGHTB(O640, 1), H631:H640)*U640, 2)</f>
        <v>140.25</v>
      </c>
      <c r="J640" s="14">
        <f t="shared" si="115"/>
        <v>140.19999999999999</v>
      </c>
      <c r="K640" s="13">
        <f t="shared" si="116"/>
        <v>140.19999999999999</v>
      </c>
      <c r="L640" s="14">
        <f t="shared" si="117"/>
        <v>140.19999999999999</v>
      </c>
      <c r="M640" s="8" t="s">
        <v>52</v>
      </c>
      <c r="N640" s="2" t="s">
        <v>1343</v>
      </c>
      <c r="O640" s="2" t="s">
        <v>540</v>
      </c>
      <c r="P640" s="2" t="s">
        <v>64</v>
      </c>
      <c r="Q640" s="2" t="s">
        <v>64</v>
      </c>
      <c r="R640" s="2" t="s">
        <v>64</v>
      </c>
      <c r="S640" s="3">
        <v>1</v>
      </c>
      <c r="T640" s="3">
        <v>2</v>
      </c>
      <c r="U640" s="3">
        <v>0.03</v>
      </c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2" t="s">
        <v>52</v>
      </c>
      <c r="AW640" s="2" t="s">
        <v>1390</v>
      </c>
      <c r="AX640" s="2" t="s">
        <v>52</v>
      </c>
      <c r="AY640" s="2" t="s">
        <v>52</v>
      </c>
    </row>
    <row r="641" spans="1:51" ht="30" customHeight="1">
      <c r="A641" s="8" t="s">
        <v>515</v>
      </c>
      <c r="B641" s="8" t="s">
        <v>52</v>
      </c>
      <c r="C641" s="8" t="s">
        <v>52</v>
      </c>
      <c r="D641" s="9"/>
      <c r="E641" s="13"/>
      <c r="F641" s="14">
        <f>TRUNC(SUMIF(N631:N640, N630, F631:F640),0)</f>
        <v>217</v>
      </c>
      <c r="G641" s="13"/>
      <c r="H641" s="14">
        <f>TRUNC(SUMIF(N631:N640, N630, H631:H640),0)</f>
        <v>4675</v>
      </c>
      <c r="I641" s="13"/>
      <c r="J641" s="14">
        <f>TRUNC(SUMIF(N631:N640, N630, J631:J640),0)</f>
        <v>151</v>
      </c>
      <c r="K641" s="13"/>
      <c r="L641" s="14">
        <f>F641+H641+J641</f>
        <v>5043</v>
      </c>
      <c r="M641" s="8" t="s">
        <v>52</v>
      </c>
      <c r="N641" s="2" t="s">
        <v>79</v>
      </c>
      <c r="O641" s="2" t="s">
        <v>79</v>
      </c>
      <c r="P641" s="2" t="s">
        <v>52</v>
      </c>
      <c r="Q641" s="2" t="s">
        <v>52</v>
      </c>
      <c r="R641" s="2" t="s">
        <v>52</v>
      </c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2" t="s">
        <v>52</v>
      </c>
      <c r="AW641" s="2" t="s">
        <v>52</v>
      </c>
      <c r="AX641" s="2" t="s">
        <v>52</v>
      </c>
      <c r="AY641" s="2" t="s">
        <v>52</v>
      </c>
    </row>
    <row r="642" spans="1:51" ht="30" customHeight="1">
      <c r="A642" s="9"/>
      <c r="B642" s="9"/>
      <c r="C642" s="9"/>
      <c r="D642" s="9"/>
      <c r="E642" s="13"/>
      <c r="F642" s="14"/>
      <c r="G642" s="13"/>
      <c r="H642" s="14"/>
      <c r="I642" s="13"/>
      <c r="J642" s="14"/>
      <c r="K642" s="13"/>
      <c r="L642" s="14"/>
      <c r="M642" s="9"/>
    </row>
    <row r="643" spans="1:51" ht="30" customHeight="1">
      <c r="A643" s="154" t="s">
        <v>1391</v>
      </c>
      <c r="B643" s="154"/>
      <c r="C643" s="154"/>
      <c r="D643" s="154"/>
      <c r="E643" s="155"/>
      <c r="F643" s="156"/>
      <c r="G643" s="155"/>
      <c r="H643" s="156"/>
      <c r="I643" s="155"/>
      <c r="J643" s="156"/>
      <c r="K643" s="155"/>
      <c r="L643" s="156"/>
      <c r="M643" s="154"/>
      <c r="N643" s="1" t="s">
        <v>1346</v>
      </c>
    </row>
    <row r="644" spans="1:51" ht="30" customHeight="1">
      <c r="A644" s="8" t="s">
        <v>1378</v>
      </c>
      <c r="B644" s="8" t="s">
        <v>1379</v>
      </c>
      <c r="C644" s="8" t="s">
        <v>458</v>
      </c>
      <c r="D644" s="9">
        <v>2.7699999999999999E-3</v>
      </c>
      <c r="E644" s="13">
        <f>단가대비표!O20</f>
        <v>11270</v>
      </c>
      <c r="F644" s="14">
        <f t="shared" ref="F644:F653" si="118">TRUNC(E644*D644,1)</f>
        <v>31.2</v>
      </c>
      <c r="G644" s="13">
        <f>단가대비표!P20</f>
        <v>0</v>
      </c>
      <c r="H644" s="14">
        <f t="shared" ref="H644:H653" si="119">TRUNC(G644*D644,1)</f>
        <v>0</v>
      </c>
      <c r="I644" s="13">
        <f>단가대비표!V20</f>
        <v>0</v>
      </c>
      <c r="J644" s="14">
        <f t="shared" ref="J644:J653" si="120">TRUNC(I644*D644,1)</f>
        <v>0</v>
      </c>
      <c r="K644" s="13">
        <f t="shared" ref="K644:K653" si="121">TRUNC(E644+G644+I644,1)</f>
        <v>11270</v>
      </c>
      <c r="L644" s="14">
        <f t="shared" ref="L644:L653" si="122">TRUNC(F644+H644+J644,1)</f>
        <v>31.2</v>
      </c>
      <c r="M644" s="8" t="s">
        <v>52</v>
      </c>
      <c r="N644" s="2" t="s">
        <v>1346</v>
      </c>
      <c r="O644" s="2" t="s">
        <v>1380</v>
      </c>
      <c r="P644" s="2" t="s">
        <v>64</v>
      </c>
      <c r="Q644" s="2" t="s">
        <v>64</v>
      </c>
      <c r="R644" s="2" t="s">
        <v>63</v>
      </c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2" t="s">
        <v>52</v>
      </c>
      <c r="AW644" s="2" t="s">
        <v>1392</v>
      </c>
      <c r="AX644" s="2" t="s">
        <v>52</v>
      </c>
      <c r="AY644" s="2" t="s">
        <v>52</v>
      </c>
    </row>
    <row r="645" spans="1:51" ht="30" customHeight="1">
      <c r="A645" s="8" t="s">
        <v>1233</v>
      </c>
      <c r="B645" s="8" t="s">
        <v>1234</v>
      </c>
      <c r="C645" s="8" t="s">
        <v>729</v>
      </c>
      <c r="D645" s="9">
        <v>0.94499999999999995</v>
      </c>
      <c r="E645" s="13">
        <f>단가대비표!O15</f>
        <v>2.2200000000000002</v>
      </c>
      <c r="F645" s="14">
        <f t="shared" si="118"/>
        <v>2</v>
      </c>
      <c r="G645" s="13">
        <f>단가대비표!P15</f>
        <v>0</v>
      </c>
      <c r="H645" s="14">
        <f t="shared" si="119"/>
        <v>0</v>
      </c>
      <c r="I645" s="13">
        <f>단가대비표!V15</f>
        <v>0</v>
      </c>
      <c r="J645" s="14">
        <f t="shared" si="120"/>
        <v>0</v>
      </c>
      <c r="K645" s="13">
        <f t="shared" si="121"/>
        <v>2.2000000000000002</v>
      </c>
      <c r="L645" s="14">
        <f t="shared" si="122"/>
        <v>2</v>
      </c>
      <c r="M645" s="8" t="s">
        <v>1235</v>
      </c>
      <c r="N645" s="2" t="s">
        <v>1346</v>
      </c>
      <c r="O645" s="2" t="s">
        <v>1236</v>
      </c>
      <c r="P645" s="2" t="s">
        <v>64</v>
      </c>
      <c r="Q645" s="2" t="s">
        <v>64</v>
      </c>
      <c r="R645" s="2" t="s">
        <v>63</v>
      </c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2" t="s">
        <v>52</v>
      </c>
      <c r="AW645" s="2" t="s">
        <v>1393</v>
      </c>
      <c r="AX645" s="2" t="s">
        <v>52</v>
      </c>
      <c r="AY645" s="2" t="s">
        <v>52</v>
      </c>
    </row>
    <row r="646" spans="1:51" ht="30" customHeight="1">
      <c r="A646" s="8" t="s">
        <v>1238</v>
      </c>
      <c r="B646" s="8" t="s">
        <v>1239</v>
      </c>
      <c r="C646" s="8" t="s">
        <v>458</v>
      </c>
      <c r="D646" s="9">
        <v>4.0000000000000002E-4</v>
      </c>
      <c r="E646" s="13">
        <f>단가대비표!O18</f>
        <v>12042</v>
      </c>
      <c r="F646" s="14">
        <f t="shared" si="118"/>
        <v>4.8</v>
      </c>
      <c r="G646" s="13">
        <f>단가대비표!P18</f>
        <v>0</v>
      </c>
      <c r="H646" s="14">
        <f t="shared" si="119"/>
        <v>0</v>
      </c>
      <c r="I646" s="13">
        <f>단가대비표!V18</f>
        <v>0</v>
      </c>
      <c r="J646" s="14">
        <f t="shared" si="120"/>
        <v>0</v>
      </c>
      <c r="K646" s="13">
        <f t="shared" si="121"/>
        <v>12042</v>
      </c>
      <c r="L646" s="14">
        <f t="shared" si="122"/>
        <v>4.8</v>
      </c>
      <c r="M646" s="8" t="s">
        <v>52</v>
      </c>
      <c r="N646" s="2" t="s">
        <v>1346</v>
      </c>
      <c r="O646" s="2" t="s">
        <v>1240</v>
      </c>
      <c r="P646" s="2" t="s">
        <v>64</v>
      </c>
      <c r="Q646" s="2" t="s">
        <v>64</v>
      </c>
      <c r="R646" s="2" t="s">
        <v>63</v>
      </c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2" t="s">
        <v>52</v>
      </c>
      <c r="AW646" s="2" t="s">
        <v>1394</v>
      </c>
      <c r="AX646" s="2" t="s">
        <v>52</v>
      </c>
      <c r="AY646" s="2" t="s">
        <v>52</v>
      </c>
    </row>
    <row r="647" spans="1:51" ht="30" customHeight="1">
      <c r="A647" s="8" t="s">
        <v>1074</v>
      </c>
      <c r="B647" s="8" t="s">
        <v>1075</v>
      </c>
      <c r="C647" s="8" t="s">
        <v>985</v>
      </c>
      <c r="D647" s="9">
        <v>3.1199999999999999E-3</v>
      </c>
      <c r="E647" s="13">
        <f>일위대가목록!F65</f>
        <v>0</v>
      </c>
      <c r="F647" s="14">
        <f t="shared" si="118"/>
        <v>0</v>
      </c>
      <c r="G647" s="13">
        <f>일위대가목록!H65</f>
        <v>0</v>
      </c>
      <c r="H647" s="14">
        <f t="shared" si="119"/>
        <v>0</v>
      </c>
      <c r="I647" s="13">
        <f>일위대가목록!J65</f>
        <v>137</v>
      </c>
      <c r="J647" s="14">
        <f t="shared" si="120"/>
        <v>0.4</v>
      </c>
      <c r="K647" s="13">
        <f t="shared" si="121"/>
        <v>137</v>
      </c>
      <c r="L647" s="14">
        <f t="shared" si="122"/>
        <v>0.4</v>
      </c>
      <c r="M647" s="8" t="s">
        <v>1076</v>
      </c>
      <c r="N647" s="2" t="s">
        <v>1346</v>
      </c>
      <c r="O647" s="2" t="s">
        <v>1077</v>
      </c>
      <c r="P647" s="2" t="s">
        <v>63</v>
      </c>
      <c r="Q647" s="2" t="s">
        <v>64</v>
      </c>
      <c r="R647" s="2" t="s">
        <v>64</v>
      </c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2" t="s">
        <v>52</v>
      </c>
      <c r="AW647" s="2" t="s">
        <v>1395</v>
      </c>
      <c r="AX647" s="2" t="s">
        <v>52</v>
      </c>
      <c r="AY647" s="2" t="s">
        <v>52</v>
      </c>
    </row>
    <row r="648" spans="1:51" ht="30" customHeight="1">
      <c r="A648" s="8" t="s">
        <v>518</v>
      </c>
      <c r="B648" s="8" t="s">
        <v>1062</v>
      </c>
      <c r="C648" s="8" t="s">
        <v>1063</v>
      </c>
      <c r="D648" s="9">
        <v>1.89E-2</v>
      </c>
      <c r="E648" s="13">
        <f>단가대비표!O102</f>
        <v>0</v>
      </c>
      <c r="F648" s="14">
        <f t="shared" si="118"/>
        <v>0</v>
      </c>
      <c r="G648" s="13">
        <f>단가대비표!P102</f>
        <v>0</v>
      </c>
      <c r="H648" s="14">
        <f t="shared" si="119"/>
        <v>0</v>
      </c>
      <c r="I648" s="13">
        <f>단가대비표!V102</f>
        <v>87</v>
      </c>
      <c r="J648" s="14">
        <f t="shared" si="120"/>
        <v>1.6</v>
      </c>
      <c r="K648" s="13">
        <f t="shared" si="121"/>
        <v>87</v>
      </c>
      <c r="L648" s="14">
        <f t="shared" si="122"/>
        <v>1.6</v>
      </c>
      <c r="M648" s="8" t="s">
        <v>52</v>
      </c>
      <c r="N648" s="2" t="s">
        <v>1346</v>
      </c>
      <c r="O648" s="2" t="s">
        <v>1064</v>
      </c>
      <c r="P648" s="2" t="s">
        <v>64</v>
      </c>
      <c r="Q648" s="2" t="s">
        <v>64</v>
      </c>
      <c r="R648" s="2" t="s">
        <v>63</v>
      </c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2" t="s">
        <v>52</v>
      </c>
      <c r="AW648" s="2" t="s">
        <v>1396</v>
      </c>
      <c r="AX648" s="2" t="s">
        <v>52</v>
      </c>
      <c r="AY648" s="2" t="s">
        <v>52</v>
      </c>
    </row>
    <row r="649" spans="1:51" ht="30" customHeight="1">
      <c r="A649" s="8" t="s">
        <v>1359</v>
      </c>
      <c r="B649" s="8" t="s">
        <v>577</v>
      </c>
      <c r="C649" s="8" t="s">
        <v>527</v>
      </c>
      <c r="D649" s="9">
        <v>5.8500000000000002E-3</v>
      </c>
      <c r="E649" s="13">
        <f>단가대비표!O110</f>
        <v>0</v>
      </c>
      <c r="F649" s="14">
        <f t="shared" si="118"/>
        <v>0</v>
      </c>
      <c r="G649" s="13">
        <f>단가대비표!P110</f>
        <v>183489</v>
      </c>
      <c r="H649" s="14">
        <f t="shared" si="119"/>
        <v>1073.4000000000001</v>
      </c>
      <c r="I649" s="13">
        <f>단가대비표!V110</f>
        <v>0</v>
      </c>
      <c r="J649" s="14">
        <f t="shared" si="120"/>
        <v>0</v>
      </c>
      <c r="K649" s="13">
        <f t="shared" si="121"/>
        <v>183489</v>
      </c>
      <c r="L649" s="14">
        <f t="shared" si="122"/>
        <v>1073.4000000000001</v>
      </c>
      <c r="M649" s="8" t="s">
        <v>52</v>
      </c>
      <c r="N649" s="2" t="s">
        <v>1346</v>
      </c>
      <c r="O649" s="2" t="s">
        <v>1360</v>
      </c>
      <c r="P649" s="2" t="s">
        <v>64</v>
      </c>
      <c r="Q649" s="2" t="s">
        <v>64</v>
      </c>
      <c r="R649" s="2" t="s">
        <v>63</v>
      </c>
      <c r="S649" s="3"/>
      <c r="T649" s="3"/>
      <c r="U649" s="3"/>
      <c r="V649" s="3">
        <v>1</v>
      </c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2" t="s">
        <v>52</v>
      </c>
      <c r="AW649" s="2" t="s">
        <v>1397</v>
      </c>
      <c r="AX649" s="2" t="s">
        <v>52</v>
      </c>
      <c r="AY649" s="2" t="s">
        <v>52</v>
      </c>
    </row>
    <row r="650" spans="1:51" ht="30" customHeight="1">
      <c r="A650" s="8" t="s">
        <v>525</v>
      </c>
      <c r="B650" s="8" t="s">
        <v>526</v>
      </c>
      <c r="C650" s="8" t="s">
        <v>527</v>
      </c>
      <c r="D650" s="9">
        <v>1E-4</v>
      </c>
      <c r="E650" s="13">
        <f>단가대비표!O104</f>
        <v>0</v>
      </c>
      <c r="F650" s="14">
        <f t="shared" si="118"/>
        <v>0</v>
      </c>
      <c r="G650" s="13">
        <f>단가대비표!P104</f>
        <v>138290</v>
      </c>
      <c r="H650" s="14">
        <f t="shared" si="119"/>
        <v>13.8</v>
      </c>
      <c r="I650" s="13">
        <f>단가대비표!V104</f>
        <v>0</v>
      </c>
      <c r="J650" s="14">
        <f t="shared" si="120"/>
        <v>0</v>
      </c>
      <c r="K650" s="13">
        <f t="shared" si="121"/>
        <v>138290</v>
      </c>
      <c r="L650" s="14">
        <f t="shared" si="122"/>
        <v>13.8</v>
      </c>
      <c r="M650" s="8" t="s">
        <v>52</v>
      </c>
      <c r="N650" s="2" t="s">
        <v>1346</v>
      </c>
      <c r="O650" s="2" t="s">
        <v>528</v>
      </c>
      <c r="P650" s="2" t="s">
        <v>64</v>
      </c>
      <c r="Q650" s="2" t="s">
        <v>64</v>
      </c>
      <c r="R650" s="2" t="s">
        <v>63</v>
      </c>
      <c r="S650" s="3"/>
      <c r="T650" s="3"/>
      <c r="U650" s="3"/>
      <c r="V650" s="3">
        <v>1</v>
      </c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2" t="s">
        <v>52</v>
      </c>
      <c r="AW650" s="2" t="s">
        <v>1398</v>
      </c>
      <c r="AX650" s="2" t="s">
        <v>52</v>
      </c>
      <c r="AY650" s="2" t="s">
        <v>52</v>
      </c>
    </row>
    <row r="651" spans="1:51" ht="30" customHeight="1">
      <c r="A651" s="8" t="s">
        <v>1070</v>
      </c>
      <c r="B651" s="8" t="s">
        <v>577</v>
      </c>
      <c r="C651" s="8" t="s">
        <v>527</v>
      </c>
      <c r="D651" s="9">
        <v>3.8999999999999999E-4</v>
      </c>
      <c r="E651" s="13">
        <f>단가대비표!O112</f>
        <v>0</v>
      </c>
      <c r="F651" s="14">
        <f t="shared" si="118"/>
        <v>0</v>
      </c>
      <c r="G651" s="13">
        <f>단가대비표!P112</f>
        <v>223094</v>
      </c>
      <c r="H651" s="14">
        <f t="shared" si="119"/>
        <v>87</v>
      </c>
      <c r="I651" s="13">
        <f>단가대비표!V112</f>
        <v>0</v>
      </c>
      <c r="J651" s="14">
        <f t="shared" si="120"/>
        <v>0</v>
      </c>
      <c r="K651" s="13">
        <f t="shared" si="121"/>
        <v>223094</v>
      </c>
      <c r="L651" s="14">
        <f t="shared" si="122"/>
        <v>87</v>
      </c>
      <c r="M651" s="8" t="s">
        <v>52</v>
      </c>
      <c r="N651" s="2" t="s">
        <v>1346</v>
      </c>
      <c r="O651" s="2" t="s">
        <v>1071</v>
      </c>
      <c r="P651" s="2" t="s">
        <v>64</v>
      </c>
      <c r="Q651" s="2" t="s">
        <v>64</v>
      </c>
      <c r="R651" s="2" t="s">
        <v>63</v>
      </c>
      <c r="S651" s="3"/>
      <c r="T651" s="3"/>
      <c r="U651" s="3"/>
      <c r="V651" s="3">
        <v>1</v>
      </c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2" t="s">
        <v>52</v>
      </c>
      <c r="AW651" s="2" t="s">
        <v>1399</v>
      </c>
      <c r="AX651" s="2" t="s">
        <v>52</v>
      </c>
      <c r="AY651" s="2" t="s">
        <v>52</v>
      </c>
    </row>
    <row r="652" spans="1:51" ht="30" customHeight="1">
      <c r="A652" s="8" t="s">
        <v>544</v>
      </c>
      <c r="B652" s="8" t="s">
        <v>526</v>
      </c>
      <c r="C652" s="8" t="s">
        <v>527</v>
      </c>
      <c r="D652" s="9">
        <v>1.1E-4</v>
      </c>
      <c r="E652" s="13">
        <f>단가대비표!O105</f>
        <v>0</v>
      </c>
      <c r="F652" s="14">
        <f t="shared" si="118"/>
        <v>0</v>
      </c>
      <c r="G652" s="13">
        <f>단가대비표!P105</f>
        <v>166063</v>
      </c>
      <c r="H652" s="14">
        <f t="shared" si="119"/>
        <v>18.2</v>
      </c>
      <c r="I652" s="13">
        <f>단가대비표!V105</f>
        <v>0</v>
      </c>
      <c r="J652" s="14">
        <f t="shared" si="120"/>
        <v>0</v>
      </c>
      <c r="K652" s="13">
        <f t="shared" si="121"/>
        <v>166063</v>
      </c>
      <c r="L652" s="14">
        <f t="shared" si="122"/>
        <v>18.2</v>
      </c>
      <c r="M652" s="8" t="s">
        <v>52</v>
      </c>
      <c r="N652" s="2" t="s">
        <v>1346</v>
      </c>
      <c r="O652" s="2" t="s">
        <v>545</v>
      </c>
      <c r="P652" s="2" t="s">
        <v>64</v>
      </c>
      <c r="Q652" s="2" t="s">
        <v>64</v>
      </c>
      <c r="R652" s="2" t="s">
        <v>63</v>
      </c>
      <c r="S652" s="3"/>
      <c r="T652" s="3"/>
      <c r="U652" s="3"/>
      <c r="V652" s="3">
        <v>1</v>
      </c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2" t="s">
        <v>52</v>
      </c>
      <c r="AW652" s="2" t="s">
        <v>1400</v>
      </c>
      <c r="AX652" s="2" t="s">
        <v>52</v>
      </c>
      <c r="AY652" s="2" t="s">
        <v>52</v>
      </c>
    </row>
    <row r="653" spans="1:51" ht="30" customHeight="1">
      <c r="A653" s="8" t="s">
        <v>538</v>
      </c>
      <c r="B653" s="8" t="s">
        <v>547</v>
      </c>
      <c r="C653" s="8" t="s">
        <v>372</v>
      </c>
      <c r="D653" s="9">
        <v>1</v>
      </c>
      <c r="E653" s="13">
        <v>0</v>
      </c>
      <c r="F653" s="14">
        <f t="shared" si="118"/>
        <v>0</v>
      </c>
      <c r="G653" s="13">
        <v>0</v>
      </c>
      <c r="H653" s="14">
        <f t="shared" si="119"/>
        <v>0</v>
      </c>
      <c r="I653" s="13">
        <f>TRUNC(SUMIF(V644:V653, RIGHTB(O653, 1), H644:H653)*U653, 2)</f>
        <v>35.770000000000003</v>
      </c>
      <c r="J653" s="14">
        <f t="shared" si="120"/>
        <v>35.700000000000003</v>
      </c>
      <c r="K653" s="13">
        <f t="shared" si="121"/>
        <v>35.700000000000003</v>
      </c>
      <c r="L653" s="14">
        <f t="shared" si="122"/>
        <v>35.700000000000003</v>
      </c>
      <c r="M653" s="8" t="s">
        <v>52</v>
      </c>
      <c r="N653" s="2" t="s">
        <v>1346</v>
      </c>
      <c r="O653" s="2" t="s">
        <v>540</v>
      </c>
      <c r="P653" s="2" t="s">
        <v>64</v>
      </c>
      <c r="Q653" s="2" t="s">
        <v>64</v>
      </c>
      <c r="R653" s="2" t="s">
        <v>64</v>
      </c>
      <c r="S653" s="3">
        <v>1</v>
      </c>
      <c r="T653" s="3">
        <v>2</v>
      </c>
      <c r="U653" s="3">
        <v>0.03</v>
      </c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2" t="s">
        <v>52</v>
      </c>
      <c r="AW653" s="2" t="s">
        <v>1401</v>
      </c>
      <c r="AX653" s="2" t="s">
        <v>52</v>
      </c>
      <c r="AY653" s="2" t="s">
        <v>52</v>
      </c>
    </row>
    <row r="654" spans="1:51" ht="30" customHeight="1">
      <c r="A654" s="8" t="s">
        <v>515</v>
      </c>
      <c r="B654" s="8" t="s">
        <v>52</v>
      </c>
      <c r="C654" s="8" t="s">
        <v>52</v>
      </c>
      <c r="D654" s="9"/>
      <c r="E654" s="13"/>
      <c r="F654" s="14">
        <f>TRUNC(SUMIF(N644:N653, N643, F644:F653),0)</f>
        <v>38</v>
      </c>
      <c r="G654" s="13"/>
      <c r="H654" s="14">
        <f>TRUNC(SUMIF(N644:N653, N643, H644:H653),0)</f>
        <v>1192</v>
      </c>
      <c r="I654" s="13"/>
      <c r="J654" s="14">
        <f>TRUNC(SUMIF(N644:N653, N643, J644:J653),0)</f>
        <v>37</v>
      </c>
      <c r="K654" s="13"/>
      <c r="L654" s="14">
        <f>F654+H654+J654</f>
        <v>1267</v>
      </c>
      <c r="M654" s="8" t="s">
        <v>52</v>
      </c>
      <c r="N654" s="2" t="s">
        <v>79</v>
      </c>
      <c r="O654" s="2" t="s">
        <v>79</v>
      </c>
      <c r="P654" s="2" t="s">
        <v>52</v>
      </c>
      <c r="Q654" s="2" t="s">
        <v>52</v>
      </c>
      <c r="R654" s="2" t="s">
        <v>52</v>
      </c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2" t="s">
        <v>52</v>
      </c>
      <c r="AW654" s="2" t="s">
        <v>52</v>
      </c>
      <c r="AX654" s="2" t="s">
        <v>52</v>
      </c>
      <c r="AY654" s="2" t="s">
        <v>52</v>
      </c>
    </row>
    <row r="655" spans="1:51" ht="30" customHeight="1">
      <c r="A655" s="9"/>
      <c r="B655" s="9"/>
      <c r="C655" s="9"/>
      <c r="D655" s="9"/>
      <c r="E655" s="13"/>
      <c r="F655" s="14"/>
      <c r="G655" s="13"/>
      <c r="H655" s="14"/>
      <c r="I655" s="13"/>
      <c r="J655" s="14"/>
      <c r="K655" s="13"/>
      <c r="L655" s="14"/>
      <c r="M655" s="9"/>
    </row>
    <row r="656" spans="1:51" ht="30" customHeight="1">
      <c r="A656" s="154" t="s">
        <v>1402</v>
      </c>
      <c r="B656" s="154"/>
      <c r="C656" s="154"/>
      <c r="D656" s="154"/>
      <c r="E656" s="155"/>
      <c r="F656" s="156"/>
      <c r="G656" s="155"/>
      <c r="H656" s="156"/>
      <c r="I656" s="155"/>
      <c r="J656" s="156"/>
      <c r="K656" s="155"/>
      <c r="L656" s="156"/>
      <c r="M656" s="154"/>
      <c r="N656" s="1" t="s">
        <v>807</v>
      </c>
    </row>
    <row r="657" spans="1:52" ht="30" customHeight="1">
      <c r="A657" s="8" t="s">
        <v>544</v>
      </c>
      <c r="B657" s="8" t="s">
        <v>526</v>
      </c>
      <c r="C657" s="8" t="s">
        <v>527</v>
      </c>
      <c r="D657" s="9">
        <v>6.0000000000000001E-3</v>
      </c>
      <c r="E657" s="13">
        <f>단가대비표!O105</f>
        <v>0</v>
      </c>
      <c r="F657" s="14">
        <f>TRUNC(E657*D657,1)</f>
        <v>0</v>
      </c>
      <c r="G657" s="13">
        <f>단가대비표!P105</f>
        <v>166063</v>
      </c>
      <c r="H657" s="14">
        <f>TRUNC(G657*D657,1)</f>
        <v>996.3</v>
      </c>
      <c r="I657" s="13">
        <f>단가대비표!V105</f>
        <v>0</v>
      </c>
      <c r="J657" s="14">
        <f>TRUNC(I657*D657,1)</f>
        <v>0</v>
      </c>
      <c r="K657" s="13">
        <f>TRUNC(E657+G657+I657,1)</f>
        <v>166063</v>
      </c>
      <c r="L657" s="14">
        <f>TRUNC(F657+H657+J657,1)</f>
        <v>996.3</v>
      </c>
      <c r="M657" s="8" t="s">
        <v>52</v>
      </c>
      <c r="N657" s="2" t="s">
        <v>807</v>
      </c>
      <c r="O657" s="2" t="s">
        <v>545</v>
      </c>
      <c r="P657" s="2" t="s">
        <v>64</v>
      </c>
      <c r="Q657" s="2" t="s">
        <v>64</v>
      </c>
      <c r="R657" s="2" t="s">
        <v>63</v>
      </c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2" t="s">
        <v>52</v>
      </c>
      <c r="AW657" s="2" t="s">
        <v>1403</v>
      </c>
      <c r="AX657" s="2" t="s">
        <v>52</v>
      </c>
      <c r="AY657" s="2" t="s">
        <v>52</v>
      </c>
    </row>
    <row r="658" spans="1:52" ht="30" customHeight="1">
      <c r="A658" s="8" t="s">
        <v>515</v>
      </c>
      <c r="B658" s="8" t="s">
        <v>52</v>
      </c>
      <c r="C658" s="8" t="s">
        <v>52</v>
      </c>
      <c r="D658" s="9"/>
      <c r="E658" s="13"/>
      <c r="F658" s="14">
        <f>TRUNC(SUMIF(N657:N657, N656, F657:F657),0)</f>
        <v>0</v>
      </c>
      <c r="G658" s="13"/>
      <c r="H658" s="14">
        <f>TRUNC(SUMIF(N657:N657, N656, H657:H657),0)</f>
        <v>996</v>
      </c>
      <c r="I658" s="13"/>
      <c r="J658" s="14">
        <f>TRUNC(SUMIF(N657:N657, N656, J657:J657),0)</f>
        <v>0</v>
      </c>
      <c r="K658" s="13"/>
      <c r="L658" s="14">
        <f>F658+H658+J658</f>
        <v>996</v>
      </c>
      <c r="M658" s="8" t="s">
        <v>52</v>
      </c>
      <c r="N658" s="2" t="s">
        <v>79</v>
      </c>
      <c r="O658" s="2" t="s">
        <v>79</v>
      </c>
      <c r="P658" s="2" t="s">
        <v>52</v>
      </c>
      <c r="Q658" s="2" t="s">
        <v>52</v>
      </c>
      <c r="R658" s="2" t="s">
        <v>52</v>
      </c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2" t="s">
        <v>52</v>
      </c>
      <c r="AW658" s="2" t="s">
        <v>52</v>
      </c>
      <c r="AX658" s="2" t="s">
        <v>52</v>
      </c>
      <c r="AY658" s="2" t="s">
        <v>52</v>
      </c>
    </row>
    <row r="659" spans="1:52" ht="30" customHeight="1">
      <c r="A659" s="9"/>
      <c r="B659" s="9"/>
      <c r="C659" s="9"/>
      <c r="D659" s="9"/>
      <c r="E659" s="13"/>
      <c r="F659" s="14"/>
      <c r="G659" s="13"/>
      <c r="H659" s="14"/>
      <c r="I659" s="13"/>
      <c r="J659" s="14"/>
      <c r="K659" s="13"/>
      <c r="L659" s="14"/>
      <c r="M659" s="9"/>
    </row>
    <row r="660" spans="1:52" ht="30" customHeight="1">
      <c r="A660" s="157" t="s">
        <v>1404</v>
      </c>
      <c r="B660" s="157"/>
      <c r="C660" s="157"/>
      <c r="D660" s="157"/>
      <c r="E660" s="158"/>
      <c r="F660" s="159"/>
      <c r="G660" s="158"/>
      <c r="H660" s="159"/>
      <c r="I660" s="158"/>
      <c r="J660" s="159"/>
      <c r="K660" s="158"/>
      <c r="L660" s="159"/>
      <c r="M660" s="157"/>
      <c r="N660" s="1" t="s">
        <v>850</v>
      </c>
      <c r="AZ660" t="s">
        <v>1906</v>
      </c>
    </row>
    <row r="661" spans="1:52" ht="30" customHeight="1">
      <c r="A661" s="8" t="s">
        <v>1406</v>
      </c>
      <c r="B661" s="8" t="s">
        <v>577</v>
      </c>
      <c r="C661" s="8" t="s">
        <v>527</v>
      </c>
      <c r="D661" s="100">
        <v>0</v>
      </c>
      <c r="E661" s="13">
        <f>단가대비표!O123</f>
        <v>0</v>
      </c>
      <c r="F661" s="14">
        <f>TRUNC(E661*D661,1)</f>
        <v>0</v>
      </c>
      <c r="G661" s="13">
        <f>단가대비표!P123</f>
        <v>203246</v>
      </c>
      <c r="H661" s="14">
        <f>TRUNC(G661*D661,1)</f>
        <v>0</v>
      </c>
      <c r="I661" s="13">
        <f>단가대비표!V123</f>
        <v>0</v>
      </c>
      <c r="J661" s="14">
        <f>TRUNC(I661*D661,1)</f>
        <v>0</v>
      </c>
      <c r="K661" s="13">
        <f>TRUNC(E661+G661+I661,1)</f>
        <v>203246</v>
      </c>
      <c r="L661" s="14">
        <f>TRUNC(F661+H661+J661,1)</f>
        <v>0</v>
      </c>
      <c r="M661" s="8" t="s">
        <v>52</v>
      </c>
      <c r="N661" s="2" t="s">
        <v>850</v>
      </c>
      <c r="O661" s="2" t="s">
        <v>1407</v>
      </c>
      <c r="P661" s="2" t="s">
        <v>64</v>
      </c>
      <c r="Q661" s="2" t="s">
        <v>64</v>
      </c>
      <c r="R661" s="2" t="s">
        <v>63</v>
      </c>
      <c r="S661" s="3"/>
      <c r="T661" s="3"/>
      <c r="U661" s="3"/>
      <c r="V661" s="3">
        <v>1</v>
      </c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2" t="s">
        <v>52</v>
      </c>
      <c r="AW661" s="2" t="s">
        <v>1408</v>
      </c>
      <c r="AX661" s="2" t="s">
        <v>52</v>
      </c>
      <c r="AY661" s="2" t="s">
        <v>52</v>
      </c>
      <c r="AZ661">
        <v>3.5000000000000003E-2</v>
      </c>
    </row>
    <row r="662" spans="1:52" ht="30" customHeight="1">
      <c r="A662" s="8" t="s">
        <v>538</v>
      </c>
      <c r="B662" s="8" t="s">
        <v>1409</v>
      </c>
      <c r="C662" s="8" t="s">
        <v>372</v>
      </c>
      <c r="D662" s="100">
        <v>0</v>
      </c>
      <c r="E662" s="13">
        <v>0</v>
      </c>
      <c r="F662" s="14">
        <f>TRUNC(E662*D662,1)</f>
        <v>0</v>
      </c>
      <c r="G662" s="13">
        <v>0</v>
      </c>
      <c r="H662" s="14">
        <f>TRUNC(G662*D662,1)</f>
        <v>0</v>
      </c>
      <c r="I662" s="13">
        <f>TRUNC(SUMIF(V661:V662, RIGHTB(O662, 1), H661:H662)*U662, 2)</f>
        <v>0</v>
      </c>
      <c r="J662" s="14">
        <f>TRUNC(I662*D662,1)</f>
        <v>0</v>
      </c>
      <c r="K662" s="13">
        <f>TRUNC(E662+G662+I662,1)</f>
        <v>0</v>
      </c>
      <c r="L662" s="14">
        <f>TRUNC(F662+H662+J662,1)</f>
        <v>0</v>
      </c>
      <c r="M662" s="8" t="s">
        <v>52</v>
      </c>
      <c r="N662" s="2" t="s">
        <v>850</v>
      </c>
      <c r="O662" s="2" t="s">
        <v>540</v>
      </c>
      <c r="P662" s="2" t="s">
        <v>64</v>
      </c>
      <c r="Q662" s="2" t="s">
        <v>64</v>
      </c>
      <c r="R662" s="2" t="s">
        <v>64</v>
      </c>
      <c r="S662" s="3">
        <v>1</v>
      </c>
      <c r="T662" s="3">
        <v>2</v>
      </c>
      <c r="U662" s="3">
        <v>0.04</v>
      </c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2" t="s">
        <v>52</v>
      </c>
      <c r="AW662" s="2" t="s">
        <v>1410</v>
      </c>
      <c r="AX662" s="2" t="s">
        <v>52</v>
      </c>
      <c r="AY662" s="2" t="s">
        <v>52</v>
      </c>
      <c r="AZ662">
        <v>1</v>
      </c>
    </row>
    <row r="663" spans="1:52" ht="30" customHeight="1">
      <c r="A663" s="101" t="s">
        <v>1903</v>
      </c>
      <c r="B663" s="101" t="s">
        <v>1904</v>
      </c>
      <c r="C663" s="101" t="s">
        <v>1905</v>
      </c>
      <c r="D663" s="100">
        <v>1</v>
      </c>
      <c r="E663" s="102">
        <v>0</v>
      </c>
      <c r="F663" s="103">
        <f>TRUNC(E663*D663,1)</f>
        <v>0</v>
      </c>
      <c r="G663" s="102">
        <v>1294</v>
      </c>
      <c r="H663" s="103">
        <f>TRUNC(G663*D663,1)</f>
        <v>1294</v>
      </c>
      <c r="I663" s="102">
        <v>0</v>
      </c>
      <c r="J663" s="103">
        <f>TRUNC(I663*D663,1)</f>
        <v>0</v>
      </c>
      <c r="K663" s="102">
        <f t="shared" ref="K663:L663" si="123">TRUNC(E663+G663+I663,1)</f>
        <v>1294</v>
      </c>
      <c r="L663" s="103">
        <f t="shared" si="123"/>
        <v>1294</v>
      </c>
      <c r="M663" s="101"/>
      <c r="N663" s="2"/>
      <c r="O663" s="2"/>
      <c r="P663" s="2"/>
      <c r="Q663" s="2"/>
      <c r="R663" s="2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2"/>
      <c r="AW663" s="2"/>
      <c r="AX663" s="2"/>
      <c r="AY663" s="2"/>
    </row>
    <row r="664" spans="1:52" ht="30" customHeight="1">
      <c r="A664" s="8" t="s">
        <v>515</v>
      </c>
      <c r="B664" s="8" t="s">
        <v>52</v>
      </c>
      <c r="C664" s="8" t="s">
        <v>52</v>
      </c>
      <c r="D664" s="9"/>
      <c r="E664" s="13"/>
      <c r="F664" s="14">
        <f>TRUNC(SUM(F661:F663),0)</f>
        <v>0</v>
      </c>
      <c r="G664" s="13"/>
      <c r="H664" s="22">
        <f>TRUNC(SUM(H661:H663),0)</f>
        <v>1294</v>
      </c>
      <c r="I664" s="13"/>
      <c r="J664" s="22">
        <f>TRUNC(SUM(J661:J663),0)</f>
        <v>0</v>
      </c>
      <c r="K664" s="13"/>
      <c r="L664" s="14">
        <f>F664+H664+J664</f>
        <v>1294</v>
      </c>
      <c r="M664" s="8" t="s">
        <v>52</v>
      </c>
      <c r="N664" s="2" t="s">
        <v>79</v>
      </c>
      <c r="O664" s="2" t="s">
        <v>79</v>
      </c>
      <c r="P664" s="2" t="s">
        <v>52</v>
      </c>
      <c r="Q664" s="2" t="s">
        <v>52</v>
      </c>
      <c r="R664" s="2" t="s">
        <v>52</v>
      </c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2" t="s">
        <v>52</v>
      </c>
      <c r="AW664" s="2" t="s">
        <v>52</v>
      </c>
      <c r="AX664" s="2" t="s">
        <v>52</v>
      </c>
      <c r="AY664" s="2" t="s">
        <v>52</v>
      </c>
      <c r="AZ664" s="99">
        <v>7397</v>
      </c>
    </row>
    <row r="665" spans="1:52" ht="30" customHeight="1">
      <c r="A665" s="9"/>
      <c r="B665" s="9"/>
      <c r="C665" s="9"/>
      <c r="D665" s="9"/>
      <c r="E665" s="13"/>
      <c r="F665" s="14"/>
      <c r="G665" s="13"/>
      <c r="H665" s="14"/>
      <c r="I665" s="13"/>
      <c r="J665" s="14"/>
      <c r="K665" s="13"/>
      <c r="L665" s="14"/>
      <c r="M665" s="9"/>
    </row>
    <row r="666" spans="1:52" ht="30" customHeight="1">
      <c r="A666" s="154" t="s">
        <v>1411</v>
      </c>
      <c r="B666" s="154"/>
      <c r="C666" s="154"/>
      <c r="D666" s="154"/>
      <c r="E666" s="155"/>
      <c r="F666" s="156"/>
      <c r="G666" s="155"/>
      <c r="H666" s="156"/>
      <c r="I666" s="155"/>
      <c r="J666" s="156"/>
      <c r="K666" s="155"/>
      <c r="L666" s="156"/>
      <c r="M666" s="154"/>
      <c r="N666" s="1" t="s">
        <v>857</v>
      </c>
    </row>
    <row r="667" spans="1:52" ht="30" customHeight="1">
      <c r="A667" s="8" t="s">
        <v>861</v>
      </c>
      <c r="B667" s="8" t="s">
        <v>577</v>
      </c>
      <c r="C667" s="8" t="s">
        <v>527</v>
      </c>
      <c r="D667" s="9">
        <v>0.1</v>
      </c>
      <c r="E667" s="13">
        <f>단가대비표!O120</f>
        <v>0</v>
      </c>
      <c r="F667" s="14">
        <f>TRUNC(E667*D667,1)</f>
        <v>0</v>
      </c>
      <c r="G667" s="13">
        <f>단가대비표!P120</f>
        <v>216528</v>
      </c>
      <c r="H667" s="14">
        <f>TRUNC(G667*D667,1)</f>
        <v>21652.799999999999</v>
      </c>
      <c r="I667" s="13">
        <f>단가대비표!V120</f>
        <v>0</v>
      </c>
      <c r="J667" s="14">
        <f>TRUNC(I667*D667,1)</f>
        <v>0</v>
      </c>
      <c r="K667" s="13">
        <f t="shared" ref="K667:L669" si="124">TRUNC(E667+G667+I667,1)</f>
        <v>216528</v>
      </c>
      <c r="L667" s="14">
        <f t="shared" si="124"/>
        <v>21652.799999999999</v>
      </c>
      <c r="M667" s="8" t="s">
        <v>52</v>
      </c>
      <c r="N667" s="2" t="s">
        <v>857</v>
      </c>
      <c r="O667" s="2" t="s">
        <v>862</v>
      </c>
      <c r="P667" s="2" t="s">
        <v>64</v>
      </c>
      <c r="Q667" s="2" t="s">
        <v>64</v>
      </c>
      <c r="R667" s="2" t="s">
        <v>63</v>
      </c>
      <c r="S667" s="3"/>
      <c r="T667" s="3"/>
      <c r="U667" s="3"/>
      <c r="V667" s="3">
        <v>1</v>
      </c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2" t="s">
        <v>52</v>
      </c>
      <c r="AW667" s="2" t="s">
        <v>1412</v>
      </c>
      <c r="AX667" s="2" t="s">
        <v>52</v>
      </c>
      <c r="AY667" s="2" t="s">
        <v>52</v>
      </c>
    </row>
    <row r="668" spans="1:52" ht="30" customHeight="1">
      <c r="A668" s="8" t="s">
        <v>525</v>
      </c>
      <c r="B668" s="8" t="s">
        <v>526</v>
      </c>
      <c r="C668" s="8" t="s">
        <v>527</v>
      </c>
      <c r="D668" s="9">
        <v>0.05</v>
      </c>
      <c r="E668" s="13">
        <f>단가대비표!O104</f>
        <v>0</v>
      </c>
      <c r="F668" s="14">
        <f>TRUNC(E668*D668,1)</f>
        <v>0</v>
      </c>
      <c r="G668" s="13">
        <f>단가대비표!P104</f>
        <v>138290</v>
      </c>
      <c r="H668" s="14">
        <f>TRUNC(G668*D668,1)</f>
        <v>6914.5</v>
      </c>
      <c r="I668" s="13">
        <f>단가대비표!V104</f>
        <v>0</v>
      </c>
      <c r="J668" s="14">
        <f>TRUNC(I668*D668,1)</f>
        <v>0</v>
      </c>
      <c r="K668" s="13">
        <f t="shared" si="124"/>
        <v>138290</v>
      </c>
      <c r="L668" s="14">
        <f t="shared" si="124"/>
        <v>6914.5</v>
      </c>
      <c r="M668" s="8" t="s">
        <v>52</v>
      </c>
      <c r="N668" s="2" t="s">
        <v>857</v>
      </c>
      <c r="O668" s="2" t="s">
        <v>528</v>
      </c>
      <c r="P668" s="2" t="s">
        <v>64</v>
      </c>
      <c r="Q668" s="2" t="s">
        <v>64</v>
      </c>
      <c r="R668" s="2" t="s">
        <v>63</v>
      </c>
      <c r="S668" s="3"/>
      <c r="T668" s="3"/>
      <c r="U668" s="3"/>
      <c r="V668" s="3">
        <v>1</v>
      </c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2" t="s">
        <v>52</v>
      </c>
      <c r="AW668" s="2" t="s">
        <v>1413</v>
      </c>
      <c r="AX668" s="2" t="s">
        <v>52</v>
      </c>
      <c r="AY668" s="2" t="s">
        <v>52</v>
      </c>
    </row>
    <row r="669" spans="1:52" ht="30" customHeight="1">
      <c r="A669" s="8" t="s">
        <v>538</v>
      </c>
      <c r="B669" s="8" t="s">
        <v>539</v>
      </c>
      <c r="C669" s="8" t="s">
        <v>372</v>
      </c>
      <c r="D669" s="9">
        <v>1</v>
      </c>
      <c r="E669" s="13">
        <v>0</v>
      </c>
      <c r="F669" s="14">
        <f>TRUNC(E669*D669,1)</f>
        <v>0</v>
      </c>
      <c r="G669" s="13">
        <v>0</v>
      </c>
      <c r="H669" s="14">
        <f>TRUNC(G669*D669,1)</f>
        <v>0</v>
      </c>
      <c r="I669" s="13">
        <f>TRUNC(SUMIF(V667:V669, RIGHTB(O669, 1), H667:H669)*U669, 2)</f>
        <v>571.34</v>
      </c>
      <c r="J669" s="14">
        <f>TRUNC(I669*D669,1)</f>
        <v>571.29999999999995</v>
      </c>
      <c r="K669" s="13">
        <f t="shared" si="124"/>
        <v>571.29999999999995</v>
      </c>
      <c r="L669" s="14">
        <f t="shared" si="124"/>
        <v>571.29999999999995</v>
      </c>
      <c r="M669" s="8" t="s">
        <v>52</v>
      </c>
      <c r="N669" s="2" t="s">
        <v>857</v>
      </c>
      <c r="O669" s="2" t="s">
        <v>540</v>
      </c>
      <c r="P669" s="2" t="s">
        <v>64</v>
      </c>
      <c r="Q669" s="2" t="s">
        <v>64</v>
      </c>
      <c r="R669" s="2" t="s">
        <v>64</v>
      </c>
      <c r="S669" s="3">
        <v>1</v>
      </c>
      <c r="T669" s="3">
        <v>2</v>
      </c>
      <c r="U669" s="3">
        <v>0.02</v>
      </c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2" t="s">
        <v>52</v>
      </c>
      <c r="AW669" s="2" t="s">
        <v>1414</v>
      </c>
      <c r="AX669" s="2" t="s">
        <v>52</v>
      </c>
      <c r="AY669" s="2" t="s">
        <v>52</v>
      </c>
    </row>
    <row r="670" spans="1:52" ht="30" customHeight="1">
      <c r="A670" s="8" t="s">
        <v>515</v>
      </c>
      <c r="B670" s="8" t="s">
        <v>52</v>
      </c>
      <c r="C670" s="8" t="s">
        <v>52</v>
      </c>
      <c r="D670" s="9"/>
      <c r="E670" s="13"/>
      <c r="F670" s="14">
        <f>TRUNC(SUMIF(N667:N669, N666, F667:F669),0)</f>
        <v>0</v>
      </c>
      <c r="G670" s="13"/>
      <c r="H670" s="14">
        <f>TRUNC(SUMIF(N667:N669, N666, H667:H669),0)</f>
        <v>28567</v>
      </c>
      <c r="I670" s="13"/>
      <c r="J670" s="14">
        <f>TRUNC(SUMIF(N667:N669, N666, J667:J669),0)</f>
        <v>571</v>
      </c>
      <c r="K670" s="13"/>
      <c r="L670" s="14">
        <f>F670+H670+J670</f>
        <v>29138</v>
      </c>
      <c r="M670" s="8" t="s">
        <v>52</v>
      </c>
      <c r="N670" s="2" t="s">
        <v>79</v>
      </c>
      <c r="O670" s="2" t="s">
        <v>79</v>
      </c>
      <c r="P670" s="2" t="s">
        <v>52</v>
      </c>
      <c r="Q670" s="2" t="s">
        <v>52</v>
      </c>
      <c r="R670" s="2" t="s">
        <v>52</v>
      </c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2" t="s">
        <v>52</v>
      </c>
      <c r="AW670" s="2" t="s">
        <v>52</v>
      </c>
      <c r="AX670" s="2" t="s">
        <v>52</v>
      </c>
      <c r="AY670" s="2" t="s">
        <v>52</v>
      </c>
    </row>
    <row r="671" spans="1:52" ht="30" customHeight="1">
      <c r="A671" s="9"/>
      <c r="B671" s="9"/>
      <c r="C671" s="9"/>
      <c r="D671" s="9"/>
      <c r="E671" s="13"/>
      <c r="F671" s="14"/>
      <c r="G671" s="13"/>
      <c r="H671" s="14"/>
      <c r="I671" s="13"/>
      <c r="J671" s="14"/>
      <c r="K671" s="13"/>
      <c r="L671" s="14"/>
      <c r="M671" s="9"/>
    </row>
    <row r="672" spans="1:52" ht="30" customHeight="1">
      <c r="A672" s="154" t="s">
        <v>1415</v>
      </c>
      <c r="B672" s="154"/>
      <c r="C672" s="154"/>
      <c r="D672" s="154"/>
      <c r="E672" s="155"/>
      <c r="F672" s="156"/>
      <c r="G672" s="155"/>
      <c r="H672" s="156"/>
      <c r="I672" s="155"/>
      <c r="J672" s="156"/>
      <c r="K672" s="155"/>
      <c r="L672" s="156"/>
      <c r="M672" s="154"/>
      <c r="N672" s="1" t="s">
        <v>889</v>
      </c>
    </row>
    <row r="673" spans="1:53" ht="30" customHeight="1">
      <c r="A673" s="8" t="s">
        <v>912</v>
      </c>
      <c r="B673" s="8" t="s">
        <v>577</v>
      </c>
      <c r="C673" s="8" t="s">
        <v>527</v>
      </c>
      <c r="D673" s="9">
        <v>0.41499999999999998</v>
      </c>
      <c r="E673" s="13">
        <f>단가대비표!O117</f>
        <v>0</v>
      </c>
      <c r="F673" s="14">
        <f>TRUNC(E673*D673,1)</f>
        <v>0</v>
      </c>
      <c r="G673" s="13">
        <f>단가대비표!P117</f>
        <v>199140</v>
      </c>
      <c r="H673" s="14">
        <f>TRUNC(G673*D673,1)</f>
        <v>82643.100000000006</v>
      </c>
      <c r="I673" s="13">
        <f>단가대비표!V117</f>
        <v>0</v>
      </c>
      <c r="J673" s="14">
        <f>TRUNC(I673*D673,1)</f>
        <v>0</v>
      </c>
      <c r="K673" s="13">
        <f t="shared" ref="K673:L675" si="125">TRUNC(E673+G673+I673,1)</f>
        <v>199140</v>
      </c>
      <c r="L673" s="14">
        <f t="shared" si="125"/>
        <v>82643.100000000006</v>
      </c>
      <c r="M673" s="8" t="s">
        <v>52</v>
      </c>
      <c r="N673" s="2" t="s">
        <v>889</v>
      </c>
      <c r="O673" s="2" t="s">
        <v>913</v>
      </c>
      <c r="P673" s="2" t="s">
        <v>64</v>
      </c>
      <c r="Q673" s="2" t="s">
        <v>64</v>
      </c>
      <c r="R673" s="2" t="s">
        <v>63</v>
      </c>
      <c r="S673" s="3"/>
      <c r="T673" s="3"/>
      <c r="U673" s="3"/>
      <c r="V673" s="3">
        <v>1</v>
      </c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2" t="s">
        <v>52</v>
      </c>
      <c r="AW673" s="2" t="s">
        <v>1417</v>
      </c>
      <c r="AX673" s="2" t="s">
        <v>52</v>
      </c>
      <c r="AY673" s="2" t="s">
        <v>52</v>
      </c>
    </row>
    <row r="674" spans="1:53" ht="30" customHeight="1">
      <c r="A674" s="8" t="s">
        <v>525</v>
      </c>
      <c r="B674" s="8" t="s">
        <v>526</v>
      </c>
      <c r="C674" s="8" t="s">
        <v>527</v>
      </c>
      <c r="D674" s="9">
        <v>0.13200000000000001</v>
      </c>
      <c r="E674" s="13">
        <f>단가대비표!$O$104</f>
        <v>0</v>
      </c>
      <c r="F674" s="14">
        <f>TRUNC(E674*D674,1)</f>
        <v>0</v>
      </c>
      <c r="G674" s="13">
        <f>단가대비표!$P$104</f>
        <v>138290</v>
      </c>
      <c r="H674" s="14">
        <f>TRUNC(G674*D674,1)</f>
        <v>18254.2</v>
      </c>
      <c r="I674" s="13">
        <f>단가대비표!$V$104</f>
        <v>0</v>
      </c>
      <c r="J674" s="14">
        <f>TRUNC(I674*D674,1)</f>
        <v>0</v>
      </c>
      <c r="K674" s="13">
        <f t="shared" si="125"/>
        <v>138290</v>
      </c>
      <c r="L674" s="14">
        <f t="shared" si="125"/>
        <v>18254.2</v>
      </c>
      <c r="M674" s="8" t="s">
        <v>52</v>
      </c>
      <c r="N674" s="2" t="s">
        <v>889</v>
      </c>
      <c r="O674" s="2" t="s">
        <v>528</v>
      </c>
      <c r="P674" s="2" t="s">
        <v>64</v>
      </c>
      <c r="Q674" s="2" t="s">
        <v>64</v>
      </c>
      <c r="R674" s="2" t="s">
        <v>63</v>
      </c>
      <c r="S674" s="3"/>
      <c r="T674" s="3"/>
      <c r="U674" s="3"/>
      <c r="V674" s="3">
        <v>1</v>
      </c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2" t="s">
        <v>52</v>
      </c>
      <c r="AW674" s="2" t="s">
        <v>1418</v>
      </c>
      <c r="AX674" s="2" t="s">
        <v>52</v>
      </c>
      <c r="AY674" s="2" t="s">
        <v>52</v>
      </c>
    </row>
    <row r="675" spans="1:53" ht="30" customHeight="1">
      <c r="A675" s="8" t="s">
        <v>538</v>
      </c>
      <c r="B675" s="8" t="s">
        <v>539</v>
      </c>
      <c r="C675" s="8" t="s">
        <v>372</v>
      </c>
      <c r="D675" s="9">
        <v>1</v>
      </c>
      <c r="E675" s="13">
        <v>0</v>
      </c>
      <c r="F675" s="14">
        <f>TRUNC(E675*D675,1)</f>
        <v>0</v>
      </c>
      <c r="G675" s="13">
        <v>0</v>
      </c>
      <c r="H675" s="14">
        <f>TRUNC(G675*D675,1)</f>
        <v>0</v>
      </c>
      <c r="I675" s="13">
        <f>TRUNC(SUMIF(V673:V675, RIGHTB(O675, 1), H673:H675)*U675, 2)</f>
        <v>2017.94</v>
      </c>
      <c r="J675" s="14">
        <f>TRUNC(I675*D675,1)</f>
        <v>2017.9</v>
      </c>
      <c r="K675" s="13">
        <f t="shared" si="125"/>
        <v>2017.9</v>
      </c>
      <c r="L675" s="14">
        <f t="shared" si="125"/>
        <v>2017.9</v>
      </c>
      <c r="M675" s="8" t="s">
        <v>52</v>
      </c>
      <c r="N675" s="2" t="s">
        <v>889</v>
      </c>
      <c r="O675" s="2" t="s">
        <v>540</v>
      </c>
      <c r="P675" s="2" t="s">
        <v>64</v>
      </c>
      <c r="Q675" s="2" t="s">
        <v>64</v>
      </c>
      <c r="R675" s="2" t="s">
        <v>64</v>
      </c>
      <c r="S675" s="3">
        <v>1</v>
      </c>
      <c r="T675" s="3">
        <v>2</v>
      </c>
      <c r="U675" s="3">
        <v>0.02</v>
      </c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2" t="s">
        <v>52</v>
      </c>
      <c r="AW675" s="2" t="s">
        <v>1419</v>
      </c>
      <c r="AX675" s="2" t="s">
        <v>52</v>
      </c>
      <c r="AY675" s="2" t="s">
        <v>52</v>
      </c>
    </row>
    <row r="676" spans="1:53" ht="30" customHeight="1">
      <c r="A676" s="8" t="s">
        <v>515</v>
      </c>
      <c r="B676" s="8" t="s">
        <v>52</v>
      </c>
      <c r="C676" s="8" t="s">
        <v>52</v>
      </c>
      <c r="D676" s="9"/>
      <c r="E676" s="13"/>
      <c r="F676" s="14">
        <f>TRUNC(SUMIF(N673:N675, N672, F673:F675),0)</f>
        <v>0</v>
      </c>
      <c r="G676" s="13"/>
      <c r="H676" s="14">
        <f>TRUNC(SUMIF(N673:N675, N672, H673:H675),0)</f>
        <v>100897</v>
      </c>
      <c r="I676" s="13"/>
      <c r="J676" s="14">
        <f>TRUNC(SUMIF(N673:N675, N672, J673:J675),0)</f>
        <v>2017</v>
      </c>
      <c r="K676" s="13"/>
      <c r="L676" s="14">
        <f>F676+H676+J676</f>
        <v>102914</v>
      </c>
      <c r="M676" s="8" t="s">
        <v>52</v>
      </c>
      <c r="N676" s="2" t="s">
        <v>79</v>
      </c>
      <c r="O676" s="2" t="s">
        <v>79</v>
      </c>
      <c r="P676" s="2" t="s">
        <v>52</v>
      </c>
      <c r="Q676" s="2" t="s">
        <v>52</v>
      </c>
      <c r="R676" s="2" t="s">
        <v>52</v>
      </c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2" t="s">
        <v>52</v>
      </c>
      <c r="AW676" s="2" t="s">
        <v>52</v>
      </c>
      <c r="AX676" s="2" t="s">
        <v>52</v>
      </c>
      <c r="AY676" s="2" t="s">
        <v>52</v>
      </c>
    </row>
    <row r="677" spans="1:53" ht="30" customHeight="1">
      <c r="A677" s="9"/>
      <c r="B677" s="9"/>
      <c r="C677" s="9"/>
      <c r="D677" s="9"/>
      <c r="E677" s="13"/>
      <c r="F677" s="14"/>
      <c r="G677" s="13"/>
      <c r="H677" s="14"/>
      <c r="I677" s="13"/>
      <c r="J677" s="14"/>
      <c r="K677" s="13"/>
      <c r="L677" s="14"/>
      <c r="M677" s="9"/>
    </row>
    <row r="678" spans="1:53" ht="30" customHeight="1">
      <c r="A678" s="157" t="s">
        <v>1918</v>
      </c>
      <c r="B678" s="157"/>
      <c r="C678" s="157"/>
      <c r="D678" s="157"/>
      <c r="E678" s="158"/>
      <c r="F678" s="159"/>
      <c r="G678" s="158"/>
      <c r="H678" s="159"/>
      <c r="I678" s="158"/>
      <c r="J678" s="159"/>
      <c r="K678" s="158"/>
      <c r="L678" s="159"/>
      <c r="M678" s="157"/>
      <c r="N678" s="1" t="s">
        <v>929</v>
      </c>
    </row>
    <row r="679" spans="1:53" ht="30" customHeight="1">
      <c r="A679" s="8" t="s">
        <v>1113</v>
      </c>
      <c r="B679" s="8" t="s">
        <v>1420</v>
      </c>
      <c r="C679" s="8" t="s">
        <v>1421</v>
      </c>
      <c r="D679" s="9">
        <v>2.1749999999999998</v>
      </c>
      <c r="E679" s="13">
        <f>단가대비표!O32</f>
        <v>1552</v>
      </c>
      <c r="F679" s="14">
        <f t="shared" ref="F679:F687" si="126">TRUNC(E679*D679,1)</f>
        <v>3375.6</v>
      </c>
      <c r="G679" s="13">
        <f>단가대비표!P32</f>
        <v>0</v>
      </c>
      <c r="H679" s="14">
        <f t="shared" ref="H679:H687" si="127">TRUNC(G679*D679,1)</f>
        <v>0</v>
      </c>
      <c r="I679" s="13">
        <f>단가대비표!V32</f>
        <v>0</v>
      </c>
      <c r="J679" s="14">
        <f t="shared" ref="J679:J687" si="128">TRUNC(I679*D679,1)</f>
        <v>0</v>
      </c>
      <c r="K679" s="13">
        <f t="shared" ref="K679:K688" si="129">TRUNC(E679+G679+I679,1)</f>
        <v>1552</v>
      </c>
      <c r="L679" s="14">
        <f t="shared" ref="L679:L688" si="130">TRUNC(F679+H679+J679,1)</f>
        <v>3375.6</v>
      </c>
      <c r="M679" s="8" t="s">
        <v>52</v>
      </c>
      <c r="N679" s="2" t="s">
        <v>929</v>
      </c>
      <c r="O679" s="2" t="s">
        <v>1422</v>
      </c>
      <c r="P679" s="2" t="s">
        <v>64</v>
      </c>
      <c r="Q679" s="2" t="s">
        <v>64</v>
      </c>
      <c r="R679" s="2" t="s">
        <v>63</v>
      </c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2" t="s">
        <v>52</v>
      </c>
      <c r="AW679" s="2" t="s">
        <v>1423</v>
      </c>
      <c r="AX679" s="2" t="s">
        <v>52</v>
      </c>
      <c r="AY679" s="2" t="s">
        <v>52</v>
      </c>
    </row>
    <row r="680" spans="1:53" ht="30" customHeight="1">
      <c r="A680" s="8" t="s">
        <v>1424</v>
      </c>
      <c r="B680" s="8" t="s">
        <v>1425</v>
      </c>
      <c r="C680" s="8" t="s">
        <v>68</v>
      </c>
      <c r="D680" s="9">
        <v>1.05</v>
      </c>
      <c r="E680" s="13">
        <f>단가대비표!O11</f>
        <v>7709.62</v>
      </c>
      <c r="F680" s="14">
        <f t="shared" si="126"/>
        <v>8095.1</v>
      </c>
      <c r="G680" s="13">
        <f>단가대비표!P11</f>
        <v>0</v>
      </c>
      <c r="H680" s="14">
        <f t="shared" si="127"/>
        <v>0</v>
      </c>
      <c r="I680" s="13">
        <f>단가대비표!V11</f>
        <v>0</v>
      </c>
      <c r="J680" s="14">
        <f t="shared" si="128"/>
        <v>0</v>
      </c>
      <c r="K680" s="13">
        <f t="shared" si="129"/>
        <v>7709.6</v>
      </c>
      <c r="L680" s="14">
        <f t="shared" si="130"/>
        <v>8095.1</v>
      </c>
      <c r="M680" s="8" t="s">
        <v>52</v>
      </c>
      <c r="N680" s="2" t="s">
        <v>929</v>
      </c>
      <c r="O680" s="2" t="s">
        <v>1426</v>
      </c>
      <c r="P680" s="2" t="s">
        <v>64</v>
      </c>
      <c r="Q680" s="2" t="s">
        <v>64</v>
      </c>
      <c r="R680" s="2" t="s">
        <v>63</v>
      </c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2" t="s">
        <v>52</v>
      </c>
      <c r="AW680" s="2" t="s">
        <v>1427</v>
      </c>
      <c r="AX680" s="2" t="s">
        <v>52</v>
      </c>
      <c r="AY680" s="2" t="s">
        <v>52</v>
      </c>
    </row>
    <row r="681" spans="1:53" ht="30" customHeight="1">
      <c r="A681" s="8" t="s">
        <v>1428</v>
      </c>
      <c r="B681" s="8" t="s">
        <v>1429</v>
      </c>
      <c r="C681" s="8" t="s">
        <v>458</v>
      </c>
      <c r="D681" s="9">
        <v>0.27</v>
      </c>
      <c r="E681" s="13">
        <f>단가대비표!O75</f>
        <v>1750</v>
      </c>
      <c r="F681" s="14">
        <f t="shared" si="126"/>
        <v>472.5</v>
      </c>
      <c r="G681" s="13">
        <f>단가대비표!P75</f>
        <v>0</v>
      </c>
      <c r="H681" s="14">
        <f t="shared" si="127"/>
        <v>0</v>
      </c>
      <c r="I681" s="13">
        <f>단가대비표!V75</f>
        <v>0</v>
      </c>
      <c r="J681" s="14">
        <f t="shared" si="128"/>
        <v>0</v>
      </c>
      <c r="K681" s="13">
        <f t="shared" si="129"/>
        <v>1750</v>
      </c>
      <c r="L681" s="14">
        <f t="shared" si="130"/>
        <v>472.5</v>
      </c>
      <c r="M681" s="8" t="s">
        <v>52</v>
      </c>
      <c r="N681" s="2" t="s">
        <v>929</v>
      </c>
      <c r="O681" s="2" t="s">
        <v>1430</v>
      </c>
      <c r="P681" s="2" t="s">
        <v>64</v>
      </c>
      <c r="Q681" s="2" t="s">
        <v>64</v>
      </c>
      <c r="R681" s="2" t="s">
        <v>63</v>
      </c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2" t="s">
        <v>52</v>
      </c>
      <c r="AW681" s="2" t="s">
        <v>1431</v>
      </c>
      <c r="AX681" s="2" t="s">
        <v>52</v>
      </c>
      <c r="AY681" s="2" t="s">
        <v>52</v>
      </c>
    </row>
    <row r="682" spans="1:53" ht="30" customHeight="1">
      <c r="A682" s="8" t="s">
        <v>978</v>
      </c>
      <c r="B682" s="8" t="s">
        <v>526</v>
      </c>
      <c r="C682" s="8" t="s">
        <v>527</v>
      </c>
      <c r="D682" s="9">
        <v>0.09</v>
      </c>
      <c r="E682" s="13">
        <f>단가대비표!O116</f>
        <v>0</v>
      </c>
      <c r="F682" s="14">
        <f t="shared" si="126"/>
        <v>0</v>
      </c>
      <c r="G682" s="13">
        <f>단가대비표!P116</f>
        <v>210176</v>
      </c>
      <c r="H682" s="14">
        <f t="shared" si="127"/>
        <v>18915.8</v>
      </c>
      <c r="I682" s="13">
        <f>단가대비표!V116</f>
        <v>0</v>
      </c>
      <c r="J682" s="14">
        <f t="shared" si="128"/>
        <v>0</v>
      </c>
      <c r="K682" s="13">
        <f t="shared" si="129"/>
        <v>210176</v>
      </c>
      <c r="L682" s="14">
        <f t="shared" si="130"/>
        <v>18915.8</v>
      </c>
      <c r="M682" s="8" t="s">
        <v>52</v>
      </c>
      <c r="N682" s="2" t="s">
        <v>929</v>
      </c>
      <c r="O682" s="2" t="s">
        <v>979</v>
      </c>
      <c r="P682" s="2" t="s">
        <v>64</v>
      </c>
      <c r="Q682" s="2" t="s">
        <v>64</v>
      </c>
      <c r="R682" s="2" t="s">
        <v>63</v>
      </c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2" t="s">
        <v>52</v>
      </c>
      <c r="AW682" s="2" t="s">
        <v>1432</v>
      </c>
      <c r="AX682" s="2" t="s">
        <v>52</v>
      </c>
      <c r="AY682" s="2" t="s">
        <v>52</v>
      </c>
    </row>
    <row r="683" spans="1:53" ht="30" customHeight="1">
      <c r="A683" s="8" t="s">
        <v>525</v>
      </c>
      <c r="B683" s="8" t="s">
        <v>526</v>
      </c>
      <c r="C683" s="8" t="s">
        <v>527</v>
      </c>
      <c r="D683" s="9">
        <v>0.01</v>
      </c>
      <c r="E683" s="13">
        <f>단가대비표!O104</f>
        <v>0</v>
      </c>
      <c r="F683" s="14">
        <f t="shared" si="126"/>
        <v>0</v>
      </c>
      <c r="G683" s="13">
        <f>단가대비표!P104</f>
        <v>138290</v>
      </c>
      <c r="H683" s="14">
        <f t="shared" si="127"/>
        <v>1382.9</v>
      </c>
      <c r="I683" s="13">
        <f>단가대비표!V104</f>
        <v>0</v>
      </c>
      <c r="J683" s="14">
        <f t="shared" si="128"/>
        <v>0</v>
      </c>
      <c r="K683" s="13">
        <f t="shared" si="129"/>
        <v>138290</v>
      </c>
      <c r="L683" s="14">
        <f t="shared" si="130"/>
        <v>1382.9</v>
      </c>
      <c r="M683" s="8" t="s">
        <v>52</v>
      </c>
      <c r="N683" s="2" t="s">
        <v>929</v>
      </c>
      <c r="O683" s="2" t="s">
        <v>528</v>
      </c>
      <c r="P683" s="2" t="s">
        <v>64</v>
      </c>
      <c r="Q683" s="2" t="s">
        <v>64</v>
      </c>
      <c r="R683" s="2" t="s">
        <v>63</v>
      </c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2" t="s">
        <v>52</v>
      </c>
      <c r="AW683" s="2" t="s">
        <v>1433</v>
      </c>
      <c r="AX683" s="2" t="s">
        <v>52</v>
      </c>
      <c r="AY683" s="2" t="s">
        <v>52</v>
      </c>
    </row>
    <row r="684" spans="1:53" ht="30" customHeight="1">
      <c r="A684" s="8" t="s">
        <v>775</v>
      </c>
      <c r="B684" s="8" t="s">
        <v>810</v>
      </c>
      <c r="C684" s="8" t="s">
        <v>458</v>
      </c>
      <c r="D684" s="9">
        <v>1.502</v>
      </c>
      <c r="E684" s="13">
        <f>단가대비표!O30</f>
        <v>2640</v>
      </c>
      <c r="F684" s="14">
        <f t="shared" si="126"/>
        <v>3965.2</v>
      </c>
      <c r="G684" s="13">
        <f>단가대비표!P30</f>
        <v>0</v>
      </c>
      <c r="H684" s="14">
        <f t="shared" si="127"/>
        <v>0</v>
      </c>
      <c r="I684" s="13">
        <f>단가대비표!V30</f>
        <v>0</v>
      </c>
      <c r="J684" s="14">
        <f t="shared" si="128"/>
        <v>0</v>
      </c>
      <c r="K684" s="13">
        <f t="shared" si="129"/>
        <v>2640</v>
      </c>
      <c r="L684" s="14">
        <f t="shared" si="130"/>
        <v>3965.2</v>
      </c>
      <c r="M684" s="8" t="s">
        <v>52</v>
      </c>
      <c r="N684" s="2" t="s">
        <v>929</v>
      </c>
      <c r="O684" s="2" t="s">
        <v>811</v>
      </c>
      <c r="P684" s="2" t="s">
        <v>64</v>
      </c>
      <c r="Q684" s="2" t="s">
        <v>64</v>
      </c>
      <c r="R684" s="2" t="s">
        <v>63</v>
      </c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2" t="s">
        <v>52</v>
      </c>
      <c r="AW684" s="2" t="s">
        <v>1434</v>
      </c>
      <c r="AX684" s="2" t="s">
        <v>52</v>
      </c>
      <c r="AY684" s="2" t="s">
        <v>52</v>
      </c>
    </row>
    <row r="685" spans="1:53" ht="30" customHeight="1">
      <c r="A685" s="8" t="s">
        <v>779</v>
      </c>
      <c r="B685" s="8" t="s">
        <v>784</v>
      </c>
      <c r="C685" s="8" t="s">
        <v>458</v>
      </c>
      <c r="D685" s="9">
        <v>1.365</v>
      </c>
      <c r="E685" s="13">
        <f>일위대가목록!F100</f>
        <v>255</v>
      </c>
      <c r="F685" s="14">
        <f t="shared" si="126"/>
        <v>348</v>
      </c>
      <c r="G685" s="13">
        <f>일위대가목록!H100</f>
        <v>5867</v>
      </c>
      <c r="H685" s="14">
        <f t="shared" si="127"/>
        <v>8008.4</v>
      </c>
      <c r="I685" s="13">
        <f>일위대가목록!J100</f>
        <v>188</v>
      </c>
      <c r="J685" s="14">
        <f t="shared" si="128"/>
        <v>256.60000000000002</v>
      </c>
      <c r="K685" s="13">
        <f t="shared" si="129"/>
        <v>6310</v>
      </c>
      <c r="L685" s="14">
        <f t="shared" si="130"/>
        <v>8613</v>
      </c>
      <c r="M685" s="8" t="s">
        <v>785</v>
      </c>
      <c r="N685" s="2" t="s">
        <v>929</v>
      </c>
      <c r="O685" s="2" t="s">
        <v>786</v>
      </c>
      <c r="P685" s="2" t="s">
        <v>63</v>
      </c>
      <c r="Q685" s="2" t="s">
        <v>64</v>
      </c>
      <c r="R685" s="2" t="s">
        <v>64</v>
      </c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2" t="s">
        <v>52</v>
      </c>
      <c r="AW685" s="2" t="s">
        <v>1435</v>
      </c>
      <c r="AX685" s="2" t="s">
        <v>52</v>
      </c>
      <c r="AY685" s="2" t="s">
        <v>52</v>
      </c>
    </row>
    <row r="686" spans="1:53" ht="30" customHeight="1">
      <c r="A686" s="8" t="s">
        <v>1436</v>
      </c>
      <c r="B686" s="8" t="s">
        <v>1437</v>
      </c>
      <c r="C686" s="8" t="s">
        <v>289</v>
      </c>
      <c r="D686" s="9">
        <v>1.01</v>
      </c>
      <c r="E686" s="13">
        <f>단가대비표!O93</f>
        <v>19280</v>
      </c>
      <c r="F686" s="14">
        <f t="shared" si="126"/>
        <v>19472.8</v>
      </c>
      <c r="G686" s="13">
        <f>단가대비표!P93</f>
        <v>0</v>
      </c>
      <c r="H686" s="14">
        <f t="shared" si="127"/>
        <v>0</v>
      </c>
      <c r="I686" s="13">
        <f>단가대비표!V93</f>
        <v>0</v>
      </c>
      <c r="J686" s="14">
        <f t="shared" si="128"/>
        <v>0</v>
      </c>
      <c r="K686" s="13">
        <f t="shared" si="129"/>
        <v>19280</v>
      </c>
      <c r="L686" s="14">
        <f t="shared" si="130"/>
        <v>19472.8</v>
      </c>
      <c r="M686" s="8" t="s">
        <v>1438</v>
      </c>
      <c r="N686" s="2" t="s">
        <v>929</v>
      </c>
      <c r="O686" s="2" t="s">
        <v>1439</v>
      </c>
      <c r="P686" s="2" t="s">
        <v>64</v>
      </c>
      <c r="Q686" s="2" t="s">
        <v>64</v>
      </c>
      <c r="R686" s="2" t="s">
        <v>63</v>
      </c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2" t="s">
        <v>52</v>
      </c>
      <c r="AW686" s="2" t="s">
        <v>1440</v>
      </c>
      <c r="AX686" s="2" t="s">
        <v>52</v>
      </c>
      <c r="AY686" s="2" t="s">
        <v>52</v>
      </c>
    </row>
    <row r="687" spans="1:53" ht="30" customHeight="1">
      <c r="A687" s="8" t="s">
        <v>919</v>
      </c>
      <c r="B687" s="8" t="s">
        <v>577</v>
      </c>
      <c r="C687" s="8" t="s">
        <v>527</v>
      </c>
      <c r="D687" s="100">
        <v>8.3000000000000004E-2</v>
      </c>
      <c r="E687" s="13">
        <f>단가대비표!O118</f>
        <v>0</v>
      </c>
      <c r="F687" s="14">
        <f t="shared" si="126"/>
        <v>0</v>
      </c>
      <c r="G687" s="13">
        <f>단가대비표!P118</f>
        <v>193212</v>
      </c>
      <c r="H687" s="14">
        <f t="shared" si="127"/>
        <v>16036.5</v>
      </c>
      <c r="I687" s="13">
        <f>단가대비표!V118</f>
        <v>0</v>
      </c>
      <c r="J687" s="14">
        <f t="shared" si="128"/>
        <v>0</v>
      </c>
      <c r="K687" s="13">
        <f t="shared" si="129"/>
        <v>193212</v>
      </c>
      <c r="L687" s="14">
        <f t="shared" si="130"/>
        <v>16036.5</v>
      </c>
      <c r="M687" s="8" t="s">
        <v>52</v>
      </c>
      <c r="N687" s="2" t="s">
        <v>929</v>
      </c>
      <c r="O687" s="2" t="s">
        <v>920</v>
      </c>
      <c r="P687" s="2" t="s">
        <v>64</v>
      </c>
      <c r="Q687" s="2" t="s">
        <v>64</v>
      </c>
      <c r="R687" s="2" t="s">
        <v>63</v>
      </c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2" t="s">
        <v>52</v>
      </c>
      <c r="AW687" s="2" t="s">
        <v>1441</v>
      </c>
      <c r="AX687" s="2" t="s">
        <v>52</v>
      </c>
      <c r="AY687" s="2" t="s">
        <v>52</v>
      </c>
      <c r="AZ687">
        <v>0.11</v>
      </c>
      <c r="BA687" t="s">
        <v>1907</v>
      </c>
    </row>
    <row r="688" spans="1:53" ht="30" customHeight="1">
      <c r="A688" s="101" t="s">
        <v>525</v>
      </c>
      <c r="B688" s="101" t="s">
        <v>526</v>
      </c>
      <c r="C688" s="101" t="s">
        <v>527</v>
      </c>
      <c r="D688" s="100">
        <v>1.2999999999999999E-2</v>
      </c>
      <c r="E688" s="102">
        <f>단가대비표!$O$104</f>
        <v>0</v>
      </c>
      <c r="F688" s="103">
        <f>TRUNC(E688*D688,1)</f>
        <v>0</v>
      </c>
      <c r="G688" s="102">
        <f>단가대비표!$P$104</f>
        <v>138290</v>
      </c>
      <c r="H688" s="103">
        <f>TRUNC(G688*D688,1)</f>
        <v>1797.7</v>
      </c>
      <c r="I688" s="102">
        <f>단가대비표!$V$104</f>
        <v>0</v>
      </c>
      <c r="J688" s="103">
        <f>TRUNC(I688*D688,1)</f>
        <v>0</v>
      </c>
      <c r="K688" s="102">
        <f t="shared" si="129"/>
        <v>138290</v>
      </c>
      <c r="L688" s="103">
        <f t="shared" si="130"/>
        <v>1797.7</v>
      </c>
      <c r="M688" s="101" t="s">
        <v>52</v>
      </c>
      <c r="N688" s="2"/>
      <c r="O688" s="2"/>
      <c r="P688" s="2"/>
      <c r="Q688" s="2"/>
      <c r="R688" s="2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2"/>
      <c r="AW688" s="2"/>
      <c r="AX688" s="2"/>
      <c r="AY688" s="2"/>
    </row>
    <row r="689" spans="1:52" ht="30" customHeight="1">
      <c r="A689" s="8" t="s">
        <v>515</v>
      </c>
      <c r="B689" s="8" t="s">
        <v>52</v>
      </c>
      <c r="C689" s="8" t="s">
        <v>52</v>
      </c>
      <c r="D689" s="9"/>
      <c r="E689" s="13"/>
      <c r="F689" s="14">
        <f>TRUNC(SUM(F679:F688),0)</f>
        <v>35729</v>
      </c>
      <c r="G689" s="13"/>
      <c r="H689" s="22">
        <f>TRUNC(SUM(H679:H688),0)</f>
        <v>46141</v>
      </c>
      <c r="I689" s="13"/>
      <c r="J689" s="22">
        <f>TRUNC(SUM(J679:J688),0)</f>
        <v>256</v>
      </c>
      <c r="K689" s="13"/>
      <c r="L689" s="14">
        <f>F689+H689+J689</f>
        <v>82126</v>
      </c>
      <c r="M689" s="8" t="s">
        <v>52</v>
      </c>
      <c r="N689" s="2" t="s">
        <v>79</v>
      </c>
      <c r="O689" s="2" t="s">
        <v>79</v>
      </c>
      <c r="P689" s="2" t="s">
        <v>52</v>
      </c>
      <c r="Q689" s="2" t="s">
        <v>52</v>
      </c>
      <c r="R689" s="2" t="s">
        <v>52</v>
      </c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2" t="s">
        <v>52</v>
      </c>
      <c r="AW689" s="2" t="s">
        <v>52</v>
      </c>
      <c r="AX689" s="2" t="s">
        <v>52</v>
      </c>
      <c r="AY689" s="2" t="s">
        <v>52</v>
      </c>
      <c r="AZ689" s="99">
        <v>86676</v>
      </c>
    </row>
    <row r="690" spans="1:52" ht="30" customHeight="1">
      <c r="A690" s="9"/>
      <c r="B690" s="9"/>
      <c r="C690" s="9"/>
      <c r="D690" s="9"/>
      <c r="E690" s="13"/>
      <c r="F690" s="14"/>
      <c r="G690" s="13"/>
      <c r="H690" s="14"/>
      <c r="I690" s="13"/>
      <c r="J690" s="14"/>
      <c r="K690" s="13"/>
      <c r="L690" s="14"/>
      <c r="M690" s="9"/>
    </row>
    <row r="691" spans="1:52" ht="30" customHeight="1">
      <c r="A691" s="154" t="s">
        <v>1442</v>
      </c>
      <c r="B691" s="154"/>
      <c r="C691" s="154"/>
      <c r="D691" s="154"/>
      <c r="E691" s="155"/>
      <c r="F691" s="156"/>
      <c r="G691" s="155"/>
      <c r="H691" s="156"/>
      <c r="I691" s="155"/>
      <c r="J691" s="156"/>
      <c r="K691" s="155"/>
      <c r="L691" s="156"/>
      <c r="M691" s="154"/>
      <c r="N691" s="1" t="s">
        <v>938</v>
      </c>
    </row>
    <row r="692" spans="1:52" ht="30" customHeight="1">
      <c r="A692" s="8" t="s">
        <v>1444</v>
      </c>
      <c r="B692" s="8" t="s">
        <v>1445</v>
      </c>
      <c r="C692" s="8" t="s">
        <v>458</v>
      </c>
      <c r="D692" s="9">
        <v>0.05</v>
      </c>
      <c r="E692" s="13">
        <f>단가대비표!O77</f>
        <v>752</v>
      </c>
      <c r="F692" s="14">
        <f>TRUNC(E692*D692,1)</f>
        <v>37.6</v>
      </c>
      <c r="G692" s="13">
        <f>단가대비표!P77</f>
        <v>0</v>
      </c>
      <c r="H692" s="14">
        <f>TRUNC(G692*D692,1)</f>
        <v>0</v>
      </c>
      <c r="I692" s="13">
        <f>단가대비표!V77</f>
        <v>0</v>
      </c>
      <c r="J692" s="14">
        <f>TRUNC(I692*D692,1)</f>
        <v>0</v>
      </c>
      <c r="K692" s="13">
        <f t="shared" ref="K692:L695" si="131">TRUNC(E692+G692+I692,1)</f>
        <v>752</v>
      </c>
      <c r="L692" s="14">
        <f t="shared" si="131"/>
        <v>37.6</v>
      </c>
      <c r="M692" s="8" t="s">
        <v>52</v>
      </c>
      <c r="N692" s="2" t="s">
        <v>938</v>
      </c>
      <c r="O692" s="2" t="s">
        <v>1446</v>
      </c>
      <c r="P692" s="2" t="s">
        <v>64</v>
      </c>
      <c r="Q692" s="2" t="s">
        <v>64</v>
      </c>
      <c r="R692" s="2" t="s">
        <v>63</v>
      </c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2" t="s">
        <v>52</v>
      </c>
      <c r="AW692" s="2" t="s">
        <v>1447</v>
      </c>
      <c r="AX692" s="2" t="s">
        <v>52</v>
      </c>
      <c r="AY692" s="2" t="s">
        <v>52</v>
      </c>
    </row>
    <row r="693" spans="1:52" ht="30" customHeight="1">
      <c r="A693" s="8" t="s">
        <v>1448</v>
      </c>
      <c r="B693" s="8" t="s">
        <v>1449</v>
      </c>
      <c r="C693" s="8" t="s">
        <v>508</v>
      </c>
      <c r="D693" s="9">
        <v>0.1</v>
      </c>
      <c r="E693" s="13">
        <f>단가대비표!O74</f>
        <v>200</v>
      </c>
      <c r="F693" s="14">
        <f>TRUNC(E693*D693,1)</f>
        <v>20</v>
      </c>
      <c r="G693" s="13">
        <f>단가대비표!P74</f>
        <v>0</v>
      </c>
      <c r="H693" s="14">
        <f>TRUNC(G693*D693,1)</f>
        <v>0</v>
      </c>
      <c r="I693" s="13">
        <f>단가대비표!V74</f>
        <v>0</v>
      </c>
      <c r="J693" s="14">
        <f>TRUNC(I693*D693,1)</f>
        <v>0</v>
      </c>
      <c r="K693" s="13">
        <f t="shared" si="131"/>
        <v>200</v>
      </c>
      <c r="L693" s="14">
        <f t="shared" si="131"/>
        <v>20</v>
      </c>
      <c r="M693" s="8" t="s">
        <v>52</v>
      </c>
      <c r="N693" s="2" t="s">
        <v>938</v>
      </c>
      <c r="O693" s="2" t="s">
        <v>1450</v>
      </c>
      <c r="P693" s="2" t="s">
        <v>64</v>
      </c>
      <c r="Q693" s="2" t="s">
        <v>64</v>
      </c>
      <c r="R693" s="2" t="s">
        <v>63</v>
      </c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2" t="s">
        <v>52</v>
      </c>
      <c r="AW693" s="2" t="s">
        <v>1451</v>
      </c>
      <c r="AX693" s="2" t="s">
        <v>52</v>
      </c>
      <c r="AY693" s="2" t="s">
        <v>52</v>
      </c>
    </row>
    <row r="694" spans="1:52" ht="30" customHeight="1">
      <c r="A694" s="8" t="s">
        <v>1273</v>
      </c>
      <c r="B694" s="8" t="s">
        <v>577</v>
      </c>
      <c r="C694" s="8" t="s">
        <v>527</v>
      </c>
      <c r="D694" s="9">
        <v>0.01</v>
      </c>
      <c r="E694" s="13">
        <f>단가대비표!O122</f>
        <v>0</v>
      </c>
      <c r="F694" s="14">
        <f>TRUNC(E694*D694,1)</f>
        <v>0</v>
      </c>
      <c r="G694" s="13">
        <f>단가대비표!P122</f>
        <v>198613</v>
      </c>
      <c r="H694" s="14">
        <f>TRUNC(G694*D694,1)</f>
        <v>1986.1</v>
      </c>
      <c r="I694" s="13">
        <f>단가대비표!V122</f>
        <v>0</v>
      </c>
      <c r="J694" s="14">
        <f>TRUNC(I694*D694,1)</f>
        <v>0</v>
      </c>
      <c r="K694" s="13">
        <f t="shared" si="131"/>
        <v>198613</v>
      </c>
      <c r="L694" s="14">
        <f t="shared" si="131"/>
        <v>1986.1</v>
      </c>
      <c r="M694" s="8" t="s">
        <v>52</v>
      </c>
      <c r="N694" s="2" t="s">
        <v>938</v>
      </c>
      <c r="O694" s="2" t="s">
        <v>1274</v>
      </c>
      <c r="P694" s="2" t="s">
        <v>64</v>
      </c>
      <c r="Q694" s="2" t="s">
        <v>64</v>
      </c>
      <c r="R694" s="2" t="s">
        <v>63</v>
      </c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2" t="s">
        <v>52</v>
      </c>
      <c r="AW694" s="2" t="s">
        <v>1452</v>
      </c>
      <c r="AX694" s="2" t="s">
        <v>52</v>
      </c>
      <c r="AY694" s="2" t="s">
        <v>52</v>
      </c>
    </row>
    <row r="695" spans="1:52" ht="30" customHeight="1">
      <c r="A695" s="8" t="s">
        <v>525</v>
      </c>
      <c r="B695" s="8" t="s">
        <v>526</v>
      </c>
      <c r="C695" s="8" t="s">
        <v>527</v>
      </c>
      <c r="D695" s="9">
        <v>1E-3</v>
      </c>
      <c r="E695" s="13">
        <f>단가대비표!O104</f>
        <v>0</v>
      </c>
      <c r="F695" s="14">
        <f>TRUNC(E695*D695,1)</f>
        <v>0</v>
      </c>
      <c r="G695" s="13">
        <f>단가대비표!P104</f>
        <v>138290</v>
      </c>
      <c r="H695" s="14">
        <f>TRUNC(G695*D695,1)</f>
        <v>138.19999999999999</v>
      </c>
      <c r="I695" s="13">
        <f>단가대비표!V104</f>
        <v>0</v>
      </c>
      <c r="J695" s="14">
        <f>TRUNC(I695*D695,1)</f>
        <v>0</v>
      </c>
      <c r="K695" s="13">
        <f t="shared" si="131"/>
        <v>138290</v>
      </c>
      <c r="L695" s="14">
        <f t="shared" si="131"/>
        <v>138.19999999999999</v>
      </c>
      <c r="M695" s="8" t="s">
        <v>52</v>
      </c>
      <c r="N695" s="2" t="s">
        <v>938</v>
      </c>
      <c r="O695" s="2" t="s">
        <v>528</v>
      </c>
      <c r="P695" s="2" t="s">
        <v>64</v>
      </c>
      <c r="Q695" s="2" t="s">
        <v>64</v>
      </c>
      <c r="R695" s="2" t="s">
        <v>63</v>
      </c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2" t="s">
        <v>52</v>
      </c>
      <c r="AW695" s="2" t="s">
        <v>1453</v>
      </c>
      <c r="AX695" s="2" t="s">
        <v>52</v>
      </c>
      <c r="AY695" s="2" t="s">
        <v>52</v>
      </c>
    </row>
    <row r="696" spans="1:52" ht="30" customHeight="1">
      <c r="A696" s="8" t="s">
        <v>515</v>
      </c>
      <c r="B696" s="8" t="s">
        <v>52</v>
      </c>
      <c r="C696" s="8" t="s">
        <v>52</v>
      </c>
      <c r="D696" s="9"/>
      <c r="E696" s="13"/>
      <c r="F696" s="14">
        <f>TRUNC(SUMIF(N692:N695, N691, F692:F695),0)</f>
        <v>57</v>
      </c>
      <c r="G696" s="13"/>
      <c r="H696" s="14">
        <f>TRUNC(SUMIF(N692:N695, N691, H692:H695),0)</f>
        <v>2124</v>
      </c>
      <c r="I696" s="13"/>
      <c r="J696" s="14">
        <f>TRUNC(SUMIF(N692:N695, N691, J692:J695),0)</f>
        <v>0</v>
      </c>
      <c r="K696" s="13"/>
      <c r="L696" s="14">
        <f>F696+H696+J696</f>
        <v>2181</v>
      </c>
      <c r="M696" s="8" t="s">
        <v>52</v>
      </c>
      <c r="N696" s="2" t="s">
        <v>79</v>
      </c>
      <c r="O696" s="2" t="s">
        <v>79</v>
      </c>
      <c r="P696" s="2" t="s">
        <v>52</v>
      </c>
      <c r="Q696" s="2" t="s">
        <v>52</v>
      </c>
      <c r="R696" s="2" t="s">
        <v>52</v>
      </c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2" t="s">
        <v>52</v>
      </c>
      <c r="AW696" s="2" t="s">
        <v>52</v>
      </c>
      <c r="AX696" s="2" t="s">
        <v>52</v>
      </c>
      <c r="AY696" s="2" t="s">
        <v>52</v>
      </c>
    </row>
    <row r="697" spans="1:52" ht="30" customHeight="1">
      <c r="A697" s="9"/>
      <c r="B697" s="9"/>
      <c r="C697" s="9"/>
      <c r="D697" s="9"/>
      <c r="E697" s="13"/>
      <c r="F697" s="14"/>
      <c r="G697" s="13"/>
      <c r="H697" s="14"/>
      <c r="I697" s="13"/>
      <c r="J697" s="14"/>
      <c r="K697" s="13"/>
      <c r="L697" s="14"/>
      <c r="M697" s="9"/>
    </row>
    <row r="698" spans="1:52" ht="30" customHeight="1">
      <c r="A698" s="154" t="s">
        <v>1454</v>
      </c>
      <c r="B698" s="154"/>
      <c r="C698" s="154"/>
      <c r="D698" s="154"/>
      <c r="E698" s="155"/>
      <c r="F698" s="156"/>
      <c r="G698" s="155"/>
      <c r="H698" s="156"/>
      <c r="I698" s="155"/>
      <c r="J698" s="156"/>
      <c r="K698" s="155"/>
      <c r="L698" s="156"/>
      <c r="M698" s="154"/>
      <c r="N698" s="1" t="s">
        <v>943</v>
      </c>
    </row>
    <row r="699" spans="1:52" ht="30" customHeight="1">
      <c r="A699" s="8" t="s">
        <v>1456</v>
      </c>
      <c r="B699" s="8" t="s">
        <v>1457</v>
      </c>
      <c r="C699" s="8" t="s">
        <v>729</v>
      </c>
      <c r="D699" s="9">
        <v>0.19700000000000001</v>
      </c>
      <c r="E699" s="13">
        <f>단가대비표!O82</f>
        <v>5583.33</v>
      </c>
      <c r="F699" s="14">
        <f>TRUNC(E699*D699,1)</f>
        <v>1099.9000000000001</v>
      </c>
      <c r="G699" s="13">
        <f>단가대비표!P82</f>
        <v>0</v>
      </c>
      <c r="H699" s="14">
        <f>TRUNC(G699*D699,1)</f>
        <v>0</v>
      </c>
      <c r="I699" s="13">
        <f>단가대비표!V82</f>
        <v>0</v>
      </c>
      <c r="J699" s="14">
        <f>TRUNC(I699*D699,1)</f>
        <v>0</v>
      </c>
      <c r="K699" s="13">
        <f>TRUNC(E699+G699+I699,1)</f>
        <v>5583.3</v>
      </c>
      <c r="L699" s="14">
        <f>TRUNC(F699+H699+J699,1)</f>
        <v>1099.9000000000001</v>
      </c>
      <c r="M699" s="8" t="s">
        <v>52</v>
      </c>
      <c r="N699" s="2" t="s">
        <v>943</v>
      </c>
      <c r="O699" s="2" t="s">
        <v>1458</v>
      </c>
      <c r="P699" s="2" t="s">
        <v>64</v>
      </c>
      <c r="Q699" s="2" t="s">
        <v>64</v>
      </c>
      <c r="R699" s="2" t="s">
        <v>63</v>
      </c>
      <c r="S699" s="3"/>
      <c r="T699" s="3"/>
      <c r="U699" s="3"/>
      <c r="V699" s="3">
        <v>1</v>
      </c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2" t="s">
        <v>52</v>
      </c>
      <c r="AW699" s="2" t="s">
        <v>1459</v>
      </c>
      <c r="AX699" s="2" t="s">
        <v>52</v>
      </c>
      <c r="AY699" s="2" t="s">
        <v>52</v>
      </c>
    </row>
    <row r="700" spans="1:52" ht="30" customHeight="1">
      <c r="A700" s="8" t="s">
        <v>802</v>
      </c>
      <c r="B700" s="8" t="s">
        <v>1460</v>
      </c>
      <c r="C700" s="8" t="s">
        <v>372</v>
      </c>
      <c r="D700" s="9">
        <v>1</v>
      </c>
      <c r="E700" s="13">
        <f>TRUNC(SUMIF(V699:V700, RIGHTB(O700, 1), F699:F700)*U700, 2)</f>
        <v>65.989999999999995</v>
      </c>
      <c r="F700" s="14">
        <f>TRUNC(E700*D700,1)</f>
        <v>65.900000000000006</v>
      </c>
      <c r="G700" s="13">
        <v>0</v>
      </c>
      <c r="H700" s="14">
        <f>TRUNC(G700*D700,1)</f>
        <v>0</v>
      </c>
      <c r="I700" s="13">
        <v>0</v>
      </c>
      <c r="J700" s="14">
        <f>TRUNC(I700*D700,1)</f>
        <v>0</v>
      </c>
      <c r="K700" s="13">
        <f>TRUNC(E700+G700+I700,1)</f>
        <v>65.900000000000006</v>
      </c>
      <c r="L700" s="14">
        <f>TRUNC(F700+H700+J700,1)</f>
        <v>65.900000000000006</v>
      </c>
      <c r="M700" s="8" t="s">
        <v>52</v>
      </c>
      <c r="N700" s="2" t="s">
        <v>943</v>
      </c>
      <c r="O700" s="2" t="s">
        <v>540</v>
      </c>
      <c r="P700" s="2" t="s">
        <v>64</v>
      </c>
      <c r="Q700" s="2" t="s">
        <v>64</v>
      </c>
      <c r="R700" s="2" t="s">
        <v>64</v>
      </c>
      <c r="S700" s="3">
        <v>0</v>
      </c>
      <c r="T700" s="3">
        <v>0</v>
      </c>
      <c r="U700" s="3">
        <v>0.06</v>
      </c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2" t="s">
        <v>52</v>
      </c>
      <c r="AW700" s="2" t="s">
        <v>1461</v>
      </c>
      <c r="AX700" s="2" t="s">
        <v>52</v>
      </c>
      <c r="AY700" s="2" t="s">
        <v>52</v>
      </c>
    </row>
    <row r="701" spans="1:52" ht="30" customHeight="1">
      <c r="A701" s="8" t="s">
        <v>515</v>
      </c>
      <c r="B701" s="8" t="s">
        <v>52</v>
      </c>
      <c r="C701" s="8" t="s">
        <v>52</v>
      </c>
      <c r="D701" s="9"/>
      <c r="E701" s="13"/>
      <c r="F701" s="14">
        <f>TRUNC(SUMIF(N699:N700, N698, F699:F700),0)</f>
        <v>1165</v>
      </c>
      <c r="G701" s="13"/>
      <c r="H701" s="14">
        <f>TRUNC(SUMIF(N699:N700, N698, H699:H700),0)</f>
        <v>0</v>
      </c>
      <c r="I701" s="13"/>
      <c r="J701" s="14">
        <f>TRUNC(SUMIF(N699:N700, N698, J699:J700),0)</f>
        <v>0</v>
      </c>
      <c r="K701" s="13"/>
      <c r="L701" s="14">
        <f>F701+H701+J701</f>
        <v>1165</v>
      </c>
      <c r="M701" s="8" t="s">
        <v>52</v>
      </c>
      <c r="N701" s="2" t="s">
        <v>79</v>
      </c>
      <c r="O701" s="2" t="s">
        <v>79</v>
      </c>
      <c r="P701" s="2" t="s">
        <v>52</v>
      </c>
      <c r="Q701" s="2" t="s">
        <v>52</v>
      </c>
      <c r="R701" s="2" t="s">
        <v>52</v>
      </c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2" t="s">
        <v>52</v>
      </c>
      <c r="AW701" s="2" t="s">
        <v>52</v>
      </c>
      <c r="AX701" s="2" t="s">
        <v>52</v>
      </c>
      <c r="AY701" s="2" t="s">
        <v>52</v>
      </c>
    </row>
    <row r="702" spans="1:52" ht="30" customHeight="1">
      <c r="A702" s="9"/>
      <c r="B702" s="9"/>
      <c r="C702" s="9"/>
      <c r="D702" s="9"/>
      <c r="E702" s="13"/>
      <c r="F702" s="14"/>
      <c r="G702" s="13"/>
      <c r="H702" s="14"/>
      <c r="I702" s="13"/>
      <c r="J702" s="14"/>
      <c r="K702" s="13"/>
      <c r="L702" s="14"/>
      <c r="M702" s="9"/>
    </row>
    <row r="703" spans="1:52" ht="30" customHeight="1">
      <c r="A703" s="154" t="s">
        <v>1462</v>
      </c>
      <c r="B703" s="154"/>
      <c r="C703" s="154"/>
      <c r="D703" s="154"/>
      <c r="E703" s="155"/>
      <c r="F703" s="156"/>
      <c r="G703" s="155"/>
      <c r="H703" s="156"/>
      <c r="I703" s="155"/>
      <c r="J703" s="156"/>
      <c r="K703" s="155"/>
      <c r="L703" s="156"/>
      <c r="M703" s="154"/>
      <c r="N703" s="1" t="s">
        <v>947</v>
      </c>
    </row>
    <row r="704" spans="1:52" ht="30" customHeight="1">
      <c r="A704" s="8" t="s">
        <v>1273</v>
      </c>
      <c r="B704" s="8" t="s">
        <v>577</v>
      </c>
      <c r="C704" s="8" t="s">
        <v>527</v>
      </c>
      <c r="D704" s="9">
        <v>1.2E-2</v>
      </c>
      <c r="E704" s="13">
        <f>단가대비표!O122</f>
        <v>0</v>
      </c>
      <c r="F704" s="14">
        <f>TRUNC(E704*D704,1)</f>
        <v>0</v>
      </c>
      <c r="G704" s="13">
        <f>단가대비표!P122</f>
        <v>198613</v>
      </c>
      <c r="H704" s="14">
        <f>TRUNC(G704*D704,1)</f>
        <v>2383.3000000000002</v>
      </c>
      <c r="I704" s="13">
        <f>단가대비표!V122</f>
        <v>0</v>
      </c>
      <c r="J704" s="14">
        <f>TRUNC(I704*D704,1)</f>
        <v>0</v>
      </c>
      <c r="K704" s="13">
        <f t="shared" ref="K704:L707" si="132">TRUNC(E704+G704+I704,1)</f>
        <v>198613</v>
      </c>
      <c r="L704" s="14">
        <f t="shared" si="132"/>
        <v>2383.3000000000002</v>
      </c>
      <c r="M704" s="8" t="s">
        <v>52</v>
      </c>
      <c r="N704" s="2" t="s">
        <v>947</v>
      </c>
      <c r="O704" s="2" t="s">
        <v>1274</v>
      </c>
      <c r="P704" s="2" t="s">
        <v>64</v>
      </c>
      <c r="Q704" s="2" t="s">
        <v>64</v>
      </c>
      <c r="R704" s="2" t="s">
        <v>63</v>
      </c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2" t="s">
        <v>52</v>
      </c>
      <c r="AW704" s="2" t="s">
        <v>1463</v>
      </c>
      <c r="AX704" s="2" t="s">
        <v>52</v>
      </c>
      <c r="AY704" s="2" t="s">
        <v>52</v>
      </c>
    </row>
    <row r="705" spans="1:51" ht="30" customHeight="1">
      <c r="A705" s="8" t="s">
        <v>525</v>
      </c>
      <c r="B705" s="8" t="s">
        <v>526</v>
      </c>
      <c r="C705" s="8" t="s">
        <v>527</v>
      </c>
      <c r="D705" s="9">
        <v>2E-3</v>
      </c>
      <c r="E705" s="13">
        <f>단가대비표!O104</f>
        <v>0</v>
      </c>
      <c r="F705" s="14">
        <f>TRUNC(E705*D705,1)</f>
        <v>0</v>
      </c>
      <c r="G705" s="13">
        <f>단가대비표!P104</f>
        <v>138290</v>
      </c>
      <c r="H705" s="14">
        <f>TRUNC(G705*D705,1)</f>
        <v>276.5</v>
      </c>
      <c r="I705" s="13">
        <f>단가대비표!V104</f>
        <v>0</v>
      </c>
      <c r="J705" s="14">
        <f>TRUNC(I705*D705,1)</f>
        <v>0</v>
      </c>
      <c r="K705" s="13">
        <f t="shared" si="132"/>
        <v>138290</v>
      </c>
      <c r="L705" s="14">
        <f t="shared" si="132"/>
        <v>276.5</v>
      </c>
      <c r="M705" s="8" t="s">
        <v>52</v>
      </c>
      <c r="N705" s="2" t="s">
        <v>947</v>
      </c>
      <c r="O705" s="2" t="s">
        <v>528</v>
      </c>
      <c r="P705" s="2" t="s">
        <v>64</v>
      </c>
      <c r="Q705" s="2" t="s">
        <v>64</v>
      </c>
      <c r="R705" s="2" t="s">
        <v>63</v>
      </c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2" t="s">
        <v>52</v>
      </c>
      <c r="AW705" s="2" t="s">
        <v>1464</v>
      </c>
      <c r="AX705" s="2" t="s">
        <v>52</v>
      </c>
      <c r="AY705" s="2" t="s">
        <v>52</v>
      </c>
    </row>
    <row r="706" spans="1:51" ht="30" customHeight="1">
      <c r="A706" s="8" t="s">
        <v>1273</v>
      </c>
      <c r="B706" s="8" t="s">
        <v>577</v>
      </c>
      <c r="C706" s="8" t="s">
        <v>527</v>
      </c>
      <c r="D706" s="9">
        <v>1.2E-2</v>
      </c>
      <c r="E706" s="13">
        <f>단가대비표!O122</f>
        <v>0</v>
      </c>
      <c r="F706" s="14">
        <f>TRUNC(E706*D706,1)</f>
        <v>0</v>
      </c>
      <c r="G706" s="13">
        <f>단가대비표!P122</f>
        <v>198613</v>
      </c>
      <c r="H706" s="14">
        <f>TRUNC(G706*D706,1)</f>
        <v>2383.3000000000002</v>
      </c>
      <c r="I706" s="13">
        <f>단가대비표!V122</f>
        <v>0</v>
      </c>
      <c r="J706" s="14">
        <f>TRUNC(I706*D706,1)</f>
        <v>0</v>
      </c>
      <c r="K706" s="13">
        <f t="shared" si="132"/>
        <v>198613</v>
      </c>
      <c r="L706" s="14">
        <f t="shared" si="132"/>
        <v>2383.3000000000002</v>
      </c>
      <c r="M706" s="8" t="s">
        <v>52</v>
      </c>
      <c r="N706" s="2" t="s">
        <v>947</v>
      </c>
      <c r="O706" s="2" t="s">
        <v>1274</v>
      </c>
      <c r="P706" s="2" t="s">
        <v>64</v>
      </c>
      <c r="Q706" s="2" t="s">
        <v>64</v>
      </c>
      <c r="R706" s="2" t="s">
        <v>63</v>
      </c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2" t="s">
        <v>52</v>
      </c>
      <c r="AW706" s="2" t="s">
        <v>1463</v>
      </c>
      <c r="AX706" s="2" t="s">
        <v>52</v>
      </c>
      <c r="AY706" s="2" t="s">
        <v>52</v>
      </c>
    </row>
    <row r="707" spans="1:51" ht="30" customHeight="1">
      <c r="A707" s="8" t="s">
        <v>525</v>
      </c>
      <c r="B707" s="8" t="s">
        <v>526</v>
      </c>
      <c r="C707" s="8" t="s">
        <v>527</v>
      </c>
      <c r="D707" s="9">
        <v>2E-3</v>
      </c>
      <c r="E707" s="13">
        <f>단가대비표!O104</f>
        <v>0</v>
      </c>
      <c r="F707" s="14">
        <f>TRUNC(E707*D707,1)</f>
        <v>0</v>
      </c>
      <c r="G707" s="13">
        <f>단가대비표!P104</f>
        <v>138290</v>
      </c>
      <c r="H707" s="14">
        <f>TRUNC(G707*D707,1)</f>
        <v>276.5</v>
      </c>
      <c r="I707" s="13">
        <f>단가대비표!V104</f>
        <v>0</v>
      </c>
      <c r="J707" s="14">
        <f>TRUNC(I707*D707,1)</f>
        <v>0</v>
      </c>
      <c r="K707" s="13">
        <f t="shared" si="132"/>
        <v>138290</v>
      </c>
      <c r="L707" s="14">
        <f t="shared" si="132"/>
        <v>276.5</v>
      </c>
      <c r="M707" s="8" t="s">
        <v>52</v>
      </c>
      <c r="N707" s="2" t="s">
        <v>947</v>
      </c>
      <c r="O707" s="2" t="s">
        <v>528</v>
      </c>
      <c r="P707" s="2" t="s">
        <v>64</v>
      </c>
      <c r="Q707" s="2" t="s">
        <v>64</v>
      </c>
      <c r="R707" s="2" t="s">
        <v>63</v>
      </c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2" t="s">
        <v>52</v>
      </c>
      <c r="AW707" s="2" t="s">
        <v>1464</v>
      </c>
      <c r="AX707" s="2" t="s">
        <v>52</v>
      </c>
      <c r="AY707" s="2" t="s">
        <v>52</v>
      </c>
    </row>
    <row r="708" spans="1:51" ht="30" customHeight="1">
      <c r="A708" s="8" t="s">
        <v>515</v>
      </c>
      <c r="B708" s="8" t="s">
        <v>52</v>
      </c>
      <c r="C708" s="8" t="s">
        <v>52</v>
      </c>
      <c r="D708" s="9"/>
      <c r="E708" s="13"/>
      <c r="F708" s="14">
        <f>TRUNC(SUMIF(N704:N707, N703, F704:F707),0)</f>
        <v>0</v>
      </c>
      <c r="G708" s="13"/>
      <c r="H708" s="14">
        <f>TRUNC(SUMIF(N704:N707, N703, H704:H707),0)</f>
        <v>5319</v>
      </c>
      <c r="I708" s="13"/>
      <c r="J708" s="14">
        <f>TRUNC(SUMIF(N704:N707, N703, J704:J707),0)</f>
        <v>0</v>
      </c>
      <c r="K708" s="13"/>
      <c r="L708" s="14">
        <f>F708+H708+J708</f>
        <v>5319</v>
      </c>
      <c r="M708" s="8" t="s">
        <v>52</v>
      </c>
      <c r="N708" s="2" t="s">
        <v>79</v>
      </c>
      <c r="O708" s="2" t="s">
        <v>79</v>
      </c>
      <c r="P708" s="2" t="s">
        <v>52</v>
      </c>
      <c r="Q708" s="2" t="s">
        <v>52</v>
      </c>
      <c r="R708" s="2" t="s">
        <v>52</v>
      </c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2" t="s">
        <v>52</v>
      </c>
      <c r="AW708" s="2" t="s">
        <v>52</v>
      </c>
      <c r="AX708" s="2" t="s">
        <v>52</v>
      </c>
      <c r="AY708" s="2" t="s">
        <v>52</v>
      </c>
    </row>
    <row r="709" spans="1:51" ht="30" customHeight="1">
      <c r="A709" s="9"/>
      <c r="B709" s="9"/>
      <c r="C709" s="9"/>
      <c r="D709" s="9"/>
      <c r="E709" s="13"/>
      <c r="F709" s="14"/>
      <c r="G709" s="13"/>
      <c r="H709" s="14"/>
      <c r="I709" s="13"/>
      <c r="J709" s="14"/>
      <c r="K709" s="13"/>
      <c r="L709" s="14"/>
      <c r="M709" s="9"/>
    </row>
    <row r="710" spans="1:51" ht="30" customHeight="1">
      <c r="A710" s="154" t="s">
        <v>1465</v>
      </c>
      <c r="B710" s="154"/>
      <c r="C710" s="154"/>
      <c r="D710" s="154"/>
      <c r="E710" s="155"/>
      <c r="F710" s="156"/>
      <c r="G710" s="155"/>
      <c r="H710" s="156"/>
      <c r="I710" s="155"/>
      <c r="J710" s="156"/>
      <c r="K710" s="155"/>
      <c r="L710" s="156"/>
      <c r="M710" s="154"/>
      <c r="N710" s="1" t="s">
        <v>953</v>
      </c>
    </row>
    <row r="711" spans="1:51" ht="30" customHeight="1">
      <c r="A711" s="8" t="s">
        <v>1444</v>
      </c>
      <c r="B711" s="8" t="s">
        <v>1466</v>
      </c>
      <c r="C711" s="8" t="s">
        <v>458</v>
      </c>
      <c r="D711" s="9">
        <v>0.05</v>
      </c>
      <c r="E711" s="13">
        <f>단가대비표!O79</f>
        <v>2139.7800000000002</v>
      </c>
      <c r="F711" s="14">
        <f>TRUNC(E711*D711,1)</f>
        <v>106.9</v>
      </c>
      <c r="G711" s="13">
        <f>단가대비표!P79</f>
        <v>0</v>
      </c>
      <c r="H711" s="14">
        <f>TRUNC(G711*D711,1)</f>
        <v>0</v>
      </c>
      <c r="I711" s="13">
        <f>단가대비표!V79</f>
        <v>0</v>
      </c>
      <c r="J711" s="14">
        <f>TRUNC(I711*D711,1)</f>
        <v>0</v>
      </c>
      <c r="K711" s="13">
        <f t="shared" ref="K711:L714" si="133">TRUNC(E711+G711+I711,1)</f>
        <v>2139.6999999999998</v>
      </c>
      <c r="L711" s="14">
        <f t="shared" si="133"/>
        <v>106.9</v>
      </c>
      <c r="M711" s="8" t="s">
        <v>1467</v>
      </c>
      <c r="N711" s="2" t="s">
        <v>953</v>
      </c>
      <c r="O711" s="2" t="s">
        <v>1468</v>
      </c>
      <c r="P711" s="2" t="s">
        <v>64</v>
      </c>
      <c r="Q711" s="2" t="s">
        <v>64</v>
      </c>
      <c r="R711" s="2" t="s">
        <v>63</v>
      </c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2" t="s">
        <v>52</v>
      </c>
      <c r="AW711" s="2" t="s">
        <v>1469</v>
      </c>
      <c r="AX711" s="2" t="s">
        <v>52</v>
      </c>
      <c r="AY711" s="2" t="s">
        <v>52</v>
      </c>
    </row>
    <row r="712" spans="1:51" ht="30" customHeight="1">
      <c r="A712" s="8" t="s">
        <v>1448</v>
      </c>
      <c r="B712" s="8" t="s">
        <v>1449</v>
      </c>
      <c r="C712" s="8" t="s">
        <v>508</v>
      </c>
      <c r="D712" s="9">
        <v>0.1</v>
      </c>
      <c r="E712" s="13">
        <f>단가대비표!O74</f>
        <v>200</v>
      </c>
      <c r="F712" s="14">
        <f>TRUNC(E712*D712,1)</f>
        <v>20</v>
      </c>
      <c r="G712" s="13">
        <f>단가대비표!P74</f>
        <v>0</v>
      </c>
      <c r="H712" s="14">
        <f>TRUNC(G712*D712,1)</f>
        <v>0</v>
      </c>
      <c r="I712" s="13">
        <f>단가대비표!V74</f>
        <v>0</v>
      </c>
      <c r="J712" s="14">
        <f>TRUNC(I712*D712,1)</f>
        <v>0</v>
      </c>
      <c r="K712" s="13">
        <f t="shared" si="133"/>
        <v>200</v>
      </c>
      <c r="L712" s="14">
        <f t="shared" si="133"/>
        <v>20</v>
      </c>
      <c r="M712" s="8" t="s">
        <v>52</v>
      </c>
      <c r="N712" s="2" t="s">
        <v>953</v>
      </c>
      <c r="O712" s="2" t="s">
        <v>1450</v>
      </c>
      <c r="P712" s="2" t="s">
        <v>64</v>
      </c>
      <c r="Q712" s="2" t="s">
        <v>64</v>
      </c>
      <c r="R712" s="2" t="s">
        <v>63</v>
      </c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2" t="s">
        <v>52</v>
      </c>
      <c r="AW712" s="2" t="s">
        <v>1470</v>
      </c>
      <c r="AX712" s="2" t="s">
        <v>52</v>
      </c>
      <c r="AY712" s="2" t="s">
        <v>52</v>
      </c>
    </row>
    <row r="713" spans="1:51" ht="30" customHeight="1">
      <c r="A713" s="8" t="s">
        <v>1273</v>
      </c>
      <c r="B713" s="8" t="s">
        <v>577</v>
      </c>
      <c r="C713" s="8" t="s">
        <v>527</v>
      </c>
      <c r="D713" s="9">
        <v>0.01</v>
      </c>
      <c r="E713" s="13">
        <f>단가대비표!O122</f>
        <v>0</v>
      </c>
      <c r="F713" s="14">
        <f>TRUNC(E713*D713,1)</f>
        <v>0</v>
      </c>
      <c r="G713" s="13">
        <f>단가대비표!P122</f>
        <v>198613</v>
      </c>
      <c r="H713" s="14">
        <f>TRUNC(G713*D713,1)</f>
        <v>1986.1</v>
      </c>
      <c r="I713" s="13">
        <f>단가대비표!V122</f>
        <v>0</v>
      </c>
      <c r="J713" s="14">
        <f>TRUNC(I713*D713,1)</f>
        <v>0</v>
      </c>
      <c r="K713" s="13">
        <f t="shared" si="133"/>
        <v>198613</v>
      </c>
      <c r="L713" s="14">
        <f t="shared" si="133"/>
        <v>1986.1</v>
      </c>
      <c r="M713" s="8" t="s">
        <v>52</v>
      </c>
      <c r="N713" s="2" t="s">
        <v>953</v>
      </c>
      <c r="O713" s="2" t="s">
        <v>1274</v>
      </c>
      <c r="P713" s="2" t="s">
        <v>64</v>
      </c>
      <c r="Q713" s="2" t="s">
        <v>64</v>
      </c>
      <c r="R713" s="2" t="s">
        <v>63</v>
      </c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2" t="s">
        <v>52</v>
      </c>
      <c r="AW713" s="2" t="s">
        <v>1471</v>
      </c>
      <c r="AX713" s="2" t="s">
        <v>52</v>
      </c>
      <c r="AY713" s="2" t="s">
        <v>52</v>
      </c>
    </row>
    <row r="714" spans="1:51" ht="30" customHeight="1">
      <c r="A714" s="8" t="s">
        <v>525</v>
      </c>
      <c r="B714" s="8" t="s">
        <v>526</v>
      </c>
      <c r="C714" s="8" t="s">
        <v>527</v>
      </c>
      <c r="D714" s="9">
        <v>1E-3</v>
      </c>
      <c r="E714" s="13">
        <f>단가대비표!O104</f>
        <v>0</v>
      </c>
      <c r="F714" s="14">
        <f>TRUNC(E714*D714,1)</f>
        <v>0</v>
      </c>
      <c r="G714" s="13">
        <f>단가대비표!P104</f>
        <v>138290</v>
      </c>
      <c r="H714" s="14">
        <f>TRUNC(G714*D714,1)</f>
        <v>138.19999999999999</v>
      </c>
      <c r="I714" s="13">
        <f>단가대비표!V104</f>
        <v>0</v>
      </c>
      <c r="J714" s="14">
        <f>TRUNC(I714*D714,1)</f>
        <v>0</v>
      </c>
      <c r="K714" s="13">
        <f t="shared" si="133"/>
        <v>138290</v>
      </c>
      <c r="L714" s="14">
        <f t="shared" si="133"/>
        <v>138.19999999999999</v>
      </c>
      <c r="M714" s="8" t="s">
        <v>52</v>
      </c>
      <c r="N714" s="2" t="s">
        <v>953</v>
      </c>
      <c r="O714" s="2" t="s">
        <v>528</v>
      </c>
      <c r="P714" s="2" t="s">
        <v>64</v>
      </c>
      <c r="Q714" s="2" t="s">
        <v>64</v>
      </c>
      <c r="R714" s="2" t="s">
        <v>63</v>
      </c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2" t="s">
        <v>52</v>
      </c>
      <c r="AW714" s="2" t="s">
        <v>1472</v>
      </c>
      <c r="AX714" s="2" t="s">
        <v>52</v>
      </c>
      <c r="AY714" s="2" t="s">
        <v>52</v>
      </c>
    </row>
    <row r="715" spans="1:51" ht="30" customHeight="1">
      <c r="A715" s="8" t="s">
        <v>515</v>
      </c>
      <c r="B715" s="8" t="s">
        <v>52</v>
      </c>
      <c r="C715" s="8" t="s">
        <v>52</v>
      </c>
      <c r="D715" s="9"/>
      <c r="E715" s="13"/>
      <c r="F715" s="14">
        <f>TRUNC(SUMIF(N711:N714, N710, F711:F714),0)</f>
        <v>126</v>
      </c>
      <c r="G715" s="13"/>
      <c r="H715" s="14">
        <f>TRUNC(SUMIF(N711:N714, N710, H711:H714),0)</f>
        <v>2124</v>
      </c>
      <c r="I715" s="13"/>
      <c r="J715" s="14">
        <f>TRUNC(SUMIF(N711:N714, N710, J711:J714),0)</f>
        <v>0</v>
      </c>
      <c r="K715" s="13"/>
      <c r="L715" s="14">
        <f>F715+H715+J715</f>
        <v>2250</v>
      </c>
      <c r="M715" s="8" t="s">
        <v>52</v>
      </c>
      <c r="N715" s="2" t="s">
        <v>79</v>
      </c>
      <c r="O715" s="2" t="s">
        <v>79</v>
      </c>
      <c r="P715" s="2" t="s">
        <v>52</v>
      </c>
      <c r="Q715" s="2" t="s">
        <v>52</v>
      </c>
      <c r="R715" s="2" t="s">
        <v>52</v>
      </c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2" t="s">
        <v>52</v>
      </c>
      <c r="AW715" s="2" t="s">
        <v>52</v>
      </c>
      <c r="AX715" s="2" t="s">
        <v>52</v>
      </c>
      <c r="AY715" s="2" t="s">
        <v>52</v>
      </c>
    </row>
    <row r="716" spans="1:51" ht="30" customHeight="1">
      <c r="A716" s="9"/>
      <c r="B716" s="9"/>
      <c r="C716" s="9"/>
      <c r="D716" s="9"/>
      <c r="E716" s="13"/>
      <c r="F716" s="14"/>
      <c r="G716" s="13"/>
      <c r="H716" s="14"/>
      <c r="I716" s="13"/>
      <c r="J716" s="14"/>
      <c r="K716" s="13"/>
      <c r="L716" s="14"/>
      <c r="M716" s="9"/>
    </row>
    <row r="717" spans="1:51" ht="30" customHeight="1">
      <c r="A717" s="154" t="s">
        <v>1473</v>
      </c>
      <c r="B717" s="154"/>
      <c r="C717" s="154"/>
      <c r="D717" s="154"/>
      <c r="E717" s="155"/>
      <c r="F717" s="156"/>
      <c r="G717" s="155"/>
      <c r="H717" s="156"/>
      <c r="I717" s="155"/>
      <c r="J717" s="156"/>
      <c r="K717" s="155"/>
      <c r="L717" s="156"/>
      <c r="M717" s="154"/>
      <c r="N717" s="1" t="s">
        <v>958</v>
      </c>
    </row>
    <row r="718" spans="1:51" ht="30" customHeight="1">
      <c r="A718" s="8" t="s">
        <v>1474</v>
      </c>
      <c r="B718" s="8" t="s">
        <v>1475</v>
      </c>
      <c r="C718" s="8" t="s">
        <v>729</v>
      </c>
      <c r="D718" s="9">
        <v>0.26</v>
      </c>
      <c r="E718" s="13">
        <f>단가대비표!O83</f>
        <v>4312</v>
      </c>
      <c r="F718" s="14">
        <f>TRUNC(E718*D718,1)</f>
        <v>1121.0999999999999</v>
      </c>
      <c r="G718" s="13">
        <f>단가대비표!P83</f>
        <v>0</v>
      </c>
      <c r="H718" s="14">
        <f>TRUNC(G718*D718,1)</f>
        <v>0</v>
      </c>
      <c r="I718" s="13">
        <f>단가대비표!V83</f>
        <v>0</v>
      </c>
      <c r="J718" s="14">
        <f>TRUNC(I718*D718,1)</f>
        <v>0</v>
      </c>
      <c r="K718" s="13">
        <f t="shared" ref="K718:L721" si="134">TRUNC(E718+G718+I718,1)</f>
        <v>4312</v>
      </c>
      <c r="L718" s="14">
        <f t="shared" si="134"/>
        <v>1121.0999999999999</v>
      </c>
      <c r="M718" s="8" t="s">
        <v>52</v>
      </c>
      <c r="N718" s="2" t="s">
        <v>958</v>
      </c>
      <c r="O718" s="2" t="s">
        <v>1476</v>
      </c>
      <c r="P718" s="2" t="s">
        <v>64</v>
      </c>
      <c r="Q718" s="2" t="s">
        <v>64</v>
      </c>
      <c r="R718" s="2" t="s">
        <v>63</v>
      </c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2" t="s">
        <v>52</v>
      </c>
      <c r="AW718" s="2" t="s">
        <v>1477</v>
      </c>
      <c r="AX718" s="2" t="s">
        <v>52</v>
      </c>
      <c r="AY718" s="2" t="s">
        <v>52</v>
      </c>
    </row>
    <row r="719" spans="1:51" ht="30" customHeight="1">
      <c r="A719" s="8" t="s">
        <v>1267</v>
      </c>
      <c r="B719" s="8" t="s">
        <v>1282</v>
      </c>
      <c r="C719" s="8" t="s">
        <v>729</v>
      </c>
      <c r="D719" s="9">
        <v>0.05</v>
      </c>
      <c r="E719" s="13">
        <f>단가대비표!O89</f>
        <v>1840</v>
      </c>
      <c r="F719" s="14">
        <f>TRUNC(E719*D719,1)</f>
        <v>92</v>
      </c>
      <c r="G719" s="13">
        <f>단가대비표!P89</f>
        <v>0</v>
      </c>
      <c r="H719" s="14">
        <f>TRUNC(G719*D719,1)</f>
        <v>0</v>
      </c>
      <c r="I719" s="13">
        <f>단가대비표!V89</f>
        <v>0</v>
      </c>
      <c r="J719" s="14">
        <f>TRUNC(I719*D719,1)</f>
        <v>0</v>
      </c>
      <c r="K719" s="13">
        <f t="shared" si="134"/>
        <v>1840</v>
      </c>
      <c r="L719" s="14">
        <f t="shared" si="134"/>
        <v>92</v>
      </c>
      <c r="M719" s="8" t="s">
        <v>52</v>
      </c>
      <c r="N719" s="2" t="s">
        <v>958</v>
      </c>
      <c r="O719" s="2" t="s">
        <v>1283</v>
      </c>
      <c r="P719" s="2" t="s">
        <v>64</v>
      </c>
      <c r="Q719" s="2" t="s">
        <v>64</v>
      </c>
      <c r="R719" s="2" t="s">
        <v>63</v>
      </c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2" t="s">
        <v>52</v>
      </c>
      <c r="AW719" s="2" t="s">
        <v>1478</v>
      </c>
      <c r="AX719" s="2" t="s">
        <v>52</v>
      </c>
      <c r="AY719" s="2" t="s">
        <v>52</v>
      </c>
    </row>
    <row r="720" spans="1:51" ht="30" customHeight="1">
      <c r="A720" s="8" t="s">
        <v>1444</v>
      </c>
      <c r="B720" s="8" t="s">
        <v>1479</v>
      </c>
      <c r="C720" s="8" t="s">
        <v>458</v>
      </c>
      <c r="D720" s="9">
        <v>0.06</v>
      </c>
      <c r="E720" s="13">
        <f>단가대비표!O78</f>
        <v>1993.54</v>
      </c>
      <c r="F720" s="14">
        <f>TRUNC(E720*D720,1)</f>
        <v>119.6</v>
      </c>
      <c r="G720" s="13">
        <f>단가대비표!P78</f>
        <v>0</v>
      </c>
      <c r="H720" s="14">
        <f>TRUNC(G720*D720,1)</f>
        <v>0</v>
      </c>
      <c r="I720" s="13">
        <f>단가대비표!V78</f>
        <v>0</v>
      </c>
      <c r="J720" s="14">
        <f>TRUNC(I720*D720,1)</f>
        <v>0</v>
      </c>
      <c r="K720" s="13">
        <f t="shared" si="134"/>
        <v>1993.5</v>
      </c>
      <c r="L720" s="14">
        <f t="shared" si="134"/>
        <v>119.6</v>
      </c>
      <c r="M720" s="8" t="s">
        <v>1467</v>
      </c>
      <c r="N720" s="2" t="s">
        <v>958</v>
      </c>
      <c r="O720" s="2" t="s">
        <v>1480</v>
      </c>
      <c r="P720" s="2" t="s">
        <v>64</v>
      </c>
      <c r="Q720" s="2" t="s">
        <v>64</v>
      </c>
      <c r="R720" s="2" t="s">
        <v>63</v>
      </c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2" t="s">
        <v>52</v>
      </c>
      <c r="AW720" s="2" t="s">
        <v>1481</v>
      </c>
      <c r="AX720" s="2" t="s">
        <v>52</v>
      </c>
      <c r="AY720" s="2" t="s">
        <v>52</v>
      </c>
    </row>
    <row r="721" spans="1:51" ht="30" customHeight="1">
      <c r="A721" s="8" t="s">
        <v>1448</v>
      </c>
      <c r="B721" s="8" t="s">
        <v>1449</v>
      </c>
      <c r="C721" s="8" t="s">
        <v>508</v>
      </c>
      <c r="D721" s="9">
        <v>0.5</v>
      </c>
      <c r="E721" s="13">
        <f>단가대비표!O74</f>
        <v>200</v>
      </c>
      <c r="F721" s="14">
        <f>TRUNC(E721*D721,1)</f>
        <v>100</v>
      </c>
      <c r="G721" s="13">
        <f>단가대비표!P74</f>
        <v>0</v>
      </c>
      <c r="H721" s="14">
        <f>TRUNC(G721*D721,1)</f>
        <v>0</v>
      </c>
      <c r="I721" s="13">
        <f>단가대비표!V74</f>
        <v>0</v>
      </c>
      <c r="J721" s="14">
        <f>TRUNC(I721*D721,1)</f>
        <v>0</v>
      </c>
      <c r="K721" s="13">
        <f t="shared" si="134"/>
        <v>200</v>
      </c>
      <c r="L721" s="14">
        <f t="shared" si="134"/>
        <v>100</v>
      </c>
      <c r="M721" s="8" t="s">
        <v>52</v>
      </c>
      <c r="N721" s="2" t="s">
        <v>958</v>
      </c>
      <c r="O721" s="2" t="s">
        <v>1450</v>
      </c>
      <c r="P721" s="2" t="s">
        <v>64</v>
      </c>
      <c r="Q721" s="2" t="s">
        <v>64</v>
      </c>
      <c r="R721" s="2" t="s">
        <v>63</v>
      </c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2" t="s">
        <v>52</v>
      </c>
      <c r="AW721" s="2" t="s">
        <v>1482</v>
      </c>
      <c r="AX721" s="2" t="s">
        <v>52</v>
      </c>
      <c r="AY721" s="2" t="s">
        <v>52</v>
      </c>
    </row>
    <row r="722" spans="1:51" ht="30" customHeight="1">
      <c r="A722" s="8" t="s">
        <v>515</v>
      </c>
      <c r="B722" s="8" t="s">
        <v>52</v>
      </c>
      <c r="C722" s="8" t="s">
        <v>52</v>
      </c>
      <c r="D722" s="9"/>
      <c r="E722" s="13"/>
      <c r="F722" s="14">
        <f>TRUNC(SUMIF(N718:N721, N717, F718:F721),0)</f>
        <v>1432</v>
      </c>
      <c r="G722" s="13"/>
      <c r="H722" s="14">
        <f>TRUNC(SUMIF(N718:N721, N717, H718:H721),0)</f>
        <v>0</v>
      </c>
      <c r="I722" s="13"/>
      <c r="J722" s="14">
        <f>TRUNC(SUMIF(N718:N721, N717, J718:J721),0)</f>
        <v>0</v>
      </c>
      <c r="K722" s="13"/>
      <c r="L722" s="14">
        <f>F722+H722+J722</f>
        <v>1432</v>
      </c>
      <c r="M722" s="8" t="s">
        <v>52</v>
      </c>
      <c r="N722" s="2" t="s">
        <v>79</v>
      </c>
      <c r="O722" s="2" t="s">
        <v>79</v>
      </c>
      <c r="P722" s="2" t="s">
        <v>52</v>
      </c>
      <c r="Q722" s="2" t="s">
        <v>52</v>
      </c>
      <c r="R722" s="2" t="s">
        <v>52</v>
      </c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2" t="s">
        <v>52</v>
      </c>
      <c r="AW722" s="2" t="s">
        <v>52</v>
      </c>
      <c r="AX722" s="2" t="s">
        <v>52</v>
      </c>
      <c r="AY722" s="2" t="s">
        <v>52</v>
      </c>
    </row>
    <row r="723" spans="1:51" ht="30" customHeight="1">
      <c r="A723" s="9"/>
      <c r="B723" s="9"/>
      <c r="C723" s="9"/>
      <c r="D723" s="9"/>
      <c r="E723" s="13"/>
      <c r="F723" s="14"/>
      <c r="G723" s="13"/>
      <c r="H723" s="14"/>
      <c r="I723" s="13"/>
      <c r="J723" s="14"/>
      <c r="K723" s="13"/>
      <c r="L723" s="14"/>
      <c r="M723" s="9"/>
    </row>
    <row r="724" spans="1:51" ht="30" customHeight="1">
      <c r="A724" s="154" t="s">
        <v>1483</v>
      </c>
      <c r="B724" s="154"/>
      <c r="C724" s="154"/>
      <c r="D724" s="154"/>
      <c r="E724" s="155"/>
      <c r="F724" s="156"/>
      <c r="G724" s="155"/>
      <c r="H724" s="156"/>
      <c r="I724" s="155"/>
      <c r="J724" s="156"/>
      <c r="K724" s="155"/>
      <c r="L724" s="156"/>
      <c r="M724" s="154"/>
      <c r="N724" s="1" t="s">
        <v>962</v>
      </c>
    </row>
    <row r="725" spans="1:51" ht="30" customHeight="1">
      <c r="A725" s="8" t="s">
        <v>1273</v>
      </c>
      <c r="B725" s="8" t="s">
        <v>577</v>
      </c>
      <c r="C725" s="8" t="s">
        <v>527</v>
      </c>
      <c r="D725" s="9">
        <v>6.7000000000000004E-2</v>
      </c>
      <c r="E725" s="13">
        <f>단가대비표!O122</f>
        <v>0</v>
      </c>
      <c r="F725" s="14">
        <f>TRUNC(E725*D725,1)</f>
        <v>0</v>
      </c>
      <c r="G725" s="13">
        <f>단가대비표!P122</f>
        <v>198613</v>
      </c>
      <c r="H725" s="14">
        <f>TRUNC(G725*D725,1)</f>
        <v>13307</v>
      </c>
      <c r="I725" s="13">
        <f>단가대비표!V122</f>
        <v>0</v>
      </c>
      <c r="J725" s="14">
        <f>TRUNC(I725*D725,1)</f>
        <v>0</v>
      </c>
      <c r="K725" s="13">
        <f>TRUNC(E725+G725+I725,1)</f>
        <v>198613</v>
      </c>
      <c r="L725" s="14">
        <f>TRUNC(F725+H725+J725,1)</f>
        <v>13307</v>
      </c>
      <c r="M725" s="8" t="s">
        <v>52</v>
      </c>
      <c r="N725" s="2" t="s">
        <v>962</v>
      </c>
      <c r="O725" s="2" t="s">
        <v>1274</v>
      </c>
      <c r="P725" s="2" t="s">
        <v>64</v>
      </c>
      <c r="Q725" s="2" t="s">
        <v>64</v>
      </c>
      <c r="R725" s="2" t="s">
        <v>63</v>
      </c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2" t="s">
        <v>52</v>
      </c>
      <c r="AW725" s="2" t="s">
        <v>1484</v>
      </c>
      <c r="AX725" s="2" t="s">
        <v>52</v>
      </c>
      <c r="AY725" s="2" t="s">
        <v>52</v>
      </c>
    </row>
    <row r="726" spans="1:51" ht="30" customHeight="1">
      <c r="A726" s="8" t="s">
        <v>525</v>
      </c>
      <c r="B726" s="8" t="s">
        <v>526</v>
      </c>
      <c r="C726" s="8" t="s">
        <v>527</v>
      </c>
      <c r="D726" s="9">
        <v>1.0999999999999999E-2</v>
      </c>
      <c r="E726" s="13">
        <f>단가대비표!O104</f>
        <v>0</v>
      </c>
      <c r="F726" s="14">
        <f>TRUNC(E726*D726,1)</f>
        <v>0</v>
      </c>
      <c r="G726" s="13">
        <f>단가대비표!P104</f>
        <v>138290</v>
      </c>
      <c r="H726" s="14">
        <f>TRUNC(G726*D726,1)</f>
        <v>1521.1</v>
      </c>
      <c r="I726" s="13">
        <f>단가대비표!V104</f>
        <v>0</v>
      </c>
      <c r="J726" s="14">
        <f>TRUNC(I726*D726,1)</f>
        <v>0</v>
      </c>
      <c r="K726" s="13">
        <f>TRUNC(E726+G726+I726,1)</f>
        <v>138290</v>
      </c>
      <c r="L726" s="14">
        <f>TRUNC(F726+H726+J726,1)</f>
        <v>1521.1</v>
      </c>
      <c r="M726" s="8" t="s">
        <v>52</v>
      </c>
      <c r="N726" s="2" t="s">
        <v>962</v>
      </c>
      <c r="O726" s="2" t="s">
        <v>528</v>
      </c>
      <c r="P726" s="2" t="s">
        <v>64</v>
      </c>
      <c r="Q726" s="2" t="s">
        <v>64</v>
      </c>
      <c r="R726" s="2" t="s">
        <v>63</v>
      </c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2" t="s">
        <v>52</v>
      </c>
      <c r="AW726" s="2" t="s">
        <v>1485</v>
      </c>
      <c r="AX726" s="2" t="s">
        <v>52</v>
      </c>
      <c r="AY726" s="2" t="s">
        <v>52</v>
      </c>
    </row>
    <row r="727" spans="1:51" ht="30" customHeight="1">
      <c r="A727" s="8" t="s">
        <v>515</v>
      </c>
      <c r="B727" s="8" t="s">
        <v>52</v>
      </c>
      <c r="C727" s="8" t="s">
        <v>52</v>
      </c>
      <c r="D727" s="9"/>
      <c r="E727" s="13"/>
      <c r="F727" s="14">
        <f>TRUNC(SUMIF(N725:N726, N724, F725:F726),0)</f>
        <v>0</v>
      </c>
      <c r="G727" s="13"/>
      <c r="H727" s="14">
        <f>TRUNC(SUMIF(N725:N726, N724, H725:H726),0)</f>
        <v>14828</v>
      </c>
      <c r="I727" s="13"/>
      <c r="J727" s="14">
        <f>TRUNC(SUMIF(N725:N726, N724, J725:J726),0)</f>
        <v>0</v>
      </c>
      <c r="K727" s="13"/>
      <c r="L727" s="14">
        <f>F727+H727+J727</f>
        <v>14828</v>
      </c>
      <c r="M727" s="8" t="s">
        <v>52</v>
      </c>
      <c r="N727" s="2" t="s">
        <v>79</v>
      </c>
      <c r="O727" s="2" t="s">
        <v>79</v>
      </c>
      <c r="P727" s="2" t="s">
        <v>52</v>
      </c>
      <c r="Q727" s="2" t="s">
        <v>52</v>
      </c>
      <c r="R727" s="2" t="s">
        <v>52</v>
      </c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2" t="s">
        <v>52</v>
      </c>
      <c r="AW727" s="2" t="s">
        <v>52</v>
      </c>
      <c r="AX727" s="2" t="s">
        <v>52</v>
      </c>
      <c r="AY727" s="2" t="s">
        <v>52</v>
      </c>
    </row>
    <row r="728" spans="1:51" ht="30" customHeight="1">
      <c r="A728" s="9"/>
      <c r="B728" s="9"/>
      <c r="C728" s="9"/>
      <c r="D728" s="9"/>
      <c r="E728" s="13"/>
      <c r="F728" s="14"/>
      <c r="G728" s="13"/>
      <c r="H728" s="14"/>
      <c r="I728" s="13"/>
      <c r="J728" s="14"/>
      <c r="K728" s="13"/>
      <c r="L728" s="14"/>
      <c r="M728" s="9"/>
    </row>
    <row r="729" spans="1:51" ht="30" customHeight="1">
      <c r="A729" s="154" t="s">
        <v>1486</v>
      </c>
      <c r="B729" s="154"/>
      <c r="C729" s="154"/>
      <c r="D729" s="154"/>
      <c r="E729" s="155"/>
      <c r="F729" s="156"/>
      <c r="G729" s="155"/>
      <c r="H729" s="156"/>
      <c r="I729" s="155"/>
      <c r="J729" s="156"/>
      <c r="K729" s="155"/>
      <c r="L729" s="156"/>
      <c r="M729" s="154"/>
      <c r="N729" s="1" t="s">
        <v>970</v>
      </c>
    </row>
    <row r="730" spans="1:51" ht="30" customHeight="1">
      <c r="A730" s="8" t="s">
        <v>1487</v>
      </c>
      <c r="B730" s="8" t="s">
        <v>1488</v>
      </c>
      <c r="C730" s="8" t="s">
        <v>729</v>
      </c>
      <c r="D730" s="9">
        <v>0.53</v>
      </c>
      <c r="E730" s="13">
        <f>단가대비표!O81</f>
        <v>8381.25</v>
      </c>
      <c r="F730" s="14">
        <f>TRUNC(E730*D730,1)</f>
        <v>4442</v>
      </c>
      <c r="G730" s="13">
        <f>단가대비표!P81</f>
        <v>0</v>
      </c>
      <c r="H730" s="14">
        <f>TRUNC(G730*D730,1)</f>
        <v>0</v>
      </c>
      <c r="I730" s="13">
        <f>단가대비표!V81</f>
        <v>0</v>
      </c>
      <c r="J730" s="14">
        <f>TRUNC(I730*D730,1)</f>
        <v>0</v>
      </c>
      <c r="K730" s="13">
        <f t="shared" ref="K730:L732" si="135">TRUNC(E730+G730+I730,1)</f>
        <v>8381.2000000000007</v>
      </c>
      <c r="L730" s="14">
        <f t="shared" si="135"/>
        <v>4442</v>
      </c>
      <c r="M730" s="8" t="s">
        <v>52</v>
      </c>
      <c r="N730" s="2" t="s">
        <v>970</v>
      </c>
      <c r="O730" s="2" t="s">
        <v>1489</v>
      </c>
      <c r="P730" s="2" t="s">
        <v>64</v>
      </c>
      <c r="Q730" s="2" t="s">
        <v>64</v>
      </c>
      <c r="R730" s="2" t="s">
        <v>63</v>
      </c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2" t="s">
        <v>52</v>
      </c>
      <c r="AW730" s="2" t="s">
        <v>1490</v>
      </c>
      <c r="AX730" s="2" t="s">
        <v>52</v>
      </c>
      <c r="AY730" s="2" t="s">
        <v>52</v>
      </c>
    </row>
    <row r="731" spans="1:51" ht="30" customHeight="1">
      <c r="A731" s="8" t="s">
        <v>1491</v>
      </c>
      <c r="B731" s="8" t="s">
        <v>1492</v>
      </c>
      <c r="C731" s="8" t="s">
        <v>729</v>
      </c>
      <c r="D731" s="9">
        <v>0.19</v>
      </c>
      <c r="E731" s="13">
        <f>단가대비표!O80</f>
        <v>8756.25</v>
      </c>
      <c r="F731" s="14">
        <f>TRUNC(E731*D731,1)</f>
        <v>1663.6</v>
      </c>
      <c r="G731" s="13">
        <f>단가대비표!P80</f>
        <v>0</v>
      </c>
      <c r="H731" s="14">
        <f>TRUNC(G731*D731,1)</f>
        <v>0</v>
      </c>
      <c r="I731" s="13">
        <f>단가대비표!V80</f>
        <v>0</v>
      </c>
      <c r="J731" s="14">
        <f>TRUNC(I731*D731,1)</f>
        <v>0</v>
      </c>
      <c r="K731" s="13">
        <f t="shared" si="135"/>
        <v>8756.2000000000007</v>
      </c>
      <c r="L731" s="14">
        <f t="shared" si="135"/>
        <v>1663.6</v>
      </c>
      <c r="M731" s="8" t="s">
        <v>52</v>
      </c>
      <c r="N731" s="2" t="s">
        <v>970</v>
      </c>
      <c r="O731" s="2" t="s">
        <v>1493</v>
      </c>
      <c r="P731" s="2" t="s">
        <v>64</v>
      </c>
      <c r="Q731" s="2" t="s">
        <v>64</v>
      </c>
      <c r="R731" s="2" t="s">
        <v>63</v>
      </c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2" t="s">
        <v>52</v>
      </c>
      <c r="AW731" s="2" t="s">
        <v>1494</v>
      </c>
      <c r="AX731" s="2" t="s">
        <v>52</v>
      </c>
      <c r="AY731" s="2" t="s">
        <v>52</v>
      </c>
    </row>
    <row r="732" spans="1:51" ht="30" customHeight="1">
      <c r="A732" s="8" t="s">
        <v>1495</v>
      </c>
      <c r="B732" s="8" t="s">
        <v>1496</v>
      </c>
      <c r="C732" s="8" t="s">
        <v>729</v>
      </c>
      <c r="D732" s="9">
        <v>0.125</v>
      </c>
      <c r="E732" s="13">
        <f>단가대비표!O91</f>
        <v>3194.44</v>
      </c>
      <c r="F732" s="14">
        <f>TRUNC(E732*D732,1)</f>
        <v>399.3</v>
      </c>
      <c r="G732" s="13">
        <f>단가대비표!P91</f>
        <v>0</v>
      </c>
      <c r="H732" s="14">
        <f>TRUNC(G732*D732,1)</f>
        <v>0</v>
      </c>
      <c r="I732" s="13">
        <f>단가대비표!V91</f>
        <v>0</v>
      </c>
      <c r="J732" s="14">
        <f>TRUNC(I732*D732,1)</f>
        <v>0</v>
      </c>
      <c r="K732" s="13">
        <f t="shared" si="135"/>
        <v>3194.4</v>
      </c>
      <c r="L732" s="14">
        <f t="shared" si="135"/>
        <v>399.3</v>
      </c>
      <c r="M732" s="8" t="s">
        <v>52</v>
      </c>
      <c r="N732" s="2" t="s">
        <v>970</v>
      </c>
      <c r="O732" s="2" t="s">
        <v>1497</v>
      </c>
      <c r="P732" s="2" t="s">
        <v>64</v>
      </c>
      <c r="Q732" s="2" t="s">
        <v>64</v>
      </c>
      <c r="R732" s="2" t="s">
        <v>63</v>
      </c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2" t="s">
        <v>52</v>
      </c>
      <c r="AW732" s="2" t="s">
        <v>1498</v>
      </c>
      <c r="AX732" s="2" t="s">
        <v>52</v>
      </c>
      <c r="AY732" s="2" t="s">
        <v>52</v>
      </c>
    </row>
    <row r="733" spans="1:51" ht="30" customHeight="1">
      <c r="A733" s="8" t="s">
        <v>515</v>
      </c>
      <c r="B733" s="8" t="s">
        <v>52</v>
      </c>
      <c r="C733" s="8" t="s">
        <v>52</v>
      </c>
      <c r="D733" s="9"/>
      <c r="E733" s="13"/>
      <c r="F733" s="14">
        <f>TRUNC(SUMIF(N730:N732, N729, F730:F732),0)</f>
        <v>6504</v>
      </c>
      <c r="G733" s="13"/>
      <c r="H733" s="14">
        <f>TRUNC(SUMIF(N730:N732, N729, H730:H732),0)</f>
        <v>0</v>
      </c>
      <c r="I733" s="13"/>
      <c r="J733" s="14">
        <f>TRUNC(SUMIF(N730:N732, N729, J730:J732),0)</f>
        <v>0</v>
      </c>
      <c r="K733" s="13"/>
      <c r="L733" s="14">
        <f>F733+H733+J733</f>
        <v>6504</v>
      </c>
      <c r="M733" s="8" t="s">
        <v>52</v>
      </c>
      <c r="N733" s="2" t="s">
        <v>79</v>
      </c>
      <c r="O733" s="2" t="s">
        <v>79</v>
      </c>
      <c r="P733" s="2" t="s">
        <v>52</v>
      </c>
      <c r="Q733" s="2" t="s">
        <v>52</v>
      </c>
      <c r="R733" s="2" t="s">
        <v>52</v>
      </c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2" t="s">
        <v>52</v>
      </c>
      <c r="AW733" s="2" t="s">
        <v>52</v>
      </c>
      <c r="AX733" s="2" t="s">
        <v>52</v>
      </c>
      <c r="AY733" s="2" t="s">
        <v>52</v>
      </c>
    </row>
    <row r="734" spans="1:51" ht="30" customHeight="1">
      <c r="A734" s="9"/>
      <c r="B734" s="9"/>
      <c r="C734" s="9"/>
      <c r="D734" s="9"/>
      <c r="E734" s="13"/>
      <c r="F734" s="14"/>
      <c r="G734" s="13"/>
      <c r="H734" s="14"/>
      <c r="I734" s="13"/>
      <c r="J734" s="14"/>
      <c r="K734" s="13"/>
      <c r="L734" s="14"/>
      <c r="M734" s="9"/>
    </row>
    <row r="735" spans="1:51" ht="30" customHeight="1">
      <c r="A735" s="154" t="s">
        <v>1499</v>
      </c>
      <c r="B735" s="154"/>
      <c r="C735" s="154"/>
      <c r="D735" s="154"/>
      <c r="E735" s="155"/>
      <c r="F735" s="156"/>
      <c r="G735" s="155"/>
      <c r="H735" s="156"/>
      <c r="I735" s="155"/>
      <c r="J735" s="156"/>
      <c r="K735" s="155"/>
      <c r="L735" s="156"/>
      <c r="M735" s="154"/>
      <c r="N735" s="1" t="s">
        <v>975</v>
      </c>
    </row>
    <row r="736" spans="1:51" ht="30" customHeight="1">
      <c r="A736" s="8" t="s">
        <v>1273</v>
      </c>
      <c r="B736" s="8" t="s">
        <v>577</v>
      </c>
      <c r="C736" s="8" t="s">
        <v>527</v>
      </c>
      <c r="D736" s="9">
        <v>3.9E-2</v>
      </c>
      <c r="E736" s="13">
        <f>단가대비표!O122</f>
        <v>0</v>
      </c>
      <c r="F736" s="14">
        <f>TRUNC(E736*D736,1)</f>
        <v>0</v>
      </c>
      <c r="G736" s="13">
        <f>단가대비표!P122</f>
        <v>198613</v>
      </c>
      <c r="H736" s="14">
        <f>TRUNC(G736*D736,1)</f>
        <v>7745.9</v>
      </c>
      <c r="I736" s="13">
        <f>단가대비표!V122</f>
        <v>0</v>
      </c>
      <c r="J736" s="14">
        <f>TRUNC(I736*D736,1)</f>
        <v>0</v>
      </c>
      <c r="K736" s="13">
        <f>TRUNC(E736+G736+I736,1)</f>
        <v>198613</v>
      </c>
      <c r="L736" s="14">
        <f>TRUNC(F736+H736+J736,1)</f>
        <v>7745.9</v>
      </c>
      <c r="M736" s="8" t="s">
        <v>52</v>
      </c>
      <c r="N736" s="2" t="s">
        <v>975</v>
      </c>
      <c r="O736" s="2" t="s">
        <v>1274</v>
      </c>
      <c r="P736" s="2" t="s">
        <v>64</v>
      </c>
      <c r="Q736" s="2" t="s">
        <v>64</v>
      </c>
      <c r="R736" s="2" t="s">
        <v>63</v>
      </c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2" t="s">
        <v>52</v>
      </c>
      <c r="AW736" s="2" t="s">
        <v>1500</v>
      </c>
      <c r="AX736" s="2" t="s">
        <v>52</v>
      </c>
      <c r="AY736" s="2" t="s">
        <v>52</v>
      </c>
    </row>
    <row r="737" spans="1:51" ht="30" customHeight="1">
      <c r="A737" s="8" t="s">
        <v>525</v>
      </c>
      <c r="B737" s="8" t="s">
        <v>526</v>
      </c>
      <c r="C737" s="8" t="s">
        <v>527</v>
      </c>
      <c r="D737" s="9">
        <v>8.0000000000000002E-3</v>
      </c>
      <c r="E737" s="13">
        <f>단가대비표!O104</f>
        <v>0</v>
      </c>
      <c r="F737" s="14">
        <f>TRUNC(E737*D737,1)</f>
        <v>0</v>
      </c>
      <c r="G737" s="13">
        <f>단가대비표!P104</f>
        <v>138290</v>
      </c>
      <c r="H737" s="14">
        <f>TRUNC(G737*D737,1)</f>
        <v>1106.3</v>
      </c>
      <c r="I737" s="13">
        <f>단가대비표!V104</f>
        <v>0</v>
      </c>
      <c r="J737" s="14">
        <f>TRUNC(I737*D737,1)</f>
        <v>0</v>
      </c>
      <c r="K737" s="13">
        <f>TRUNC(E737+G737+I737,1)</f>
        <v>138290</v>
      </c>
      <c r="L737" s="14">
        <f>TRUNC(F737+H737+J737,1)</f>
        <v>1106.3</v>
      </c>
      <c r="M737" s="8" t="s">
        <v>52</v>
      </c>
      <c r="N737" s="2" t="s">
        <v>975</v>
      </c>
      <c r="O737" s="2" t="s">
        <v>528</v>
      </c>
      <c r="P737" s="2" t="s">
        <v>64</v>
      </c>
      <c r="Q737" s="2" t="s">
        <v>64</v>
      </c>
      <c r="R737" s="2" t="s">
        <v>63</v>
      </c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2" t="s">
        <v>52</v>
      </c>
      <c r="AW737" s="2" t="s">
        <v>1501</v>
      </c>
      <c r="AX737" s="2" t="s">
        <v>52</v>
      </c>
      <c r="AY737" s="2" t="s">
        <v>52</v>
      </c>
    </row>
    <row r="738" spans="1:51" ht="30" customHeight="1">
      <c r="A738" s="8" t="s">
        <v>515</v>
      </c>
      <c r="B738" s="8" t="s">
        <v>52</v>
      </c>
      <c r="C738" s="8" t="s">
        <v>52</v>
      </c>
      <c r="D738" s="9"/>
      <c r="E738" s="13"/>
      <c r="F738" s="14">
        <f>TRUNC(SUMIF(N736:N737, N735, F736:F737),0)</f>
        <v>0</v>
      </c>
      <c r="G738" s="13"/>
      <c r="H738" s="14">
        <f>TRUNC(SUMIF(N736:N737, N735, H736:H737),0)</f>
        <v>8852</v>
      </c>
      <c r="I738" s="13"/>
      <c r="J738" s="14">
        <f>TRUNC(SUMIF(N736:N737, N735, J736:J737),0)</f>
        <v>0</v>
      </c>
      <c r="K738" s="13"/>
      <c r="L738" s="14">
        <f>F738+H738+J738</f>
        <v>8852</v>
      </c>
      <c r="M738" s="8" t="s">
        <v>52</v>
      </c>
      <c r="N738" s="2" t="s">
        <v>79</v>
      </c>
      <c r="O738" s="2" t="s">
        <v>79</v>
      </c>
      <c r="P738" s="2" t="s">
        <v>52</v>
      </c>
      <c r="Q738" s="2" t="s">
        <v>52</v>
      </c>
      <c r="R738" s="2" t="s">
        <v>52</v>
      </c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2" t="s">
        <v>52</v>
      </c>
      <c r="AW738" s="2" t="s">
        <v>52</v>
      </c>
      <c r="AX738" s="2" t="s">
        <v>52</v>
      </c>
      <c r="AY738" s="2" t="s">
        <v>52</v>
      </c>
    </row>
    <row r="739" spans="1:51" ht="30" customHeight="1">
      <c r="A739" s="9"/>
      <c r="B739" s="9"/>
      <c r="C739" s="9"/>
      <c r="D739" s="9"/>
      <c r="E739" s="13"/>
      <c r="F739" s="14"/>
      <c r="G739" s="13"/>
      <c r="H739" s="14"/>
      <c r="I739" s="13"/>
      <c r="J739" s="14"/>
      <c r="K739" s="13"/>
      <c r="L739" s="14"/>
      <c r="M739" s="9"/>
    </row>
    <row r="740" spans="1:51" ht="30" customHeight="1">
      <c r="A740" s="154" t="s">
        <v>1502</v>
      </c>
      <c r="B740" s="154"/>
      <c r="C740" s="154"/>
      <c r="D740" s="154"/>
      <c r="E740" s="155"/>
      <c r="F740" s="156"/>
      <c r="G740" s="155"/>
      <c r="H740" s="156"/>
      <c r="I740" s="155"/>
      <c r="J740" s="156"/>
      <c r="K740" s="155"/>
      <c r="L740" s="156"/>
      <c r="M740" s="154"/>
      <c r="N740" s="1" t="s">
        <v>987</v>
      </c>
    </row>
    <row r="741" spans="1:51" ht="30" customHeight="1">
      <c r="A741" s="8" t="s">
        <v>983</v>
      </c>
      <c r="B741" s="8" t="s">
        <v>984</v>
      </c>
      <c r="C741" s="8" t="s">
        <v>60</v>
      </c>
      <c r="D741" s="9">
        <v>0.25</v>
      </c>
      <c r="E741" s="13">
        <f>단가대비표!O5</f>
        <v>0</v>
      </c>
      <c r="F741" s="14">
        <f>TRUNC(E741*D741,1)</f>
        <v>0</v>
      </c>
      <c r="G741" s="13">
        <f>단가대비표!P5</f>
        <v>0</v>
      </c>
      <c r="H741" s="14">
        <f>TRUNC(G741*D741,1)</f>
        <v>0</v>
      </c>
      <c r="I741" s="13">
        <f>단가대비표!V5</f>
        <v>1750</v>
      </c>
      <c r="J741" s="14">
        <f>TRUNC(I741*D741,1)</f>
        <v>437.5</v>
      </c>
      <c r="K741" s="13">
        <f>TRUNC(E741+G741+I741,1)</f>
        <v>1750</v>
      </c>
      <c r="L741" s="14">
        <f>TRUNC(F741+H741+J741,1)</f>
        <v>437.5</v>
      </c>
      <c r="M741" s="8" t="s">
        <v>1103</v>
      </c>
      <c r="N741" s="2" t="s">
        <v>987</v>
      </c>
      <c r="O741" s="2" t="s">
        <v>1504</v>
      </c>
      <c r="P741" s="2" t="s">
        <v>64</v>
      </c>
      <c r="Q741" s="2" t="s">
        <v>64</v>
      </c>
      <c r="R741" s="2" t="s">
        <v>63</v>
      </c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2" t="s">
        <v>52</v>
      </c>
      <c r="AW741" s="2" t="s">
        <v>1505</v>
      </c>
      <c r="AX741" s="2" t="s">
        <v>52</v>
      </c>
      <c r="AY741" s="2" t="s">
        <v>52</v>
      </c>
    </row>
    <row r="742" spans="1:51" ht="30" customHeight="1">
      <c r="A742" s="8" t="s">
        <v>515</v>
      </c>
      <c r="B742" s="8" t="s">
        <v>52</v>
      </c>
      <c r="C742" s="8" t="s">
        <v>52</v>
      </c>
      <c r="D742" s="9"/>
      <c r="E742" s="13"/>
      <c r="F742" s="14">
        <f>TRUNC(SUMIF(N741:N741, N740, F741:F741),0)</f>
        <v>0</v>
      </c>
      <c r="G742" s="13"/>
      <c r="H742" s="14">
        <f>TRUNC(SUMIF(N741:N741, N740, H741:H741),0)</f>
        <v>0</v>
      </c>
      <c r="I742" s="13"/>
      <c r="J742" s="14">
        <f>TRUNC(SUMIF(N741:N741, N740, J741:J741),0)</f>
        <v>437</v>
      </c>
      <c r="K742" s="13"/>
      <c r="L742" s="14">
        <f>F742+H742+J742</f>
        <v>437</v>
      </c>
      <c r="M742" s="8" t="s">
        <v>52</v>
      </c>
      <c r="N742" s="2" t="s">
        <v>79</v>
      </c>
      <c r="O742" s="2" t="s">
        <v>79</v>
      </c>
      <c r="P742" s="2" t="s">
        <v>52</v>
      </c>
      <c r="Q742" s="2" t="s">
        <v>52</v>
      </c>
      <c r="R742" s="2" t="s">
        <v>52</v>
      </c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2" t="s">
        <v>52</v>
      </c>
      <c r="AW742" s="2" t="s">
        <v>52</v>
      </c>
      <c r="AX742" s="2" t="s">
        <v>52</v>
      </c>
      <c r="AY742" s="2" t="s">
        <v>52</v>
      </c>
    </row>
    <row r="743" spans="1:51" ht="30" customHeight="1">
      <c r="A743" s="9"/>
      <c r="B743" s="9"/>
      <c r="C743" s="9"/>
      <c r="D743" s="9"/>
      <c r="E743" s="13"/>
      <c r="F743" s="14"/>
      <c r="G743" s="13"/>
      <c r="H743" s="14"/>
      <c r="I743" s="13"/>
      <c r="J743" s="14"/>
      <c r="K743" s="13"/>
      <c r="L743" s="14"/>
      <c r="M743" s="9"/>
    </row>
    <row r="744" spans="1:51" ht="30" customHeight="1">
      <c r="A744" s="154" t="s">
        <v>1506</v>
      </c>
      <c r="B744" s="154"/>
      <c r="C744" s="154"/>
      <c r="D744" s="154"/>
      <c r="E744" s="155"/>
      <c r="F744" s="156"/>
      <c r="G744" s="155"/>
      <c r="H744" s="156"/>
      <c r="I744" s="155"/>
      <c r="J744" s="156"/>
      <c r="K744" s="155"/>
      <c r="L744" s="156"/>
      <c r="M744" s="154"/>
      <c r="N744" s="1" t="s">
        <v>992</v>
      </c>
    </row>
    <row r="745" spans="1:51" ht="30" customHeight="1">
      <c r="A745" s="8" t="s">
        <v>989</v>
      </c>
      <c r="B745" s="8" t="s">
        <v>990</v>
      </c>
      <c r="C745" s="8" t="s">
        <v>60</v>
      </c>
      <c r="D745" s="9">
        <v>0.1719</v>
      </c>
      <c r="E745" s="13">
        <f>단가대비표!O6</f>
        <v>0</v>
      </c>
      <c r="F745" s="14">
        <f>TRUNC(E745*D745,1)</f>
        <v>0</v>
      </c>
      <c r="G745" s="13">
        <f>단가대비표!P6</f>
        <v>0</v>
      </c>
      <c r="H745" s="14">
        <f>TRUNC(G745*D745,1)</f>
        <v>0</v>
      </c>
      <c r="I745" s="13">
        <f>단가대비표!V6</f>
        <v>12148</v>
      </c>
      <c r="J745" s="14">
        <f>TRUNC(I745*D745,1)</f>
        <v>2088.1999999999998</v>
      </c>
      <c r="K745" s="13">
        <f t="shared" ref="K745:L748" si="136">TRUNC(E745+G745+I745,1)</f>
        <v>12148</v>
      </c>
      <c r="L745" s="14">
        <f t="shared" si="136"/>
        <v>2088.1999999999998</v>
      </c>
      <c r="M745" s="8" t="s">
        <v>1103</v>
      </c>
      <c r="N745" s="2" t="s">
        <v>992</v>
      </c>
      <c r="O745" s="2" t="s">
        <v>1508</v>
      </c>
      <c r="P745" s="2" t="s">
        <v>64</v>
      </c>
      <c r="Q745" s="2" t="s">
        <v>64</v>
      </c>
      <c r="R745" s="2" t="s">
        <v>63</v>
      </c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2" t="s">
        <v>52</v>
      </c>
      <c r="AW745" s="2" t="s">
        <v>1509</v>
      </c>
      <c r="AX745" s="2" t="s">
        <v>52</v>
      </c>
      <c r="AY745" s="2" t="s">
        <v>52</v>
      </c>
    </row>
    <row r="746" spans="1:51" ht="30" customHeight="1">
      <c r="A746" s="8" t="s">
        <v>1510</v>
      </c>
      <c r="B746" s="8" t="s">
        <v>1511</v>
      </c>
      <c r="C746" s="8" t="s">
        <v>729</v>
      </c>
      <c r="D746" s="9">
        <v>6.2</v>
      </c>
      <c r="E746" s="13">
        <f>단가대비표!O17</f>
        <v>1297</v>
      </c>
      <c r="F746" s="14">
        <f>TRUNC(E746*D746,1)</f>
        <v>8041.4</v>
      </c>
      <c r="G746" s="13">
        <f>단가대비표!P17</f>
        <v>0</v>
      </c>
      <c r="H746" s="14">
        <f>TRUNC(G746*D746,1)</f>
        <v>0</v>
      </c>
      <c r="I746" s="13">
        <f>단가대비표!V17</f>
        <v>0</v>
      </c>
      <c r="J746" s="14">
        <f>TRUNC(I746*D746,1)</f>
        <v>0</v>
      </c>
      <c r="K746" s="13">
        <f t="shared" si="136"/>
        <v>1297</v>
      </c>
      <c r="L746" s="14">
        <f t="shared" si="136"/>
        <v>8041.4</v>
      </c>
      <c r="M746" s="8" t="s">
        <v>52</v>
      </c>
      <c r="N746" s="2" t="s">
        <v>992</v>
      </c>
      <c r="O746" s="2" t="s">
        <v>1512</v>
      </c>
      <c r="P746" s="2" t="s">
        <v>64</v>
      </c>
      <c r="Q746" s="2" t="s">
        <v>64</v>
      </c>
      <c r="R746" s="2" t="s">
        <v>63</v>
      </c>
      <c r="S746" s="3"/>
      <c r="T746" s="3"/>
      <c r="U746" s="3"/>
      <c r="V746" s="3">
        <v>1</v>
      </c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2" t="s">
        <v>52</v>
      </c>
      <c r="AW746" s="2" t="s">
        <v>1513</v>
      </c>
      <c r="AX746" s="2" t="s">
        <v>52</v>
      </c>
      <c r="AY746" s="2" t="s">
        <v>52</v>
      </c>
    </row>
    <row r="747" spans="1:51" ht="30" customHeight="1">
      <c r="A747" s="8" t="s">
        <v>802</v>
      </c>
      <c r="B747" s="8" t="s">
        <v>1514</v>
      </c>
      <c r="C747" s="8" t="s">
        <v>372</v>
      </c>
      <c r="D747" s="9">
        <v>1</v>
      </c>
      <c r="E747" s="13">
        <f>TRUNC(SUMIF(V745:V748, RIGHTB(O747, 1), F745:F748)*U747, 2)</f>
        <v>1286.6199999999999</v>
      </c>
      <c r="F747" s="14">
        <f>TRUNC(E747*D747,1)</f>
        <v>1286.5999999999999</v>
      </c>
      <c r="G747" s="13">
        <v>0</v>
      </c>
      <c r="H747" s="14">
        <f>TRUNC(G747*D747,1)</f>
        <v>0</v>
      </c>
      <c r="I747" s="13">
        <v>0</v>
      </c>
      <c r="J747" s="14">
        <f>TRUNC(I747*D747,1)</f>
        <v>0</v>
      </c>
      <c r="K747" s="13">
        <f t="shared" si="136"/>
        <v>1286.5999999999999</v>
      </c>
      <c r="L747" s="14">
        <f t="shared" si="136"/>
        <v>1286.5999999999999</v>
      </c>
      <c r="M747" s="8" t="s">
        <v>52</v>
      </c>
      <c r="N747" s="2" t="s">
        <v>992</v>
      </c>
      <c r="O747" s="2" t="s">
        <v>540</v>
      </c>
      <c r="P747" s="2" t="s">
        <v>64</v>
      </c>
      <c r="Q747" s="2" t="s">
        <v>64</v>
      </c>
      <c r="R747" s="2" t="s">
        <v>64</v>
      </c>
      <c r="S747" s="3">
        <v>0</v>
      </c>
      <c r="T747" s="3">
        <v>0</v>
      </c>
      <c r="U747" s="3">
        <v>0.16</v>
      </c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2" t="s">
        <v>52</v>
      </c>
      <c r="AW747" s="2" t="s">
        <v>1515</v>
      </c>
      <c r="AX747" s="2" t="s">
        <v>52</v>
      </c>
      <c r="AY747" s="2" t="s">
        <v>52</v>
      </c>
    </row>
    <row r="748" spans="1:51" ht="30" customHeight="1">
      <c r="A748" s="8" t="s">
        <v>1516</v>
      </c>
      <c r="B748" s="8" t="s">
        <v>526</v>
      </c>
      <c r="C748" s="8" t="s">
        <v>527</v>
      </c>
      <c r="D748" s="9">
        <v>1</v>
      </c>
      <c r="E748" s="13">
        <f>TRUNC(단가대비표!O128*1/8*16/12*25/20, 1)</f>
        <v>0</v>
      </c>
      <c r="F748" s="14">
        <f>TRUNC(E748*D748,1)</f>
        <v>0</v>
      </c>
      <c r="G748" s="13">
        <f>TRUNC(단가대비표!P128*1/8*16/12*25/20, 1)</f>
        <v>42267.7</v>
      </c>
      <c r="H748" s="14">
        <f>TRUNC(G748*D748,1)</f>
        <v>42267.7</v>
      </c>
      <c r="I748" s="13">
        <f>TRUNC(단가대비표!V128*1/8*16/12*25/20, 1)</f>
        <v>0</v>
      </c>
      <c r="J748" s="14">
        <f>TRUNC(I748*D748,1)</f>
        <v>0</v>
      </c>
      <c r="K748" s="13">
        <f t="shared" si="136"/>
        <v>42267.7</v>
      </c>
      <c r="L748" s="14">
        <f t="shared" si="136"/>
        <v>42267.7</v>
      </c>
      <c r="M748" s="8" t="s">
        <v>52</v>
      </c>
      <c r="N748" s="2" t="s">
        <v>992</v>
      </c>
      <c r="O748" s="2" t="s">
        <v>1517</v>
      </c>
      <c r="P748" s="2" t="s">
        <v>64</v>
      </c>
      <c r="Q748" s="2" t="s">
        <v>64</v>
      </c>
      <c r="R748" s="2" t="s">
        <v>63</v>
      </c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2" t="s">
        <v>52</v>
      </c>
      <c r="AW748" s="2" t="s">
        <v>1518</v>
      </c>
      <c r="AX748" s="2" t="s">
        <v>63</v>
      </c>
      <c r="AY748" s="2" t="s">
        <v>52</v>
      </c>
    </row>
    <row r="749" spans="1:51" ht="30" customHeight="1">
      <c r="A749" s="8" t="s">
        <v>515</v>
      </c>
      <c r="B749" s="8" t="s">
        <v>52</v>
      </c>
      <c r="C749" s="8" t="s">
        <v>52</v>
      </c>
      <c r="D749" s="9"/>
      <c r="E749" s="13"/>
      <c r="F749" s="14">
        <f>TRUNC(SUMIF(N745:N748, N744, F745:F748),0)</f>
        <v>9328</v>
      </c>
      <c r="G749" s="13"/>
      <c r="H749" s="14">
        <f>TRUNC(SUMIF(N745:N748, N744, H745:H748),0)</f>
        <v>42267</v>
      </c>
      <c r="I749" s="13"/>
      <c r="J749" s="14">
        <f>TRUNC(SUMIF(N745:N748, N744, J745:J748),0)</f>
        <v>2088</v>
      </c>
      <c r="K749" s="13"/>
      <c r="L749" s="14">
        <f>F749+H749+J749</f>
        <v>53683</v>
      </c>
      <c r="M749" s="8" t="s">
        <v>52</v>
      </c>
      <c r="N749" s="2" t="s">
        <v>79</v>
      </c>
      <c r="O749" s="2" t="s">
        <v>79</v>
      </c>
      <c r="P749" s="2" t="s">
        <v>52</v>
      </c>
      <c r="Q749" s="2" t="s">
        <v>52</v>
      </c>
      <c r="R749" s="2" t="s">
        <v>52</v>
      </c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2" t="s">
        <v>52</v>
      </c>
      <c r="AW749" s="2" t="s">
        <v>52</v>
      </c>
      <c r="AX749" s="2" t="s">
        <v>52</v>
      </c>
      <c r="AY749" s="2" t="s">
        <v>52</v>
      </c>
    </row>
    <row r="750" spans="1:51" ht="30" customHeight="1">
      <c r="A750" s="9"/>
      <c r="B750" s="9"/>
      <c r="C750" s="9"/>
      <c r="D750" s="9"/>
      <c r="E750" s="13"/>
      <c r="F750" s="14"/>
      <c r="G750" s="13"/>
      <c r="H750" s="14"/>
      <c r="I750" s="13"/>
      <c r="J750" s="14"/>
      <c r="K750" s="13"/>
      <c r="L750" s="14"/>
      <c r="M750" s="9"/>
    </row>
    <row r="751" spans="1:51" ht="30" customHeight="1">
      <c r="A751" s="154" t="s">
        <v>1519</v>
      </c>
      <c r="B751" s="154"/>
      <c r="C751" s="154"/>
      <c r="D751" s="154"/>
      <c r="E751" s="155"/>
      <c r="F751" s="156"/>
      <c r="G751" s="155"/>
      <c r="H751" s="156"/>
      <c r="I751" s="155"/>
      <c r="J751" s="156"/>
      <c r="K751" s="155"/>
      <c r="L751" s="156"/>
      <c r="M751" s="154"/>
      <c r="N751" s="1" t="s">
        <v>1004</v>
      </c>
    </row>
    <row r="752" spans="1:51" ht="30" customHeight="1">
      <c r="A752" s="8" t="s">
        <v>994</v>
      </c>
      <c r="B752" s="8" t="s">
        <v>577</v>
      </c>
      <c r="C752" s="8" t="s">
        <v>527</v>
      </c>
      <c r="D752" s="9">
        <v>0.62</v>
      </c>
      <c r="E752" s="13">
        <f>단가대비표!O114</f>
        <v>0</v>
      </c>
      <c r="F752" s="14">
        <f>TRUNC(E752*D752,1)</f>
        <v>0</v>
      </c>
      <c r="G752" s="13">
        <f>단가대비표!P114</f>
        <v>156731</v>
      </c>
      <c r="H752" s="14">
        <f>TRUNC(G752*D752,1)</f>
        <v>97173.2</v>
      </c>
      <c r="I752" s="13">
        <f>단가대비표!V114</f>
        <v>0</v>
      </c>
      <c r="J752" s="14">
        <f>TRUNC(I752*D752,1)</f>
        <v>0</v>
      </c>
      <c r="K752" s="13">
        <f t="shared" ref="K752:L756" si="137">TRUNC(E752+G752+I752,1)</f>
        <v>156731</v>
      </c>
      <c r="L752" s="14">
        <f t="shared" si="137"/>
        <v>97173.2</v>
      </c>
      <c r="M752" s="8" t="s">
        <v>52</v>
      </c>
      <c r="N752" s="2" t="s">
        <v>1004</v>
      </c>
      <c r="O752" s="2" t="s">
        <v>995</v>
      </c>
      <c r="P752" s="2" t="s">
        <v>64</v>
      </c>
      <c r="Q752" s="2" t="s">
        <v>64</v>
      </c>
      <c r="R752" s="2" t="s">
        <v>63</v>
      </c>
      <c r="S752" s="3"/>
      <c r="T752" s="3"/>
      <c r="U752" s="3"/>
      <c r="V752" s="3">
        <v>1</v>
      </c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2" t="s">
        <v>52</v>
      </c>
      <c r="AW752" s="2" t="s">
        <v>1520</v>
      </c>
      <c r="AX752" s="2" t="s">
        <v>52</v>
      </c>
      <c r="AY752" s="2" t="s">
        <v>52</v>
      </c>
    </row>
    <row r="753" spans="1:51" ht="30" customHeight="1">
      <c r="A753" s="8" t="s">
        <v>525</v>
      </c>
      <c r="B753" s="8" t="s">
        <v>526</v>
      </c>
      <c r="C753" s="8" t="s">
        <v>527</v>
      </c>
      <c r="D753" s="9">
        <v>0.45</v>
      </c>
      <c r="E753" s="13">
        <f>단가대비표!O104</f>
        <v>0</v>
      </c>
      <c r="F753" s="14">
        <f>TRUNC(E753*D753,1)</f>
        <v>0</v>
      </c>
      <c r="G753" s="13">
        <f>단가대비표!P104</f>
        <v>138290</v>
      </c>
      <c r="H753" s="14">
        <f>TRUNC(G753*D753,1)</f>
        <v>62230.5</v>
      </c>
      <c r="I753" s="13">
        <f>단가대비표!V104</f>
        <v>0</v>
      </c>
      <c r="J753" s="14">
        <f>TRUNC(I753*D753,1)</f>
        <v>0</v>
      </c>
      <c r="K753" s="13">
        <f t="shared" si="137"/>
        <v>138290</v>
      </c>
      <c r="L753" s="14">
        <f t="shared" si="137"/>
        <v>62230.5</v>
      </c>
      <c r="M753" s="8" t="s">
        <v>52</v>
      </c>
      <c r="N753" s="2" t="s">
        <v>1004</v>
      </c>
      <c r="O753" s="2" t="s">
        <v>528</v>
      </c>
      <c r="P753" s="2" t="s">
        <v>64</v>
      </c>
      <c r="Q753" s="2" t="s">
        <v>64</v>
      </c>
      <c r="R753" s="2" t="s">
        <v>63</v>
      </c>
      <c r="S753" s="3"/>
      <c r="T753" s="3"/>
      <c r="U753" s="3"/>
      <c r="V753" s="3">
        <v>1</v>
      </c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2" t="s">
        <v>52</v>
      </c>
      <c r="AW753" s="2" t="s">
        <v>1521</v>
      </c>
      <c r="AX753" s="2" t="s">
        <v>52</v>
      </c>
      <c r="AY753" s="2" t="s">
        <v>52</v>
      </c>
    </row>
    <row r="754" spans="1:51" ht="30" customHeight="1">
      <c r="A754" s="8" t="s">
        <v>983</v>
      </c>
      <c r="B754" s="8" t="s">
        <v>984</v>
      </c>
      <c r="C754" s="8" t="s">
        <v>985</v>
      </c>
      <c r="D754" s="9">
        <v>3.2</v>
      </c>
      <c r="E754" s="13">
        <f>일위대가목록!F119</f>
        <v>0</v>
      </c>
      <c r="F754" s="14">
        <f>TRUNC(E754*D754,1)</f>
        <v>0</v>
      </c>
      <c r="G754" s="13">
        <f>일위대가목록!H119</f>
        <v>0</v>
      </c>
      <c r="H754" s="14">
        <f>TRUNC(G754*D754,1)</f>
        <v>0</v>
      </c>
      <c r="I754" s="13">
        <f>일위대가목록!J119</f>
        <v>437</v>
      </c>
      <c r="J754" s="14">
        <f>TRUNC(I754*D754,1)</f>
        <v>1398.4</v>
      </c>
      <c r="K754" s="13">
        <f t="shared" si="137"/>
        <v>437</v>
      </c>
      <c r="L754" s="14">
        <f t="shared" si="137"/>
        <v>1398.4</v>
      </c>
      <c r="M754" s="8" t="s">
        <v>986</v>
      </c>
      <c r="N754" s="2" t="s">
        <v>1004</v>
      </c>
      <c r="O754" s="2" t="s">
        <v>987</v>
      </c>
      <c r="P754" s="2" t="s">
        <v>63</v>
      </c>
      <c r="Q754" s="2" t="s">
        <v>64</v>
      </c>
      <c r="R754" s="2" t="s">
        <v>64</v>
      </c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2" t="s">
        <v>52</v>
      </c>
      <c r="AW754" s="2" t="s">
        <v>1522</v>
      </c>
      <c r="AX754" s="2" t="s">
        <v>52</v>
      </c>
      <c r="AY754" s="2" t="s">
        <v>52</v>
      </c>
    </row>
    <row r="755" spans="1:51" ht="30" customHeight="1">
      <c r="A755" s="8" t="s">
        <v>989</v>
      </c>
      <c r="B755" s="8" t="s">
        <v>990</v>
      </c>
      <c r="C755" s="8" t="s">
        <v>985</v>
      </c>
      <c r="D755" s="9">
        <v>1.6</v>
      </c>
      <c r="E755" s="13">
        <f>일위대가목록!F120</f>
        <v>9328</v>
      </c>
      <c r="F755" s="14">
        <f>TRUNC(E755*D755,1)</f>
        <v>14924.8</v>
      </c>
      <c r="G755" s="13">
        <f>일위대가목록!H120</f>
        <v>42267</v>
      </c>
      <c r="H755" s="14">
        <f>TRUNC(G755*D755,1)</f>
        <v>67627.199999999997</v>
      </c>
      <c r="I755" s="13">
        <f>일위대가목록!J120</f>
        <v>2088</v>
      </c>
      <c r="J755" s="14">
        <f>TRUNC(I755*D755,1)</f>
        <v>3340.8</v>
      </c>
      <c r="K755" s="13">
        <f t="shared" si="137"/>
        <v>53683</v>
      </c>
      <c r="L755" s="14">
        <f t="shared" si="137"/>
        <v>85892.800000000003</v>
      </c>
      <c r="M755" s="8" t="s">
        <v>991</v>
      </c>
      <c r="N755" s="2" t="s">
        <v>1004</v>
      </c>
      <c r="O755" s="2" t="s">
        <v>992</v>
      </c>
      <c r="P755" s="2" t="s">
        <v>63</v>
      </c>
      <c r="Q755" s="2" t="s">
        <v>64</v>
      </c>
      <c r="R755" s="2" t="s">
        <v>64</v>
      </c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2" t="s">
        <v>52</v>
      </c>
      <c r="AW755" s="2" t="s">
        <v>1523</v>
      </c>
      <c r="AX755" s="2" t="s">
        <v>52</v>
      </c>
      <c r="AY755" s="2" t="s">
        <v>52</v>
      </c>
    </row>
    <row r="756" spans="1:51" ht="30" customHeight="1">
      <c r="A756" s="8" t="s">
        <v>802</v>
      </c>
      <c r="B756" s="8" t="s">
        <v>998</v>
      </c>
      <c r="C756" s="8" t="s">
        <v>372</v>
      </c>
      <c r="D756" s="9">
        <v>1</v>
      </c>
      <c r="E756" s="13">
        <f>TRUNC(SUMIF(V752:V756, RIGHTB(O756, 1), H752:H756)*U756, 2)</f>
        <v>1594.03</v>
      </c>
      <c r="F756" s="14">
        <f>TRUNC(E756*D756,1)</f>
        <v>1594</v>
      </c>
      <c r="G756" s="13">
        <v>0</v>
      </c>
      <c r="H756" s="14">
        <f>TRUNC(G756*D756,1)</f>
        <v>0</v>
      </c>
      <c r="I756" s="13">
        <v>0</v>
      </c>
      <c r="J756" s="14">
        <f>TRUNC(I756*D756,1)</f>
        <v>0</v>
      </c>
      <c r="K756" s="13">
        <f t="shared" si="137"/>
        <v>1594</v>
      </c>
      <c r="L756" s="14">
        <f t="shared" si="137"/>
        <v>1594</v>
      </c>
      <c r="M756" s="8" t="s">
        <v>52</v>
      </c>
      <c r="N756" s="2" t="s">
        <v>1004</v>
      </c>
      <c r="O756" s="2" t="s">
        <v>540</v>
      </c>
      <c r="P756" s="2" t="s">
        <v>64</v>
      </c>
      <c r="Q756" s="2" t="s">
        <v>64</v>
      </c>
      <c r="R756" s="2" t="s">
        <v>64</v>
      </c>
      <c r="S756" s="3">
        <v>1</v>
      </c>
      <c r="T756" s="3">
        <v>0</v>
      </c>
      <c r="U756" s="3">
        <v>0.01</v>
      </c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2" t="s">
        <v>52</v>
      </c>
      <c r="AW756" s="2" t="s">
        <v>1524</v>
      </c>
      <c r="AX756" s="2" t="s">
        <v>52</v>
      </c>
      <c r="AY756" s="2" t="s">
        <v>52</v>
      </c>
    </row>
    <row r="757" spans="1:51" ht="30" customHeight="1">
      <c r="A757" s="8" t="s">
        <v>515</v>
      </c>
      <c r="B757" s="8" t="s">
        <v>52</v>
      </c>
      <c r="C757" s="8" t="s">
        <v>52</v>
      </c>
      <c r="D757" s="9"/>
      <c r="E757" s="13"/>
      <c r="F757" s="14">
        <f>TRUNC(SUMIF(N752:N756, N751, F752:F756),0)</f>
        <v>16518</v>
      </c>
      <c r="G757" s="13"/>
      <c r="H757" s="14">
        <f>TRUNC(SUMIF(N752:N756, N751, H752:H756),0)</f>
        <v>227030</v>
      </c>
      <c r="I757" s="13"/>
      <c r="J757" s="14">
        <f>TRUNC(SUMIF(N752:N756, N751, J752:J756),0)</f>
        <v>4739</v>
      </c>
      <c r="K757" s="13"/>
      <c r="L757" s="14">
        <f>F757+H757+J757</f>
        <v>248287</v>
      </c>
      <c r="M757" s="8" t="s">
        <v>52</v>
      </c>
      <c r="N757" s="2" t="s">
        <v>79</v>
      </c>
      <c r="O757" s="2" t="s">
        <v>79</v>
      </c>
      <c r="P757" s="2" t="s">
        <v>52</v>
      </c>
      <c r="Q757" s="2" t="s">
        <v>52</v>
      </c>
      <c r="R757" s="2" t="s">
        <v>52</v>
      </c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2" t="s">
        <v>52</v>
      </c>
      <c r="AW757" s="2" t="s">
        <v>52</v>
      </c>
      <c r="AX757" s="2" t="s">
        <v>52</v>
      </c>
      <c r="AY757" s="2" t="s">
        <v>52</v>
      </c>
    </row>
    <row r="758" spans="1:51" ht="30" customHeight="1">
      <c r="A758" s="9"/>
      <c r="B758" s="9"/>
      <c r="C758" s="9"/>
      <c r="D758" s="9"/>
      <c r="E758" s="13"/>
      <c r="F758" s="14"/>
      <c r="G758" s="13"/>
      <c r="H758" s="14"/>
      <c r="I758" s="13"/>
      <c r="J758" s="14"/>
      <c r="K758" s="13"/>
      <c r="L758" s="14"/>
      <c r="M758" s="9"/>
    </row>
    <row r="759" spans="1:51" ht="30" customHeight="1">
      <c r="A759" s="154" t="s">
        <v>1525</v>
      </c>
      <c r="B759" s="154"/>
      <c r="C759" s="154"/>
      <c r="D759" s="154"/>
      <c r="E759" s="155"/>
      <c r="F759" s="156"/>
      <c r="G759" s="155"/>
      <c r="H759" s="156"/>
      <c r="I759" s="155"/>
      <c r="J759" s="156"/>
      <c r="K759" s="155"/>
      <c r="L759" s="156"/>
      <c r="M759" s="154"/>
      <c r="N759" s="1" t="s">
        <v>1010</v>
      </c>
    </row>
    <row r="760" spans="1:51" ht="30" customHeight="1">
      <c r="A760" s="8" t="s">
        <v>1007</v>
      </c>
      <c r="B760" s="8" t="s">
        <v>1527</v>
      </c>
      <c r="C760" s="8" t="s">
        <v>60</v>
      </c>
      <c r="D760" s="9">
        <v>0.66400000000000003</v>
      </c>
      <c r="E760" s="13">
        <f>단가대비표!O8</f>
        <v>0</v>
      </c>
      <c r="F760" s="14">
        <f>TRUNC(E760*D760,1)</f>
        <v>0</v>
      </c>
      <c r="G760" s="13">
        <f>단가대비표!P8</f>
        <v>0</v>
      </c>
      <c r="H760" s="14">
        <f>TRUNC(G760*D760,1)</f>
        <v>0</v>
      </c>
      <c r="I760" s="13">
        <f>단가대비표!V8</f>
        <v>2000</v>
      </c>
      <c r="J760" s="14">
        <f>TRUNC(I760*D760,1)</f>
        <v>1328</v>
      </c>
      <c r="K760" s="13">
        <f>TRUNC(E760+G760+I760,1)</f>
        <v>2000</v>
      </c>
      <c r="L760" s="14">
        <f>TRUNC(F760+H760+J760,1)</f>
        <v>1328</v>
      </c>
      <c r="M760" s="8" t="s">
        <v>1103</v>
      </c>
      <c r="N760" s="2" t="s">
        <v>1010</v>
      </c>
      <c r="O760" s="2" t="s">
        <v>1528</v>
      </c>
      <c r="P760" s="2" t="s">
        <v>64</v>
      </c>
      <c r="Q760" s="2" t="s">
        <v>64</v>
      </c>
      <c r="R760" s="2" t="s">
        <v>63</v>
      </c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2" t="s">
        <v>52</v>
      </c>
      <c r="AW760" s="2" t="s">
        <v>1529</v>
      </c>
      <c r="AX760" s="2" t="s">
        <v>52</v>
      </c>
      <c r="AY760" s="2" t="s">
        <v>52</v>
      </c>
    </row>
    <row r="761" spans="1:51" ht="30" customHeight="1">
      <c r="A761" s="8" t="s">
        <v>1530</v>
      </c>
      <c r="B761" s="8" t="s">
        <v>577</v>
      </c>
      <c r="C761" s="8" t="s">
        <v>527</v>
      </c>
      <c r="D761" s="9">
        <v>1</v>
      </c>
      <c r="E761" s="13">
        <f>TRUNC(단가대비표!O129*1/8*16/12*25/20, 1)</f>
        <v>0</v>
      </c>
      <c r="F761" s="14">
        <f>TRUNC(E761*D761,1)</f>
        <v>0</v>
      </c>
      <c r="G761" s="13">
        <f>TRUNC(단가대비표!P129*1/8*16/12*25/20, 1)</f>
        <v>28949.1</v>
      </c>
      <c r="H761" s="14">
        <f>TRUNC(G761*D761,1)</f>
        <v>28949.1</v>
      </c>
      <c r="I761" s="13">
        <f>TRUNC(단가대비표!V129*1/8*16/12*25/20, 1)</f>
        <v>0</v>
      </c>
      <c r="J761" s="14">
        <f>TRUNC(I761*D761,1)</f>
        <v>0</v>
      </c>
      <c r="K761" s="13">
        <f>TRUNC(E761+G761+I761,1)</f>
        <v>28949.1</v>
      </c>
      <c r="L761" s="14">
        <f>TRUNC(F761+H761+J761,1)</f>
        <v>28949.1</v>
      </c>
      <c r="M761" s="8" t="s">
        <v>52</v>
      </c>
      <c r="N761" s="2" t="s">
        <v>1010</v>
      </c>
      <c r="O761" s="2" t="s">
        <v>1531</v>
      </c>
      <c r="P761" s="2" t="s">
        <v>64</v>
      </c>
      <c r="Q761" s="2" t="s">
        <v>64</v>
      </c>
      <c r="R761" s="2" t="s">
        <v>63</v>
      </c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2" t="s">
        <v>52</v>
      </c>
      <c r="AW761" s="2" t="s">
        <v>1532</v>
      </c>
      <c r="AX761" s="2" t="s">
        <v>63</v>
      </c>
      <c r="AY761" s="2" t="s">
        <v>52</v>
      </c>
    </row>
    <row r="762" spans="1:51" ht="30" customHeight="1">
      <c r="A762" s="8" t="s">
        <v>515</v>
      </c>
      <c r="B762" s="8" t="s">
        <v>52</v>
      </c>
      <c r="C762" s="8" t="s">
        <v>52</v>
      </c>
      <c r="D762" s="9"/>
      <c r="E762" s="13"/>
      <c r="F762" s="14">
        <f>TRUNC(SUMIF(N760:N761, N759, F760:F761),0)</f>
        <v>0</v>
      </c>
      <c r="G762" s="13"/>
      <c r="H762" s="14">
        <f>TRUNC(SUMIF(N760:N761, N759, H760:H761),0)</f>
        <v>28949</v>
      </c>
      <c r="I762" s="13"/>
      <c r="J762" s="14">
        <f>TRUNC(SUMIF(N760:N761, N759, J760:J761),0)</f>
        <v>1328</v>
      </c>
      <c r="K762" s="13"/>
      <c r="L762" s="14">
        <f>F762+H762+J762</f>
        <v>30277</v>
      </c>
      <c r="M762" s="8" t="s">
        <v>52</v>
      </c>
      <c r="N762" s="2" t="s">
        <v>79</v>
      </c>
      <c r="O762" s="2" t="s">
        <v>79</v>
      </c>
      <c r="P762" s="2" t="s">
        <v>52</v>
      </c>
      <c r="Q762" s="2" t="s">
        <v>52</v>
      </c>
      <c r="R762" s="2" t="s">
        <v>52</v>
      </c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2" t="s">
        <v>52</v>
      </c>
      <c r="AW762" s="2" t="s">
        <v>52</v>
      </c>
      <c r="AX762" s="2" t="s">
        <v>63</v>
      </c>
      <c r="AY762" s="2" t="s">
        <v>52</v>
      </c>
    </row>
    <row r="763" spans="1:51" ht="30" customHeight="1">
      <c r="A763" s="9"/>
      <c r="B763" s="9"/>
      <c r="C763" s="9"/>
      <c r="D763" s="9"/>
      <c r="E763" s="13"/>
      <c r="F763" s="14"/>
      <c r="G763" s="13"/>
      <c r="H763" s="14"/>
      <c r="I763" s="13"/>
      <c r="J763" s="14"/>
      <c r="K763" s="13"/>
      <c r="L763" s="14"/>
      <c r="M763" s="9"/>
    </row>
    <row r="764" spans="1:51" ht="30" customHeight="1">
      <c r="A764" s="154" t="s">
        <v>1533</v>
      </c>
      <c r="B764" s="154"/>
      <c r="C764" s="154"/>
      <c r="D764" s="154"/>
      <c r="E764" s="155"/>
      <c r="F764" s="156"/>
      <c r="G764" s="155"/>
      <c r="H764" s="156"/>
      <c r="I764" s="155"/>
      <c r="J764" s="156"/>
      <c r="K764" s="155"/>
      <c r="L764" s="156"/>
      <c r="M764" s="154"/>
      <c r="N764" s="1" t="s">
        <v>1033</v>
      </c>
    </row>
    <row r="765" spans="1:51" ht="30" customHeight="1">
      <c r="A765" s="8" t="s">
        <v>912</v>
      </c>
      <c r="B765" s="8" t="s">
        <v>577</v>
      </c>
      <c r="C765" s="8" t="s">
        <v>527</v>
      </c>
      <c r="D765" s="9">
        <v>0.26500000000000001</v>
      </c>
      <c r="E765" s="13">
        <f>단가대비표!O117</f>
        <v>0</v>
      </c>
      <c r="F765" s="14">
        <f>TRUNC(E765*D765,1)</f>
        <v>0</v>
      </c>
      <c r="G765" s="13">
        <f>단가대비표!P117</f>
        <v>199140</v>
      </c>
      <c r="H765" s="14">
        <f>TRUNC(G765*D765,1)</f>
        <v>52772.1</v>
      </c>
      <c r="I765" s="13">
        <f>단가대비표!V117</f>
        <v>0</v>
      </c>
      <c r="J765" s="14">
        <f>TRUNC(I765*D765,1)</f>
        <v>0</v>
      </c>
      <c r="K765" s="13">
        <f t="shared" ref="K765:L767" si="138">TRUNC(E765+G765+I765,1)</f>
        <v>199140</v>
      </c>
      <c r="L765" s="14">
        <f t="shared" si="138"/>
        <v>52772.1</v>
      </c>
      <c r="M765" s="8" t="s">
        <v>52</v>
      </c>
      <c r="N765" s="2" t="s">
        <v>1033</v>
      </c>
      <c r="O765" s="2" t="s">
        <v>913</v>
      </c>
      <c r="P765" s="2" t="s">
        <v>64</v>
      </c>
      <c r="Q765" s="2" t="s">
        <v>64</v>
      </c>
      <c r="R765" s="2" t="s">
        <v>63</v>
      </c>
      <c r="S765" s="3"/>
      <c r="T765" s="3"/>
      <c r="U765" s="3"/>
      <c r="V765" s="3">
        <v>1</v>
      </c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2" t="s">
        <v>52</v>
      </c>
      <c r="AW765" s="2" t="s">
        <v>1535</v>
      </c>
      <c r="AX765" s="2" t="s">
        <v>52</v>
      </c>
      <c r="AY765" s="2" t="s">
        <v>52</v>
      </c>
    </row>
    <row r="766" spans="1:51" ht="30" customHeight="1">
      <c r="A766" s="8" t="s">
        <v>525</v>
      </c>
      <c r="B766" s="8" t="s">
        <v>526</v>
      </c>
      <c r="C766" s="8" t="s">
        <v>527</v>
      </c>
      <c r="D766" s="9">
        <v>7.1999999999999995E-2</v>
      </c>
      <c r="E766" s="13">
        <f>단가대비표!O104</f>
        <v>0</v>
      </c>
      <c r="F766" s="14">
        <f>TRUNC(E766*D766,1)</f>
        <v>0</v>
      </c>
      <c r="G766" s="13">
        <f>단가대비표!P104</f>
        <v>138290</v>
      </c>
      <c r="H766" s="14">
        <f>TRUNC(G766*D766,1)</f>
        <v>9956.7999999999993</v>
      </c>
      <c r="I766" s="13">
        <f>단가대비표!V104</f>
        <v>0</v>
      </c>
      <c r="J766" s="14">
        <f>TRUNC(I766*D766,1)</f>
        <v>0</v>
      </c>
      <c r="K766" s="13">
        <f t="shared" si="138"/>
        <v>138290</v>
      </c>
      <c r="L766" s="14">
        <f t="shared" si="138"/>
        <v>9956.7999999999993</v>
      </c>
      <c r="M766" s="8" t="s">
        <v>52</v>
      </c>
      <c r="N766" s="2" t="s">
        <v>1033</v>
      </c>
      <c r="O766" s="2" t="s">
        <v>528</v>
      </c>
      <c r="P766" s="2" t="s">
        <v>64</v>
      </c>
      <c r="Q766" s="2" t="s">
        <v>64</v>
      </c>
      <c r="R766" s="2" t="s">
        <v>63</v>
      </c>
      <c r="S766" s="3"/>
      <c r="T766" s="3"/>
      <c r="U766" s="3"/>
      <c r="V766" s="3">
        <v>1</v>
      </c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2" t="s">
        <v>52</v>
      </c>
      <c r="AW766" s="2" t="s">
        <v>1536</v>
      </c>
      <c r="AX766" s="2" t="s">
        <v>52</v>
      </c>
      <c r="AY766" s="2" t="s">
        <v>52</v>
      </c>
    </row>
    <row r="767" spans="1:51" ht="30" customHeight="1">
      <c r="A767" s="8" t="s">
        <v>538</v>
      </c>
      <c r="B767" s="8" t="s">
        <v>539</v>
      </c>
      <c r="C767" s="8" t="s">
        <v>372</v>
      </c>
      <c r="D767" s="9">
        <v>1</v>
      </c>
      <c r="E767" s="13">
        <v>0</v>
      </c>
      <c r="F767" s="14">
        <f>TRUNC(E767*D767,1)</f>
        <v>0</v>
      </c>
      <c r="G767" s="13">
        <v>0</v>
      </c>
      <c r="H767" s="14">
        <f>TRUNC(G767*D767,1)</f>
        <v>0</v>
      </c>
      <c r="I767" s="13">
        <f>TRUNC(SUMIF(V765:V767, RIGHTB(O767, 1), H765:H767)*U767, 2)</f>
        <v>1254.57</v>
      </c>
      <c r="J767" s="14">
        <f>TRUNC(I767*D767,1)</f>
        <v>1254.5</v>
      </c>
      <c r="K767" s="13">
        <f t="shared" si="138"/>
        <v>1254.5</v>
      </c>
      <c r="L767" s="14">
        <f t="shared" si="138"/>
        <v>1254.5</v>
      </c>
      <c r="M767" s="8" t="s">
        <v>52</v>
      </c>
      <c r="N767" s="2" t="s">
        <v>1033</v>
      </c>
      <c r="O767" s="2" t="s">
        <v>540</v>
      </c>
      <c r="P767" s="2" t="s">
        <v>64</v>
      </c>
      <c r="Q767" s="2" t="s">
        <v>64</v>
      </c>
      <c r="R767" s="2" t="s">
        <v>64</v>
      </c>
      <c r="S767" s="3">
        <v>1</v>
      </c>
      <c r="T767" s="3">
        <v>2</v>
      </c>
      <c r="U767" s="3">
        <v>0.02</v>
      </c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2" t="s">
        <v>52</v>
      </c>
      <c r="AW767" s="2" t="s">
        <v>1537</v>
      </c>
      <c r="AX767" s="2" t="s">
        <v>52</v>
      </c>
      <c r="AY767" s="2" t="s">
        <v>52</v>
      </c>
    </row>
    <row r="768" spans="1:51" ht="30" customHeight="1">
      <c r="A768" s="8" t="s">
        <v>515</v>
      </c>
      <c r="B768" s="8" t="s">
        <v>52</v>
      </c>
      <c r="C768" s="8" t="s">
        <v>52</v>
      </c>
      <c r="D768" s="9"/>
      <c r="E768" s="13"/>
      <c r="F768" s="14">
        <f>TRUNC(SUMIF(N765:N767, N764, F765:F767),0)</f>
        <v>0</v>
      </c>
      <c r="G768" s="13"/>
      <c r="H768" s="14">
        <f>TRUNC(SUMIF(N765:N767, N764, H765:H767),0)</f>
        <v>62728</v>
      </c>
      <c r="I768" s="13"/>
      <c r="J768" s="14">
        <f>TRUNC(SUMIF(N765:N767, N764, J765:J767),0)</f>
        <v>1254</v>
      </c>
      <c r="K768" s="13"/>
      <c r="L768" s="14">
        <f>F768+H768+J768</f>
        <v>63982</v>
      </c>
      <c r="M768" s="8" t="s">
        <v>52</v>
      </c>
      <c r="N768" s="2" t="s">
        <v>79</v>
      </c>
      <c r="O768" s="2" t="s">
        <v>79</v>
      </c>
      <c r="P768" s="2" t="s">
        <v>52</v>
      </c>
      <c r="Q768" s="2" t="s">
        <v>52</v>
      </c>
      <c r="R768" s="2" t="s">
        <v>52</v>
      </c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2" t="s">
        <v>52</v>
      </c>
      <c r="AW768" s="2" t="s">
        <v>52</v>
      </c>
      <c r="AX768" s="2" t="s">
        <v>52</v>
      </c>
      <c r="AY768" s="2" t="s">
        <v>52</v>
      </c>
    </row>
  </sheetData>
  <mergeCells count="166">
    <mergeCell ref="A751:M751"/>
    <mergeCell ref="A759:M759"/>
    <mergeCell ref="A764:M764"/>
    <mergeCell ref="A594:M594"/>
    <mergeCell ref="A599:M599"/>
    <mergeCell ref="A604:M604"/>
    <mergeCell ref="A617:M617"/>
    <mergeCell ref="A630:M630"/>
    <mergeCell ref="A643:M643"/>
    <mergeCell ref="A656:M656"/>
    <mergeCell ref="A660:M660"/>
    <mergeCell ref="A666:M666"/>
    <mergeCell ref="A672:M672"/>
    <mergeCell ref="A678:M678"/>
    <mergeCell ref="A691:M691"/>
    <mergeCell ref="A698:M698"/>
    <mergeCell ref="A703:M703"/>
    <mergeCell ref="A710:M710"/>
    <mergeCell ref="A717:M717"/>
    <mergeCell ref="A724:M724"/>
    <mergeCell ref="A729:M729"/>
    <mergeCell ref="A735:M735"/>
    <mergeCell ref="A740:M740"/>
    <mergeCell ref="A744:M744"/>
    <mergeCell ref="A581:M581"/>
    <mergeCell ref="A585:M585"/>
    <mergeCell ref="A589:M589"/>
    <mergeCell ref="A448:M448"/>
    <mergeCell ref="A454:M454"/>
    <mergeCell ref="A462:M462"/>
    <mergeCell ref="A468:M468"/>
    <mergeCell ref="A473:M473"/>
    <mergeCell ref="A478:M478"/>
    <mergeCell ref="A484:M484"/>
    <mergeCell ref="A497:M497"/>
    <mergeCell ref="A510:M510"/>
    <mergeCell ref="A516:M516"/>
    <mergeCell ref="A521:M521"/>
    <mergeCell ref="A527:M527"/>
    <mergeCell ref="A534:M534"/>
    <mergeCell ref="A540:M540"/>
    <mergeCell ref="A545:M545"/>
    <mergeCell ref="A550:M550"/>
    <mergeCell ref="A556:M556"/>
    <mergeCell ref="A560:M560"/>
    <mergeCell ref="A566:M566"/>
    <mergeCell ref="A571:M571"/>
    <mergeCell ref="A577:M577"/>
    <mergeCell ref="A430:M430"/>
    <mergeCell ref="A436:M436"/>
    <mergeCell ref="A442:M442"/>
    <mergeCell ref="A311:M311"/>
    <mergeCell ref="A318:M318"/>
    <mergeCell ref="A322:M322"/>
    <mergeCell ref="A326:M326"/>
    <mergeCell ref="A332:M332"/>
    <mergeCell ref="A336:M336"/>
    <mergeCell ref="A340:M340"/>
    <mergeCell ref="A345:M345"/>
    <mergeCell ref="A351:M351"/>
    <mergeCell ref="A357:M357"/>
    <mergeCell ref="A365:M365"/>
    <mergeCell ref="A370:M370"/>
    <mergeCell ref="A376:M376"/>
    <mergeCell ref="A381:M381"/>
    <mergeCell ref="A385:M385"/>
    <mergeCell ref="A392:M392"/>
    <mergeCell ref="A399:M399"/>
    <mergeCell ref="A405:M405"/>
    <mergeCell ref="A409:M409"/>
    <mergeCell ref="A414:M414"/>
    <mergeCell ref="A424:M424"/>
    <mergeCell ref="A294:M294"/>
    <mergeCell ref="A299:M299"/>
    <mergeCell ref="A307:M307"/>
    <mergeCell ref="A170:M170"/>
    <mergeCell ref="A180:M180"/>
    <mergeCell ref="A186:M186"/>
    <mergeCell ref="A196:M196"/>
    <mergeCell ref="A205:M205"/>
    <mergeCell ref="A211:M211"/>
    <mergeCell ref="A216:M216"/>
    <mergeCell ref="A220:M220"/>
    <mergeCell ref="A227:M227"/>
    <mergeCell ref="A232:M232"/>
    <mergeCell ref="A236:M236"/>
    <mergeCell ref="A241:M241"/>
    <mergeCell ref="A247:M247"/>
    <mergeCell ref="A253:M253"/>
    <mergeCell ref="A259:M259"/>
    <mergeCell ref="A264:M264"/>
    <mergeCell ref="A268:M268"/>
    <mergeCell ref="A272:M272"/>
    <mergeCell ref="A276:M276"/>
    <mergeCell ref="A282:M282"/>
    <mergeCell ref="A288:M288"/>
    <mergeCell ref="A151:M151"/>
    <mergeCell ref="A160:M160"/>
    <mergeCell ref="A165:M165"/>
    <mergeCell ref="A4:M4"/>
    <mergeCell ref="A17:M17"/>
    <mergeCell ref="A23:M23"/>
    <mergeCell ref="A27:M27"/>
    <mergeCell ref="A33:M33"/>
    <mergeCell ref="A38:M38"/>
    <mergeCell ref="A47:M47"/>
    <mergeCell ref="A55:M55"/>
    <mergeCell ref="A63:M63"/>
    <mergeCell ref="A73:M73"/>
    <mergeCell ref="A83:M83"/>
    <mergeCell ref="A87:M87"/>
    <mergeCell ref="A91:M91"/>
    <mergeCell ref="A95:M95"/>
    <mergeCell ref="A101:M101"/>
    <mergeCell ref="A107:M107"/>
    <mergeCell ref="A113:M113"/>
    <mergeCell ref="A118:M118"/>
    <mergeCell ref="A124:M124"/>
    <mergeCell ref="A133:M133"/>
    <mergeCell ref="A142:M142"/>
    <mergeCell ref="AU2:AU3"/>
    <mergeCell ref="AV2:AV3"/>
    <mergeCell ref="AW2:AW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W2:W3"/>
    <mergeCell ref="X2:X3"/>
    <mergeCell ref="Y2:Y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</mergeCells>
  <phoneticPr fontId="2" type="noConversion"/>
  <pageMargins left="0.98425196850393704" right="0.39370078740157483" top="0.39370078740157483" bottom="0.39370078740157483" header="0.31496062992125984" footer="0"/>
  <pageSetup paperSize="9" scale="61" fitToHeight="0" orientation="landscape" r:id="rId1"/>
  <headerFooter>
    <oddHeader>&amp;R&amp;"-,굵게"&amp;12페이지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30"/>
  <sheetViews>
    <sheetView topLeftCell="B1" zoomScale="80" zoomScaleNormal="80" workbookViewId="0">
      <pane ySplit="4" topLeftCell="A5" activePane="bottomLeft" state="frozen"/>
      <selection activeCell="D11" sqref="D11"/>
      <selection pane="bottomLeft" activeCell="D11" sqref="D11"/>
    </sheetView>
  </sheetViews>
  <sheetFormatPr defaultRowHeight="16.5"/>
  <cols>
    <col min="1" max="1" width="21.625" hidden="1" customWidth="1"/>
    <col min="2" max="2" width="30.5" bestFit="1" customWidth="1"/>
    <col min="3" max="3" width="33.875" bestFit="1" customWidth="1"/>
    <col min="4" max="4" width="5.5" bestFit="1" customWidth="1"/>
    <col min="5" max="5" width="11.625" bestFit="1" customWidth="1"/>
    <col min="6" max="6" width="6.625" bestFit="1" customWidth="1"/>
    <col min="7" max="7" width="11.625" bestFit="1" customWidth="1"/>
    <col min="8" max="8" width="6.625" bestFit="1" customWidth="1"/>
    <col min="9" max="9" width="15" bestFit="1" customWidth="1"/>
    <col min="10" max="10" width="9.5" bestFit="1" customWidth="1"/>
    <col min="11" max="11" width="15" bestFit="1" customWidth="1"/>
    <col min="12" max="12" width="8.5" bestFit="1" customWidth="1"/>
    <col min="13" max="13" width="15" bestFit="1" customWidth="1"/>
    <col min="14" max="14" width="7.5" bestFit="1" customWidth="1"/>
    <col min="15" max="15" width="15" bestFit="1" customWidth="1"/>
    <col min="16" max="16" width="11.625" bestFit="1" customWidth="1"/>
    <col min="17" max="17" width="11.25" bestFit="1" customWidth="1"/>
    <col min="18" max="19" width="9.25" bestFit="1" customWidth="1"/>
    <col min="20" max="20" width="10.375" bestFit="1" customWidth="1"/>
    <col min="21" max="22" width="11.625" bestFit="1" customWidth="1"/>
    <col min="23" max="23" width="8.5" bestFit="1" customWidth="1"/>
    <col min="24" max="24" width="11.625" bestFit="1" customWidth="1"/>
    <col min="25" max="26" width="9" hidden="1" customWidth="1"/>
    <col min="27" max="27" width="11" hidden="1" customWidth="1"/>
    <col min="28" max="28" width="9" hidden="1" customWidth="1"/>
  </cols>
  <sheetData>
    <row r="1" spans="1:28" ht="30" customHeight="1">
      <c r="A1" s="160" t="s">
        <v>1538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</row>
    <row r="2" spans="1:28" s="24" customFormat="1" ht="30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r="3" spans="1:28" ht="30" customHeight="1">
      <c r="A3" s="161" t="s">
        <v>463</v>
      </c>
      <c r="B3" s="150" t="s">
        <v>2</v>
      </c>
      <c r="C3" s="150" t="s">
        <v>1539</v>
      </c>
      <c r="D3" s="150" t="s">
        <v>4</v>
      </c>
      <c r="E3" s="150" t="s">
        <v>6</v>
      </c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 t="s">
        <v>464</v>
      </c>
      <c r="Q3" s="150" t="s">
        <v>465</v>
      </c>
      <c r="R3" s="150"/>
      <c r="S3" s="150"/>
      <c r="T3" s="150"/>
      <c r="U3" s="150"/>
      <c r="V3" s="150"/>
      <c r="W3" s="150" t="s">
        <v>466</v>
      </c>
      <c r="X3" s="150" t="s">
        <v>12</v>
      </c>
      <c r="Y3" s="152" t="s">
        <v>1547</v>
      </c>
      <c r="Z3" s="152" t="s">
        <v>1548</v>
      </c>
      <c r="AA3" s="152" t="s">
        <v>1549</v>
      </c>
      <c r="AB3" s="152" t="s">
        <v>48</v>
      </c>
    </row>
    <row r="4" spans="1:28" ht="30" customHeight="1">
      <c r="A4" s="161"/>
      <c r="B4" s="150"/>
      <c r="C4" s="150"/>
      <c r="D4" s="150"/>
      <c r="E4" s="55" t="s">
        <v>1540</v>
      </c>
      <c r="F4" s="55" t="s">
        <v>1541</v>
      </c>
      <c r="G4" s="55" t="s">
        <v>1542</v>
      </c>
      <c r="H4" s="55" t="s">
        <v>1541</v>
      </c>
      <c r="I4" s="55" t="s">
        <v>1543</v>
      </c>
      <c r="J4" s="55" t="s">
        <v>1541</v>
      </c>
      <c r="K4" s="55" t="s">
        <v>1544</v>
      </c>
      <c r="L4" s="55" t="s">
        <v>1541</v>
      </c>
      <c r="M4" s="55" t="s">
        <v>1545</v>
      </c>
      <c r="N4" s="55" t="s">
        <v>1541</v>
      </c>
      <c r="O4" s="55" t="s">
        <v>1546</v>
      </c>
      <c r="P4" s="150"/>
      <c r="Q4" s="55" t="s">
        <v>1540</v>
      </c>
      <c r="R4" s="55" t="s">
        <v>1542</v>
      </c>
      <c r="S4" s="55" t="s">
        <v>1543</v>
      </c>
      <c r="T4" s="55" t="s">
        <v>1544</v>
      </c>
      <c r="U4" s="55" t="s">
        <v>1545</v>
      </c>
      <c r="V4" s="55" t="s">
        <v>1546</v>
      </c>
      <c r="W4" s="150"/>
      <c r="X4" s="150"/>
      <c r="Y4" s="152"/>
      <c r="Z4" s="152"/>
      <c r="AA4" s="152"/>
      <c r="AB4" s="152"/>
    </row>
    <row r="5" spans="1:28" ht="30" customHeight="1">
      <c r="A5" s="8" t="s">
        <v>1504</v>
      </c>
      <c r="B5" s="8" t="s">
        <v>983</v>
      </c>
      <c r="C5" s="8" t="s">
        <v>984</v>
      </c>
      <c r="D5" s="15" t="s">
        <v>60</v>
      </c>
      <c r="E5" s="16">
        <v>0</v>
      </c>
      <c r="F5" s="8" t="s">
        <v>52</v>
      </c>
      <c r="G5" s="16">
        <v>0</v>
      </c>
      <c r="H5" s="8" t="s">
        <v>52</v>
      </c>
      <c r="I5" s="16">
        <v>0</v>
      </c>
      <c r="J5" s="8" t="s">
        <v>52</v>
      </c>
      <c r="K5" s="16">
        <v>0</v>
      </c>
      <c r="L5" s="8" t="s">
        <v>52</v>
      </c>
      <c r="M5" s="16">
        <v>0</v>
      </c>
      <c r="N5" s="8" t="s">
        <v>52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1750</v>
      </c>
      <c r="V5" s="16">
        <f>SMALL(Q5:U5,COUNTIF(Q5:U5,0)+1)</f>
        <v>1750</v>
      </c>
      <c r="W5" s="8" t="s">
        <v>1550</v>
      </c>
      <c r="X5" s="8" t="s">
        <v>1103</v>
      </c>
      <c r="Y5" s="2" t="s">
        <v>52</v>
      </c>
      <c r="Z5" s="2" t="s">
        <v>52</v>
      </c>
      <c r="AA5" s="17"/>
      <c r="AB5" s="2" t="s">
        <v>52</v>
      </c>
    </row>
    <row r="6" spans="1:28" ht="30" customHeight="1">
      <c r="A6" s="8" t="s">
        <v>1508</v>
      </c>
      <c r="B6" s="8" t="s">
        <v>989</v>
      </c>
      <c r="C6" s="8" t="s">
        <v>990</v>
      </c>
      <c r="D6" s="15" t="s">
        <v>60</v>
      </c>
      <c r="E6" s="16">
        <v>0</v>
      </c>
      <c r="F6" s="8" t="s">
        <v>52</v>
      </c>
      <c r="G6" s="16">
        <v>0</v>
      </c>
      <c r="H6" s="8" t="s">
        <v>52</v>
      </c>
      <c r="I6" s="16">
        <v>0</v>
      </c>
      <c r="J6" s="8" t="s">
        <v>52</v>
      </c>
      <c r="K6" s="16">
        <v>0</v>
      </c>
      <c r="L6" s="8" t="s">
        <v>52</v>
      </c>
      <c r="M6" s="16">
        <v>0</v>
      </c>
      <c r="N6" s="8" t="s">
        <v>52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12148</v>
      </c>
      <c r="V6" s="16">
        <f>SMALL(Q6:U6,COUNTIF(Q6:U6,0)+1)</f>
        <v>12148</v>
      </c>
      <c r="W6" s="8" t="s">
        <v>1551</v>
      </c>
      <c r="X6" s="8" t="s">
        <v>1103</v>
      </c>
      <c r="Y6" s="2" t="s">
        <v>52</v>
      </c>
      <c r="Z6" s="2" t="s">
        <v>52</v>
      </c>
      <c r="AA6" s="17"/>
      <c r="AB6" s="2" t="s">
        <v>52</v>
      </c>
    </row>
    <row r="7" spans="1:28" ht="30" customHeight="1">
      <c r="A7" s="8" t="s">
        <v>1104</v>
      </c>
      <c r="B7" s="8" t="s">
        <v>1074</v>
      </c>
      <c r="C7" s="8" t="s">
        <v>1075</v>
      </c>
      <c r="D7" s="15" t="s">
        <v>60</v>
      </c>
      <c r="E7" s="16">
        <v>0</v>
      </c>
      <c r="F7" s="8" t="s">
        <v>52</v>
      </c>
      <c r="G7" s="16">
        <v>0</v>
      </c>
      <c r="H7" s="8" t="s">
        <v>52</v>
      </c>
      <c r="I7" s="16">
        <v>0</v>
      </c>
      <c r="J7" s="8" t="s">
        <v>52</v>
      </c>
      <c r="K7" s="16">
        <v>0</v>
      </c>
      <c r="L7" s="8" t="s">
        <v>52</v>
      </c>
      <c r="M7" s="16">
        <v>0</v>
      </c>
      <c r="N7" s="8" t="s">
        <v>52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583</v>
      </c>
      <c r="V7" s="16">
        <f>SMALL(Q7:U7,COUNTIF(Q7:U7,0)+1)</f>
        <v>583</v>
      </c>
      <c r="W7" s="8" t="s">
        <v>1552</v>
      </c>
      <c r="X7" s="8" t="s">
        <v>1103</v>
      </c>
      <c r="Y7" s="2" t="s">
        <v>52</v>
      </c>
      <c r="Z7" s="2" t="s">
        <v>52</v>
      </c>
      <c r="AA7" s="17"/>
      <c r="AB7" s="2" t="s">
        <v>52</v>
      </c>
    </row>
    <row r="8" spans="1:28" ht="30" customHeight="1">
      <c r="A8" s="8" t="s">
        <v>1528</v>
      </c>
      <c r="B8" s="8" t="s">
        <v>1007</v>
      </c>
      <c r="C8" s="8" t="s">
        <v>1527</v>
      </c>
      <c r="D8" s="15" t="s">
        <v>60</v>
      </c>
      <c r="E8" s="16">
        <v>0</v>
      </c>
      <c r="F8" s="8" t="s">
        <v>52</v>
      </c>
      <c r="G8" s="16">
        <v>0</v>
      </c>
      <c r="H8" s="8" t="s">
        <v>52</v>
      </c>
      <c r="I8" s="16">
        <v>0</v>
      </c>
      <c r="J8" s="8" t="s">
        <v>52</v>
      </c>
      <c r="K8" s="16">
        <v>0</v>
      </c>
      <c r="L8" s="8" t="s">
        <v>52</v>
      </c>
      <c r="M8" s="16">
        <v>0</v>
      </c>
      <c r="N8" s="8" t="s">
        <v>52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2000</v>
      </c>
      <c r="U8" s="16">
        <v>26800</v>
      </c>
      <c r="V8" s="16">
        <f>SMALL(Q8:U8,COUNTIF(Q8:U8,0)+1)</f>
        <v>2000</v>
      </c>
      <c r="W8" s="8" t="s">
        <v>1553</v>
      </c>
      <c r="X8" s="8" t="s">
        <v>1103</v>
      </c>
      <c r="Y8" s="2" t="s">
        <v>52</v>
      </c>
      <c r="Z8" s="2" t="s">
        <v>52</v>
      </c>
      <c r="AA8" s="17"/>
      <c r="AB8" s="2" t="s">
        <v>52</v>
      </c>
    </row>
    <row r="9" spans="1:28" ht="30" customHeight="1">
      <c r="A9" s="8" t="s">
        <v>736</v>
      </c>
      <c r="B9" s="8" t="s">
        <v>418</v>
      </c>
      <c r="C9" s="8" t="s">
        <v>735</v>
      </c>
      <c r="D9" s="15" t="s">
        <v>84</v>
      </c>
      <c r="E9" s="16">
        <v>0</v>
      </c>
      <c r="F9" s="8" t="s">
        <v>52</v>
      </c>
      <c r="G9" s="16">
        <v>0</v>
      </c>
      <c r="H9" s="8" t="s">
        <v>52</v>
      </c>
      <c r="I9" s="16">
        <v>0</v>
      </c>
      <c r="J9" s="8" t="s">
        <v>52</v>
      </c>
      <c r="K9" s="16">
        <v>0</v>
      </c>
      <c r="L9" s="8" t="s">
        <v>52</v>
      </c>
      <c r="M9" s="16">
        <v>0</v>
      </c>
      <c r="N9" s="8" t="s">
        <v>52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8" t="s">
        <v>1554</v>
      </c>
      <c r="X9" s="8" t="s">
        <v>583</v>
      </c>
      <c r="Y9" s="2" t="s">
        <v>52</v>
      </c>
      <c r="Z9" s="2" t="s">
        <v>52</v>
      </c>
      <c r="AA9" s="17"/>
      <c r="AB9" s="2" t="s">
        <v>52</v>
      </c>
    </row>
    <row r="10" spans="1:28" ht="30" customHeight="1">
      <c r="A10" s="8" t="s">
        <v>420</v>
      </c>
      <c r="B10" s="8" t="s">
        <v>418</v>
      </c>
      <c r="C10" s="8" t="s">
        <v>419</v>
      </c>
      <c r="D10" s="15" t="s">
        <v>84</v>
      </c>
      <c r="E10" s="16">
        <v>0</v>
      </c>
      <c r="F10" s="8" t="s">
        <v>52</v>
      </c>
      <c r="G10" s="16">
        <v>29000</v>
      </c>
      <c r="H10" s="8" t="s">
        <v>1555</v>
      </c>
      <c r="I10" s="16">
        <v>0</v>
      </c>
      <c r="J10" s="8" t="s">
        <v>52</v>
      </c>
      <c r="K10" s="16">
        <v>0</v>
      </c>
      <c r="L10" s="8" t="s">
        <v>52</v>
      </c>
      <c r="M10" s="16">
        <v>0</v>
      </c>
      <c r="N10" s="8" t="s">
        <v>52</v>
      </c>
      <c r="O10" s="16">
        <f t="shared" ref="O10:O33" si="0">SMALL(E10:M10,COUNTIF(E10:M10,0)+1)</f>
        <v>29000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8" t="s">
        <v>1556</v>
      </c>
      <c r="X10" s="8" t="s">
        <v>52</v>
      </c>
      <c r="Y10" s="2" t="s">
        <v>52</v>
      </c>
      <c r="Z10" s="2" t="s">
        <v>52</v>
      </c>
      <c r="AA10" s="17"/>
      <c r="AB10" s="2" t="s">
        <v>52</v>
      </c>
    </row>
    <row r="11" spans="1:28" ht="30" customHeight="1">
      <c r="A11" s="8" t="s">
        <v>1426</v>
      </c>
      <c r="B11" s="8" t="s">
        <v>1424</v>
      </c>
      <c r="C11" s="8" t="s">
        <v>1425</v>
      </c>
      <c r="D11" s="15" t="s">
        <v>68</v>
      </c>
      <c r="E11" s="16">
        <v>8120</v>
      </c>
      <c r="F11" s="8" t="s">
        <v>52</v>
      </c>
      <c r="G11" s="16">
        <v>8834.99</v>
      </c>
      <c r="H11" s="8" t="s">
        <v>1557</v>
      </c>
      <c r="I11" s="16">
        <v>7709.62</v>
      </c>
      <c r="J11" s="8" t="s">
        <v>1558</v>
      </c>
      <c r="K11" s="16">
        <v>0</v>
      </c>
      <c r="L11" s="8" t="s">
        <v>52</v>
      </c>
      <c r="M11" s="16">
        <v>0</v>
      </c>
      <c r="N11" s="8" t="s">
        <v>52</v>
      </c>
      <c r="O11" s="16">
        <f t="shared" si="0"/>
        <v>7709.62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8" t="s">
        <v>1559</v>
      </c>
      <c r="X11" s="8" t="s">
        <v>52</v>
      </c>
      <c r="Y11" s="2" t="s">
        <v>52</v>
      </c>
      <c r="Z11" s="2" t="s">
        <v>52</v>
      </c>
      <c r="AA11" s="17"/>
      <c r="AB11" s="2" t="s">
        <v>52</v>
      </c>
    </row>
    <row r="12" spans="1:28" ht="30" customHeight="1">
      <c r="A12" s="8" t="s">
        <v>1110</v>
      </c>
      <c r="B12" s="8" t="s">
        <v>1107</v>
      </c>
      <c r="C12" s="8" t="s">
        <v>1108</v>
      </c>
      <c r="D12" s="15" t="s">
        <v>68</v>
      </c>
      <c r="E12" s="16">
        <v>8419</v>
      </c>
      <c r="F12" s="8" t="s">
        <v>52</v>
      </c>
      <c r="G12" s="16">
        <v>9002.9500000000007</v>
      </c>
      <c r="H12" s="8" t="s">
        <v>1557</v>
      </c>
      <c r="I12" s="16">
        <v>8011.95</v>
      </c>
      <c r="J12" s="8" t="s">
        <v>1558</v>
      </c>
      <c r="K12" s="16">
        <v>0</v>
      </c>
      <c r="L12" s="8" t="s">
        <v>52</v>
      </c>
      <c r="M12" s="16">
        <v>0</v>
      </c>
      <c r="N12" s="8" t="s">
        <v>52</v>
      </c>
      <c r="O12" s="16">
        <f t="shared" si="0"/>
        <v>8011.95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8" t="s">
        <v>1560</v>
      </c>
      <c r="X12" s="8" t="s">
        <v>52</v>
      </c>
      <c r="Y12" s="2" t="s">
        <v>52</v>
      </c>
      <c r="Z12" s="2" t="s">
        <v>52</v>
      </c>
      <c r="AA12" s="17"/>
      <c r="AB12" s="2" t="s">
        <v>52</v>
      </c>
    </row>
    <row r="13" spans="1:28" ht="30" customHeight="1">
      <c r="A13" s="8" t="s">
        <v>460</v>
      </c>
      <c r="B13" s="104" t="s">
        <v>456</v>
      </c>
      <c r="C13" s="104" t="s">
        <v>457</v>
      </c>
      <c r="D13" s="105" t="s">
        <v>458</v>
      </c>
      <c r="E13" s="107">
        <v>330</v>
      </c>
      <c r="F13" s="104" t="s">
        <v>52</v>
      </c>
      <c r="G13" s="107">
        <v>260</v>
      </c>
      <c r="H13" s="104" t="s">
        <v>1561</v>
      </c>
      <c r="I13" s="107">
        <v>229</v>
      </c>
      <c r="J13" s="104" t="s">
        <v>1562</v>
      </c>
      <c r="K13" s="107">
        <v>0</v>
      </c>
      <c r="L13" s="104" t="s">
        <v>52</v>
      </c>
      <c r="M13" s="107">
        <v>0</v>
      </c>
      <c r="N13" s="104" t="s">
        <v>52</v>
      </c>
      <c r="O13" s="106">
        <f>MAX(E13:M13,COUNTIF(E13:M13,0)+1)</f>
        <v>330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4" t="s">
        <v>1563</v>
      </c>
      <c r="X13" s="104" t="s">
        <v>459</v>
      </c>
      <c r="Y13" s="2" t="s">
        <v>52</v>
      </c>
      <c r="Z13" s="2" t="s">
        <v>52</v>
      </c>
      <c r="AA13" s="17"/>
      <c r="AB13" s="2" t="s">
        <v>52</v>
      </c>
    </row>
    <row r="14" spans="1:28" ht="30" customHeight="1">
      <c r="A14" s="8" t="s">
        <v>794</v>
      </c>
      <c r="B14" s="104" t="s">
        <v>456</v>
      </c>
      <c r="C14" s="104" t="s">
        <v>793</v>
      </c>
      <c r="D14" s="105" t="s">
        <v>458</v>
      </c>
      <c r="E14" s="107">
        <v>1200</v>
      </c>
      <c r="F14" s="104" t="s">
        <v>52</v>
      </c>
      <c r="G14" s="107">
        <v>1450</v>
      </c>
      <c r="H14" s="104" t="s">
        <v>1561</v>
      </c>
      <c r="I14" s="107">
        <v>1200</v>
      </c>
      <c r="J14" s="104" t="s">
        <v>1562</v>
      </c>
      <c r="K14" s="107">
        <v>0</v>
      </c>
      <c r="L14" s="104" t="s">
        <v>52</v>
      </c>
      <c r="M14" s="107">
        <v>0</v>
      </c>
      <c r="N14" s="104" t="s">
        <v>52</v>
      </c>
      <c r="O14" s="106">
        <f>MAX(E14:M14,COUNTIF(E14:M14,0)+1)</f>
        <v>1450</v>
      </c>
      <c r="P14" s="107">
        <v>0</v>
      </c>
      <c r="Q14" s="107">
        <v>0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4" t="s">
        <v>1564</v>
      </c>
      <c r="X14" s="104" t="s">
        <v>459</v>
      </c>
      <c r="Y14" s="2" t="s">
        <v>52</v>
      </c>
      <c r="Z14" s="2" t="s">
        <v>52</v>
      </c>
      <c r="AA14" s="17"/>
      <c r="AB14" s="2" t="s">
        <v>52</v>
      </c>
    </row>
    <row r="15" spans="1:28" ht="30" customHeight="1">
      <c r="A15" s="8" t="s">
        <v>1236</v>
      </c>
      <c r="B15" s="8" t="s">
        <v>1233</v>
      </c>
      <c r="C15" s="8" t="s">
        <v>1234</v>
      </c>
      <c r="D15" s="15" t="s">
        <v>729</v>
      </c>
      <c r="E15" s="16">
        <v>2.2200000000000002</v>
      </c>
      <c r="F15" s="8" t="s">
        <v>52</v>
      </c>
      <c r="G15" s="16">
        <v>2.7</v>
      </c>
      <c r="H15" s="8" t="s">
        <v>1565</v>
      </c>
      <c r="I15" s="16">
        <v>2.5</v>
      </c>
      <c r="J15" s="8" t="s">
        <v>1566</v>
      </c>
      <c r="K15" s="16">
        <v>0</v>
      </c>
      <c r="L15" s="8" t="s">
        <v>52</v>
      </c>
      <c r="M15" s="16">
        <v>0</v>
      </c>
      <c r="N15" s="8" t="s">
        <v>52</v>
      </c>
      <c r="O15" s="16">
        <f t="shared" si="0"/>
        <v>2.2200000000000002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8" t="s">
        <v>1567</v>
      </c>
      <c r="X15" s="8" t="s">
        <v>1235</v>
      </c>
      <c r="Y15" s="2" t="s">
        <v>52</v>
      </c>
      <c r="Z15" s="2" t="s">
        <v>52</v>
      </c>
      <c r="AA15" s="17"/>
      <c r="AB15" s="2" t="s">
        <v>52</v>
      </c>
    </row>
    <row r="16" spans="1:28" ht="30" customHeight="1">
      <c r="A16" s="8" t="s">
        <v>730</v>
      </c>
      <c r="B16" s="8" t="s">
        <v>727</v>
      </c>
      <c r="C16" s="8" t="s">
        <v>728</v>
      </c>
      <c r="D16" s="15" t="s">
        <v>729</v>
      </c>
      <c r="E16" s="16">
        <v>0</v>
      </c>
      <c r="F16" s="8" t="s">
        <v>52</v>
      </c>
      <c r="G16" s="16">
        <v>0</v>
      </c>
      <c r="H16" s="8" t="s">
        <v>52</v>
      </c>
      <c r="I16" s="16">
        <v>0</v>
      </c>
      <c r="J16" s="8" t="s">
        <v>52</v>
      </c>
      <c r="K16" s="16">
        <v>3752</v>
      </c>
      <c r="L16" s="8" t="s">
        <v>1568</v>
      </c>
      <c r="M16" s="16">
        <v>0</v>
      </c>
      <c r="N16" s="8" t="s">
        <v>52</v>
      </c>
      <c r="O16" s="16">
        <f t="shared" si="0"/>
        <v>3752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8" t="s">
        <v>1569</v>
      </c>
      <c r="X16" s="8" t="s">
        <v>52</v>
      </c>
      <c r="Y16" s="2" t="s">
        <v>52</v>
      </c>
      <c r="Z16" s="2" t="s">
        <v>52</v>
      </c>
      <c r="AA16" s="17"/>
      <c r="AB16" s="2" t="s">
        <v>52</v>
      </c>
    </row>
    <row r="17" spans="1:28" ht="30" customHeight="1">
      <c r="A17" s="8" t="s">
        <v>1512</v>
      </c>
      <c r="B17" s="8" t="s">
        <v>1510</v>
      </c>
      <c r="C17" s="8" t="s">
        <v>1511</v>
      </c>
      <c r="D17" s="15" t="s">
        <v>729</v>
      </c>
      <c r="E17" s="16">
        <v>0</v>
      </c>
      <c r="F17" s="8" t="s">
        <v>52</v>
      </c>
      <c r="G17" s="16">
        <v>1352.72</v>
      </c>
      <c r="H17" s="8" t="s">
        <v>1565</v>
      </c>
      <c r="I17" s="16">
        <v>1297</v>
      </c>
      <c r="J17" s="8" t="s">
        <v>1570</v>
      </c>
      <c r="K17" s="16">
        <v>0</v>
      </c>
      <c r="L17" s="8" t="s">
        <v>52</v>
      </c>
      <c r="M17" s="16">
        <v>0</v>
      </c>
      <c r="N17" s="8" t="s">
        <v>52</v>
      </c>
      <c r="O17" s="16">
        <f t="shared" si="0"/>
        <v>1297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8" t="s">
        <v>1571</v>
      </c>
      <c r="X17" s="8" t="s">
        <v>52</v>
      </c>
      <c r="Y17" s="2" t="s">
        <v>52</v>
      </c>
      <c r="Z17" s="2" t="s">
        <v>52</v>
      </c>
      <c r="AA17" s="17"/>
      <c r="AB17" s="2" t="s">
        <v>52</v>
      </c>
    </row>
    <row r="18" spans="1:28" ht="30" customHeight="1">
      <c r="A18" s="8" t="s">
        <v>1240</v>
      </c>
      <c r="B18" s="8" t="s">
        <v>1238</v>
      </c>
      <c r="C18" s="8" t="s">
        <v>1239</v>
      </c>
      <c r="D18" s="15" t="s">
        <v>458</v>
      </c>
      <c r="E18" s="16">
        <v>12042</v>
      </c>
      <c r="F18" s="8" t="s">
        <v>52</v>
      </c>
      <c r="G18" s="16">
        <v>13200</v>
      </c>
      <c r="H18" s="8" t="s">
        <v>1565</v>
      </c>
      <c r="I18" s="16">
        <v>13000</v>
      </c>
      <c r="J18" s="8" t="s">
        <v>1566</v>
      </c>
      <c r="K18" s="16">
        <v>0</v>
      </c>
      <c r="L18" s="8" t="s">
        <v>52</v>
      </c>
      <c r="M18" s="16">
        <v>0</v>
      </c>
      <c r="N18" s="8" t="s">
        <v>52</v>
      </c>
      <c r="O18" s="16">
        <f t="shared" si="0"/>
        <v>12042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8" t="s">
        <v>1572</v>
      </c>
      <c r="X18" s="8" t="s">
        <v>52</v>
      </c>
      <c r="Y18" s="2" t="s">
        <v>52</v>
      </c>
      <c r="Z18" s="2" t="s">
        <v>52</v>
      </c>
      <c r="AA18" s="17"/>
      <c r="AB18" s="2" t="s">
        <v>52</v>
      </c>
    </row>
    <row r="19" spans="1:28" ht="30" customHeight="1">
      <c r="A19" s="8" t="s">
        <v>1068</v>
      </c>
      <c r="B19" s="8" t="s">
        <v>1066</v>
      </c>
      <c r="C19" s="8" t="s">
        <v>1067</v>
      </c>
      <c r="D19" s="15" t="s">
        <v>458</v>
      </c>
      <c r="E19" s="16">
        <v>0</v>
      </c>
      <c r="F19" s="8" t="s">
        <v>52</v>
      </c>
      <c r="G19" s="16">
        <v>2290</v>
      </c>
      <c r="H19" s="8" t="s">
        <v>1573</v>
      </c>
      <c r="I19" s="16">
        <v>2390</v>
      </c>
      <c r="J19" s="8" t="s">
        <v>1574</v>
      </c>
      <c r="K19" s="16">
        <v>0</v>
      </c>
      <c r="L19" s="8" t="s">
        <v>52</v>
      </c>
      <c r="M19" s="16">
        <v>0</v>
      </c>
      <c r="N19" s="8" t="s">
        <v>52</v>
      </c>
      <c r="O19" s="16">
        <f t="shared" si="0"/>
        <v>2290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8" t="s">
        <v>1575</v>
      </c>
      <c r="X19" s="8" t="s">
        <v>52</v>
      </c>
      <c r="Y19" s="2" t="s">
        <v>52</v>
      </c>
      <c r="Z19" s="2" t="s">
        <v>52</v>
      </c>
      <c r="AA19" s="17"/>
      <c r="AB19" s="2" t="s">
        <v>52</v>
      </c>
    </row>
    <row r="20" spans="1:28" ht="30" customHeight="1">
      <c r="A20" s="8" t="s">
        <v>1380</v>
      </c>
      <c r="B20" s="8" t="s">
        <v>1378</v>
      </c>
      <c r="C20" s="8" t="s">
        <v>1379</v>
      </c>
      <c r="D20" s="15" t="s">
        <v>458</v>
      </c>
      <c r="E20" s="16">
        <v>0</v>
      </c>
      <c r="F20" s="8" t="s">
        <v>52</v>
      </c>
      <c r="G20" s="16">
        <v>11270</v>
      </c>
      <c r="H20" s="8" t="s">
        <v>1573</v>
      </c>
      <c r="I20" s="16">
        <v>11350</v>
      </c>
      <c r="J20" s="8" t="s">
        <v>1574</v>
      </c>
      <c r="K20" s="16">
        <v>0</v>
      </c>
      <c r="L20" s="8" t="s">
        <v>52</v>
      </c>
      <c r="M20" s="16">
        <v>0</v>
      </c>
      <c r="N20" s="8" t="s">
        <v>52</v>
      </c>
      <c r="O20" s="16">
        <f t="shared" si="0"/>
        <v>11270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8" t="s">
        <v>1576</v>
      </c>
      <c r="X20" s="8" t="s">
        <v>52</v>
      </c>
      <c r="Y20" s="2" t="s">
        <v>52</v>
      </c>
      <c r="Z20" s="2" t="s">
        <v>52</v>
      </c>
      <c r="AA20" s="17"/>
      <c r="AB20" s="2" t="s">
        <v>52</v>
      </c>
    </row>
    <row r="21" spans="1:28" ht="30" customHeight="1">
      <c r="A21" s="8" t="s">
        <v>519</v>
      </c>
      <c r="B21" s="8" t="s">
        <v>518</v>
      </c>
      <c r="C21" s="8" t="s">
        <v>67</v>
      </c>
      <c r="D21" s="15" t="s">
        <v>68</v>
      </c>
      <c r="E21" s="16">
        <v>408</v>
      </c>
      <c r="F21" s="8" t="s">
        <v>52</v>
      </c>
      <c r="G21" s="16">
        <v>408.35</v>
      </c>
      <c r="H21" s="8" t="s">
        <v>1577</v>
      </c>
      <c r="I21" s="16">
        <v>0</v>
      </c>
      <c r="J21" s="8" t="s">
        <v>52</v>
      </c>
      <c r="K21" s="16">
        <v>0</v>
      </c>
      <c r="L21" s="8" t="s">
        <v>52</v>
      </c>
      <c r="M21" s="16">
        <v>0</v>
      </c>
      <c r="N21" s="8" t="s">
        <v>52</v>
      </c>
      <c r="O21" s="16">
        <f t="shared" si="0"/>
        <v>408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8" t="s">
        <v>1578</v>
      </c>
      <c r="X21" s="8" t="s">
        <v>52</v>
      </c>
      <c r="Y21" s="2" t="s">
        <v>52</v>
      </c>
      <c r="Z21" s="2" t="s">
        <v>52</v>
      </c>
      <c r="AA21" s="17"/>
      <c r="AB21" s="2" t="s">
        <v>52</v>
      </c>
    </row>
    <row r="22" spans="1:28" ht="30" customHeight="1">
      <c r="A22" s="8" t="s">
        <v>827</v>
      </c>
      <c r="B22" s="8" t="s">
        <v>825</v>
      </c>
      <c r="C22" s="8" t="s">
        <v>826</v>
      </c>
      <c r="D22" s="15" t="s">
        <v>458</v>
      </c>
      <c r="E22" s="16">
        <v>747</v>
      </c>
      <c r="F22" s="8" t="s">
        <v>52</v>
      </c>
      <c r="G22" s="16">
        <v>740</v>
      </c>
      <c r="H22" s="8" t="s">
        <v>1579</v>
      </c>
      <c r="I22" s="16">
        <v>0</v>
      </c>
      <c r="J22" s="8" t="s">
        <v>52</v>
      </c>
      <c r="K22" s="16">
        <v>0</v>
      </c>
      <c r="L22" s="8" t="s">
        <v>52</v>
      </c>
      <c r="M22" s="16">
        <v>0</v>
      </c>
      <c r="N22" s="8" t="s">
        <v>52</v>
      </c>
      <c r="O22" s="16">
        <f t="shared" si="0"/>
        <v>740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8" t="s">
        <v>1580</v>
      </c>
      <c r="X22" s="8" t="s">
        <v>52</v>
      </c>
      <c r="Y22" s="2" t="s">
        <v>52</v>
      </c>
      <c r="Z22" s="2" t="s">
        <v>52</v>
      </c>
      <c r="AA22" s="17"/>
      <c r="AB22" s="2" t="s">
        <v>52</v>
      </c>
    </row>
    <row r="23" spans="1:28" ht="30" customHeight="1">
      <c r="A23" s="8" t="s">
        <v>604</v>
      </c>
      <c r="B23" s="8" t="s">
        <v>555</v>
      </c>
      <c r="C23" s="8" t="s">
        <v>603</v>
      </c>
      <c r="D23" s="15" t="s">
        <v>432</v>
      </c>
      <c r="E23" s="16">
        <v>0</v>
      </c>
      <c r="F23" s="8" t="s">
        <v>52</v>
      </c>
      <c r="G23" s="16">
        <v>625000</v>
      </c>
      <c r="H23" s="8" t="s">
        <v>1581</v>
      </c>
      <c r="I23" s="16">
        <v>668000</v>
      </c>
      <c r="J23" s="8" t="s">
        <v>1582</v>
      </c>
      <c r="K23" s="16">
        <v>0</v>
      </c>
      <c r="L23" s="8" t="s">
        <v>52</v>
      </c>
      <c r="M23" s="16">
        <v>0</v>
      </c>
      <c r="N23" s="8" t="s">
        <v>52</v>
      </c>
      <c r="O23" s="16">
        <f t="shared" si="0"/>
        <v>625000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8" t="s">
        <v>1583</v>
      </c>
      <c r="X23" s="8" t="s">
        <v>52</v>
      </c>
      <c r="Y23" s="2" t="s">
        <v>52</v>
      </c>
      <c r="Z23" s="2" t="s">
        <v>52</v>
      </c>
      <c r="AA23" s="17"/>
      <c r="AB23" s="2" t="s">
        <v>52</v>
      </c>
    </row>
    <row r="24" spans="1:28" ht="30" customHeight="1">
      <c r="A24" s="8" t="s">
        <v>557</v>
      </c>
      <c r="B24" s="8" t="s">
        <v>555</v>
      </c>
      <c r="C24" s="8" t="s">
        <v>556</v>
      </c>
      <c r="D24" s="15" t="s">
        <v>432</v>
      </c>
      <c r="E24" s="16">
        <v>0</v>
      </c>
      <c r="F24" s="8" t="s">
        <v>52</v>
      </c>
      <c r="G24" s="16">
        <v>615000</v>
      </c>
      <c r="H24" s="8" t="s">
        <v>1581</v>
      </c>
      <c r="I24" s="16">
        <v>658000</v>
      </c>
      <c r="J24" s="8" t="s">
        <v>1582</v>
      </c>
      <c r="K24" s="16">
        <v>0</v>
      </c>
      <c r="L24" s="8" t="s">
        <v>52</v>
      </c>
      <c r="M24" s="16">
        <v>0</v>
      </c>
      <c r="N24" s="8" t="s">
        <v>52</v>
      </c>
      <c r="O24" s="16">
        <f t="shared" si="0"/>
        <v>615000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8" t="s">
        <v>1584</v>
      </c>
      <c r="X24" s="8" t="s">
        <v>52</v>
      </c>
      <c r="Y24" s="2" t="s">
        <v>52</v>
      </c>
      <c r="Z24" s="2" t="s">
        <v>52</v>
      </c>
      <c r="AA24" s="17"/>
      <c r="AB24" s="2" t="s">
        <v>52</v>
      </c>
    </row>
    <row r="25" spans="1:28" ht="30" customHeight="1">
      <c r="A25" s="8" t="s">
        <v>607</v>
      </c>
      <c r="B25" s="8" t="s">
        <v>555</v>
      </c>
      <c r="C25" s="8" t="s">
        <v>606</v>
      </c>
      <c r="D25" s="15" t="s">
        <v>432</v>
      </c>
      <c r="E25" s="16">
        <v>0</v>
      </c>
      <c r="F25" s="8" t="s">
        <v>52</v>
      </c>
      <c r="G25" s="16">
        <v>610000</v>
      </c>
      <c r="H25" s="8" t="s">
        <v>1581</v>
      </c>
      <c r="I25" s="16">
        <v>653000</v>
      </c>
      <c r="J25" s="8" t="s">
        <v>1582</v>
      </c>
      <c r="K25" s="16">
        <v>0</v>
      </c>
      <c r="L25" s="8" t="s">
        <v>52</v>
      </c>
      <c r="M25" s="16">
        <v>0</v>
      </c>
      <c r="N25" s="8" t="s">
        <v>52</v>
      </c>
      <c r="O25" s="16">
        <f t="shared" si="0"/>
        <v>610000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8" t="s">
        <v>1585</v>
      </c>
      <c r="X25" s="8" t="s">
        <v>52</v>
      </c>
      <c r="Y25" s="2" t="s">
        <v>52</v>
      </c>
      <c r="Z25" s="2" t="s">
        <v>52</v>
      </c>
      <c r="AA25" s="17"/>
      <c r="AB25" s="2" t="s">
        <v>52</v>
      </c>
    </row>
    <row r="26" spans="1:28" ht="30" customHeight="1">
      <c r="A26" s="8" t="s">
        <v>823</v>
      </c>
      <c r="B26" s="8" t="s">
        <v>771</v>
      </c>
      <c r="C26" s="8" t="s">
        <v>822</v>
      </c>
      <c r="D26" s="15" t="s">
        <v>458</v>
      </c>
      <c r="E26" s="16">
        <v>0</v>
      </c>
      <c r="F26" s="8" t="s">
        <v>52</v>
      </c>
      <c r="G26" s="16">
        <v>720.6</v>
      </c>
      <c r="H26" s="8" t="s">
        <v>1586</v>
      </c>
      <c r="I26" s="16">
        <v>0</v>
      </c>
      <c r="J26" s="8" t="s">
        <v>52</v>
      </c>
      <c r="K26" s="16">
        <v>0</v>
      </c>
      <c r="L26" s="8" t="s">
        <v>52</v>
      </c>
      <c r="M26" s="16">
        <v>0</v>
      </c>
      <c r="N26" s="8" t="s">
        <v>52</v>
      </c>
      <c r="O26" s="16">
        <f t="shared" si="0"/>
        <v>720.6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8" t="s">
        <v>1587</v>
      </c>
      <c r="X26" s="8" t="s">
        <v>52</v>
      </c>
      <c r="Y26" s="2" t="s">
        <v>52</v>
      </c>
      <c r="Z26" s="2" t="s">
        <v>52</v>
      </c>
      <c r="AA26" s="17"/>
      <c r="AB26" s="2" t="s">
        <v>52</v>
      </c>
    </row>
    <row r="27" spans="1:28" ht="30" customHeight="1">
      <c r="A27" s="8" t="s">
        <v>773</v>
      </c>
      <c r="B27" s="8" t="s">
        <v>771</v>
      </c>
      <c r="C27" s="8" t="s">
        <v>772</v>
      </c>
      <c r="D27" s="15" t="s">
        <v>458</v>
      </c>
      <c r="E27" s="16">
        <v>711</v>
      </c>
      <c r="F27" s="8" t="s">
        <v>52</v>
      </c>
      <c r="G27" s="16">
        <v>730.9</v>
      </c>
      <c r="H27" s="8" t="s">
        <v>1586</v>
      </c>
      <c r="I27" s="16">
        <v>827.35</v>
      </c>
      <c r="J27" s="8" t="s">
        <v>1588</v>
      </c>
      <c r="K27" s="16">
        <v>0</v>
      </c>
      <c r="L27" s="8" t="s">
        <v>52</v>
      </c>
      <c r="M27" s="16">
        <v>0</v>
      </c>
      <c r="N27" s="8" t="s">
        <v>52</v>
      </c>
      <c r="O27" s="16">
        <f t="shared" si="0"/>
        <v>711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8" t="s">
        <v>1589</v>
      </c>
      <c r="X27" s="8" t="s">
        <v>52</v>
      </c>
      <c r="Y27" s="2" t="s">
        <v>52</v>
      </c>
      <c r="Z27" s="2" t="s">
        <v>52</v>
      </c>
      <c r="AA27" s="17"/>
      <c r="AB27" s="2" t="s">
        <v>52</v>
      </c>
    </row>
    <row r="28" spans="1:28" ht="30" customHeight="1">
      <c r="A28" s="8" t="s">
        <v>814</v>
      </c>
      <c r="B28" s="104" t="s">
        <v>771</v>
      </c>
      <c r="C28" s="104" t="s">
        <v>813</v>
      </c>
      <c r="D28" s="105" t="s">
        <v>458</v>
      </c>
      <c r="E28" s="106">
        <v>700</v>
      </c>
      <c r="F28" s="104" t="s">
        <v>52</v>
      </c>
      <c r="G28" s="107">
        <v>719</v>
      </c>
      <c r="H28" s="104" t="s">
        <v>1586</v>
      </c>
      <c r="I28" s="107">
        <v>815.69</v>
      </c>
      <c r="J28" s="104" t="s">
        <v>1588</v>
      </c>
      <c r="K28" s="107">
        <v>0</v>
      </c>
      <c r="L28" s="104" t="s">
        <v>52</v>
      </c>
      <c r="M28" s="107">
        <v>0</v>
      </c>
      <c r="N28" s="104" t="s">
        <v>52</v>
      </c>
      <c r="O28" s="107">
        <f t="shared" si="0"/>
        <v>700</v>
      </c>
      <c r="P28" s="107">
        <v>0</v>
      </c>
      <c r="Q28" s="107">
        <v>0</v>
      </c>
      <c r="R28" s="107">
        <v>0</v>
      </c>
      <c r="S28" s="107">
        <v>0</v>
      </c>
      <c r="T28" s="107">
        <v>0</v>
      </c>
      <c r="U28" s="107">
        <v>0</v>
      </c>
      <c r="V28" s="107">
        <v>0</v>
      </c>
      <c r="W28" s="104" t="s">
        <v>1590</v>
      </c>
      <c r="X28" s="104" t="s">
        <v>52</v>
      </c>
      <c r="Y28" s="2" t="s">
        <v>52</v>
      </c>
      <c r="Z28" s="2" t="s">
        <v>52</v>
      </c>
      <c r="AA28" s="17"/>
      <c r="AB28" s="2" t="s">
        <v>52</v>
      </c>
    </row>
    <row r="29" spans="1:28" ht="30" customHeight="1">
      <c r="A29" s="8" t="s">
        <v>777</v>
      </c>
      <c r="B29" s="8" t="s">
        <v>775</v>
      </c>
      <c r="C29" s="8" t="s">
        <v>776</v>
      </c>
      <c r="D29" s="15" t="s">
        <v>458</v>
      </c>
      <c r="E29" s="16">
        <v>2690</v>
      </c>
      <c r="F29" s="8" t="s">
        <v>52</v>
      </c>
      <c r="G29" s="16">
        <v>3150</v>
      </c>
      <c r="H29" s="8" t="s">
        <v>1591</v>
      </c>
      <c r="I29" s="16">
        <v>2850</v>
      </c>
      <c r="J29" s="8" t="s">
        <v>1592</v>
      </c>
      <c r="K29" s="16">
        <v>0</v>
      </c>
      <c r="L29" s="8" t="s">
        <v>52</v>
      </c>
      <c r="M29" s="16">
        <v>0</v>
      </c>
      <c r="N29" s="8" t="s">
        <v>52</v>
      </c>
      <c r="O29" s="16">
        <f t="shared" si="0"/>
        <v>2690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8" t="s">
        <v>1593</v>
      </c>
      <c r="X29" s="8" t="s">
        <v>52</v>
      </c>
      <c r="Y29" s="2" t="s">
        <v>52</v>
      </c>
      <c r="Z29" s="2" t="s">
        <v>52</v>
      </c>
      <c r="AA29" s="17"/>
      <c r="AB29" s="2" t="s">
        <v>52</v>
      </c>
    </row>
    <row r="30" spans="1:28" ht="30" customHeight="1">
      <c r="A30" s="8" t="s">
        <v>811</v>
      </c>
      <c r="B30" s="8" t="s">
        <v>775</v>
      </c>
      <c r="C30" s="8" t="s">
        <v>810</v>
      </c>
      <c r="D30" s="15" t="s">
        <v>458</v>
      </c>
      <c r="E30" s="16">
        <v>2640</v>
      </c>
      <c r="F30" s="8" t="s">
        <v>52</v>
      </c>
      <c r="G30" s="16">
        <v>3100</v>
      </c>
      <c r="H30" s="8" t="s">
        <v>1591</v>
      </c>
      <c r="I30" s="16">
        <v>2800</v>
      </c>
      <c r="J30" s="8" t="s">
        <v>1592</v>
      </c>
      <c r="K30" s="16">
        <v>0</v>
      </c>
      <c r="L30" s="8" t="s">
        <v>52</v>
      </c>
      <c r="M30" s="16">
        <v>0</v>
      </c>
      <c r="N30" s="8" t="s">
        <v>52</v>
      </c>
      <c r="O30" s="16">
        <f t="shared" si="0"/>
        <v>2640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8" t="s">
        <v>1594</v>
      </c>
      <c r="X30" s="8" t="s">
        <v>52</v>
      </c>
      <c r="Y30" s="2" t="s">
        <v>52</v>
      </c>
      <c r="Z30" s="2" t="s">
        <v>52</v>
      </c>
      <c r="AA30" s="17"/>
      <c r="AB30" s="2" t="s">
        <v>52</v>
      </c>
    </row>
    <row r="31" spans="1:28" ht="30" customHeight="1">
      <c r="A31" s="8" t="s">
        <v>1115</v>
      </c>
      <c r="B31" s="8" t="s">
        <v>1113</v>
      </c>
      <c r="C31" s="8" t="s">
        <v>1114</v>
      </c>
      <c r="D31" s="15" t="s">
        <v>84</v>
      </c>
      <c r="E31" s="16">
        <v>376675</v>
      </c>
      <c r="F31" s="8" t="s">
        <v>52</v>
      </c>
      <c r="G31" s="16">
        <v>449101.79</v>
      </c>
      <c r="H31" s="8" t="s">
        <v>1595</v>
      </c>
      <c r="I31" s="16">
        <v>377544.91</v>
      </c>
      <c r="J31" s="8" t="s">
        <v>1596</v>
      </c>
      <c r="K31" s="16">
        <v>0</v>
      </c>
      <c r="L31" s="8" t="s">
        <v>52</v>
      </c>
      <c r="M31" s="16">
        <v>0</v>
      </c>
      <c r="N31" s="8" t="s">
        <v>52</v>
      </c>
      <c r="O31" s="16">
        <f t="shared" si="0"/>
        <v>376675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8" t="s">
        <v>1597</v>
      </c>
      <c r="X31" s="8" t="s">
        <v>52</v>
      </c>
      <c r="Y31" s="2" t="s">
        <v>52</v>
      </c>
      <c r="Z31" s="2" t="s">
        <v>52</v>
      </c>
      <c r="AA31" s="17"/>
      <c r="AB31" s="2" t="s">
        <v>52</v>
      </c>
    </row>
    <row r="32" spans="1:28" ht="30" customHeight="1">
      <c r="A32" s="8" t="s">
        <v>1422</v>
      </c>
      <c r="B32" s="8" t="s">
        <v>1113</v>
      </c>
      <c r="C32" s="8" t="s">
        <v>1420</v>
      </c>
      <c r="D32" s="15" t="s">
        <v>1421</v>
      </c>
      <c r="E32" s="16">
        <v>1685</v>
      </c>
      <c r="F32" s="8" t="s">
        <v>52</v>
      </c>
      <c r="G32" s="16">
        <v>1840</v>
      </c>
      <c r="H32" s="8" t="s">
        <v>1595</v>
      </c>
      <c r="I32" s="16">
        <v>1552</v>
      </c>
      <c r="J32" s="8" t="s">
        <v>1596</v>
      </c>
      <c r="K32" s="16">
        <v>0</v>
      </c>
      <c r="L32" s="8" t="s">
        <v>52</v>
      </c>
      <c r="M32" s="16">
        <v>0</v>
      </c>
      <c r="N32" s="8" t="s">
        <v>52</v>
      </c>
      <c r="O32" s="16">
        <f t="shared" si="0"/>
        <v>1552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8" t="s">
        <v>1598</v>
      </c>
      <c r="X32" s="8" t="s">
        <v>52</v>
      </c>
      <c r="Y32" s="2" t="s">
        <v>52</v>
      </c>
      <c r="Z32" s="2" t="s">
        <v>52</v>
      </c>
      <c r="AA32" s="17"/>
      <c r="AB32" s="2" t="s">
        <v>52</v>
      </c>
    </row>
    <row r="33" spans="1:28" ht="30" customHeight="1">
      <c r="A33" s="8" t="s">
        <v>85</v>
      </c>
      <c r="B33" s="104" t="s">
        <v>82</v>
      </c>
      <c r="C33" s="104" t="s">
        <v>83</v>
      </c>
      <c r="D33" s="105" t="s">
        <v>84</v>
      </c>
      <c r="E33" s="107">
        <v>62110</v>
      </c>
      <c r="F33" s="104" t="s">
        <v>52</v>
      </c>
      <c r="G33" s="107">
        <v>0</v>
      </c>
      <c r="H33" s="104" t="s">
        <v>52</v>
      </c>
      <c r="I33" s="106">
        <v>62045</v>
      </c>
      <c r="J33" s="108" t="s">
        <v>1908</v>
      </c>
      <c r="K33" s="107">
        <v>0</v>
      </c>
      <c r="L33" s="104" t="s">
        <v>52</v>
      </c>
      <c r="M33" s="107">
        <v>0</v>
      </c>
      <c r="N33" s="104" t="s">
        <v>52</v>
      </c>
      <c r="O33" s="107">
        <f t="shared" si="0"/>
        <v>62045</v>
      </c>
      <c r="P33" s="107">
        <v>0</v>
      </c>
      <c r="Q33" s="107">
        <v>0</v>
      </c>
      <c r="R33" s="107">
        <v>0</v>
      </c>
      <c r="S33" s="107">
        <v>0</v>
      </c>
      <c r="T33" s="107">
        <v>0</v>
      </c>
      <c r="U33" s="107">
        <v>0</v>
      </c>
      <c r="V33" s="107">
        <v>0</v>
      </c>
      <c r="W33" s="104" t="s">
        <v>1599</v>
      </c>
      <c r="X33" s="104" t="s">
        <v>52</v>
      </c>
      <c r="Y33" s="2" t="s">
        <v>52</v>
      </c>
      <c r="Z33" s="2" t="s">
        <v>52</v>
      </c>
      <c r="AA33" s="17"/>
      <c r="AB33" s="2" t="s">
        <v>52</v>
      </c>
    </row>
    <row r="34" spans="1:28" ht="30" customHeight="1">
      <c r="A34" s="8" t="s">
        <v>733</v>
      </c>
      <c r="B34" s="8" t="s">
        <v>422</v>
      </c>
      <c r="C34" s="8" t="s">
        <v>732</v>
      </c>
      <c r="D34" s="15" t="s">
        <v>458</v>
      </c>
      <c r="E34" s="16">
        <v>0</v>
      </c>
      <c r="F34" s="8" t="s">
        <v>52</v>
      </c>
      <c r="G34" s="16">
        <v>0</v>
      </c>
      <c r="H34" s="8" t="s">
        <v>52</v>
      </c>
      <c r="I34" s="16">
        <v>0</v>
      </c>
      <c r="J34" s="8" t="s">
        <v>52</v>
      </c>
      <c r="K34" s="16">
        <v>0</v>
      </c>
      <c r="L34" s="8" t="s">
        <v>52</v>
      </c>
      <c r="M34" s="16">
        <v>0</v>
      </c>
      <c r="N34" s="8" t="s">
        <v>52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8" t="s">
        <v>1600</v>
      </c>
      <c r="X34" s="8" t="s">
        <v>583</v>
      </c>
      <c r="Y34" s="2" t="s">
        <v>52</v>
      </c>
      <c r="Z34" s="2" t="s">
        <v>52</v>
      </c>
      <c r="AA34" s="17"/>
      <c r="AB34" s="2" t="s">
        <v>52</v>
      </c>
    </row>
    <row r="35" spans="1:28" ht="30" customHeight="1">
      <c r="A35" s="8" t="s">
        <v>425</v>
      </c>
      <c r="B35" s="104" t="s">
        <v>422</v>
      </c>
      <c r="C35" s="104" t="s">
        <v>423</v>
      </c>
      <c r="D35" s="105" t="s">
        <v>424</v>
      </c>
      <c r="E35" s="107">
        <v>0</v>
      </c>
      <c r="F35" s="104" t="s">
        <v>52</v>
      </c>
      <c r="G35" s="107">
        <v>5090.8999999999996</v>
      </c>
      <c r="H35" s="104" t="s">
        <v>1601</v>
      </c>
      <c r="I35" s="107">
        <v>4845.45</v>
      </c>
      <c r="J35" s="104" t="s">
        <v>1602</v>
      </c>
      <c r="K35" s="107">
        <v>0</v>
      </c>
      <c r="L35" s="104" t="s">
        <v>52</v>
      </c>
      <c r="M35" s="106">
        <v>4182</v>
      </c>
      <c r="N35" s="108" t="s">
        <v>1909</v>
      </c>
      <c r="O35" s="107">
        <f>SMALL(E35:M35,COUNTIF(E35:M35,0)+1)</f>
        <v>4182</v>
      </c>
      <c r="P35" s="107">
        <v>0</v>
      </c>
      <c r="Q35" s="107">
        <v>0</v>
      </c>
      <c r="R35" s="107">
        <v>0</v>
      </c>
      <c r="S35" s="107">
        <v>0</v>
      </c>
      <c r="T35" s="107">
        <v>0</v>
      </c>
      <c r="U35" s="107">
        <v>0</v>
      </c>
      <c r="V35" s="107">
        <v>0</v>
      </c>
      <c r="W35" s="104" t="s">
        <v>1603</v>
      </c>
      <c r="X35" s="104" t="s">
        <v>52</v>
      </c>
      <c r="Y35" s="2" t="s">
        <v>52</v>
      </c>
      <c r="Z35" s="2" t="s">
        <v>52</v>
      </c>
      <c r="AA35" s="17"/>
      <c r="AB35" s="2" t="s">
        <v>52</v>
      </c>
    </row>
    <row r="36" spans="1:28" ht="30" customHeight="1">
      <c r="A36" s="8" t="s">
        <v>1318</v>
      </c>
      <c r="B36" s="8" t="s">
        <v>1316</v>
      </c>
      <c r="C36" s="8" t="s">
        <v>1317</v>
      </c>
      <c r="D36" s="15" t="s">
        <v>458</v>
      </c>
      <c r="E36" s="16">
        <v>0</v>
      </c>
      <c r="F36" s="8" t="s">
        <v>52</v>
      </c>
      <c r="G36" s="16">
        <v>262.5</v>
      </c>
      <c r="H36" s="8" t="s">
        <v>1601</v>
      </c>
      <c r="I36" s="16">
        <v>218.18</v>
      </c>
      <c r="J36" s="8" t="s">
        <v>1602</v>
      </c>
      <c r="K36" s="16">
        <v>0</v>
      </c>
      <c r="L36" s="8" t="s">
        <v>52</v>
      </c>
      <c r="M36" s="16">
        <v>0</v>
      </c>
      <c r="N36" s="8" t="s">
        <v>52</v>
      </c>
      <c r="O36" s="16">
        <f>SMALL(E36:M36,COUNTIF(E36:M36,0)+1)</f>
        <v>218.18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8" t="s">
        <v>1604</v>
      </c>
      <c r="X36" s="8" t="s">
        <v>52</v>
      </c>
      <c r="Y36" s="2" t="s">
        <v>52</v>
      </c>
      <c r="Z36" s="2" t="s">
        <v>52</v>
      </c>
      <c r="AA36" s="17"/>
      <c r="AB36" s="2" t="s">
        <v>52</v>
      </c>
    </row>
    <row r="37" spans="1:28" ht="30" customHeight="1">
      <c r="A37" s="8" t="s">
        <v>800</v>
      </c>
      <c r="B37" s="104" t="s">
        <v>798</v>
      </c>
      <c r="C37" s="104" t="s">
        <v>799</v>
      </c>
      <c r="D37" s="105" t="s">
        <v>68</v>
      </c>
      <c r="E37" s="107">
        <v>0</v>
      </c>
      <c r="F37" s="104" t="s">
        <v>52</v>
      </c>
      <c r="G37" s="107">
        <v>2090</v>
      </c>
      <c r="H37" s="104" t="s">
        <v>1605</v>
      </c>
      <c r="I37" s="107">
        <v>2018</v>
      </c>
      <c r="J37" s="104" t="s">
        <v>1606</v>
      </c>
      <c r="K37" s="107">
        <v>0</v>
      </c>
      <c r="L37" s="104" t="s">
        <v>52</v>
      </c>
      <c r="M37" s="106">
        <v>1920</v>
      </c>
      <c r="N37" s="108" t="s">
        <v>1910</v>
      </c>
      <c r="O37" s="107">
        <f>SMALL(E37:M37,COUNTIF(E37:M37,0)+1)</f>
        <v>1920</v>
      </c>
      <c r="P37" s="107">
        <v>0</v>
      </c>
      <c r="Q37" s="107">
        <v>0</v>
      </c>
      <c r="R37" s="107">
        <v>0</v>
      </c>
      <c r="S37" s="107">
        <v>0</v>
      </c>
      <c r="T37" s="107">
        <v>0</v>
      </c>
      <c r="U37" s="107">
        <v>0</v>
      </c>
      <c r="V37" s="107">
        <v>0</v>
      </c>
      <c r="W37" s="104" t="s">
        <v>1607</v>
      </c>
      <c r="X37" s="104" t="s">
        <v>52</v>
      </c>
      <c r="Y37" s="2" t="s">
        <v>52</v>
      </c>
      <c r="Z37" s="2" t="s">
        <v>52</v>
      </c>
      <c r="AA37" s="17"/>
      <c r="AB37" s="2" t="s">
        <v>52</v>
      </c>
    </row>
    <row r="38" spans="1:28" ht="30" customHeight="1">
      <c r="A38" s="8" t="s">
        <v>108</v>
      </c>
      <c r="B38" s="8" t="s">
        <v>105</v>
      </c>
      <c r="C38" s="8" t="s">
        <v>106</v>
      </c>
      <c r="D38" s="15" t="s">
        <v>107</v>
      </c>
      <c r="E38" s="16">
        <v>0</v>
      </c>
      <c r="F38" s="8" t="s">
        <v>52</v>
      </c>
      <c r="G38" s="16">
        <v>70</v>
      </c>
      <c r="H38" s="8" t="s">
        <v>1608</v>
      </c>
      <c r="I38" s="16">
        <v>70</v>
      </c>
      <c r="J38" s="8" t="s">
        <v>1609</v>
      </c>
      <c r="K38" s="16">
        <v>0</v>
      </c>
      <c r="L38" s="8" t="s">
        <v>52</v>
      </c>
      <c r="M38" s="16">
        <v>0</v>
      </c>
      <c r="N38" s="8" t="s">
        <v>52</v>
      </c>
      <c r="O38" s="16">
        <f>SMALL(E38:M38,COUNTIF(E38:M38,0)+1)</f>
        <v>70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8" t="s">
        <v>1610</v>
      </c>
      <c r="X38" s="8" t="s">
        <v>52</v>
      </c>
      <c r="Y38" s="2" t="s">
        <v>52</v>
      </c>
      <c r="Z38" s="2" t="s">
        <v>52</v>
      </c>
      <c r="AA38" s="17"/>
      <c r="AB38" s="2" t="s">
        <v>52</v>
      </c>
    </row>
    <row r="39" spans="1:28" ht="30" customHeight="1">
      <c r="A39" s="8" t="s">
        <v>584</v>
      </c>
      <c r="B39" s="8" t="s">
        <v>105</v>
      </c>
      <c r="C39" s="8" t="s">
        <v>582</v>
      </c>
      <c r="D39" s="15" t="s">
        <v>107</v>
      </c>
      <c r="E39" s="16">
        <v>0</v>
      </c>
      <c r="F39" s="8" t="s">
        <v>52</v>
      </c>
      <c r="G39" s="16">
        <v>0</v>
      </c>
      <c r="H39" s="8" t="s">
        <v>52</v>
      </c>
      <c r="I39" s="16">
        <v>0</v>
      </c>
      <c r="J39" s="8" t="s">
        <v>52</v>
      </c>
      <c r="K39" s="16">
        <v>0</v>
      </c>
      <c r="L39" s="8" t="s">
        <v>52</v>
      </c>
      <c r="M39" s="16">
        <v>0</v>
      </c>
      <c r="N39" s="8" t="s">
        <v>52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8" t="s">
        <v>1611</v>
      </c>
      <c r="X39" s="8" t="s">
        <v>583</v>
      </c>
      <c r="Y39" s="2" t="s">
        <v>52</v>
      </c>
      <c r="Z39" s="2" t="s">
        <v>52</v>
      </c>
      <c r="AA39" s="17"/>
      <c r="AB39" s="2" t="s">
        <v>52</v>
      </c>
    </row>
    <row r="40" spans="1:28" ht="30" customHeight="1">
      <c r="A40" s="8" t="s">
        <v>638</v>
      </c>
      <c r="B40" s="8" t="s">
        <v>636</v>
      </c>
      <c r="C40" s="8" t="s">
        <v>637</v>
      </c>
      <c r="D40" s="15" t="s">
        <v>68</v>
      </c>
      <c r="E40" s="16">
        <v>0</v>
      </c>
      <c r="F40" s="8" t="s">
        <v>52</v>
      </c>
      <c r="G40" s="16">
        <v>120450</v>
      </c>
      <c r="H40" s="8" t="s">
        <v>1612</v>
      </c>
      <c r="I40" s="16">
        <v>0</v>
      </c>
      <c r="J40" s="8" t="s">
        <v>52</v>
      </c>
      <c r="K40" s="16">
        <v>0</v>
      </c>
      <c r="L40" s="8" t="s">
        <v>52</v>
      </c>
      <c r="M40" s="16">
        <v>0</v>
      </c>
      <c r="N40" s="8" t="s">
        <v>52</v>
      </c>
      <c r="O40" s="16">
        <f t="shared" ref="O40:O50" si="1">SMALL(E40:M40,COUNTIF(E40:M40,0)+1)</f>
        <v>120450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8" t="s">
        <v>1613</v>
      </c>
      <c r="X40" s="8" t="s">
        <v>52</v>
      </c>
      <c r="Y40" s="2" t="s">
        <v>52</v>
      </c>
      <c r="Z40" s="2" t="s">
        <v>52</v>
      </c>
      <c r="AA40" s="17"/>
      <c r="AB40" s="2" t="s">
        <v>52</v>
      </c>
    </row>
    <row r="41" spans="1:28" ht="30" customHeight="1">
      <c r="A41" s="8" t="s">
        <v>181</v>
      </c>
      <c r="B41" s="8" t="s">
        <v>179</v>
      </c>
      <c r="C41" s="8" t="s">
        <v>180</v>
      </c>
      <c r="D41" s="15" t="s">
        <v>68</v>
      </c>
      <c r="E41" s="16">
        <v>0</v>
      </c>
      <c r="F41" s="8" t="s">
        <v>52</v>
      </c>
      <c r="G41" s="16">
        <v>12000</v>
      </c>
      <c r="H41" s="8" t="s">
        <v>1614</v>
      </c>
      <c r="I41" s="16">
        <v>0</v>
      </c>
      <c r="J41" s="8" t="s">
        <v>52</v>
      </c>
      <c r="K41" s="16">
        <v>0</v>
      </c>
      <c r="L41" s="8" t="s">
        <v>52</v>
      </c>
      <c r="M41" s="16">
        <v>0</v>
      </c>
      <c r="N41" s="8" t="s">
        <v>52</v>
      </c>
      <c r="O41" s="16">
        <f t="shared" si="1"/>
        <v>12000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8" t="s">
        <v>1615</v>
      </c>
      <c r="X41" s="8" t="s">
        <v>52</v>
      </c>
      <c r="Y41" s="2" t="s">
        <v>52</v>
      </c>
      <c r="Z41" s="2" t="s">
        <v>52</v>
      </c>
      <c r="AA41" s="17"/>
      <c r="AB41" s="2" t="s">
        <v>52</v>
      </c>
    </row>
    <row r="42" spans="1:28" ht="30" customHeight="1">
      <c r="A42" s="8" t="s">
        <v>172</v>
      </c>
      <c r="B42" s="8" t="s">
        <v>170</v>
      </c>
      <c r="C42" s="8" t="s">
        <v>171</v>
      </c>
      <c r="D42" s="15" t="s">
        <v>68</v>
      </c>
      <c r="E42" s="16">
        <v>8550</v>
      </c>
      <c r="F42" s="8" t="s">
        <v>52</v>
      </c>
      <c r="G42" s="16">
        <v>0</v>
      </c>
      <c r="H42" s="8" t="s">
        <v>52</v>
      </c>
      <c r="I42" s="16">
        <v>0</v>
      </c>
      <c r="J42" s="8" t="s">
        <v>52</v>
      </c>
      <c r="K42" s="16">
        <v>0</v>
      </c>
      <c r="L42" s="8" t="s">
        <v>52</v>
      </c>
      <c r="M42" s="16">
        <v>0</v>
      </c>
      <c r="N42" s="8" t="s">
        <v>52</v>
      </c>
      <c r="O42" s="16">
        <f t="shared" si="1"/>
        <v>8550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8" t="s">
        <v>1616</v>
      </c>
      <c r="X42" s="8" t="s">
        <v>52</v>
      </c>
      <c r="Y42" s="2" t="s">
        <v>52</v>
      </c>
      <c r="Z42" s="2" t="s">
        <v>52</v>
      </c>
      <c r="AA42" s="17"/>
      <c r="AB42" s="2" t="s">
        <v>52</v>
      </c>
    </row>
    <row r="43" spans="1:28" ht="30" customHeight="1">
      <c r="A43" s="8" t="s">
        <v>764</v>
      </c>
      <c r="B43" s="8" t="s">
        <v>762</v>
      </c>
      <c r="C43" s="8" t="s">
        <v>763</v>
      </c>
      <c r="D43" s="15" t="s">
        <v>121</v>
      </c>
      <c r="E43" s="16">
        <v>390</v>
      </c>
      <c r="F43" s="8" t="s">
        <v>52</v>
      </c>
      <c r="G43" s="16">
        <v>450</v>
      </c>
      <c r="H43" s="8" t="s">
        <v>1617</v>
      </c>
      <c r="I43" s="16">
        <v>450</v>
      </c>
      <c r="J43" s="8" t="s">
        <v>1618</v>
      </c>
      <c r="K43" s="16">
        <v>0</v>
      </c>
      <c r="L43" s="8" t="s">
        <v>52</v>
      </c>
      <c r="M43" s="16">
        <v>0</v>
      </c>
      <c r="N43" s="8" t="s">
        <v>52</v>
      </c>
      <c r="O43" s="16">
        <f t="shared" si="1"/>
        <v>390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8" t="s">
        <v>1619</v>
      </c>
      <c r="X43" s="8" t="s">
        <v>52</v>
      </c>
      <c r="Y43" s="2" t="s">
        <v>52</v>
      </c>
      <c r="Z43" s="2" t="s">
        <v>52</v>
      </c>
      <c r="AA43" s="17"/>
      <c r="AB43" s="2" t="s">
        <v>52</v>
      </c>
    </row>
    <row r="44" spans="1:28" ht="30" customHeight="1">
      <c r="A44" s="8" t="s">
        <v>356</v>
      </c>
      <c r="B44" s="8" t="s">
        <v>353</v>
      </c>
      <c r="C44" s="8" t="s">
        <v>354</v>
      </c>
      <c r="D44" s="15" t="s">
        <v>68</v>
      </c>
      <c r="E44" s="16">
        <v>0</v>
      </c>
      <c r="F44" s="8" t="s">
        <v>52</v>
      </c>
      <c r="G44" s="16">
        <v>52000</v>
      </c>
      <c r="H44" s="8" t="s">
        <v>1620</v>
      </c>
      <c r="I44" s="16">
        <v>0</v>
      </c>
      <c r="J44" s="8" t="s">
        <v>52</v>
      </c>
      <c r="K44" s="16">
        <v>0</v>
      </c>
      <c r="L44" s="8" t="s">
        <v>52</v>
      </c>
      <c r="M44" s="16">
        <v>0</v>
      </c>
      <c r="N44" s="8" t="s">
        <v>52</v>
      </c>
      <c r="O44" s="16">
        <f t="shared" si="1"/>
        <v>52000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8" t="s">
        <v>1621</v>
      </c>
      <c r="X44" s="8" t="s">
        <v>355</v>
      </c>
      <c r="Y44" s="2" t="s">
        <v>52</v>
      </c>
      <c r="Z44" s="2" t="s">
        <v>52</v>
      </c>
      <c r="AA44" s="17"/>
      <c r="AB44" s="2" t="s">
        <v>52</v>
      </c>
    </row>
    <row r="45" spans="1:28" ht="30" customHeight="1">
      <c r="A45" s="8" t="s">
        <v>844</v>
      </c>
      <c r="B45" s="8" t="s">
        <v>842</v>
      </c>
      <c r="C45" s="8" t="s">
        <v>843</v>
      </c>
      <c r="D45" s="15" t="s">
        <v>121</v>
      </c>
      <c r="E45" s="16">
        <v>0</v>
      </c>
      <c r="F45" s="8" t="s">
        <v>52</v>
      </c>
      <c r="G45" s="16">
        <v>0</v>
      </c>
      <c r="H45" s="8" t="s">
        <v>52</v>
      </c>
      <c r="I45" s="16">
        <v>0</v>
      </c>
      <c r="J45" s="8" t="s">
        <v>52</v>
      </c>
      <c r="K45" s="16">
        <v>2030</v>
      </c>
      <c r="L45" s="8" t="s">
        <v>1622</v>
      </c>
      <c r="M45" s="16">
        <v>0</v>
      </c>
      <c r="N45" s="8" t="s">
        <v>52</v>
      </c>
      <c r="O45" s="16">
        <f t="shared" si="1"/>
        <v>2030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8" t="s">
        <v>1623</v>
      </c>
      <c r="X45" s="8" t="s">
        <v>52</v>
      </c>
      <c r="Y45" s="2" t="s">
        <v>52</v>
      </c>
      <c r="Z45" s="2" t="s">
        <v>52</v>
      </c>
      <c r="AA45" s="17"/>
      <c r="AB45" s="2" t="s">
        <v>52</v>
      </c>
    </row>
    <row r="46" spans="1:28" ht="30" customHeight="1">
      <c r="A46" s="8" t="s">
        <v>659</v>
      </c>
      <c r="B46" s="8" t="s">
        <v>658</v>
      </c>
      <c r="C46" s="8" t="s">
        <v>159</v>
      </c>
      <c r="D46" s="15" t="s">
        <v>68</v>
      </c>
      <c r="E46" s="16">
        <v>0</v>
      </c>
      <c r="F46" s="8" t="s">
        <v>52</v>
      </c>
      <c r="G46" s="16">
        <v>0</v>
      </c>
      <c r="H46" s="8" t="s">
        <v>52</v>
      </c>
      <c r="I46" s="16">
        <v>0</v>
      </c>
      <c r="J46" s="8" t="s">
        <v>52</v>
      </c>
      <c r="K46" s="16">
        <v>225000</v>
      </c>
      <c r="L46" s="8" t="s">
        <v>1624</v>
      </c>
      <c r="M46" s="16">
        <v>0</v>
      </c>
      <c r="N46" s="8" t="s">
        <v>52</v>
      </c>
      <c r="O46" s="16">
        <f t="shared" si="1"/>
        <v>225000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8" t="s">
        <v>1625</v>
      </c>
      <c r="X46" s="8" t="s">
        <v>52</v>
      </c>
      <c r="Y46" s="2" t="s">
        <v>52</v>
      </c>
      <c r="Z46" s="2" t="s">
        <v>52</v>
      </c>
      <c r="AA46" s="17"/>
      <c r="AB46" s="2" t="s">
        <v>52</v>
      </c>
    </row>
    <row r="47" spans="1:28" ht="30" customHeight="1">
      <c r="A47" s="8" t="s">
        <v>906</v>
      </c>
      <c r="B47" s="8" t="s">
        <v>892</v>
      </c>
      <c r="C47" s="8" t="s">
        <v>905</v>
      </c>
      <c r="D47" s="15" t="s">
        <v>264</v>
      </c>
      <c r="E47" s="16">
        <v>0</v>
      </c>
      <c r="F47" s="8" t="s">
        <v>52</v>
      </c>
      <c r="G47" s="16">
        <v>320000</v>
      </c>
      <c r="H47" s="8" t="s">
        <v>1626</v>
      </c>
      <c r="I47" s="16">
        <v>273400</v>
      </c>
      <c r="J47" s="8" t="s">
        <v>1627</v>
      </c>
      <c r="K47" s="16">
        <v>0</v>
      </c>
      <c r="L47" s="8" t="s">
        <v>52</v>
      </c>
      <c r="M47" s="16">
        <v>0</v>
      </c>
      <c r="N47" s="8" t="s">
        <v>52</v>
      </c>
      <c r="O47" s="16">
        <f t="shared" si="1"/>
        <v>273400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8" t="s">
        <v>1628</v>
      </c>
      <c r="X47" s="8" t="s">
        <v>894</v>
      </c>
      <c r="Y47" s="2" t="s">
        <v>52</v>
      </c>
      <c r="Z47" s="2" t="s">
        <v>52</v>
      </c>
      <c r="AA47" s="17"/>
      <c r="AB47" s="2" t="s">
        <v>52</v>
      </c>
    </row>
    <row r="48" spans="1:28" ht="30" customHeight="1">
      <c r="A48" s="8" t="s">
        <v>895</v>
      </c>
      <c r="B48" s="8" t="s">
        <v>892</v>
      </c>
      <c r="C48" s="8" t="s">
        <v>893</v>
      </c>
      <c r="D48" s="15" t="s">
        <v>264</v>
      </c>
      <c r="E48" s="16">
        <v>0</v>
      </c>
      <c r="F48" s="8" t="s">
        <v>52</v>
      </c>
      <c r="G48" s="16">
        <v>340000</v>
      </c>
      <c r="H48" s="8" t="s">
        <v>1626</v>
      </c>
      <c r="I48" s="16">
        <v>0</v>
      </c>
      <c r="J48" s="8" t="s">
        <v>52</v>
      </c>
      <c r="K48" s="16">
        <v>0</v>
      </c>
      <c r="L48" s="8" t="s">
        <v>52</v>
      </c>
      <c r="M48" s="16">
        <v>0</v>
      </c>
      <c r="N48" s="8" t="s">
        <v>52</v>
      </c>
      <c r="O48" s="16">
        <f t="shared" si="1"/>
        <v>340000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8" t="s">
        <v>1629</v>
      </c>
      <c r="X48" s="8" t="s">
        <v>894</v>
      </c>
      <c r="Y48" s="2" t="s">
        <v>52</v>
      </c>
      <c r="Z48" s="2" t="s">
        <v>52</v>
      </c>
      <c r="AA48" s="17"/>
      <c r="AB48" s="2" t="s">
        <v>52</v>
      </c>
    </row>
    <row r="49" spans="1:28" ht="30" customHeight="1">
      <c r="A49" s="8" t="s">
        <v>899</v>
      </c>
      <c r="B49" s="8" t="s">
        <v>278</v>
      </c>
      <c r="C49" s="8" t="s">
        <v>897</v>
      </c>
      <c r="D49" s="15" t="s">
        <v>898</v>
      </c>
      <c r="E49" s="16">
        <v>0</v>
      </c>
      <c r="F49" s="8" t="s">
        <v>52</v>
      </c>
      <c r="G49" s="16">
        <v>0</v>
      </c>
      <c r="H49" s="8" t="s">
        <v>52</v>
      </c>
      <c r="I49" s="16">
        <v>0</v>
      </c>
      <c r="J49" s="8" t="s">
        <v>52</v>
      </c>
      <c r="K49" s="16">
        <v>12000</v>
      </c>
      <c r="L49" s="8" t="s">
        <v>1630</v>
      </c>
      <c r="M49" s="16">
        <v>0</v>
      </c>
      <c r="N49" s="8" t="s">
        <v>52</v>
      </c>
      <c r="O49" s="16">
        <f t="shared" si="1"/>
        <v>12000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8" t="s">
        <v>1631</v>
      </c>
      <c r="X49" s="8" t="s">
        <v>52</v>
      </c>
      <c r="Y49" s="2" t="s">
        <v>52</v>
      </c>
      <c r="Z49" s="2" t="s">
        <v>52</v>
      </c>
      <c r="AA49" s="17"/>
      <c r="AB49" s="2" t="s">
        <v>52</v>
      </c>
    </row>
    <row r="50" spans="1:28" ht="30" customHeight="1">
      <c r="A50" s="8" t="s">
        <v>373</v>
      </c>
      <c r="B50" s="8" t="s">
        <v>371</v>
      </c>
      <c r="C50" s="8" t="s">
        <v>52</v>
      </c>
      <c r="D50" s="15" t="s">
        <v>372</v>
      </c>
      <c r="E50" s="16">
        <v>0</v>
      </c>
      <c r="F50" s="8" t="s">
        <v>52</v>
      </c>
      <c r="G50" s="16">
        <v>0</v>
      </c>
      <c r="H50" s="8" t="s">
        <v>52</v>
      </c>
      <c r="I50" s="16">
        <v>12357800</v>
      </c>
      <c r="J50" s="8" t="s">
        <v>1632</v>
      </c>
      <c r="K50" s="16">
        <v>12111500</v>
      </c>
      <c r="L50" s="8" t="s">
        <v>1633</v>
      </c>
      <c r="M50" s="16">
        <v>11460000</v>
      </c>
      <c r="N50" s="8" t="s">
        <v>1634</v>
      </c>
      <c r="O50" s="16">
        <f t="shared" si="1"/>
        <v>11460000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8" t="s">
        <v>1635</v>
      </c>
      <c r="X50" s="8" t="s">
        <v>52</v>
      </c>
      <c r="Y50" s="2" t="s">
        <v>52</v>
      </c>
      <c r="Z50" s="2" t="s">
        <v>52</v>
      </c>
      <c r="AA50" s="17"/>
      <c r="AB50" s="2" t="s">
        <v>52</v>
      </c>
    </row>
    <row r="51" spans="1:28" ht="30" customHeight="1">
      <c r="A51" s="8" t="s">
        <v>902</v>
      </c>
      <c r="B51" s="8" t="s">
        <v>901</v>
      </c>
      <c r="C51" s="8" t="s">
        <v>52</v>
      </c>
      <c r="D51" s="15" t="s">
        <v>898</v>
      </c>
      <c r="E51" s="16">
        <v>0</v>
      </c>
      <c r="F51" s="8" t="s">
        <v>52</v>
      </c>
      <c r="G51" s="16">
        <v>0</v>
      </c>
      <c r="H51" s="8" t="s">
        <v>52</v>
      </c>
      <c r="I51" s="16">
        <v>0</v>
      </c>
      <c r="J51" s="8" t="s">
        <v>52</v>
      </c>
      <c r="K51" s="16">
        <v>0</v>
      </c>
      <c r="L51" s="8" t="s">
        <v>1630</v>
      </c>
      <c r="M51" s="16">
        <v>0</v>
      </c>
      <c r="N51" s="8" t="s">
        <v>52</v>
      </c>
      <c r="O51" s="16">
        <v>0</v>
      </c>
      <c r="P51" s="16">
        <v>25000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8" t="s">
        <v>1636</v>
      </c>
      <c r="X51" s="8" t="s">
        <v>52</v>
      </c>
      <c r="Y51" s="2" t="s">
        <v>52</v>
      </c>
      <c r="Z51" s="2" t="s">
        <v>52</v>
      </c>
      <c r="AA51" s="17"/>
      <c r="AB51" s="2" t="s">
        <v>52</v>
      </c>
    </row>
    <row r="52" spans="1:28" ht="30" customHeight="1">
      <c r="A52" s="8" t="s">
        <v>294</v>
      </c>
      <c r="B52" s="8" t="s">
        <v>292</v>
      </c>
      <c r="C52" s="8" t="s">
        <v>293</v>
      </c>
      <c r="D52" s="15" t="s">
        <v>289</v>
      </c>
      <c r="E52" s="16">
        <v>9000</v>
      </c>
      <c r="F52" s="8" t="s">
        <v>52</v>
      </c>
      <c r="G52" s="16">
        <v>0</v>
      </c>
      <c r="H52" s="8" t="s">
        <v>52</v>
      </c>
      <c r="I52" s="16">
        <v>0</v>
      </c>
      <c r="J52" s="8" t="s">
        <v>52</v>
      </c>
      <c r="K52" s="16">
        <v>0</v>
      </c>
      <c r="L52" s="8" t="s">
        <v>52</v>
      </c>
      <c r="M52" s="16">
        <v>0</v>
      </c>
      <c r="N52" s="8" t="s">
        <v>52</v>
      </c>
      <c r="O52" s="16">
        <f t="shared" ref="O52:O93" si="2">SMALL(E52:M52,COUNTIF(E52:M52,0)+1)</f>
        <v>9000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8" t="s">
        <v>1637</v>
      </c>
      <c r="X52" s="8" t="s">
        <v>52</v>
      </c>
      <c r="Y52" s="2" t="s">
        <v>52</v>
      </c>
      <c r="Z52" s="2" t="s">
        <v>52</v>
      </c>
      <c r="AA52" s="17"/>
      <c r="AB52" s="2" t="s">
        <v>52</v>
      </c>
    </row>
    <row r="53" spans="1:28" ht="30" customHeight="1">
      <c r="A53" s="8" t="s">
        <v>884</v>
      </c>
      <c r="B53" s="8" t="s">
        <v>882</v>
      </c>
      <c r="C53" s="8" t="s">
        <v>883</v>
      </c>
      <c r="D53" s="15" t="s">
        <v>68</v>
      </c>
      <c r="E53" s="16">
        <v>0</v>
      </c>
      <c r="F53" s="8" t="s">
        <v>52</v>
      </c>
      <c r="G53" s="16">
        <v>0</v>
      </c>
      <c r="H53" s="8" t="s">
        <v>52</v>
      </c>
      <c r="I53" s="16">
        <v>0</v>
      </c>
      <c r="J53" s="8" t="s">
        <v>52</v>
      </c>
      <c r="K53" s="16">
        <v>240000</v>
      </c>
      <c r="L53" s="8" t="s">
        <v>1638</v>
      </c>
      <c r="M53" s="16">
        <v>0</v>
      </c>
      <c r="N53" s="8" t="s">
        <v>52</v>
      </c>
      <c r="O53" s="16">
        <f t="shared" si="2"/>
        <v>240000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8" t="s">
        <v>1639</v>
      </c>
      <c r="X53" s="8" t="s">
        <v>355</v>
      </c>
      <c r="Y53" s="2" t="s">
        <v>52</v>
      </c>
      <c r="Z53" s="2" t="s">
        <v>52</v>
      </c>
      <c r="AA53" s="17"/>
      <c r="AB53" s="2" t="s">
        <v>52</v>
      </c>
    </row>
    <row r="54" spans="1:28" ht="30" customHeight="1">
      <c r="A54" s="8" t="s">
        <v>313</v>
      </c>
      <c r="B54" s="8" t="s">
        <v>311</v>
      </c>
      <c r="C54" s="8" t="s">
        <v>312</v>
      </c>
      <c r="D54" s="15" t="s">
        <v>68</v>
      </c>
      <c r="E54" s="16">
        <v>30400</v>
      </c>
      <c r="F54" s="8" t="s">
        <v>52</v>
      </c>
      <c r="G54" s="16">
        <v>33200</v>
      </c>
      <c r="H54" s="8" t="s">
        <v>1640</v>
      </c>
      <c r="I54" s="16">
        <v>33400</v>
      </c>
      <c r="J54" s="8" t="s">
        <v>1641</v>
      </c>
      <c r="K54" s="16">
        <v>0</v>
      </c>
      <c r="L54" s="8" t="s">
        <v>52</v>
      </c>
      <c r="M54" s="16">
        <v>0</v>
      </c>
      <c r="N54" s="8" t="s">
        <v>52</v>
      </c>
      <c r="O54" s="16">
        <f t="shared" si="2"/>
        <v>30400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8" t="s">
        <v>1642</v>
      </c>
      <c r="X54" s="8" t="s">
        <v>52</v>
      </c>
      <c r="Y54" s="2" t="s">
        <v>52</v>
      </c>
      <c r="Z54" s="2" t="s">
        <v>52</v>
      </c>
      <c r="AA54" s="17"/>
      <c r="AB54" s="2" t="s">
        <v>52</v>
      </c>
    </row>
    <row r="55" spans="1:28" ht="30" customHeight="1">
      <c r="A55" s="8" t="s">
        <v>360</v>
      </c>
      <c r="B55" s="8" t="s">
        <v>358</v>
      </c>
      <c r="C55" s="8" t="s">
        <v>359</v>
      </c>
      <c r="D55" s="15" t="s">
        <v>68</v>
      </c>
      <c r="E55" s="16">
        <v>0</v>
      </c>
      <c r="F55" s="8" t="s">
        <v>52</v>
      </c>
      <c r="G55" s="16">
        <v>0</v>
      </c>
      <c r="H55" s="8" t="s">
        <v>52</v>
      </c>
      <c r="I55" s="16">
        <v>140000</v>
      </c>
      <c r="J55" s="8" t="s">
        <v>1643</v>
      </c>
      <c r="K55" s="16">
        <v>0</v>
      </c>
      <c r="L55" s="8" t="s">
        <v>52</v>
      </c>
      <c r="M55" s="16">
        <v>0</v>
      </c>
      <c r="N55" s="8" t="s">
        <v>52</v>
      </c>
      <c r="O55" s="16">
        <f t="shared" si="2"/>
        <v>140000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8" t="s">
        <v>1644</v>
      </c>
      <c r="X55" s="8" t="s">
        <v>52</v>
      </c>
      <c r="Y55" s="2" t="s">
        <v>52</v>
      </c>
      <c r="Z55" s="2" t="s">
        <v>52</v>
      </c>
      <c r="AA55" s="17"/>
      <c r="AB55" s="2" t="s">
        <v>52</v>
      </c>
    </row>
    <row r="56" spans="1:28" ht="30" customHeight="1">
      <c r="A56" s="8" t="s">
        <v>364</v>
      </c>
      <c r="B56" s="104" t="s">
        <v>362</v>
      </c>
      <c r="C56" s="104" t="s">
        <v>363</v>
      </c>
      <c r="D56" s="105" t="s">
        <v>99</v>
      </c>
      <c r="E56" s="107">
        <v>0</v>
      </c>
      <c r="F56" s="104" t="s">
        <v>52</v>
      </c>
      <c r="G56" s="106">
        <v>500000</v>
      </c>
      <c r="H56" s="108" t="s">
        <v>1911</v>
      </c>
      <c r="I56" s="107">
        <v>0</v>
      </c>
      <c r="J56" s="104" t="s">
        <v>52</v>
      </c>
      <c r="K56" s="107">
        <v>700000</v>
      </c>
      <c r="L56" s="104" t="s">
        <v>1645</v>
      </c>
      <c r="M56" s="107">
        <v>0</v>
      </c>
      <c r="N56" s="104" t="s">
        <v>52</v>
      </c>
      <c r="O56" s="107">
        <f t="shared" si="2"/>
        <v>500000</v>
      </c>
      <c r="P56" s="107">
        <v>0</v>
      </c>
      <c r="Q56" s="107">
        <v>0</v>
      </c>
      <c r="R56" s="107">
        <v>0</v>
      </c>
      <c r="S56" s="107">
        <v>0</v>
      </c>
      <c r="T56" s="107">
        <v>0</v>
      </c>
      <c r="U56" s="107">
        <v>0</v>
      </c>
      <c r="V56" s="107">
        <v>0</v>
      </c>
      <c r="W56" s="104" t="s">
        <v>1646</v>
      </c>
      <c r="X56" s="104" t="s">
        <v>52</v>
      </c>
      <c r="Y56" s="2" t="s">
        <v>52</v>
      </c>
      <c r="Z56" s="2" t="s">
        <v>52</v>
      </c>
      <c r="AA56" s="17"/>
      <c r="AB56" s="2" t="s">
        <v>52</v>
      </c>
    </row>
    <row r="57" spans="1:28" ht="30" customHeight="1">
      <c r="A57" s="8" t="s">
        <v>367</v>
      </c>
      <c r="B57" s="104" t="s">
        <v>366</v>
      </c>
      <c r="C57" s="104" t="s">
        <v>311</v>
      </c>
      <c r="D57" s="105" t="s">
        <v>264</v>
      </c>
      <c r="E57" s="107">
        <v>0</v>
      </c>
      <c r="F57" s="104" t="s">
        <v>52</v>
      </c>
      <c r="G57" s="106">
        <v>130000</v>
      </c>
      <c r="H57" s="108" t="s">
        <v>1912</v>
      </c>
      <c r="I57" s="107">
        <v>0</v>
      </c>
      <c r="J57" s="104" t="s">
        <v>52</v>
      </c>
      <c r="K57" s="107">
        <v>160000</v>
      </c>
      <c r="L57" s="104" t="s">
        <v>1647</v>
      </c>
      <c r="M57" s="107">
        <v>0</v>
      </c>
      <c r="N57" s="104" t="s">
        <v>52</v>
      </c>
      <c r="O57" s="107">
        <f t="shared" si="2"/>
        <v>130000</v>
      </c>
      <c r="P57" s="107">
        <v>0</v>
      </c>
      <c r="Q57" s="107">
        <v>0</v>
      </c>
      <c r="R57" s="107">
        <v>0</v>
      </c>
      <c r="S57" s="107">
        <v>0</v>
      </c>
      <c r="T57" s="107">
        <v>0</v>
      </c>
      <c r="U57" s="107">
        <v>0</v>
      </c>
      <c r="V57" s="107">
        <v>0</v>
      </c>
      <c r="W57" s="104" t="s">
        <v>1648</v>
      </c>
      <c r="X57" s="104" t="s">
        <v>52</v>
      </c>
      <c r="Y57" s="2" t="s">
        <v>52</v>
      </c>
      <c r="Z57" s="2" t="s">
        <v>52</v>
      </c>
      <c r="AA57" s="17"/>
      <c r="AB57" s="2" t="s">
        <v>52</v>
      </c>
    </row>
    <row r="58" spans="1:28" ht="30" customHeight="1">
      <c r="A58" s="8" t="s">
        <v>484</v>
      </c>
      <c r="B58" s="8" t="s">
        <v>482</v>
      </c>
      <c r="C58" s="8" t="s">
        <v>483</v>
      </c>
      <c r="D58" s="15" t="s">
        <v>289</v>
      </c>
      <c r="E58" s="16">
        <v>20830</v>
      </c>
      <c r="F58" s="8" t="s">
        <v>52</v>
      </c>
      <c r="G58" s="16">
        <v>20400</v>
      </c>
      <c r="H58" s="8" t="s">
        <v>1649</v>
      </c>
      <c r="I58" s="16">
        <v>0</v>
      </c>
      <c r="J58" s="8" t="s">
        <v>52</v>
      </c>
      <c r="K58" s="16">
        <v>0</v>
      </c>
      <c r="L58" s="8" t="s">
        <v>52</v>
      </c>
      <c r="M58" s="16">
        <v>0</v>
      </c>
      <c r="N58" s="8" t="s">
        <v>52</v>
      </c>
      <c r="O58" s="16">
        <f t="shared" si="2"/>
        <v>20400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8" t="s">
        <v>1650</v>
      </c>
      <c r="X58" s="8" t="s">
        <v>52</v>
      </c>
      <c r="Y58" s="2" t="s">
        <v>52</v>
      </c>
      <c r="Z58" s="2" t="s">
        <v>52</v>
      </c>
      <c r="AA58" s="17"/>
      <c r="AB58" s="2" t="s">
        <v>52</v>
      </c>
    </row>
    <row r="59" spans="1:28" ht="30" customHeight="1">
      <c r="A59" s="8" t="s">
        <v>487</v>
      </c>
      <c r="B59" s="8" t="s">
        <v>482</v>
      </c>
      <c r="C59" s="8" t="s">
        <v>486</v>
      </c>
      <c r="D59" s="15" t="s">
        <v>289</v>
      </c>
      <c r="E59" s="16">
        <v>6640</v>
      </c>
      <c r="F59" s="8" t="s">
        <v>52</v>
      </c>
      <c r="G59" s="16">
        <v>6100</v>
      </c>
      <c r="H59" s="8" t="s">
        <v>1649</v>
      </c>
      <c r="I59" s="16">
        <v>0</v>
      </c>
      <c r="J59" s="8" t="s">
        <v>52</v>
      </c>
      <c r="K59" s="16">
        <v>0</v>
      </c>
      <c r="L59" s="8" t="s">
        <v>52</v>
      </c>
      <c r="M59" s="16">
        <v>0</v>
      </c>
      <c r="N59" s="8" t="s">
        <v>52</v>
      </c>
      <c r="O59" s="16">
        <f t="shared" si="2"/>
        <v>6100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8" t="s">
        <v>1651</v>
      </c>
      <c r="X59" s="8" t="s">
        <v>52</v>
      </c>
      <c r="Y59" s="2" t="s">
        <v>52</v>
      </c>
      <c r="Z59" s="2" t="s">
        <v>52</v>
      </c>
      <c r="AA59" s="17"/>
      <c r="AB59" s="2" t="s">
        <v>52</v>
      </c>
    </row>
    <row r="60" spans="1:28" ht="30" customHeight="1">
      <c r="A60" s="8" t="s">
        <v>490</v>
      </c>
      <c r="B60" s="8" t="s">
        <v>482</v>
      </c>
      <c r="C60" s="8" t="s">
        <v>489</v>
      </c>
      <c r="D60" s="15" t="s">
        <v>289</v>
      </c>
      <c r="E60" s="16">
        <v>0</v>
      </c>
      <c r="F60" s="8" t="s">
        <v>52</v>
      </c>
      <c r="G60" s="16">
        <v>14900</v>
      </c>
      <c r="H60" s="8" t="s">
        <v>1649</v>
      </c>
      <c r="I60" s="16">
        <v>0</v>
      </c>
      <c r="J60" s="8" t="s">
        <v>52</v>
      </c>
      <c r="K60" s="16">
        <v>0</v>
      </c>
      <c r="L60" s="8" t="s">
        <v>52</v>
      </c>
      <c r="M60" s="16">
        <v>0</v>
      </c>
      <c r="N60" s="8" t="s">
        <v>52</v>
      </c>
      <c r="O60" s="16">
        <f t="shared" si="2"/>
        <v>14900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8" t="s">
        <v>1652</v>
      </c>
      <c r="X60" s="8" t="s">
        <v>52</v>
      </c>
      <c r="Y60" s="2" t="s">
        <v>52</v>
      </c>
      <c r="Z60" s="2" t="s">
        <v>52</v>
      </c>
      <c r="AA60" s="17"/>
      <c r="AB60" s="2" t="s">
        <v>52</v>
      </c>
    </row>
    <row r="61" spans="1:28" ht="30" customHeight="1">
      <c r="A61" s="8" t="s">
        <v>496</v>
      </c>
      <c r="B61" s="8" t="s">
        <v>482</v>
      </c>
      <c r="C61" s="8" t="s">
        <v>495</v>
      </c>
      <c r="D61" s="15" t="s">
        <v>289</v>
      </c>
      <c r="E61" s="16">
        <v>0</v>
      </c>
      <c r="F61" s="8" t="s">
        <v>52</v>
      </c>
      <c r="G61" s="16">
        <v>0</v>
      </c>
      <c r="H61" s="8" t="s">
        <v>52</v>
      </c>
      <c r="I61" s="16">
        <v>0</v>
      </c>
      <c r="J61" s="8" t="s">
        <v>52</v>
      </c>
      <c r="K61" s="16">
        <v>0</v>
      </c>
      <c r="L61" s="8" t="s">
        <v>52</v>
      </c>
      <c r="M61" s="16">
        <v>850</v>
      </c>
      <c r="N61" s="8" t="s">
        <v>1653</v>
      </c>
      <c r="O61" s="16">
        <f t="shared" si="2"/>
        <v>850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8" t="s">
        <v>1654</v>
      </c>
      <c r="X61" s="8" t="s">
        <v>52</v>
      </c>
      <c r="Y61" s="2" t="s">
        <v>52</v>
      </c>
      <c r="Z61" s="2" t="s">
        <v>52</v>
      </c>
      <c r="AA61" s="17"/>
      <c r="AB61" s="2" t="s">
        <v>52</v>
      </c>
    </row>
    <row r="62" spans="1:28" ht="30" customHeight="1">
      <c r="A62" s="8" t="s">
        <v>499</v>
      </c>
      <c r="B62" s="8" t="s">
        <v>482</v>
      </c>
      <c r="C62" s="8" t="s">
        <v>498</v>
      </c>
      <c r="D62" s="15" t="s">
        <v>289</v>
      </c>
      <c r="E62" s="16">
        <v>0</v>
      </c>
      <c r="F62" s="8" t="s">
        <v>52</v>
      </c>
      <c r="G62" s="16">
        <v>0</v>
      </c>
      <c r="H62" s="8" t="s">
        <v>52</v>
      </c>
      <c r="I62" s="16">
        <v>0</v>
      </c>
      <c r="J62" s="8" t="s">
        <v>52</v>
      </c>
      <c r="K62" s="16">
        <v>0</v>
      </c>
      <c r="L62" s="8" t="s">
        <v>52</v>
      </c>
      <c r="M62" s="16">
        <v>1200</v>
      </c>
      <c r="N62" s="8" t="s">
        <v>1653</v>
      </c>
      <c r="O62" s="16">
        <f t="shared" si="2"/>
        <v>1200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8" t="s">
        <v>1655</v>
      </c>
      <c r="X62" s="8" t="s">
        <v>52</v>
      </c>
      <c r="Y62" s="2" t="s">
        <v>52</v>
      </c>
      <c r="Z62" s="2" t="s">
        <v>52</v>
      </c>
      <c r="AA62" s="17"/>
      <c r="AB62" s="2" t="s">
        <v>52</v>
      </c>
    </row>
    <row r="63" spans="1:28" ht="30" customHeight="1">
      <c r="A63" s="8" t="s">
        <v>493</v>
      </c>
      <c r="B63" s="8" t="s">
        <v>482</v>
      </c>
      <c r="C63" s="8" t="s">
        <v>492</v>
      </c>
      <c r="D63" s="15" t="s">
        <v>289</v>
      </c>
      <c r="E63" s="16">
        <v>0</v>
      </c>
      <c r="F63" s="8" t="s">
        <v>52</v>
      </c>
      <c r="G63" s="16">
        <v>0</v>
      </c>
      <c r="H63" s="8" t="s">
        <v>52</v>
      </c>
      <c r="I63" s="16">
        <v>0</v>
      </c>
      <c r="J63" s="8" t="s">
        <v>52</v>
      </c>
      <c r="K63" s="16">
        <v>0</v>
      </c>
      <c r="L63" s="8" t="s">
        <v>52</v>
      </c>
      <c r="M63" s="16">
        <v>2200</v>
      </c>
      <c r="N63" s="8" t="s">
        <v>1653</v>
      </c>
      <c r="O63" s="16">
        <f t="shared" si="2"/>
        <v>2200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8" t="s">
        <v>1656</v>
      </c>
      <c r="X63" s="8" t="s">
        <v>52</v>
      </c>
      <c r="Y63" s="2" t="s">
        <v>52</v>
      </c>
      <c r="Z63" s="2" t="s">
        <v>52</v>
      </c>
      <c r="AA63" s="17"/>
      <c r="AB63" s="2" t="s">
        <v>52</v>
      </c>
    </row>
    <row r="64" spans="1:28" ht="30" customHeight="1">
      <c r="A64" s="8" t="s">
        <v>502</v>
      </c>
      <c r="B64" s="8" t="s">
        <v>482</v>
      </c>
      <c r="C64" s="8" t="s">
        <v>501</v>
      </c>
      <c r="D64" s="15" t="s">
        <v>289</v>
      </c>
      <c r="E64" s="16">
        <v>0</v>
      </c>
      <c r="F64" s="8" t="s">
        <v>52</v>
      </c>
      <c r="G64" s="16">
        <v>9900</v>
      </c>
      <c r="H64" s="8" t="s">
        <v>1649</v>
      </c>
      <c r="I64" s="16">
        <v>0</v>
      </c>
      <c r="J64" s="8" t="s">
        <v>52</v>
      </c>
      <c r="K64" s="16">
        <v>0</v>
      </c>
      <c r="L64" s="8" t="s">
        <v>52</v>
      </c>
      <c r="M64" s="16">
        <v>0</v>
      </c>
      <c r="N64" s="8" t="s">
        <v>52</v>
      </c>
      <c r="O64" s="16">
        <f t="shared" si="2"/>
        <v>9900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8" t="s">
        <v>1657</v>
      </c>
      <c r="X64" s="8" t="s">
        <v>52</v>
      </c>
      <c r="Y64" s="2" t="s">
        <v>52</v>
      </c>
      <c r="Z64" s="2" t="s">
        <v>52</v>
      </c>
      <c r="AA64" s="17"/>
      <c r="AB64" s="2" t="s">
        <v>52</v>
      </c>
    </row>
    <row r="65" spans="1:28" ht="30" customHeight="1">
      <c r="A65" s="8" t="s">
        <v>505</v>
      </c>
      <c r="B65" s="8" t="s">
        <v>482</v>
      </c>
      <c r="C65" s="8" t="s">
        <v>504</v>
      </c>
      <c r="D65" s="15" t="s">
        <v>289</v>
      </c>
      <c r="E65" s="16">
        <v>0</v>
      </c>
      <c r="F65" s="8" t="s">
        <v>52</v>
      </c>
      <c r="G65" s="16">
        <v>7200</v>
      </c>
      <c r="H65" s="8" t="s">
        <v>1649</v>
      </c>
      <c r="I65" s="16">
        <v>0</v>
      </c>
      <c r="J65" s="8" t="s">
        <v>52</v>
      </c>
      <c r="K65" s="16">
        <v>0</v>
      </c>
      <c r="L65" s="8" t="s">
        <v>52</v>
      </c>
      <c r="M65" s="16">
        <v>0</v>
      </c>
      <c r="N65" s="8" t="s">
        <v>52</v>
      </c>
      <c r="O65" s="16">
        <f t="shared" si="2"/>
        <v>7200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8" t="s">
        <v>1658</v>
      </c>
      <c r="X65" s="8" t="s">
        <v>52</v>
      </c>
      <c r="Y65" s="2" t="s">
        <v>52</v>
      </c>
      <c r="Z65" s="2" t="s">
        <v>52</v>
      </c>
      <c r="AA65" s="17"/>
      <c r="AB65" s="2" t="s">
        <v>52</v>
      </c>
    </row>
    <row r="66" spans="1:28" ht="30" customHeight="1">
      <c r="A66" s="8" t="s">
        <v>509</v>
      </c>
      <c r="B66" s="8" t="s">
        <v>482</v>
      </c>
      <c r="C66" s="8" t="s">
        <v>507</v>
      </c>
      <c r="D66" s="15" t="s">
        <v>508</v>
      </c>
      <c r="E66" s="16">
        <v>0</v>
      </c>
      <c r="F66" s="8" t="s">
        <v>52</v>
      </c>
      <c r="G66" s="16">
        <v>18500</v>
      </c>
      <c r="H66" s="8" t="s">
        <v>1649</v>
      </c>
      <c r="I66" s="16">
        <v>0</v>
      </c>
      <c r="J66" s="8" t="s">
        <v>52</v>
      </c>
      <c r="K66" s="16">
        <v>18500</v>
      </c>
      <c r="L66" s="8" t="s">
        <v>1659</v>
      </c>
      <c r="M66" s="16">
        <v>0</v>
      </c>
      <c r="N66" s="8" t="s">
        <v>52</v>
      </c>
      <c r="O66" s="16">
        <f t="shared" si="2"/>
        <v>18500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8" t="s">
        <v>1660</v>
      </c>
      <c r="X66" s="8" t="s">
        <v>52</v>
      </c>
      <c r="Y66" s="2" t="s">
        <v>52</v>
      </c>
      <c r="Z66" s="2" t="s">
        <v>52</v>
      </c>
      <c r="AA66" s="17"/>
      <c r="AB66" s="2" t="s">
        <v>52</v>
      </c>
    </row>
    <row r="67" spans="1:28" ht="30" customHeight="1">
      <c r="A67" s="8" t="s">
        <v>1050</v>
      </c>
      <c r="B67" s="8" t="s">
        <v>1048</v>
      </c>
      <c r="C67" s="8" t="s">
        <v>1049</v>
      </c>
      <c r="D67" s="15" t="s">
        <v>458</v>
      </c>
      <c r="E67" s="16">
        <v>1404</v>
      </c>
      <c r="F67" s="8" t="s">
        <v>52</v>
      </c>
      <c r="G67" s="16">
        <v>0</v>
      </c>
      <c r="H67" s="8" t="s">
        <v>52</v>
      </c>
      <c r="I67" s="16">
        <v>1220</v>
      </c>
      <c r="J67" s="8" t="s">
        <v>1661</v>
      </c>
      <c r="K67" s="16">
        <v>0</v>
      </c>
      <c r="L67" s="8" t="s">
        <v>52</v>
      </c>
      <c r="M67" s="16">
        <v>0</v>
      </c>
      <c r="N67" s="8" t="s">
        <v>52</v>
      </c>
      <c r="O67" s="16">
        <f t="shared" si="2"/>
        <v>1220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8" t="s">
        <v>1662</v>
      </c>
      <c r="X67" s="8" t="s">
        <v>52</v>
      </c>
      <c r="Y67" s="2" t="s">
        <v>52</v>
      </c>
      <c r="Z67" s="2" t="s">
        <v>52</v>
      </c>
      <c r="AA67" s="17"/>
      <c r="AB67" s="2" t="s">
        <v>52</v>
      </c>
    </row>
    <row r="68" spans="1:28" ht="30" customHeight="1">
      <c r="A68" s="8" t="s">
        <v>674</v>
      </c>
      <c r="B68" s="8" t="s">
        <v>672</v>
      </c>
      <c r="C68" s="8" t="s">
        <v>673</v>
      </c>
      <c r="D68" s="15" t="s">
        <v>289</v>
      </c>
      <c r="E68" s="16">
        <v>0</v>
      </c>
      <c r="F68" s="8" t="s">
        <v>52</v>
      </c>
      <c r="G68" s="16">
        <v>0</v>
      </c>
      <c r="H68" s="8" t="s">
        <v>52</v>
      </c>
      <c r="I68" s="16">
        <v>454</v>
      </c>
      <c r="J68" s="8" t="s">
        <v>1579</v>
      </c>
      <c r="K68" s="16">
        <v>0</v>
      </c>
      <c r="L68" s="8" t="s">
        <v>52</v>
      </c>
      <c r="M68" s="16">
        <v>0</v>
      </c>
      <c r="N68" s="8" t="s">
        <v>52</v>
      </c>
      <c r="O68" s="16">
        <f t="shared" si="2"/>
        <v>454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8" t="s">
        <v>1663</v>
      </c>
      <c r="X68" s="8" t="s">
        <v>52</v>
      </c>
      <c r="Y68" s="2" t="s">
        <v>52</v>
      </c>
      <c r="Z68" s="2" t="s">
        <v>52</v>
      </c>
      <c r="AA68" s="17"/>
      <c r="AB68" s="2" t="s">
        <v>52</v>
      </c>
    </row>
    <row r="69" spans="1:28" ht="30" customHeight="1">
      <c r="A69" s="8" t="s">
        <v>290</v>
      </c>
      <c r="B69" s="8" t="s">
        <v>287</v>
      </c>
      <c r="C69" s="8" t="s">
        <v>288</v>
      </c>
      <c r="D69" s="15" t="s">
        <v>289</v>
      </c>
      <c r="E69" s="16">
        <v>0</v>
      </c>
      <c r="F69" s="8" t="s">
        <v>52</v>
      </c>
      <c r="G69" s="16">
        <v>0</v>
      </c>
      <c r="H69" s="8" t="s">
        <v>52</v>
      </c>
      <c r="I69" s="16">
        <v>0</v>
      </c>
      <c r="J69" s="8" t="s">
        <v>52</v>
      </c>
      <c r="K69" s="16">
        <v>6700</v>
      </c>
      <c r="L69" s="8" t="s">
        <v>1664</v>
      </c>
      <c r="M69" s="16">
        <v>0</v>
      </c>
      <c r="N69" s="8" t="s">
        <v>52</v>
      </c>
      <c r="O69" s="16">
        <f t="shared" si="2"/>
        <v>6700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8" t="s">
        <v>1665</v>
      </c>
      <c r="X69" s="8" t="s">
        <v>52</v>
      </c>
      <c r="Y69" s="2" t="s">
        <v>52</v>
      </c>
      <c r="Z69" s="2" t="s">
        <v>52</v>
      </c>
      <c r="AA69" s="17"/>
      <c r="AB69" s="2" t="s">
        <v>52</v>
      </c>
    </row>
    <row r="70" spans="1:28" ht="30" customHeight="1">
      <c r="A70" s="8" t="s">
        <v>302</v>
      </c>
      <c r="B70" s="8" t="s">
        <v>300</v>
      </c>
      <c r="C70" s="8" t="s">
        <v>301</v>
      </c>
      <c r="D70" s="15" t="s">
        <v>238</v>
      </c>
      <c r="E70" s="16">
        <v>71900</v>
      </c>
      <c r="F70" s="8" t="s">
        <v>52</v>
      </c>
      <c r="G70" s="16">
        <v>82000</v>
      </c>
      <c r="H70" s="8" t="s">
        <v>1666</v>
      </c>
      <c r="I70" s="16">
        <v>82000</v>
      </c>
      <c r="J70" s="8" t="s">
        <v>1667</v>
      </c>
      <c r="K70" s="16">
        <v>0</v>
      </c>
      <c r="L70" s="8" t="s">
        <v>52</v>
      </c>
      <c r="M70" s="16">
        <v>0</v>
      </c>
      <c r="N70" s="8" t="s">
        <v>52</v>
      </c>
      <c r="O70" s="16">
        <f t="shared" si="2"/>
        <v>71900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8" t="s">
        <v>1668</v>
      </c>
      <c r="X70" s="8" t="s">
        <v>52</v>
      </c>
      <c r="Y70" s="2" t="s">
        <v>52</v>
      </c>
      <c r="Z70" s="2" t="s">
        <v>52</v>
      </c>
      <c r="AA70" s="17"/>
      <c r="AB70" s="2" t="s">
        <v>52</v>
      </c>
    </row>
    <row r="71" spans="1:28" ht="30" customHeight="1">
      <c r="A71" s="8" t="s">
        <v>239</v>
      </c>
      <c r="B71" s="8" t="s">
        <v>236</v>
      </c>
      <c r="C71" s="8" t="s">
        <v>237</v>
      </c>
      <c r="D71" s="15" t="s">
        <v>238</v>
      </c>
      <c r="E71" s="16">
        <v>0</v>
      </c>
      <c r="F71" s="8" t="s">
        <v>52</v>
      </c>
      <c r="G71" s="16">
        <v>155000</v>
      </c>
      <c r="H71" s="8" t="s">
        <v>1669</v>
      </c>
      <c r="I71" s="16">
        <v>112000</v>
      </c>
      <c r="J71" s="8" t="s">
        <v>1670</v>
      </c>
      <c r="K71" s="16">
        <v>0</v>
      </c>
      <c r="L71" s="8" t="s">
        <v>52</v>
      </c>
      <c r="M71" s="16">
        <v>0</v>
      </c>
      <c r="N71" s="8" t="s">
        <v>52</v>
      </c>
      <c r="O71" s="16">
        <f t="shared" si="2"/>
        <v>112000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8" t="s">
        <v>1671</v>
      </c>
      <c r="X71" s="8" t="s">
        <v>52</v>
      </c>
      <c r="Y71" s="2" t="s">
        <v>52</v>
      </c>
      <c r="Z71" s="2" t="s">
        <v>52</v>
      </c>
      <c r="AA71" s="17"/>
      <c r="AB71" s="2" t="s">
        <v>52</v>
      </c>
    </row>
    <row r="72" spans="1:28" ht="30" customHeight="1">
      <c r="A72" s="8" t="s">
        <v>242</v>
      </c>
      <c r="B72" s="104" t="s">
        <v>236</v>
      </c>
      <c r="C72" s="104" t="s">
        <v>241</v>
      </c>
      <c r="D72" s="105" t="s">
        <v>238</v>
      </c>
      <c r="E72" s="106">
        <v>89100</v>
      </c>
      <c r="F72" s="104" t="s">
        <v>52</v>
      </c>
      <c r="G72" s="107">
        <v>93000</v>
      </c>
      <c r="H72" s="104" t="s">
        <v>1669</v>
      </c>
      <c r="I72" s="107">
        <v>203000</v>
      </c>
      <c r="J72" s="104" t="s">
        <v>1670</v>
      </c>
      <c r="K72" s="107">
        <v>0</v>
      </c>
      <c r="L72" s="104" t="s">
        <v>52</v>
      </c>
      <c r="M72" s="107">
        <v>0</v>
      </c>
      <c r="N72" s="104" t="s">
        <v>52</v>
      </c>
      <c r="O72" s="107">
        <f t="shared" si="2"/>
        <v>89100</v>
      </c>
      <c r="P72" s="107">
        <v>0</v>
      </c>
      <c r="Q72" s="107">
        <v>0</v>
      </c>
      <c r="R72" s="107">
        <v>0</v>
      </c>
      <c r="S72" s="107">
        <v>0</v>
      </c>
      <c r="T72" s="107">
        <v>0</v>
      </c>
      <c r="U72" s="107">
        <v>0</v>
      </c>
      <c r="V72" s="107">
        <v>0</v>
      </c>
      <c r="W72" s="104" t="s">
        <v>1672</v>
      </c>
      <c r="X72" s="104" t="s">
        <v>52</v>
      </c>
      <c r="Y72" s="2" t="s">
        <v>52</v>
      </c>
      <c r="Z72" s="2" t="s">
        <v>52</v>
      </c>
      <c r="AA72" s="17"/>
      <c r="AB72" s="2" t="s">
        <v>52</v>
      </c>
    </row>
    <row r="73" spans="1:28" ht="30" customHeight="1">
      <c r="A73" s="8" t="s">
        <v>298</v>
      </c>
      <c r="B73" s="8" t="s">
        <v>296</v>
      </c>
      <c r="C73" s="8" t="s">
        <v>297</v>
      </c>
      <c r="D73" s="15" t="s">
        <v>289</v>
      </c>
      <c r="E73" s="16">
        <v>0</v>
      </c>
      <c r="F73" s="8" t="s">
        <v>52</v>
      </c>
      <c r="G73" s="16">
        <v>0</v>
      </c>
      <c r="H73" s="8" t="s">
        <v>52</v>
      </c>
      <c r="I73" s="16">
        <v>0</v>
      </c>
      <c r="J73" s="8" t="s">
        <v>52</v>
      </c>
      <c r="K73" s="16">
        <v>45000</v>
      </c>
      <c r="L73" s="8" t="s">
        <v>1673</v>
      </c>
      <c r="M73" s="16">
        <v>0</v>
      </c>
      <c r="N73" s="8" t="s">
        <v>52</v>
      </c>
      <c r="O73" s="16">
        <f t="shared" si="2"/>
        <v>45000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8" t="s">
        <v>1674</v>
      </c>
      <c r="X73" s="8" t="s">
        <v>52</v>
      </c>
      <c r="Y73" s="2" t="s">
        <v>52</v>
      </c>
      <c r="Z73" s="2" t="s">
        <v>52</v>
      </c>
      <c r="AA73" s="17"/>
      <c r="AB73" s="2" t="s">
        <v>52</v>
      </c>
    </row>
    <row r="74" spans="1:28" ht="30" customHeight="1">
      <c r="A74" s="8" t="s">
        <v>1450</v>
      </c>
      <c r="B74" s="8" t="s">
        <v>1448</v>
      </c>
      <c r="C74" s="8" t="s">
        <v>1449</v>
      </c>
      <c r="D74" s="15" t="s">
        <v>508</v>
      </c>
      <c r="E74" s="16">
        <v>200</v>
      </c>
      <c r="F74" s="8" t="s">
        <v>52</v>
      </c>
      <c r="G74" s="16">
        <v>230</v>
      </c>
      <c r="H74" s="8" t="s">
        <v>1675</v>
      </c>
      <c r="I74" s="16">
        <v>319</v>
      </c>
      <c r="J74" s="8" t="s">
        <v>1676</v>
      </c>
      <c r="K74" s="16">
        <v>0</v>
      </c>
      <c r="L74" s="8" t="s">
        <v>52</v>
      </c>
      <c r="M74" s="16">
        <v>0</v>
      </c>
      <c r="N74" s="8" t="s">
        <v>52</v>
      </c>
      <c r="O74" s="16">
        <f t="shared" si="2"/>
        <v>200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8" t="s">
        <v>1677</v>
      </c>
      <c r="X74" s="8" t="s">
        <v>52</v>
      </c>
      <c r="Y74" s="2" t="s">
        <v>52</v>
      </c>
      <c r="Z74" s="2" t="s">
        <v>52</v>
      </c>
      <c r="AA74" s="17"/>
      <c r="AB74" s="2" t="s">
        <v>52</v>
      </c>
    </row>
    <row r="75" spans="1:28" ht="30" customHeight="1">
      <c r="A75" s="8" t="s">
        <v>1430</v>
      </c>
      <c r="B75" s="8" t="s">
        <v>1428</v>
      </c>
      <c r="C75" s="8" t="s">
        <v>1429</v>
      </c>
      <c r="D75" s="15" t="s">
        <v>458</v>
      </c>
      <c r="E75" s="16">
        <v>1750</v>
      </c>
      <c r="F75" s="8" t="s">
        <v>52</v>
      </c>
      <c r="G75" s="16">
        <v>0</v>
      </c>
      <c r="H75" s="8" t="s">
        <v>52</v>
      </c>
      <c r="I75" s="16">
        <v>0</v>
      </c>
      <c r="J75" s="8" t="s">
        <v>52</v>
      </c>
      <c r="K75" s="16">
        <v>0</v>
      </c>
      <c r="L75" s="8" t="s">
        <v>52</v>
      </c>
      <c r="M75" s="16">
        <v>0</v>
      </c>
      <c r="N75" s="8" t="s">
        <v>52</v>
      </c>
      <c r="O75" s="16">
        <f t="shared" si="2"/>
        <v>1750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8" t="s">
        <v>1678</v>
      </c>
      <c r="X75" s="8" t="s">
        <v>52</v>
      </c>
      <c r="Y75" s="2" t="s">
        <v>52</v>
      </c>
      <c r="Z75" s="2" t="s">
        <v>52</v>
      </c>
      <c r="AA75" s="17"/>
      <c r="AB75" s="2" t="s">
        <v>52</v>
      </c>
    </row>
    <row r="76" spans="1:28" ht="30" customHeight="1">
      <c r="A76" s="8" t="s">
        <v>523</v>
      </c>
      <c r="B76" s="8" t="s">
        <v>521</v>
      </c>
      <c r="C76" s="8" t="s">
        <v>522</v>
      </c>
      <c r="D76" s="15" t="s">
        <v>458</v>
      </c>
      <c r="E76" s="16">
        <v>7100</v>
      </c>
      <c r="F76" s="8" t="s">
        <v>52</v>
      </c>
      <c r="G76" s="16">
        <v>0</v>
      </c>
      <c r="H76" s="8" t="s">
        <v>52</v>
      </c>
      <c r="I76" s="16">
        <v>0</v>
      </c>
      <c r="J76" s="8" t="s">
        <v>52</v>
      </c>
      <c r="K76" s="16">
        <v>0</v>
      </c>
      <c r="L76" s="8" t="s">
        <v>52</v>
      </c>
      <c r="M76" s="16">
        <v>0</v>
      </c>
      <c r="N76" s="8" t="s">
        <v>52</v>
      </c>
      <c r="O76" s="16">
        <f t="shared" si="2"/>
        <v>7100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8" t="s">
        <v>1679</v>
      </c>
      <c r="X76" s="8" t="s">
        <v>52</v>
      </c>
      <c r="Y76" s="2" t="s">
        <v>52</v>
      </c>
      <c r="Z76" s="2" t="s">
        <v>52</v>
      </c>
      <c r="AA76" s="17"/>
      <c r="AB76" s="2" t="s">
        <v>52</v>
      </c>
    </row>
    <row r="77" spans="1:28" ht="30" customHeight="1">
      <c r="A77" s="8" t="s">
        <v>1446</v>
      </c>
      <c r="B77" s="8" t="s">
        <v>1444</v>
      </c>
      <c r="C77" s="8" t="s">
        <v>1445</v>
      </c>
      <c r="D77" s="15" t="s">
        <v>458</v>
      </c>
      <c r="E77" s="16">
        <v>0</v>
      </c>
      <c r="F77" s="8" t="s">
        <v>52</v>
      </c>
      <c r="G77" s="16">
        <v>1044.44</v>
      </c>
      <c r="H77" s="8" t="s">
        <v>1680</v>
      </c>
      <c r="I77" s="16">
        <v>752</v>
      </c>
      <c r="J77" s="8" t="s">
        <v>1681</v>
      </c>
      <c r="K77" s="16">
        <v>0</v>
      </c>
      <c r="L77" s="8" t="s">
        <v>52</v>
      </c>
      <c r="M77" s="16">
        <v>0</v>
      </c>
      <c r="N77" s="8" t="s">
        <v>52</v>
      </c>
      <c r="O77" s="16">
        <f t="shared" si="2"/>
        <v>752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8" t="s">
        <v>1682</v>
      </c>
      <c r="X77" s="8" t="s">
        <v>52</v>
      </c>
      <c r="Y77" s="2" t="s">
        <v>52</v>
      </c>
      <c r="Z77" s="2" t="s">
        <v>52</v>
      </c>
      <c r="AA77" s="17"/>
      <c r="AB77" s="2" t="s">
        <v>52</v>
      </c>
    </row>
    <row r="78" spans="1:28" ht="30" customHeight="1">
      <c r="A78" s="8" t="s">
        <v>1480</v>
      </c>
      <c r="B78" s="8" t="s">
        <v>1444</v>
      </c>
      <c r="C78" s="8" t="s">
        <v>1479</v>
      </c>
      <c r="D78" s="15" t="s">
        <v>458</v>
      </c>
      <c r="E78" s="16">
        <v>1993.54</v>
      </c>
      <c r="F78" s="8" t="s">
        <v>52</v>
      </c>
      <c r="G78" s="16">
        <v>0</v>
      </c>
      <c r="H78" s="8" t="s">
        <v>52</v>
      </c>
      <c r="I78" s="16">
        <v>2473.11</v>
      </c>
      <c r="J78" s="8" t="s">
        <v>1681</v>
      </c>
      <c r="K78" s="16">
        <v>0</v>
      </c>
      <c r="L78" s="8" t="s">
        <v>52</v>
      </c>
      <c r="M78" s="16">
        <v>0</v>
      </c>
      <c r="N78" s="8" t="s">
        <v>52</v>
      </c>
      <c r="O78" s="16">
        <f t="shared" si="2"/>
        <v>1993.54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8" t="s">
        <v>1683</v>
      </c>
      <c r="X78" s="8" t="s">
        <v>1467</v>
      </c>
      <c r="Y78" s="2" t="s">
        <v>52</v>
      </c>
      <c r="Z78" s="2" t="s">
        <v>52</v>
      </c>
      <c r="AA78" s="17"/>
      <c r="AB78" s="2" t="s">
        <v>52</v>
      </c>
    </row>
    <row r="79" spans="1:28" ht="30" customHeight="1">
      <c r="A79" s="8" t="s">
        <v>1468</v>
      </c>
      <c r="B79" s="8" t="s">
        <v>1444</v>
      </c>
      <c r="C79" s="8" t="s">
        <v>1466</v>
      </c>
      <c r="D79" s="15" t="s">
        <v>458</v>
      </c>
      <c r="E79" s="16">
        <v>0</v>
      </c>
      <c r="F79" s="8" t="s">
        <v>52</v>
      </c>
      <c r="G79" s="16">
        <v>2139.7800000000002</v>
      </c>
      <c r="H79" s="8" t="s">
        <v>1680</v>
      </c>
      <c r="I79" s="16">
        <v>0</v>
      </c>
      <c r="J79" s="8" t="s">
        <v>52</v>
      </c>
      <c r="K79" s="16">
        <v>0</v>
      </c>
      <c r="L79" s="8" t="s">
        <v>52</v>
      </c>
      <c r="M79" s="16">
        <v>0</v>
      </c>
      <c r="N79" s="8" t="s">
        <v>52</v>
      </c>
      <c r="O79" s="16">
        <f t="shared" si="2"/>
        <v>2139.7800000000002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8" t="s">
        <v>1684</v>
      </c>
      <c r="X79" s="8" t="s">
        <v>1467</v>
      </c>
      <c r="Y79" s="2" t="s">
        <v>52</v>
      </c>
      <c r="Z79" s="2" t="s">
        <v>52</v>
      </c>
      <c r="AA79" s="17"/>
      <c r="AB79" s="2" t="s">
        <v>52</v>
      </c>
    </row>
    <row r="80" spans="1:28" ht="30" customHeight="1">
      <c r="A80" s="8" t="s">
        <v>1493</v>
      </c>
      <c r="B80" s="8" t="s">
        <v>1491</v>
      </c>
      <c r="C80" s="8" t="s">
        <v>1492</v>
      </c>
      <c r="D80" s="15" t="s">
        <v>729</v>
      </c>
      <c r="E80" s="16">
        <v>0</v>
      </c>
      <c r="F80" s="8" t="s">
        <v>52</v>
      </c>
      <c r="G80" s="16">
        <v>0</v>
      </c>
      <c r="H80" s="8" t="s">
        <v>52</v>
      </c>
      <c r="I80" s="16">
        <v>8756.25</v>
      </c>
      <c r="J80" s="8" t="s">
        <v>1685</v>
      </c>
      <c r="K80" s="16">
        <v>0</v>
      </c>
      <c r="L80" s="8" t="s">
        <v>52</v>
      </c>
      <c r="M80" s="16">
        <v>0</v>
      </c>
      <c r="N80" s="8" t="s">
        <v>52</v>
      </c>
      <c r="O80" s="16">
        <f t="shared" si="2"/>
        <v>8756.25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8" t="s">
        <v>1686</v>
      </c>
      <c r="X80" s="8" t="s">
        <v>52</v>
      </c>
      <c r="Y80" s="2" t="s">
        <v>52</v>
      </c>
      <c r="Z80" s="2" t="s">
        <v>52</v>
      </c>
      <c r="AA80" s="17"/>
      <c r="AB80" s="2" t="s">
        <v>52</v>
      </c>
    </row>
    <row r="81" spans="1:29" ht="30" customHeight="1">
      <c r="A81" s="8" t="s">
        <v>1489</v>
      </c>
      <c r="B81" s="8" t="s">
        <v>1487</v>
      </c>
      <c r="C81" s="8" t="s">
        <v>1488</v>
      </c>
      <c r="D81" s="15" t="s">
        <v>729</v>
      </c>
      <c r="E81" s="16">
        <v>0</v>
      </c>
      <c r="F81" s="8" t="s">
        <v>52</v>
      </c>
      <c r="G81" s="16">
        <v>0</v>
      </c>
      <c r="H81" s="8" t="s">
        <v>52</v>
      </c>
      <c r="I81" s="16">
        <v>8381.25</v>
      </c>
      <c r="J81" s="8" t="s">
        <v>1685</v>
      </c>
      <c r="K81" s="16">
        <v>0</v>
      </c>
      <c r="L81" s="8" t="s">
        <v>52</v>
      </c>
      <c r="M81" s="16">
        <v>0</v>
      </c>
      <c r="N81" s="8" t="s">
        <v>52</v>
      </c>
      <c r="O81" s="16">
        <f t="shared" si="2"/>
        <v>8381.25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8" t="s">
        <v>1687</v>
      </c>
      <c r="X81" s="8" t="s">
        <v>52</v>
      </c>
      <c r="Y81" s="2" t="s">
        <v>52</v>
      </c>
      <c r="Z81" s="2" t="s">
        <v>52</v>
      </c>
      <c r="AA81" s="17"/>
      <c r="AB81" s="2" t="s">
        <v>52</v>
      </c>
    </row>
    <row r="82" spans="1:29" ht="30" customHeight="1">
      <c r="A82" s="8" t="s">
        <v>1458</v>
      </c>
      <c r="B82" s="8" t="s">
        <v>1456</v>
      </c>
      <c r="C82" s="8" t="s">
        <v>1457</v>
      </c>
      <c r="D82" s="15" t="s">
        <v>729</v>
      </c>
      <c r="E82" s="16">
        <v>0</v>
      </c>
      <c r="F82" s="8" t="s">
        <v>52</v>
      </c>
      <c r="G82" s="16">
        <v>5583.33</v>
      </c>
      <c r="H82" s="8" t="s">
        <v>1688</v>
      </c>
      <c r="I82" s="16">
        <v>0</v>
      </c>
      <c r="J82" s="8" t="s">
        <v>52</v>
      </c>
      <c r="K82" s="16">
        <v>0</v>
      </c>
      <c r="L82" s="8" t="s">
        <v>52</v>
      </c>
      <c r="M82" s="16">
        <v>0</v>
      </c>
      <c r="N82" s="8" t="s">
        <v>52</v>
      </c>
      <c r="O82" s="16">
        <f t="shared" si="2"/>
        <v>5583.33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8" t="s">
        <v>1689</v>
      </c>
      <c r="X82" s="8" t="s">
        <v>52</v>
      </c>
      <c r="Y82" s="2" t="s">
        <v>52</v>
      </c>
      <c r="Z82" s="2" t="s">
        <v>52</v>
      </c>
      <c r="AA82" s="17"/>
      <c r="AB82" s="2" t="s">
        <v>52</v>
      </c>
    </row>
    <row r="83" spans="1:29" ht="30" customHeight="1">
      <c r="A83" s="8" t="s">
        <v>1476</v>
      </c>
      <c r="B83" s="8" t="s">
        <v>1474</v>
      </c>
      <c r="C83" s="8" t="s">
        <v>1475</v>
      </c>
      <c r="D83" s="15" t="s">
        <v>729</v>
      </c>
      <c r="E83" s="16">
        <v>4312</v>
      </c>
      <c r="F83" s="8" t="s">
        <v>52</v>
      </c>
      <c r="G83" s="16">
        <v>0</v>
      </c>
      <c r="H83" s="8" t="s">
        <v>52</v>
      </c>
      <c r="I83" s="16">
        <v>0</v>
      </c>
      <c r="J83" s="8" t="s">
        <v>52</v>
      </c>
      <c r="K83" s="16">
        <v>0</v>
      </c>
      <c r="L83" s="8" t="s">
        <v>52</v>
      </c>
      <c r="M83" s="16">
        <v>0</v>
      </c>
      <c r="N83" s="8" t="s">
        <v>52</v>
      </c>
      <c r="O83" s="16">
        <f t="shared" si="2"/>
        <v>4312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8" t="s">
        <v>1690</v>
      </c>
      <c r="X83" s="8" t="s">
        <v>52</v>
      </c>
      <c r="Y83" s="2" t="s">
        <v>52</v>
      </c>
      <c r="Z83" s="2" t="s">
        <v>52</v>
      </c>
      <c r="AA83" s="17"/>
      <c r="AB83" s="2" t="s">
        <v>52</v>
      </c>
    </row>
    <row r="84" spans="1:29" ht="30" customHeight="1">
      <c r="A84" s="8" t="s">
        <v>1265</v>
      </c>
      <c r="B84" s="8" t="s">
        <v>1263</v>
      </c>
      <c r="C84" s="8" t="s">
        <v>1264</v>
      </c>
      <c r="D84" s="15" t="s">
        <v>729</v>
      </c>
      <c r="E84" s="16">
        <v>6010</v>
      </c>
      <c r="F84" s="8" t="s">
        <v>52</v>
      </c>
      <c r="G84" s="16">
        <v>8744.44</v>
      </c>
      <c r="H84" s="8" t="s">
        <v>1691</v>
      </c>
      <c r="I84" s="16">
        <v>11683.33</v>
      </c>
      <c r="J84" s="8" t="s">
        <v>1692</v>
      </c>
      <c r="K84" s="16">
        <v>0</v>
      </c>
      <c r="L84" s="8" t="s">
        <v>52</v>
      </c>
      <c r="M84" s="16">
        <v>0</v>
      </c>
      <c r="N84" s="8" t="s">
        <v>52</v>
      </c>
      <c r="O84" s="16">
        <f t="shared" si="2"/>
        <v>6010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8" t="s">
        <v>1693</v>
      </c>
      <c r="X84" s="8" t="s">
        <v>52</v>
      </c>
      <c r="Y84" s="2" t="s">
        <v>52</v>
      </c>
      <c r="Z84" s="2" t="s">
        <v>52</v>
      </c>
      <c r="AA84" s="17"/>
      <c r="AB84" s="2" t="s">
        <v>52</v>
      </c>
    </row>
    <row r="85" spans="1:29" ht="30" customHeight="1">
      <c r="A85" s="8" t="s">
        <v>1280</v>
      </c>
      <c r="B85" s="8" t="s">
        <v>1278</v>
      </c>
      <c r="C85" s="8" t="s">
        <v>1279</v>
      </c>
      <c r="D85" s="15" t="s">
        <v>729</v>
      </c>
      <c r="E85" s="16">
        <v>5060</v>
      </c>
      <c r="F85" s="8" t="s">
        <v>52</v>
      </c>
      <c r="G85" s="16">
        <v>6083.33</v>
      </c>
      <c r="H85" s="8" t="s">
        <v>1691</v>
      </c>
      <c r="I85" s="16">
        <v>0</v>
      </c>
      <c r="J85" s="8" t="s">
        <v>52</v>
      </c>
      <c r="K85" s="16">
        <v>0</v>
      </c>
      <c r="L85" s="8" t="s">
        <v>52</v>
      </c>
      <c r="M85" s="16">
        <v>0</v>
      </c>
      <c r="N85" s="8" t="s">
        <v>52</v>
      </c>
      <c r="O85" s="16">
        <f t="shared" si="2"/>
        <v>5060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8" t="s">
        <v>1694</v>
      </c>
      <c r="X85" s="8" t="s">
        <v>52</v>
      </c>
      <c r="Y85" s="2" t="s">
        <v>52</v>
      </c>
      <c r="Z85" s="2" t="s">
        <v>52</v>
      </c>
      <c r="AA85" s="17"/>
      <c r="AB85" s="2" t="s">
        <v>52</v>
      </c>
    </row>
    <row r="86" spans="1:29" ht="30" customHeight="1">
      <c r="A86" s="8" t="s">
        <v>924</v>
      </c>
      <c r="B86" s="8" t="s">
        <v>752</v>
      </c>
      <c r="C86" s="8" t="s">
        <v>923</v>
      </c>
      <c r="D86" s="15" t="s">
        <v>729</v>
      </c>
      <c r="E86" s="16">
        <v>9433</v>
      </c>
      <c r="F86" s="8" t="s">
        <v>52</v>
      </c>
      <c r="G86" s="16">
        <v>11665.5</v>
      </c>
      <c r="H86" s="8" t="s">
        <v>1695</v>
      </c>
      <c r="I86" s="16">
        <v>9999</v>
      </c>
      <c r="J86" s="8" t="s">
        <v>1696</v>
      </c>
      <c r="K86" s="16">
        <v>0</v>
      </c>
      <c r="L86" s="8" t="s">
        <v>52</v>
      </c>
      <c r="M86" s="16">
        <v>0</v>
      </c>
      <c r="N86" s="8" t="s">
        <v>52</v>
      </c>
      <c r="O86" s="16">
        <f t="shared" si="2"/>
        <v>9433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8" t="s">
        <v>1697</v>
      </c>
      <c r="X86" s="8" t="s">
        <v>52</v>
      </c>
      <c r="Y86" s="2" t="s">
        <v>52</v>
      </c>
      <c r="Z86" s="2" t="s">
        <v>52</v>
      </c>
      <c r="AA86" s="17"/>
      <c r="AB86" s="2" t="s">
        <v>52</v>
      </c>
    </row>
    <row r="87" spans="1:29" ht="30" customHeight="1">
      <c r="A87" s="8" t="s">
        <v>1350</v>
      </c>
      <c r="B87" s="8" t="s">
        <v>752</v>
      </c>
      <c r="C87" s="8" t="s">
        <v>1349</v>
      </c>
      <c r="D87" s="15" t="s">
        <v>729</v>
      </c>
      <c r="E87" s="16">
        <v>12196</v>
      </c>
      <c r="F87" s="8" t="s">
        <v>52</v>
      </c>
      <c r="G87" s="16">
        <v>13332</v>
      </c>
      <c r="H87" s="8" t="s">
        <v>1695</v>
      </c>
      <c r="I87" s="16">
        <v>0</v>
      </c>
      <c r="J87" s="8" t="s">
        <v>52</v>
      </c>
      <c r="K87" s="16">
        <v>0</v>
      </c>
      <c r="L87" s="8" t="s">
        <v>52</v>
      </c>
      <c r="M87" s="16">
        <v>0</v>
      </c>
      <c r="N87" s="8" t="s">
        <v>52</v>
      </c>
      <c r="O87" s="16">
        <f t="shared" si="2"/>
        <v>12196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8" t="s">
        <v>1698</v>
      </c>
      <c r="X87" s="8" t="s">
        <v>52</v>
      </c>
      <c r="Y87" s="2" t="s">
        <v>52</v>
      </c>
      <c r="Z87" s="2" t="s">
        <v>52</v>
      </c>
      <c r="AA87" s="17"/>
      <c r="AB87" s="2" t="s">
        <v>52</v>
      </c>
    </row>
    <row r="88" spans="1:29" ht="30" customHeight="1">
      <c r="A88" s="8" t="s">
        <v>754</v>
      </c>
      <c r="B88" s="8" t="s">
        <v>752</v>
      </c>
      <c r="C88" s="8" t="s">
        <v>753</v>
      </c>
      <c r="D88" s="15" t="s">
        <v>729</v>
      </c>
      <c r="E88" s="16">
        <v>15694</v>
      </c>
      <c r="F88" s="8" t="s">
        <v>52</v>
      </c>
      <c r="G88" s="16">
        <v>17000</v>
      </c>
      <c r="H88" s="8" t="s">
        <v>1695</v>
      </c>
      <c r="I88" s="16">
        <v>0</v>
      </c>
      <c r="J88" s="8" t="s">
        <v>52</v>
      </c>
      <c r="K88" s="16">
        <v>0</v>
      </c>
      <c r="L88" s="8" t="s">
        <v>52</v>
      </c>
      <c r="M88" s="16">
        <v>0</v>
      </c>
      <c r="N88" s="8" t="s">
        <v>52</v>
      </c>
      <c r="O88" s="16">
        <f t="shared" si="2"/>
        <v>15694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8" t="s">
        <v>1699</v>
      </c>
      <c r="X88" s="8" t="s">
        <v>52</v>
      </c>
      <c r="Y88" s="2" t="s">
        <v>52</v>
      </c>
      <c r="Z88" s="2" t="s">
        <v>52</v>
      </c>
      <c r="AA88" s="17"/>
      <c r="AB88" s="2" t="s">
        <v>52</v>
      </c>
    </row>
    <row r="89" spans="1:29" ht="30" customHeight="1">
      <c r="A89" s="8" t="s">
        <v>1283</v>
      </c>
      <c r="B89" s="104" t="s">
        <v>1267</v>
      </c>
      <c r="C89" s="104" t="s">
        <v>1282</v>
      </c>
      <c r="D89" s="105" t="s">
        <v>729</v>
      </c>
      <c r="E89" s="106">
        <v>1840</v>
      </c>
      <c r="F89" s="104" t="s">
        <v>52</v>
      </c>
      <c r="G89" s="107">
        <v>3483.33</v>
      </c>
      <c r="H89" s="104" t="s">
        <v>1691</v>
      </c>
      <c r="I89" s="107">
        <v>3194.44</v>
      </c>
      <c r="J89" s="104" t="s">
        <v>1692</v>
      </c>
      <c r="K89" s="107">
        <v>0</v>
      </c>
      <c r="L89" s="104" t="s">
        <v>52</v>
      </c>
      <c r="M89" s="107">
        <v>0</v>
      </c>
      <c r="N89" s="104" t="s">
        <v>52</v>
      </c>
      <c r="O89" s="107">
        <f t="shared" si="2"/>
        <v>1840</v>
      </c>
      <c r="P89" s="107">
        <v>0</v>
      </c>
      <c r="Q89" s="107">
        <v>0</v>
      </c>
      <c r="R89" s="107">
        <v>0</v>
      </c>
      <c r="S89" s="107">
        <v>0</v>
      </c>
      <c r="T89" s="107">
        <v>0</v>
      </c>
      <c r="U89" s="107">
        <v>0</v>
      </c>
      <c r="V89" s="107">
        <v>0</v>
      </c>
      <c r="W89" s="104" t="s">
        <v>1700</v>
      </c>
      <c r="X89" s="104" t="s">
        <v>52</v>
      </c>
      <c r="Y89" s="2" t="s">
        <v>52</v>
      </c>
      <c r="Z89" s="2" t="s">
        <v>52</v>
      </c>
      <c r="AA89" s="17"/>
      <c r="AB89" s="2" t="s">
        <v>52</v>
      </c>
    </row>
    <row r="90" spans="1:29" ht="30" customHeight="1">
      <c r="A90" s="8" t="s">
        <v>1269</v>
      </c>
      <c r="B90" s="104" t="s">
        <v>1267</v>
      </c>
      <c r="C90" s="104" t="s">
        <v>1268</v>
      </c>
      <c r="D90" s="105" t="s">
        <v>729</v>
      </c>
      <c r="E90" s="106">
        <v>1778</v>
      </c>
      <c r="F90" s="104" t="s">
        <v>52</v>
      </c>
      <c r="G90" s="107">
        <v>3579.44</v>
      </c>
      <c r="H90" s="104" t="s">
        <v>1691</v>
      </c>
      <c r="I90" s="107">
        <v>3338.88</v>
      </c>
      <c r="J90" s="104" t="s">
        <v>1692</v>
      </c>
      <c r="K90" s="107">
        <v>0</v>
      </c>
      <c r="L90" s="104" t="s">
        <v>52</v>
      </c>
      <c r="M90" s="107">
        <v>0</v>
      </c>
      <c r="N90" s="104" t="s">
        <v>52</v>
      </c>
      <c r="O90" s="107">
        <f t="shared" si="2"/>
        <v>1778</v>
      </c>
      <c r="P90" s="107">
        <v>0</v>
      </c>
      <c r="Q90" s="107">
        <v>0</v>
      </c>
      <c r="R90" s="107">
        <v>0</v>
      </c>
      <c r="S90" s="107">
        <v>0</v>
      </c>
      <c r="T90" s="107">
        <v>0</v>
      </c>
      <c r="U90" s="107">
        <v>0</v>
      </c>
      <c r="V90" s="107">
        <v>0</v>
      </c>
      <c r="W90" s="104" t="s">
        <v>1701</v>
      </c>
      <c r="X90" s="104" t="s">
        <v>52</v>
      </c>
      <c r="Y90" s="2" t="s">
        <v>52</v>
      </c>
      <c r="Z90" s="2" t="s">
        <v>52</v>
      </c>
      <c r="AA90" s="17"/>
      <c r="AB90" s="2" t="s">
        <v>52</v>
      </c>
    </row>
    <row r="91" spans="1:29" ht="30" customHeight="1">
      <c r="A91" s="8" t="s">
        <v>1497</v>
      </c>
      <c r="B91" s="8" t="s">
        <v>1495</v>
      </c>
      <c r="C91" s="8" t="s">
        <v>1496</v>
      </c>
      <c r="D91" s="15" t="s">
        <v>729</v>
      </c>
      <c r="E91" s="16">
        <v>0</v>
      </c>
      <c r="F91" s="8" t="s">
        <v>52</v>
      </c>
      <c r="G91" s="16">
        <v>3483.33</v>
      </c>
      <c r="H91" s="8" t="s">
        <v>1691</v>
      </c>
      <c r="I91" s="16">
        <v>3194.44</v>
      </c>
      <c r="J91" s="8" t="s">
        <v>1692</v>
      </c>
      <c r="K91" s="16">
        <v>0</v>
      </c>
      <c r="L91" s="8" t="s">
        <v>52</v>
      </c>
      <c r="M91" s="16">
        <v>0</v>
      </c>
      <c r="N91" s="8" t="s">
        <v>52</v>
      </c>
      <c r="O91" s="16">
        <f t="shared" si="2"/>
        <v>3194.44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8" t="s">
        <v>1702</v>
      </c>
      <c r="X91" s="8" t="s">
        <v>52</v>
      </c>
      <c r="Y91" s="2" t="s">
        <v>52</v>
      </c>
      <c r="Z91" s="2" t="s">
        <v>52</v>
      </c>
      <c r="AA91" s="17"/>
      <c r="AB91" s="2" t="s">
        <v>52</v>
      </c>
    </row>
    <row r="92" spans="1:29" ht="30" customHeight="1">
      <c r="A92" s="8" t="s">
        <v>1185</v>
      </c>
      <c r="B92" s="8" t="s">
        <v>1183</v>
      </c>
      <c r="C92" s="8" t="s">
        <v>1184</v>
      </c>
      <c r="D92" s="15" t="s">
        <v>121</v>
      </c>
      <c r="E92" s="16">
        <v>2040</v>
      </c>
      <c r="F92" s="8" t="s">
        <v>52</v>
      </c>
      <c r="G92" s="16">
        <v>2030</v>
      </c>
      <c r="H92" s="8" t="s">
        <v>1596</v>
      </c>
      <c r="I92" s="16">
        <v>0</v>
      </c>
      <c r="J92" s="8" t="s">
        <v>52</v>
      </c>
      <c r="K92" s="16">
        <v>0</v>
      </c>
      <c r="L92" s="8" t="s">
        <v>52</v>
      </c>
      <c r="M92" s="16">
        <v>0</v>
      </c>
      <c r="N92" s="8" t="s">
        <v>52</v>
      </c>
      <c r="O92" s="16">
        <f t="shared" si="2"/>
        <v>2030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8" t="s">
        <v>1703</v>
      </c>
      <c r="X92" s="8" t="s">
        <v>52</v>
      </c>
      <c r="Y92" s="2" t="s">
        <v>52</v>
      </c>
      <c r="Z92" s="2" t="s">
        <v>52</v>
      </c>
      <c r="AA92" s="17"/>
      <c r="AB92" s="2" t="s">
        <v>52</v>
      </c>
    </row>
    <row r="93" spans="1:29" ht="30" customHeight="1">
      <c r="A93" s="8" t="s">
        <v>1439</v>
      </c>
      <c r="B93" s="104" t="s">
        <v>1436</v>
      </c>
      <c r="C93" s="104" t="s">
        <v>1437</v>
      </c>
      <c r="D93" s="105" t="s">
        <v>289</v>
      </c>
      <c r="E93" s="106">
        <v>19280</v>
      </c>
      <c r="F93" s="104" t="s">
        <v>52</v>
      </c>
      <c r="G93" s="107">
        <v>0</v>
      </c>
      <c r="H93" s="104" t="s">
        <v>52</v>
      </c>
      <c r="I93" s="107">
        <v>0</v>
      </c>
      <c r="J93" s="104" t="s">
        <v>52</v>
      </c>
      <c r="K93" s="107">
        <v>20400</v>
      </c>
      <c r="L93" s="104" t="s">
        <v>1704</v>
      </c>
      <c r="M93" s="107">
        <v>0</v>
      </c>
      <c r="N93" s="104" t="s">
        <v>52</v>
      </c>
      <c r="O93" s="107">
        <f t="shared" si="2"/>
        <v>19280</v>
      </c>
      <c r="P93" s="107">
        <v>0</v>
      </c>
      <c r="Q93" s="107">
        <v>0</v>
      </c>
      <c r="R93" s="107">
        <v>0</v>
      </c>
      <c r="S93" s="107">
        <v>0</v>
      </c>
      <c r="T93" s="107">
        <v>0</v>
      </c>
      <c r="U93" s="107">
        <v>0</v>
      </c>
      <c r="V93" s="107">
        <v>0</v>
      </c>
      <c r="W93" s="104" t="s">
        <v>1705</v>
      </c>
      <c r="X93" s="104" t="s">
        <v>1438</v>
      </c>
      <c r="Y93" s="2" t="s">
        <v>52</v>
      </c>
      <c r="Z93" s="2" t="s">
        <v>52</v>
      </c>
      <c r="AA93" s="17"/>
      <c r="AB93" s="2" t="s">
        <v>52</v>
      </c>
    </row>
    <row r="94" spans="1:29" ht="30" customHeight="1">
      <c r="A94" s="8" t="s">
        <v>433</v>
      </c>
      <c r="B94" s="104" t="s">
        <v>430</v>
      </c>
      <c r="C94" s="104" t="s">
        <v>431</v>
      </c>
      <c r="D94" s="105" t="s">
        <v>432</v>
      </c>
      <c r="E94" s="107">
        <v>0</v>
      </c>
      <c r="F94" s="104" t="s">
        <v>52</v>
      </c>
      <c r="G94" s="107">
        <v>0</v>
      </c>
      <c r="H94" s="104" t="s">
        <v>52</v>
      </c>
      <c r="I94" s="107">
        <v>0</v>
      </c>
      <c r="J94" s="104" t="s">
        <v>52</v>
      </c>
      <c r="K94" s="107">
        <v>0</v>
      </c>
      <c r="L94" s="104" t="s">
        <v>52</v>
      </c>
      <c r="M94" s="107">
        <v>0</v>
      </c>
      <c r="N94" s="104" t="s">
        <v>52</v>
      </c>
      <c r="O94" s="107">
        <v>0</v>
      </c>
      <c r="P94" s="107">
        <v>0</v>
      </c>
      <c r="Q94" s="107">
        <v>0</v>
      </c>
      <c r="R94" s="107">
        <v>0</v>
      </c>
      <c r="S94" s="107">
        <v>0</v>
      </c>
      <c r="T94" s="106">
        <v>20000</v>
      </c>
      <c r="U94" s="107">
        <v>23593</v>
      </c>
      <c r="V94" s="107">
        <f t="shared" ref="V94:V99" si="3">SMALL(Q94:U94,COUNTIF(Q94:U94,0)+1)</f>
        <v>20000</v>
      </c>
      <c r="W94" s="104" t="s">
        <v>1706</v>
      </c>
      <c r="X94" s="104" t="s">
        <v>52</v>
      </c>
      <c r="Y94" s="2" t="s">
        <v>1707</v>
      </c>
      <c r="Z94" s="2" t="s">
        <v>52</v>
      </c>
      <c r="AA94" s="17"/>
      <c r="AB94" s="2" t="s">
        <v>52</v>
      </c>
      <c r="AC94" t="s">
        <v>1913</v>
      </c>
    </row>
    <row r="95" spans="1:29" ht="30" customHeight="1">
      <c r="A95" s="8" t="s">
        <v>437</v>
      </c>
      <c r="B95" s="104" t="s">
        <v>435</v>
      </c>
      <c r="C95" s="104" t="s">
        <v>436</v>
      </c>
      <c r="D95" s="105" t="s">
        <v>432</v>
      </c>
      <c r="E95" s="107">
        <v>0</v>
      </c>
      <c r="F95" s="104" t="s">
        <v>52</v>
      </c>
      <c r="G95" s="107">
        <v>0</v>
      </c>
      <c r="H95" s="104" t="s">
        <v>52</v>
      </c>
      <c r="I95" s="107">
        <v>0</v>
      </c>
      <c r="J95" s="104" t="s">
        <v>52</v>
      </c>
      <c r="K95" s="107">
        <v>0</v>
      </c>
      <c r="L95" s="104" t="s">
        <v>52</v>
      </c>
      <c r="M95" s="107">
        <v>0</v>
      </c>
      <c r="N95" s="104" t="s">
        <v>52</v>
      </c>
      <c r="O95" s="107">
        <v>0</v>
      </c>
      <c r="P95" s="107">
        <v>0</v>
      </c>
      <c r="Q95" s="107">
        <v>0</v>
      </c>
      <c r="R95" s="107">
        <v>0</v>
      </c>
      <c r="S95" s="107">
        <v>0</v>
      </c>
      <c r="T95" s="106">
        <v>35000</v>
      </c>
      <c r="U95" s="107">
        <v>40407</v>
      </c>
      <c r="V95" s="107">
        <f t="shared" si="3"/>
        <v>35000</v>
      </c>
      <c r="W95" s="104" t="s">
        <v>1708</v>
      </c>
      <c r="X95" s="104" t="s">
        <v>52</v>
      </c>
      <c r="Y95" s="2" t="s">
        <v>1707</v>
      </c>
      <c r="Z95" s="2" t="s">
        <v>52</v>
      </c>
      <c r="AA95" s="17"/>
      <c r="AB95" s="2" t="s">
        <v>52</v>
      </c>
      <c r="AC95" t="s">
        <v>1913</v>
      </c>
    </row>
    <row r="96" spans="1:29" ht="30" customHeight="1">
      <c r="A96" s="8" t="s">
        <v>441</v>
      </c>
      <c r="B96" s="104" t="s">
        <v>439</v>
      </c>
      <c r="C96" s="104" t="s">
        <v>440</v>
      </c>
      <c r="D96" s="105" t="s">
        <v>432</v>
      </c>
      <c r="E96" s="107">
        <v>0</v>
      </c>
      <c r="F96" s="104" t="s">
        <v>52</v>
      </c>
      <c r="G96" s="107">
        <v>0</v>
      </c>
      <c r="H96" s="104" t="s">
        <v>52</v>
      </c>
      <c r="I96" s="107">
        <v>0</v>
      </c>
      <c r="J96" s="104" t="s">
        <v>52</v>
      </c>
      <c r="K96" s="107">
        <v>0</v>
      </c>
      <c r="L96" s="104" t="s">
        <v>52</v>
      </c>
      <c r="M96" s="107">
        <v>0</v>
      </c>
      <c r="N96" s="104" t="s">
        <v>52</v>
      </c>
      <c r="O96" s="107">
        <v>0</v>
      </c>
      <c r="P96" s="107">
        <v>0</v>
      </c>
      <c r="Q96" s="107">
        <v>0</v>
      </c>
      <c r="R96" s="107">
        <v>0</v>
      </c>
      <c r="S96" s="107">
        <v>0</v>
      </c>
      <c r="T96" s="106">
        <v>45000</v>
      </c>
      <c r="U96" s="107">
        <v>58178</v>
      </c>
      <c r="V96" s="107">
        <f t="shared" si="3"/>
        <v>45000</v>
      </c>
      <c r="W96" s="104" t="s">
        <v>1709</v>
      </c>
      <c r="X96" s="104" t="s">
        <v>52</v>
      </c>
      <c r="Y96" s="2" t="s">
        <v>1707</v>
      </c>
      <c r="Z96" s="2" t="s">
        <v>52</v>
      </c>
      <c r="AA96" s="17"/>
      <c r="AB96" s="2" t="s">
        <v>52</v>
      </c>
      <c r="AC96" t="s">
        <v>1913</v>
      </c>
    </row>
    <row r="97" spans="1:29" ht="30" customHeight="1">
      <c r="A97" s="8" t="s">
        <v>444</v>
      </c>
      <c r="B97" s="104" t="s">
        <v>439</v>
      </c>
      <c r="C97" s="104" t="s">
        <v>443</v>
      </c>
      <c r="D97" s="105" t="s">
        <v>432</v>
      </c>
      <c r="E97" s="107">
        <v>0</v>
      </c>
      <c r="F97" s="104" t="s">
        <v>52</v>
      </c>
      <c r="G97" s="107">
        <v>0</v>
      </c>
      <c r="H97" s="104" t="s">
        <v>52</v>
      </c>
      <c r="I97" s="107">
        <v>0</v>
      </c>
      <c r="J97" s="104" t="s">
        <v>52</v>
      </c>
      <c r="K97" s="107">
        <v>0</v>
      </c>
      <c r="L97" s="104" t="s">
        <v>52</v>
      </c>
      <c r="M97" s="107">
        <v>0</v>
      </c>
      <c r="N97" s="104" t="s">
        <v>52</v>
      </c>
      <c r="O97" s="107">
        <v>0</v>
      </c>
      <c r="P97" s="107">
        <v>0</v>
      </c>
      <c r="Q97" s="107">
        <v>0</v>
      </c>
      <c r="R97" s="107">
        <v>0</v>
      </c>
      <c r="S97" s="107">
        <v>0</v>
      </c>
      <c r="T97" s="106">
        <v>105000</v>
      </c>
      <c r="U97" s="107">
        <v>137751</v>
      </c>
      <c r="V97" s="107">
        <f t="shared" si="3"/>
        <v>105000</v>
      </c>
      <c r="W97" s="104" t="s">
        <v>1710</v>
      </c>
      <c r="X97" s="104" t="s">
        <v>52</v>
      </c>
      <c r="Y97" s="2" t="s">
        <v>1707</v>
      </c>
      <c r="Z97" s="2" t="s">
        <v>52</v>
      </c>
      <c r="AA97" s="17"/>
      <c r="AB97" s="2" t="s">
        <v>52</v>
      </c>
      <c r="AC97" t="s">
        <v>1913</v>
      </c>
    </row>
    <row r="98" spans="1:29" ht="30" customHeight="1">
      <c r="A98" s="8" t="s">
        <v>447</v>
      </c>
      <c r="B98" s="104" t="s">
        <v>439</v>
      </c>
      <c r="C98" s="104" t="s">
        <v>446</v>
      </c>
      <c r="D98" s="105" t="s">
        <v>432</v>
      </c>
      <c r="E98" s="107">
        <v>0</v>
      </c>
      <c r="F98" s="104" t="s">
        <v>52</v>
      </c>
      <c r="G98" s="107">
        <v>0</v>
      </c>
      <c r="H98" s="104" t="s">
        <v>52</v>
      </c>
      <c r="I98" s="107">
        <v>0</v>
      </c>
      <c r="J98" s="104" t="s">
        <v>52</v>
      </c>
      <c r="K98" s="107">
        <v>0</v>
      </c>
      <c r="L98" s="104" t="s">
        <v>52</v>
      </c>
      <c r="M98" s="107">
        <v>0</v>
      </c>
      <c r="N98" s="104" t="s">
        <v>52</v>
      </c>
      <c r="O98" s="107">
        <v>0</v>
      </c>
      <c r="P98" s="107">
        <v>0</v>
      </c>
      <c r="Q98" s="107">
        <v>0</v>
      </c>
      <c r="R98" s="107">
        <v>0</v>
      </c>
      <c r="S98" s="107">
        <v>0</v>
      </c>
      <c r="T98" s="106">
        <v>105000</v>
      </c>
      <c r="U98" s="107">
        <v>141759</v>
      </c>
      <c r="V98" s="107">
        <f t="shared" si="3"/>
        <v>105000</v>
      </c>
      <c r="W98" s="104" t="s">
        <v>1711</v>
      </c>
      <c r="X98" s="104" t="s">
        <v>52</v>
      </c>
      <c r="Y98" s="2" t="s">
        <v>1707</v>
      </c>
      <c r="Z98" s="2" t="s">
        <v>52</v>
      </c>
      <c r="AA98" s="17"/>
      <c r="AB98" s="2" t="s">
        <v>52</v>
      </c>
      <c r="AC98" t="s">
        <v>1913</v>
      </c>
    </row>
    <row r="99" spans="1:29" ht="30" customHeight="1">
      <c r="A99" s="8" t="s">
        <v>451</v>
      </c>
      <c r="B99" s="8" t="s">
        <v>449</v>
      </c>
      <c r="C99" s="8" t="s">
        <v>450</v>
      </c>
      <c r="D99" s="15" t="s">
        <v>432</v>
      </c>
      <c r="E99" s="16">
        <v>0</v>
      </c>
      <c r="F99" s="8" t="s">
        <v>52</v>
      </c>
      <c r="G99" s="16">
        <v>0</v>
      </c>
      <c r="H99" s="8" t="s">
        <v>52</v>
      </c>
      <c r="I99" s="16">
        <v>0</v>
      </c>
      <c r="J99" s="8" t="s">
        <v>52</v>
      </c>
      <c r="K99" s="16">
        <v>0</v>
      </c>
      <c r="L99" s="8" t="s">
        <v>52</v>
      </c>
      <c r="M99" s="16">
        <v>0</v>
      </c>
      <c r="N99" s="8" t="s">
        <v>52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15226</v>
      </c>
      <c r="V99" s="16">
        <f t="shared" si="3"/>
        <v>15226</v>
      </c>
      <c r="W99" s="8" t="s">
        <v>1712</v>
      </c>
      <c r="X99" s="8" t="s">
        <v>52</v>
      </c>
      <c r="Y99" s="2" t="s">
        <v>1707</v>
      </c>
      <c r="Z99" s="2" t="s">
        <v>52</v>
      </c>
      <c r="AA99" s="17"/>
      <c r="AB99" s="2" t="s">
        <v>52</v>
      </c>
    </row>
    <row r="100" spans="1:29" ht="30" customHeight="1">
      <c r="A100" s="8" t="s">
        <v>874</v>
      </c>
      <c r="B100" s="8" t="s">
        <v>871</v>
      </c>
      <c r="C100" s="8" t="s">
        <v>872</v>
      </c>
      <c r="D100" s="15" t="s">
        <v>873</v>
      </c>
      <c r="E100" s="16">
        <v>31330</v>
      </c>
      <c r="F100" s="8" t="s">
        <v>52</v>
      </c>
      <c r="G100" s="16">
        <v>0</v>
      </c>
      <c r="H100" s="8" t="s">
        <v>52</v>
      </c>
      <c r="I100" s="16">
        <v>0</v>
      </c>
      <c r="J100" s="8" t="s">
        <v>52</v>
      </c>
      <c r="K100" s="16">
        <v>0</v>
      </c>
      <c r="L100" s="8" t="s">
        <v>52</v>
      </c>
      <c r="M100" s="16">
        <v>0</v>
      </c>
      <c r="N100" s="8" t="s">
        <v>52</v>
      </c>
      <c r="O100" s="16">
        <f>SMALL(E100:M100,COUNTIF(E100:M100,0)+1)</f>
        <v>31330</v>
      </c>
      <c r="P100" s="16">
        <v>14870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8" t="s">
        <v>1713</v>
      </c>
      <c r="X100" s="8" t="s">
        <v>52</v>
      </c>
      <c r="Y100" s="2" t="s">
        <v>1714</v>
      </c>
      <c r="Z100" s="2" t="s">
        <v>52</v>
      </c>
      <c r="AA100" s="17"/>
      <c r="AB100" s="2" t="s">
        <v>52</v>
      </c>
    </row>
    <row r="101" spans="1:29" ht="30" customHeight="1">
      <c r="A101" s="8" t="s">
        <v>877</v>
      </c>
      <c r="B101" s="8" t="s">
        <v>876</v>
      </c>
      <c r="C101" s="8" t="s">
        <v>872</v>
      </c>
      <c r="D101" s="15" t="s">
        <v>873</v>
      </c>
      <c r="E101" s="16">
        <v>38590</v>
      </c>
      <c r="F101" s="8" t="s">
        <v>52</v>
      </c>
      <c r="G101" s="16">
        <v>0</v>
      </c>
      <c r="H101" s="8" t="s">
        <v>52</v>
      </c>
      <c r="I101" s="16">
        <v>0</v>
      </c>
      <c r="J101" s="8" t="s">
        <v>52</v>
      </c>
      <c r="K101" s="16">
        <v>0</v>
      </c>
      <c r="L101" s="8" t="s">
        <v>52</v>
      </c>
      <c r="M101" s="16">
        <v>0</v>
      </c>
      <c r="N101" s="8" t="s">
        <v>52</v>
      </c>
      <c r="O101" s="16">
        <f>SMALL(E101:M101,COUNTIF(E101:M101,0)+1)</f>
        <v>38590</v>
      </c>
      <c r="P101" s="16">
        <v>19090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8" t="s">
        <v>1715</v>
      </c>
      <c r="X101" s="8" t="s">
        <v>52</v>
      </c>
      <c r="Y101" s="2" t="s">
        <v>1714</v>
      </c>
      <c r="Z101" s="2" t="s">
        <v>52</v>
      </c>
      <c r="AA101" s="17"/>
      <c r="AB101" s="2" t="s">
        <v>52</v>
      </c>
    </row>
    <row r="102" spans="1:29" ht="30" customHeight="1">
      <c r="A102" s="8" t="s">
        <v>1064</v>
      </c>
      <c r="B102" s="8" t="s">
        <v>518</v>
      </c>
      <c r="C102" s="8" t="s">
        <v>1062</v>
      </c>
      <c r="D102" s="15" t="s">
        <v>1063</v>
      </c>
      <c r="E102" s="16">
        <v>0</v>
      </c>
      <c r="F102" s="8" t="s">
        <v>52</v>
      </c>
      <c r="G102" s="16">
        <v>0</v>
      </c>
      <c r="H102" s="8" t="s">
        <v>52</v>
      </c>
      <c r="I102" s="16">
        <v>0</v>
      </c>
      <c r="J102" s="8" t="s">
        <v>52</v>
      </c>
      <c r="K102" s="16">
        <v>0</v>
      </c>
      <c r="L102" s="8" t="s">
        <v>52</v>
      </c>
      <c r="M102" s="16">
        <v>0</v>
      </c>
      <c r="N102" s="8" t="s">
        <v>52</v>
      </c>
      <c r="O102" s="16">
        <v>0</v>
      </c>
      <c r="P102" s="16">
        <v>0</v>
      </c>
      <c r="Q102" s="16">
        <v>87</v>
      </c>
      <c r="R102" s="16">
        <v>0</v>
      </c>
      <c r="S102" s="16">
        <v>0</v>
      </c>
      <c r="T102" s="16">
        <v>0</v>
      </c>
      <c r="U102" s="16">
        <v>0</v>
      </c>
      <c r="V102" s="16">
        <f>SMALL(Q102:U102,COUNTIF(Q102:U102,0)+1)</f>
        <v>87</v>
      </c>
      <c r="W102" s="8" t="s">
        <v>1716</v>
      </c>
      <c r="X102" s="8" t="s">
        <v>52</v>
      </c>
      <c r="Y102" s="2" t="s">
        <v>52</v>
      </c>
      <c r="Z102" s="2" t="s">
        <v>52</v>
      </c>
      <c r="AA102" s="17"/>
      <c r="AB102" s="2" t="s">
        <v>52</v>
      </c>
    </row>
    <row r="103" spans="1:29" ht="30" customHeight="1">
      <c r="A103" s="8" t="s">
        <v>1013</v>
      </c>
      <c r="B103" s="8" t="s">
        <v>518</v>
      </c>
      <c r="C103" s="8" t="s">
        <v>1012</v>
      </c>
      <c r="D103" s="15" t="s">
        <v>729</v>
      </c>
      <c r="E103" s="16">
        <v>0</v>
      </c>
      <c r="F103" s="8" t="s">
        <v>52</v>
      </c>
      <c r="G103" s="16">
        <v>0</v>
      </c>
      <c r="H103" s="8" t="s">
        <v>52</v>
      </c>
      <c r="I103" s="16">
        <v>0</v>
      </c>
      <c r="J103" s="8" t="s">
        <v>52</v>
      </c>
      <c r="K103" s="16">
        <v>0</v>
      </c>
      <c r="L103" s="8" t="s">
        <v>52</v>
      </c>
      <c r="M103" s="16">
        <v>0</v>
      </c>
      <c r="N103" s="8" t="s">
        <v>52</v>
      </c>
      <c r="O103" s="16">
        <v>0</v>
      </c>
      <c r="P103" s="16">
        <v>0</v>
      </c>
      <c r="Q103" s="16">
        <v>0.55000000000000004</v>
      </c>
      <c r="R103" s="16">
        <v>0</v>
      </c>
      <c r="S103" s="16">
        <v>0</v>
      </c>
      <c r="T103" s="16">
        <v>0</v>
      </c>
      <c r="U103" s="16">
        <v>0</v>
      </c>
      <c r="V103" s="16">
        <f>SMALL(Q103:U103,COUNTIF(Q103:U103,0)+1)</f>
        <v>0.55000000000000004</v>
      </c>
      <c r="W103" s="8" t="s">
        <v>1717</v>
      </c>
      <c r="X103" s="8" t="s">
        <v>52</v>
      </c>
      <c r="Y103" s="2" t="s">
        <v>52</v>
      </c>
      <c r="Z103" s="2" t="s">
        <v>52</v>
      </c>
      <c r="AA103" s="17"/>
      <c r="AB103" s="2" t="s">
        <v>52</v>
      </c>
    </row>
    <row r="104" spans="1:29" ht="30" customHeight="1">
      <c r="A104" s="8" t="s">
        <v>528</v>
      </c>
      <c r="B104" s="8" t="s">
        <v>525</v>
      </c>
      <c r="C104" s="8" t="s">
        <v>526</v>
      </c>
      <c r="D104" s="15" t="s">
        <v>527</v>
      </c>
      <c r="E104" s="16">
        <v>0</v>
      </c>
      <c r="F104" s="8" t="s">
        <v>52</v>
      </c>
      <c r="G104" s="16">
        <v>0</v>
      </c>
      <c r="H104" s="8" t="s">
        <v>52</v>
      </c>
      <c r="I104" s="16">
        <v>0</v>
      </c>
      <c r="J104" s="8" t="s">
        <v>52</v>
      </c>
      <c r="K104" s="16">
        <v>0</v>
      </c>
      <c r="L104" s="8" t="s">
        <v>52</v>
      </c>
      <c r="M104" s="16">
        <v>0</v>
      </c>
      <c r="N104" s="8" t="s">
        <v>52</v>
      </c>
      <c r="O104" s="16">
        <v>0</v>
      </c>
      <c r="P104" s="16">
        <v>138290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8" t="s">
        <v>1718</v>
      </c>
      <c r="X104" s="8" t="s">
        <v>52</v>
      </c>
      <c r="Y104" s="2" t="s">
        <v>1719</v>
      </c>
      <c r="Z104" s="2" t="s">
        <v>52</v>
      </c>
      <c r="AA104" s="17"/>
      <c r="AB104" s="2" t="s">
        <v>52</v>
      </c>
    </row>
    <row r="105" spans="1:29" ht="30" customHeight="1">
      <c r="A105" s="8" t="s">
        <v>545</v>
      </c>
      <c r="B105" s="8" t="s">
        <v>544</v>
      </c>
      <c r="C105" s="8" t="s">
        <v>526</v>
      </c>
      <c r="D105" s="15" t="s">
        <v>527</v>
      </c>
      <c r="E105" s="16">
        <v>0</v>
      </c>
      <c r="F105" s="8" t="s">
        <v>52</v>
      </c>
      <c r="G105" s="16">
        <v>0</v>
      </c>
      <c r="H105" s="8" t="s">
        <v>52</v>
      </c>
      <c r="I105" s="16">
        <v>0</v>
      </c>
      <c r="J105" s="8" t="s">
        <v>52</v>
      </c>
      <c r="K105" s="16">
        <v>0</v>
      </c>
      <c r="L105" s="8" t="s">
        <v>52</v>
      </c>
      <c r="M105" s="16">
        <v>0</v>
      </c>
      <c r="N105" s="8" t="s">
        <v>52</v>
      </c>
      <c r="O105" s="16">
        <v>0</v>
      </c>
      <c r="P105" s="16">
        <v>166063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8" t="s">
        <v>1720</v>
      </c>
      <c r="X105" s="8" t="s">
        <v>52</v>
      </c>
      <c r="Y105" s="2" t="s">
        <v>1719</v>
      </c>
      <c r="Z105" s="2" t="s">
        <v>52</v>
      </c>
      <c r="AA105" s="17"/>
      <c r="AB105" s="2" t="s">
        <v>52</v>
      </c>
    </row>
    <row r="106" spans="1:29" ht="30" customHeight="1">
      <c r="A106" s="8" t="s">
        <v>1039</v>
      </c>
      <c r="B106" s="8" t="s">
        <v>1038</v>
      </c>
      <c r="C106" s="8" t="s">
        <v>577</v>
      </c>
      <c r="D106" s="15" t="s">
        <v>527</v>
      </c>
      <c r="E106" s="16">
        <v>0</v>
      </c>
      <c r="F106" s="8" t="s">
        <v>52</v>
      </c>
      <c r="G106" s="16">
        <v>0</v>
      </c>
      <c r="H106" s="8" t="s">
        <v>52</v>
      </c>
      <c r="I106" s="16">
        <v>0</v>
      </c>
      <c r="J106" s="8" t="s">
        <v>52</v>
      </c>
      <c r="K106" s="16">
        <v>0</v>
      </c>
      <c r="L106" s="8" t="s">
        <v>52</v>
      </c>
      <c r="M106" s="16">
        <v>0</v>
      </c>
      <c r="N106" s="8" t="s">
        <v>52</v>
      </c>
      <c r="O106" s="16">
        <v>0</v>
      </c>
      <c r="P106" s="16">
        <v>234297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8" t="s">
        <v>1721</v>
      </c>
      <c r="X106" s="8" t="s">
        <v>52</v>
      </c>
      <c r="Y106" s="2" t="s">
        <v>1719</v>
      </c>
      <c r="Z106" s="2" t="s">
        <v>52</v>
      </c>
      <c r="AA106" s="17"/>
      <c r="AB106" s="2" t="s">
        <v>52</v>
      </c>
    </row>
    <row r="107" spans="1:29" ht="30" customHeight="1">
      <c r="A107" s="8" t="s">
        <v>1126</v>
      </c>
      <c r="B107" s="8" t="s">
        <v>1125</v>
      </c>
      <c r="C107" s="8" t="s">
        <v>526</v>
      </c>
      <c r="D107" s="15" t="s">
        <v>527</v>
      </c>
      <c r="E107" s="16">
        <v>0</v>
      </c>
      <c r="F107" s="8" t="s">
        <v>52</v>
      </c>
      <c r="G107" s="16">
        <v>0</v>
      </c>
      <c r="H107" s="8" t="s">
        <v>52</v>
      </c>
      <c r="I107" s="16">
        <v>0</v>
      </c>
      <c r="J107" s="8" t="s">
        <v>52</v>
      </c>
      <c r="K107" s="16">
        <v>0</v>
      </c>
      <c r="L107" s="8" t="s">
        <v>52</v>
      </c>
      <c r="M107" s="16">
        <v>0</v>
      </c>
      <c r="N107" s="8" t="s">
        <v>52</v>
      </c>
      <c r="O107" s="16">
        <v>0</v>
      </c>
      <c r="P107" s="16">
        <v>215964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8" t="s">
        <v>1722</v>
      </c>
      <c r="X107" s="8" t="s">
        <v>52</v>
      </c>
      <c r="Y107" s="2" t="s">
        <v>1719</v>
      </c>
      <c r="Z107" s="2" t="s">
        <v>52</v>
      </c>
      <c r="AA107" s="17"/>
      <c r="AB107" s="2" t="s">
        <v>52</v>
      </c>
    </row>
    <row r="108" spans="1:29" ht="30" customHeight="1">
      <c r="A108" s="8" t="s">
        <v>1092</v>
      </c>
      <c r="B108" s="8" t="s">
        <v>1091</v>
      </c>
      <c r="C108" s="8" t="s">
        <v>577</v>
      </c>
      <c r="D108" s="15" t="s">
        <v>527</v>
      </c>
      <c r="E108" s="16">
        <v>0</v>
      </c>
      <c r="F108" s="8" t="s">
        <v>52</v>
      </c>
      <c r="G108" s="16">
        <v>0</v>
      </c>
      <c r="H108" s="8" t="s">
        <v>52</v>
      </c>
      <c r="I108" s="16">
        <v>0</v>
      </c>
      <c r="J108" s="8" t="s">
        <v>52</v>
      </c>
      <c r="K108" s="16">
        <v>0</v>
      </c>
      <c r="L108" s="8" t="s">
        <v>52</v>
      </c>
      <c r="M108" s="16">
        <v>0</v>
      </c>
      <c r="N108" s="8" t="s">
        <v>52</v>
      </c>
      <c r="O108" s="16">
        <v>0</v>
      </c>
      <c r="P108" s="16">
        <v>219392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8" t="s">
        <v>1723</v>
      </c>
      <c r="X108" s="8" t="s">
        <v>52</v>
      </c>
      <c r="Y108" s="2" t="s">
        <v>1719</v>
      </c>
      <c r="Z108" s="2" t="s">
        <v>52</v>
      </c>
      <c r="AA108" s="17"/>
      <c r="AB108" s="2" t="s">
        <v>52</v>
      </c>
    </row>
    <row r="109" spans="1:29" ht="30" customHeight="1">
      <c r="A109" s="8" t="s">
        <v>1245</v>
      </c>
      <c r="B109" s="8" t="s">
        <v>1244</v>
      </c>
      <c r="C109" s="8" t="s">
        <v>577</v>
      </c>
      <c r="D109" s="15" t="s">
        <v>527</v>
      </c>
      <c r="E109" s="16">
        <v>0</v>
      </c>
      <c r="F109" s="8" t="s">
        <v>52</v>
      </c>
      <c r="G109" s="16">
        <v>0</v>
      </c>
      <c r="H109" s="8" t="s">
        <v>52</v>
      </c>
      <c r="I109" s="16">
        <v>0</v>
      </c>
      <c r="J109" s="8" t="s">
        <v>52</v>
      </c>
      <c r="K109" s="16">
        <v>0</v>
      </c>
      <c r="L109" s="8" t="s">
        <v>52</v>
      </c>
      <c r="M109" s="16">
        <v>0</v>
      </c>
      <c r="N109" s="8" t="s">
        <v>52</v>
      </c>
      <c r="O109" s="16">
        <v>0</v>
      </c>
      <c r="P109" s="16">
        <v>192968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8" t="s">
        <v>1724</v>
      </c>
      <c r="X109" s="8" t="s">
        <v>52</v>
      </c>
      <c r="Y109" s="2" t="s">
        <v>1719</v>
      </c>
      <c r="Z109" s="2" t="s">
        <v>52</v>
      </c>
      <c r="AA109" s="17"/>
      <c r="AB109" s="2" t="s">
        <v>52</v>
      </c>
    </row>
    <row r="110" spans="1:29" ht="30" customHeight="1">
      <c r="A110" s="8" t="s">
        <v>1360</v>
      </c>
      <c r="B110" s="8" t="s">
        <v>1359</v>
      </c>
      <c r="C110" s="8" t="s">
        <v>577</v>
      </c>
      <c r="D110" s="15" t="s">
        <v>527</v>
      </c>
      <c r="E110" s="16">
        <v>0</v>
      </c>
      <c r="F110" s="8" t="s">
        <v>52</v>
      </c>
      <c r="G110" s="16">
        <v>0</v>
      </c>
      <c r="H110" s="8" t="s">
        <v>52</v>
      </c>
      <c r="I110" s="16">
        <v>0</v>
      </c>
      <c r="J110" s="8" t="s">
        <v>52</v>
      </c>
      <c r="K110" s="16">
        <v>0</v>
      </c>
      <c r="L110" s="8" t="s">
        <v>52</v>
      </c>
      <c r="M110" s="16">
        <v>0</v>
      </c>
      <c r="N110" s="8" t="s">
        <v>52</v>
      </c>
      <c r="O110" s="16">
        <v>0</v>
      </c>
      <c r="P110" s="16">
        <v>183489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8" t="s">
        <v>1725</v>
      </c>
      <c r="X110" s="8" t="s">
        <v>52</v>
      </c>
      <c r="Y110" s="2" t="s">
        <v>1719</v>
      </c>
      <c r="Z110" s="2" t="s">
        <v>52</v>
      </c>
      <c r="AA110" s="17"/>
      <c r="AB110" s="2" t="s">
        <v>52</v>
      </c>
    </row>
    <row r="111" spans="1:29" ht="30" customHeight="1">
      <c r="A111" s="8" t="s">
        <v>1197</v>
      </c>
      <c r="B111" s="8" t="s">
        <v>1196</v>
      </c>
      <c r="C111" s="8" t="s">
        <v>577</v>
      </c>
      <c r="D111" s="15" t="s">
        <v>527</v>
      </c>
      <c r="E111" s="16">
        <v>0</v>
      </c>
      <c r="F111" s="8" t="s">
        <v>52</v>
      </c>
      <c r="G111" s="16">
        <v>0</v>
      </c>
      <c r="H111" s="8" t="s">
        <v>52</v>
      </c>
      <c r="I111" s="16">
        <v>0</v>
      </c>
      <c r="J111" s="8" t="s">
        <v>52</v>
      </c>
      <c r="K111" s="16">
        <v>0</v>
      </c>
      <c r="L111" s="8" t="s">
        <v>52</v>
      </c>
      <c r="M111" s="16">
        <v>0</v>
      </c>
      <c r="N111" s="8" t="s">
        <v>52</v>
      </c>
      <c r="O111" s="16">
        <v>0</v>
      </c>
      <c r="P111" s="16">
        <v>203456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8" t="s">
        <v>1726</v>
      </c>
      <c r="X111" s="8" t="s">
        <v>52</v>
      </c>
      <c r="Y111" s="2" t="s">
        <v>1719</v>
      </c>
      <c r="Z111" s="2" t="s">
        <v>52</v>
      </c>
      <c r="AA111" s="17"/>
      <c r="AB111" s="2" t="s">
        <v>52</v>
      </c>
    </row>
    <row r="112" spans="1:29" ht="30" customHeight="1">
      <c r="A112" s="8" t="s">
        <v>1071</v>
      </c>
      <c r="B112" s="8" t="s">
        <v>1070</v>
      </c>
      <c r="C112" s="8" t="s">
        <v>577</v>
      </c>
      <c r="D112" s="15" t="s">
        <v>527</v>
      </c>
      <c r="E112" s="16">
        <v>0</v>
      </c>
      <c r="F112" s="8" t="s">
        <v>52</v>
      </c>
      <c r="G112" s="16">
        <v>0</v>
      </c>
      <c r="H112" s="8" t="s">
        <v>52</v>
      </c>
      <c r="I112" s="16">
        <v>0</v>
      </c>
      <c r="J112" s="8" t="s">
        <v>52</v>
      </c>
      <c r="K112" s="16">
        <v>0</v>
      </c>
      <c r="L112" s="8" t="s">
        <v>52</v>
      </c>
      <c r="M112" s="16">
        <v>0</v>
      </c>
      <c r="N112" s="8" t="s">
        <v>52</v>
      </c>
      <c r="O112" s="16">
        <v>0</v>
      </c>
      <c r="P112" s="16">
        <v>223094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8" t="s">
        <v>1727</v>
      </c>
      <c r="X112" s="8" t="s">
        <v>52</v>
      </c>
      <c r="Y112" s="2" t="s">
        <v>1719</v>
      </c>
      <c r="Z112" s="2" t="s">
        <v>52</v>
      </c>
      <c r="AA112" s="17"/>
      <c r="AB112" s="2" t="s">
        <v>52</v>
      </c>
    </row>
    <row r="113" spans="1:28" ht="30" customHeight="1">
      <c r="A113" s="8" t="s">
        <v>535</v>
      </c>
      <c r="B113" s="8" t="s">
        <v>534</v>
      </c>
      <c r="C113" s="8" t="s">
        <v>526</v>
      </c>
      <c r="D113" s="15" t="s">
        <v>527</v>
      </c>
      <c r="E113" s="16">
        <v>0</v>
      </c>
      <c r="F113" s="8" t="s">
        <v>52</v>
      </c>
      <c r="G113" s="16">
        <v>0</v>
      </c>
      <c r="H113" s="8" t="s">
        <v>52</v>
      </c>
      <c r="I113" s="16">
        <v>0</v>
      </c>
      <c r="J113" s="8" t="s">
        <v>52</v>
      </c>
      <c r="K113" s="16">
        <v>0</v>
      </c>
      <c r="L113" s="8" t="s">
        <v>52</v>
      </c>
      <c r="M113" s="16">
        <v>0</v>
      </c>
      <c r="N113" s="8" t="s">
        <v>52</v>
      </c>
      <c r="O113" s="16">
        <v>0</v>
      </c>
      <c r="P113" s="16">
        <v>216409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8" t="s">
        <v>1728</v>
      </c>
      <c r="X113" s="8" t="s">
        <v>52</v>
      </c>
      <c r="Y113" s="2" t="s">
        <v>1719</v>
      </c>
      <c r="Z113" s="2" t="s">
        <v>52</v>
      </c>
      <c r="AA113" s="17"/>
      <c r="AB113" s="2" t="s">
        <v>52</v>
      </c>
    </row>
    <row r="114" spans="1:28" ht="30" customHeight="1">
      <c r="A114" s="8" t="s">
        <v>995</v>
      </c>
      <c r="B114" s="8" t="s">
        <v>994</v>
      </c>
      <c r="C114" s="8" t="s">
        <v>577</v>
      </c>
      <c r="D114" s="15" t="s">
        <v>527</v>
      </c>
      <c r="E114" s="16">
        <v>0</v>
      </c>
      <c r="F114" s="8" t="s">
        <v>52</v>
      </c>
      <c r="G114" s="16">
        <v>0</v>
      </c>
      <c r="H114" s="8" t="s">
        <v>52</v>
      </c>
      <c r="I114" s="16">
        <v>0</v>
      </c>
      <c r="J114" s="8" t="s">
        <v>52</v>
      </c>
      <c r="K114" s="16">
        <v>0</v>
      </c>
      <c r="L114" s="8" t="s">
        <v>52</v>
      </c>
      <c r="M114" s="16">
        <v>0</v>
      </c>
      <c r="N114" s="8" t="s">
        <v>52</v>
      </c>
      <c r="O114" s="16">
        <v>0</v>
      </c>
      <c r="P114" s="16">
        <v>156731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8" t="s">
        <v>1729</v>
      </c>
      <c r="X114" s="8" t="s">
        <v>52</v>
      </c>
      <c r="Y114" s="2" t="s">
        <v>1719</v>
      </c>
      <c r="Z114" s="2" t="s">
        <v>52</v>
      </c>
      <c r="AA114" s="17"/>
      <c r="AB114" s="2" t="s">
        <v>52</v>
      </c>
    </row>
    <row r="115" spans="1:28" ht="30" customHeight="1">
      <c r="A115" s="8" t="s">
        <v>578</v>
      </c>
      <c r="B115" s="8" t="s">
        <v>576</v>
      </c>
      <c r="C115" s="8" t="s">
        <v>577</v>
      </c>
      <c r="D115" s="15" t="s">
        <v>527</v>
      </c>
      <c r="E115" s="16">
        <v>0</v>
      </c>
      <c r="F115" s="8" t="s">
        <v>52</v>
      </c>
      <c r="G115" s="16">
        <v>0</v>
      </c>
      <c r="H115" s="8" t="s">
        <v>52</v>
      </c>
      <c r="I115" s="16">
        <v>0</v>
      </c>
      <c r="J115" s="8" t="s">
        <v>52</v>
      </c>
      <c r="K115" s="16">
        <v>0</v>
      </c>
      <c r="L115" s="8" t="s">
        <v>52</v>
      </c>
      <c r="M115" s="16">
        <v>0</v>
      </c>
      <c r="N115" s="8" t="s">
        <v>52</v>
      </c>
      <c r="O115" s="16">
        <v>0</v>
      </c>
      <c r="P115" s="16">
        <v>209720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8" t="s">
        <v>1730</v>
      </c>
      <c r="X115" s="8" t="s">
        <v>52</v>
      </c>
      <c r="Y115" s="2" t="s">
        <v>1719</v>
      </c>
      <c r="Z115" s="2" t="s">
        <v>52</v>
      </c>
      <c r="AA115" s="17"/>
      <c r="AB115" s="2" t="s">
        <v>52</v>
      </c>
    </row>
    <row r="116" spans="1:28" ht="30" customHeight="1">
      <c r="A116" s="8" t="s">
        <v>979</v>
      </c>
      <c r="B116" s="8" t="s">
        <v>978</v>
      </c>
      <c r="C116" s="8" t="s">
        <v>526</v>
      </c>
      <c r="D116" s="15" t="s">
        <v>527</v>
      </c>
      <c r="E116" s="16">
        <v>0</v>
      </c>
      <c r="F116" s="8" t="s">
        <v>52</v>
      </c>
      <c r="G116" s="16">
        <v>0</v>
      </c>
      <c r="H116" s="8" t="s">
        <v>52</v>
      </c>
      <c r="I116" s="16">
        <v>0</v>
      </c>
      <c r="J116" s="8" t="s">
        <v>52</v>
      </c>
      <c r="K116" s="16">
        <v>0</v>
      </c>
      <c r="L116" s="8" t="s">
        <v>52</v>
      </c>
      <c r="M116" s="16">
        <v>0</v>
      </c>
      <c r="N116" s="8" t="s">
        <v>52</v>
      </c>
      <c r="O116" s="16">
        <v>0</v>
      </c>
      <c r="P116" s="16">
        <v>210176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8" t="s">
        <v>1731</v>
      </c>
      <c r="X116" s="8" t="s">
        <v>52</v>
      </c>
      <c r="Y116" s="2" t="s">
        <v>1719</v>
      </c>
      <c r="Z116" s="2" t="s">
        <v>52</v>
      </c>
      <c r="AA116" s="17"/>
      <c r="AB116" s="2" t="s">
        <v>52</v>
      </c>
    </row>
    <row r="117" spans="1:28" ht="30" customHeight="1">
      <c r="A117" s="8" t="s">
        <v>913</v>
      </c>
      <c r="B117" s="8" t="s">
        <v>912</v>
      </c>
      <c r="C117" s="8" t="s">
        <v>577</v>
      </c>
      <c r="D117" s="15" t="s">
        <v>527</v>
      </c>
      <c r="E117" s="16">
        <v>0</v>
      </c>
      <c r="F117" s="8" t="s">
        <v>52</v>
      </c>
      <c r="G117" s="16">
        <v>0</v>
      </c>
      <c r="H117" s="8" t="s">
        <v>52</v>
      </c>
      <c r="I117" s="16">
        <v>0</v>
      </c>
      <c r="J117" s="8" t="s">
        <v>52</v>
      </c>
      <c r="K117" s="16">
        <v>0</v>
      </c>
      <c r="L117" s="8" t="s">
        <v>52</v>
      </c>
      <c r="M117" s="16">
        <v>0</v>
      </c>
      <c r="N117" s="8" t="s">
        <v>52</v>
      </c>
      <c r="O117" s="16">
        <v>0</v>
      </c>
      <c r="P117" s="16">
        <v>199140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8" t="s">
        <v>1732</v>
      </c>
      <c r="X117" s="8" t="s">
        <v>52</v>
      </c>
      <c r="Y117" s="2" t="s">
        <v>1719</v>
      </c>
      <c r="Z117" s="2" t="s">
        <v>52</v>
      </c>
      <c r="AA117" s="17"/>
      <c r="AB117" s="2" t="s">
        <v>52</v>
      </c>
    </row>
    <row r="118" spans="1:28" ht="30" customHeight="1">
      <c r="A118" s="8" t="s">
        <v>920</v>
      </c>
      <c r="B118" s="8" t="s">
        <v>919</v>
      </c>
      <c r="C118" s="8" t="s">
        <v>577</v>
      </c>
      <c r="D118" s="15" t="s">
        <v>527</v>
      </c>
      <c r="E118" s="16">
        <v>0</v>
      </c>
      <c r="F118" s="8" t="s">
        <v>52</v>
      </c>
      <c r="G118" s="16">
        <v>0</v>
      </c>
      <c r="H118" s="8" t="s">
        <v>52</v>
      </c>
      <c r="I118" s="16">
        <v>0</v>
      </c>
      <c r="J118" s="8" t="s">
        <v>52</v>
      </c>
      <c r="K118" s="16">
        <v>0</v>
      </c>
      <c r="L118" s="8" t="s">
        <v>52</v>
      </c>
      <c r="M118" s="16">
        <v>0</v>
      </c>
      <c r="N118" s="8" t="s">
        <v>52</v>
      </c>
      <c r="O118" s="16">
        <v>0</v>
      </c>
      <c r="P118" s="16">
        <v>193212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8" t="s">
        <v>1733</v>
      </c>
      <c r="X118" s="8" t="s">
        <v>52</v>
      </c>
      <c r="Y118" s="2" t="s">
        <v>1719</v>
      </c>
      <c r="Z118" s="2" t="s">
        <v>52</v>
      </c>
      <c r="AA118" s="17"/>
      <c r="AB118" s="2" t="s">
        <v>52</v>
      </c>
    </row>
    <row r="119" spans="1:28" ht="30" customHeight="1">
      <c r="A119" s="8" t="s">
        <v>739</v>
      </c>
      <c r="B119" s="8" t="s">
        <v>738</v>
      </c>
      <c r="C119" s="8" t="s">
        <v>577</v>
      </c>
      <c r="D119" s="15" t="s">
        <v>527</v>
      </c>
      <c r="E119" s="16">
        <v>0</v>
      </c>
      <c r="F119" s="8" t="s">
        <v>52</v>
      </c>
      <c r="G119" s="16">
        <v>0</v>
      </c>
      <c r="H119" s="8" t="s">
        <v>52</v>
      </c>
      <c r="I119" s="16">
        <v>0</v>
      </c>
      <c r="J119" s="8" t="s">
        <v>52</v>
      </c>
      <c r="K119" s="16">
        <v>0</v>
      </c>
      <c r="L119" s="8" t="s">
        <v>52</v>
      </c>
      <c r="M119" s="16">
        <v>0</v>
      </c>
      <c r="N119" s="8" t="s">
        <v>52</v>
      </c>
      <c r="O119" s="16">
        <v>0</v>
      </c>
      <c r="P119" s="16">
        <v>158594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8" t="s">
        <v>1734</v>
      </c>
      <c r="X119" s="8" t="s">
        <v>52</v>
      </c>
      <c r="Y119" s="2" t="s">
        <v>1719</v>
      </c>
      <c r="Z119" s="2" t="s">
        <v>52</v>
      </c>
      <c r="AA119" s="17"/>
      <c r="AB119" s="2" t="s">
        <v>52</v>
      </c>
    </row>
    <row r="120" spans="1:28" ht="30" customHeight="1">
      <c r="A120" s="8" t="s">
        <v>862</v>
      </c>
      <c r="B120" s="8" t="s">
        <v>861</v>
      </c>
      <c r="C120" s="8" t="s">
        <v>577</v>
      </c>
      <c r="D120" s="15" t="s">
        <v>527</v>
      </c>
      <c r="E120" s="16">
        <v>0</v>
      </c>
      <c r="F120" s="8" t="s">
        <v>52</v>
      </c>
      <c r="G120" s="16">
        <v>0</v>
      </c>
      <c r="H120" s="8" t="s">
        <v>52</v>
      </c>
      <c r="I120" s="16">
        <v>0</v>
      </c>
      <c r="J120" s="8" t="s">
        <v>52</v>
      </c>
      <c r="K120" s="16">
        <v>0</v>
      </c>
      <c r="L120" s="8" t="s">
        <v>52</v>
      </c>
      <c r="M120" s="16">
        <v>0</v>
      </c>
      <c r="N120" s="8" t="s">
        <v>52</v>
      </c>
      <c r="O120" s="16">
        <v>0</v>
      </c>
      <c r="P120" s="16">
        <v>216528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8" t="s">
        <v>1735</v>
      </c>
      <c r="X120" s="8" t="s">
        <v>52</v>
      </c>
      <c r="Y120" s="2" t="s">
        <v>1719</v>
      </c>
      <c r="Z120" s="2" t="s">
        <v>52</v>
      </c>
      <c r="AA120" s="17"/>
      <c r="AB120" s="2" t="s">
        <v>52</v>
      </c>
    </row>
    <row r="121" spans="1:28" ht="30" customHeight="1">
      <c r="A121" s="8" t="s">
        <v>1303</v>
      </c>
      <c r="B121" s="8" t="s">
        <v>1302</v>
      </c>
      <c r="C121" s="8" t="s">
        <v>577</v>
      </c>
      <c r="D121" s="15" t="s">
        <v>527</v>
      </c>
      <c r="E121" s="16">
        <v>0</v>
      </c>
      <c r="F121" s="8" t="s">
        <v>52</v>
      </c>
      <c r="G121" s="16">
        <v>0</v>
      </c>
      <c r="H121" s="8" t="s">
        <v>52</v>
      </c>
      <c r="I121" s="16">
        <v>0</v>
      </c>
      <c r="J121" s="8" t="s">
        <v>52</v>
      </c>
      <c r="K121" s="16">
        <v>0</v>
      </c>
      <c r="L121" s="8" t="s">
        <v>52</v>
      </c>
      <c r="M121" s="16">
        <v>0</v>
      </c>
      <c r="N121" s="8" t="s">
        <v>52</v>
      </c>
      <c r="O121" s="16">
        <v>0</v>
      </c>
      <c r="P121" s="16">
        <v>210086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8" t="s">
        <v>1736</v>
      </c>
      <c r="X121" s="8" t="s">
        <v>52</v>
      </c>
      <c r="Y121" s="2" t="s">
        <v>1719</v>
      </c>
      <c r="Z121" s="2" t="s">
        <v>52</v>
      </c>
      <c r="AA121" s="17"/>
      <c r="AB121" s="2" t="s">
        <v>52</v>
      </c>
    </row>
    <row r="122" spans="1:28" ht="30" customHeight="1">
      <c r="A122" s="8" t="s">
        <v>1274</v>
      </c>
      <c r="B122" s="8" t="s">
        <v>1273</v>
      </c>
      <c r="C122" s="8" t="s">
        <v>577</v>
      </c>
      <c r="D122" s="15" t="s">
        <v>527</v>
      </c>
      <c r="E122" s="16">
        <v>0</v>
      </c>
      <c r="F122" s="8" t="s">
        <v>52</v>
      </c>
      <c r="G122" s="16">
        <v>0</v>
      </c>
      <c r="H122" s="8" t="s">
        <v>52</v>
      </c>
      <c r="I122" s="16">
        <v>0</v>
      </c>
      <c r="J122" s="8" t="s">
        <v>52</v>
      </c>
      <c r="K122" s="16">
        <v>0</v>
      </c>
      <c r="L122" s="8" t="s">
        <v>52</v>
      </c>
      <c r="M122" s="16">
        <v>0</v>
      </c>
      <c r="N122" s="8" t="s">
        <v>52</v>
      </c>
      <c r="O122" s="16">
        <v>0</v>
      </c>
      <c r="P122" s="16">
        <v>198613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8" t="s">
        <v>1737</v>
      </c>
      <c r="X122" s="8" t="s">
        <v>52</v>
      </c>
      <c r="Y122" s="2" t="s">
        <v>1719</v>
      </c>
      <c r="Z122" s="2" t="s">
        <v>52</v>
      </c>
      <c r="AA122" s="17"/>
      <c r="AB122" s="2" t="s">
        <v>52</v>
      </c>
    </row>
    <row r="123" spans="1:28" ht="30" customHeight="1">
      <c r="A123" s="8" t="s">
        <v>1407</v>
      </c>
      <c r="B123" s="8" t="s">
        <v>1406</v>
      </c>
      <c r="C123" s="8" t="s">
        <v>577</v>
      </c>
      <c r="D123" s="15" t="s">
        <v>527</v>
      </c>
      <c r="E123" s="16">
        <v>0</v>
      </c>
      <c r="F123" s="8" t="s">
        <v>52</v>
      </c>
      <c r="G123" s="16">
        <v>0</v>
      </c>
      <c r="H123" s="8" t="s">
        <v>52</v>
      </c>
      <c r="I123" s="16">
        <v>0</v>
      </c>
      <c r="J123" s="8" t="s">
        <v>52</v>
      </c>
      <c r="K123" s="16">
        <v>0</v>
      </c>
      <c r="L123" s="8" t="s">
        <v>52</v>
      </c>
      <c r="M123" s="16">
        <v>0</v>
      </c>
      <c r="N123" s="8" t="s">
        <v>52</v>
      </c>
      <c r="O123" s="16">
        <v>0</v>
      </c>
      <c r="P123" s="16">
        <v>203246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8" t="s">
        <v>1738</v>
      </c>
      <c r="X123" s="8" t="s">
        <v>52</v>
      </c>
      <c r="Y123" s="2" t="s">
        <v>1719</v>
      </c>
      <c r="Z123" s="2" t="s">
        <v>52</v>
      </c>
      <c r="AA123" s="17"/>
      <c r="AB123" s="2" t="s">
        <v>52</v>
      </c>
    </row>
    <row r="124" spans="1:28" ht="30" customHeight="1">
      <c r="A124" s="8" t="s">
        <v>1173</v>
      </c>
      <c r="B124" s="8" t="s">
        <v>1172</v>
      </c>
      <c r="C124" s="8" t="s">
        <v>526</v>
      </c>
      <c r="D124" s="15" t="s">
        <v>527</v>
      </c>
      <c r="E124" s="16">
        <v>0</v>
      </c>
      <c r="F124" s="8" t="s">
        <v>52</v>
      </c>
      <c r="G124" s="16">
        <v>0</v>
      </c>
      <c r="H124" s="8" t="s">
        <v>52</v>
      </c>
      <c r="I124" s="16">
        <v>0</v>
      </c>
      <c r="J124" s="8" t="s">
        <v>52</v>
      </c>
      <c r="K124" s="16">
        <v>0</v>
      </c>
      <c r="L124" s="8" t="s">
        <v>52</v>
      </c>
      <c r="M124" s="16">
        <v>0</v>
      </c>
      <c r="N124" s="8" t="s">
        <v>52</v>
      </c>
      <c r="O124" s="16">
        <v>0</v>
      </c>
      <c r="P124" s="16">
        <v>209932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8" t="s">
        <v>1739</v>
      </c>
      <c r="X124" s="8" t="s">
        <v>52</v>
      </c>
      <c r="Y124" s="2" t="s">
        <v>1719</v>
      </c>
      <c r="Z124" s="2" t="s">
        <v>52</v>
      </c>
      <c r="AA124" s="17"/>
      <c r="AB124" s="2" t="s">
        <v>52</v>
      </c>
    </row>
    <row r="125" spans="1:28" ht="30" customHeight="1">
      <c r="A125" s="8" t="s">
        <v>1310</v>
      </c>
      <c r="B125" s="8" t="s">
        <v>1309</v>
      </c>
      <c r="C125" s="8" t="s">
        <v>577</v>
      </c>
      <c r="D125" s="15" t="s">
        <v>527</v>
      </c>
      <c r="E125" s="16">
        <v>0</v>
      </c>
      <c r="F125" s="8" t="s">
        <v>52</v>
      </c>
      <c r="G125" s="16">
        <v>0</v>
      </c>
      <c r="H125" s="8" t="s">
        <v>52</v>
      </c>
      <c r="I125" s="16">
        <v>0</v>
      </c>
      <c r="J125" s="8" t="s">
        <v>52</v>
      </c>
      <c r="K125" s="16">
        <v>0</v>
      </c>
      <c r="L125" s="8" t="s">
        <v>52</v>
      </c>
      <c r="M125" s="16">
        <v>0</v>
      </c>
      <c r="N125" s="8" t="s">
        <v>52</v>
      </c>
      <c r="O125" s="16">
        <v>0</v>
      </c>
      <c r="P125" s="16">
        <v>156858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8" t="s">
        <v>1740</v>
      </c>
      <c r="X125" s="8" t="s">
        <v>52</v>
      </c>
      <c r="Y125" s="2" t="s">
        <v>1719</v>
      </c>
      <c r="Z125" s="2" t="s">
        <v>52</v>
      </c>
      <c r="AA125" s="17"/>
      <c r="AB125" s="2" t="s">
        <v>52</v>
      </c>
    </row>
    <row r="126" spans="1:28" ht="30" customHeight="1">
      <c r="A126" s="8" t="s">
        <v>1027</v>
      </c>
      <c r="B126" s="8" t="s">
        <v>1026</v>
      </c>
      <c r="C126" s="8" t="s">
        <v>577</v>
      </c>
      <c r="D126" s="15" t="s">
        <v>527</v>
      </c>
      <c r="E126" s="16">
        <v>0</v>
      </c>
      <c r="F126" s="8" t="s">
        <v>52</v>
      </c>
      <c r="G126" s="16">
        <v>0</v>
      </c>
      <c r="H126" s="8" t="s">
        <v>52</v>
      </c>
      <c r="I126" s="16">
        <v>0</v>
      </c>
      <c r="J126" s="8" t="s">
        <v>52</v>
      </c>
      <c r="K126" s="16">
        <v>0</v>
      </c>
      <c r="L126" s="8" t="s">
        <v>52</v>
      </c>
      <c r="M126" s="16">
        <v>0</v>
      </c>
      <c r="N126" s="8" t="s">
        <v>52</v>
      </c>
      <c r="O126" s="16">
        <v>0</v>
      </c>
      <c r="P126" s="16">
        <v>189003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8" t="s">
        <v>1741</v>
      </c>
      <c r="X126" s="8" t="s">
        <v>52</v>
      </c>
      <c r="Y126" s="2" t="s">
        <v>1719</v>
      </c>
      <c r="Z126" s="2" t="s">
        <v>52</v>
      </c>
      <c r="AA126" s="17"/>
      <c r="AB126" s="2" t="s">
        <v>52</v>
      </c>
    </row>
    <row r="127" spans="1:28" ht="30" customHeight="1">
      <c r="A127" s="8" t="s">
        <v>1024</v>
      </c>
      <c r="B127" s="8" t="s">
        <v>1023</v>
      </c>
      <c r="C127" s="8" t="s">
        <v>526</v>
      </c>
      <c r="D127" s="15" t="s">
        <v>527</v>
      </c>
      <c r="E127" s="16">
        <v>0</v>
      </c>
      <c r="F127" s="8" t="s">
        <v>52</v>
      </c>
      <c r="G127" s="16">
        <v>0</v>
      </c>
      <c r="H127" s="8" t="s">
        <v>52</v>
      </c>
      <c r="I127" s="16">
        <v>0</v>
      </c>
      <c r="J127" s="8" t="s">
        <v>52</v>
      </c>
      <c r="K127" s="16">
        <v>0</v>
      </c>
      <c r="L127" s="8" t="s">
        <v>52</v>
      </c>
      <c r="M127" s="16">
        <v>0</v>
      </c>
      <c r="N127" s="8" t="s">
        <v>52</v>
      </c>
      <c r="O127" s="16">
        <v>0</v>
      </c>
      <c r="P127" s="16">
        <v>179133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8" t="s">
        <v>1742</v>
      </c>
      <c r="X127" s="8" t="s">
        <v>52</v>
      </c>
      <c r="Y127" s="2" t="s">
        <v>1719</v>
      </c>
      <c r="Z127" s="2" t="s">
        <v>52</v>
      </c>
      <c r="AA127" s="17"/>
      <c r="AB127" s="2" t="s">
        <v>52</v>
      </c>
    </row>
    <row r="128" spans="1:28" ht="30" customHeight="1">
      <c r="A128" s="8" t="s">
        <v>1517</v>
      </c>
      <c r="B128" s="8" t="s">
        <v>1516</v>
      </c>
      <c r="C128" s="8" t="s">
        <v>526</v>
      </c>
      <c r="D128" s="15" t="s">
        <v>527</v>
      </c>
      <c r="E128" s="16">
        <v>0</v>
      </c>
      <c r="F128" s="8" t="s">
        <v>52</v>
      </c>
      <c r="G128" s="16">
        <v>0</v>
      </c>
      <c r="H128" s="8" t="s">
        <v>52</v>
      </c>
      <c r="I128" s="16">
        <v>0</v>
      </c>
      <c r="J128" s="8" t="s">
        <v>52</v>
      </c>
      <c r="K128" s="16">
        <v>0</v>
      </c>
      <c r="L128" s="8" t="s">
        <v>52</v>
      </c>
      <c r="M128" s="16">
        <v>0</v>
      </c>
      <c r="N128" s="8" t="s">
        <v>52</v>
      </c>
      <c r="O128" s="16">
        <v>0</v>
      </c>
      <c r="P128" s="16">
        <v>202885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8" t="s">
        <v>1743</v>
      </c>
      <c r="X128" s="8" t="s">
        <v>52</v>
      </c>
      <c r="Y128" s="2" t="s">
        <v>1719</v>
      </c>
      <c r="Z128" s="2" t="s">
        <v>52</v>
      </c>
      <c r="AA128" s="17"/>
      <c r="AB128" s="2" t="s">
        <v>52</v>
      </c>
    </row>
    <row r="129" spans="1:28" ht="30" customHeight="1">
      <c r="A129" s="8" t="s">
        <v>1531</v>
      </c>
      <c r="B129" s="8" t="s">
        <v>1530</v>
      </c>
      <c r="C129" s="8" t="s">
        <v>577</v>
      </c>
      <c r="D129" s="15" t="s">
        <v>527</v>
      </c>
      <c r="E129" s="16">
        <v>0</v>
      </c>
      <c r="F129" s="8" t="s">
        <v>52</v>
      </c>
      <c r="G129" s="16">
        <v>0</v>
      </c>
      <c r="H129" s="8" t="s">
        <v>52</v>
      </c>
      <c r="I129" s="16">
        <v>0</v>
      </c>
      <c r="J129" s="8" t="s">
        <v>52</v>
      </c>
      <c r="K129" s="16">
        <v>0</v>
      </c>
      <c r="L129" s="8" t="s">
        <v>52</v>
      </c>
      <c r="M129" s="16">
        <v>0</v>
      </c>
      <c r="N129" s="8" t="s">
        <v>52</v>
      </c>
      <c r="O129" s="16">
        <v>0</v>
      </c>
      <c r="P129" s="16">
        <v>138956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8" t="s">
        <v>1744</v>
      </c>
      <c r="X129" s="8" t="s">
        <v>52</v>
      </c>
      <c r="Y129" s="2" t="s">
        <v>1719</v>
      </c>
      <c r="Z129" s="2" t="s">
        <v>52</v>
      </c>
      <c r="AA129" s="17"/>
      <c r="AB129" s="2" t="s">
        <v>52</v>
      </c>
    </row>
    <row r="130" spans="1:28" ht="30" customHeight="1">
      <c r="A130" s="8" t="s">
        <v>1330</v>
      </c>
      <c r="B130" s="8" t="s">
        <v>1328</v>
      </c>
      <c r="C130" s="8" t="s">
        <v>1329</v>
      </c>
      <c r="D130" s="15" t="s">
        <v>527</v>
      </c>
      <c r="E130" s="16">
        <v>0</v>
      </c>
      <c r="F130" s="8" t="s">
        <v>52</v>
      </c>
      <c r="G130" s="16">
        <v>0</v>
      </c>
      <c r="H130" s="8" t="s">
        <v>52</v>
      </c>
      <c r="I130" s="16">
        <v>0</v>
      </c>
      <c r="J130" s="8" t="s">
        <v>52</v>
      </c>
      <c r="K130" s="16">
        <v>0</v>
      </c>
      <c r="L130" s="8" t="s">
        <v>52</v>
      </c>
      <c r="M130" s="16">
        <v>0</v>
      </c>
      <c r="N130" s="8" t="s">
        <v>52</v>
      </c>
      <c r="O130" s="16">
        <v>0</v>
      </c>
      <c r="P130" s="16">
        <v>179334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8" t="s">
        <v>1745</v>
      </c>
      <c r="X130" s="8" t="s">
        <v>52</v>
      </c>
      <c r="Y130" s="2" t="s">
        <v>1719</v>
      </c>
      <c r="Z130" s="2" t="s">
        <v>52</v>
      </c>
      <c r="AA130" s="17"/>
      <c r="AB130" s="2" t="s">
        <v>52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2" type="noConversion"/>
  <pageMargins left="0.98425196850393704" right="0.39370078740157483" top="0.39370078740157483" bottom="0.39370078740157483" header="0.31496062992125984" footer="0"/>
  <pageSetup paperSize="9" scale="42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D11" sqref="D11"/>
    </sheetView>
  </sheetViews>
  <sheetFormatPr defaultRowHeight="16.5"/>
  <sheetData>
    <row r="1" spans="1:7">
      <c r="A1" t="s">
        <v>1823</v>
      </c>
    </row>
    <row r="2" spans="1:7">
      <c r="A2" s="1" t="s">
        <v>1824</v>
      </c>
      <c r="B2" t="s">
        <v>1102</v>
      </c>
    </row>
    <row r="3" spans="1:7">
      <c r="A3" s="1" t="s">
        <v>1825</v>
      </c>
      <c r="B3" t="s">
        <v>1826</v>
      </c>
    </row>
    <row r="4" spans="1:7">
      <c r="A4" s="1" t="s">
        <v>1827</v>
      </c>
      <c r="B4">
        <v>5</v>
      </c>
    </row>
    <row r="5" spans="1:7">
      <c r="A5" s="1" t="s">
        <v>1828</v>
      </c>
      <c r="B5">
        <v>5</v>
      </c>
    </row>
    <row r="6" spans="1:7">
      <c r="A6" s="1" t="s">
        <v>1829</v>
      </c>
      <c r="B6" t="s">
        <v>1830</v>
      </c>
    </row>
    <row r="7" spans="1:7">
      <c r="A7" s="1" t="s">
        <v>1831</v>
      </c>
      <c r="B7" t="s">
        <v>1707</v>
      </c>
      <c r="C7" t="s">
        <v>63</v>
      </c>
    </row>
    <row r="8" spans="1:7">
      <c r="A8" s="1" t="s">
        <v>1832</v>
      </c>
      <c r="B8" t="s">
        <v>1707</v>
      </c>
      <c r="C8">
        <v>2</v>
      </c>
    </row>
    <row r="9" spans="1:7">
      <c r="A9" s="1" t="s">
        <v>1833</v>
      </c>
      <c r="B9" t="s">
        <v>1540</v>
      </c>
      <c r="C9" t="s">
        <v>1542</v>
      </c>
      <c r="D9" t="s">
        <v>1543</v>
      </c>
      <c r="E9" t="s">
        <v>1544</v>
      </c>
      <c r="F9" t="s">
        <v>1545</v>
      </c>
      <c r="G9" t="s">
        <v>1834</v>
      </c>
    </row>
    <row r="10" spans="1:7">
      <c r="A10" s="1" t="s">
        <v>1835</v>
      </c>
      <c r="B10">
        <v>1118</v>
      </c>
      <c r="C10">
        <v>0</v>
      </c>
      <c r="D10">
        <v>0</v>
      </c>
    </row>
    <row r="11" spans="1:7">
      <c r="A11" s="1" t="s">
        <v>1836</v>
      </c>
      <c r="B11" t="s">
        <v>1837</v>
      </c>
      <c r="C11">
        <v>4</v>
      </c>
    </row>
    <row r="12" spans="1:7">
      <c r="A12" s="1" t="s">
        <v>1838</v>
      </c>
      <c r="B12" t="s">
        <v>1837</v>
      </c>
      <c r="C12">
        <v>4</v>
      </c>
    </row>
    <row r="13" spans="1:7">
      <c r="A13" s="1" t="s">
        <v>1839</v>
      </c>
      <c r="B13" t="s">
        <v>1837</v>
      </c>
      <c r="C13">
        <v>3</v>
      </c>
    </row>
    <row r="14" spans="1:7">
      <c r="A14" s="1" t="s">
        <v>1840</v>
      </c>
      <c r="B14" t="s">
        <v>1707</v>
      </c>
      <c r="C14">
        <v>5</v>
      </c>
    </row>
    <row r="15" spans="1:7">
      <c r="A15" s="1" t="s">
        <v>1841</v>
      </c>
      <c r="B15" t="s">
        <v>1102</v>
      </c>
      <c r="C15" t="s">
        <v>1842</v>
      </c>
      <c r="D15" t="s">
        <v>1842</v>
      </c>
      <c r="E15" t="s">
        <v>1842</v>
      </c>
      <c r="F15">
        <v>1</v>
      </c>
    </row>
    <row r="16" spans="1:7">
      <c r="A16" s="1" t="s">
        <v>1843</v>
      </c>
      <c r="B16">
        <v>1.1100000000000001</v>
      </c>
      <c r="C16">
        <v>1.1200000000000001</v>
      </c>
    </row>
    <row r="17" spans="1:13">
      <c r="A17" s="1" t="s">
        <v>1844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>
      <c r="A18" s="1" t="s">
        <v>1845</v>
      </c>
      <c r="B18">
        <v>1.25</v>
      </c>
      <c r="C18">
        <v>1.071</v>
      </c>
    </row>
    <row r="19" spans="1:13">
      <c r="A19" s="1" t="s">
        <v>1846</v>
      </c>
    </row>
    <row r="20" spans="1:13">
      <c r="A20" s="1" t="s">
        <v>1847</v>
      </c>
      <c r="B20" s="1" t="s">
        <v>1707</v>
      </c>
      <c r="C20">
        <v>1</v>
      </c>
    </row>
    <row r="21" spans="1:13">
      <c r="A21" t="s">
        <v>1848</v>
      </c>
      <c r="B21" t="s">
        <v>1849</v>
      </c>
      <c r="C21" t="s">
        <v>1850</v>
      </c>
    </row>
    <row r="22" spans="1:13">
      <c r="A22">
        <v>1</v>
      </c>
      <c r="B22" s="1" t="s">
        <v>1758</v>
      </c>
      <c r="C22" s="1" t="s">
        <v>1757</v>
      </c>
    </row>
    <row r="23" spans="1:13">
      <c r="A23">
        <v>2</v>
      </c>
      <c r="B23" s="1" t="s">
        <v>1851</v>
      </c>
      <c r="C23" s="1" t="s">
        <v>1852</v>
      </c>
    </row>
    <row r="24" spans="1:13">
      <c r="A24">
        <v>3</v>
      </c>
      <c r="B24" s="1" t="s">
        <v>1853</v>
      </c>
      <c r="C24" s="1" t="s">
        <v>1854</v>
      </c>
    </row>
    <row r="25" spans="1:13">
      <c r="A25">
        <v>4</v>
      </c>
      <c r="B25" s="1" t="s">
        <v>1855</v>
      </c>
      <c r="C25" s="1" t="s">
        <v>1856</v>
      </c>
    </row>
    <row r="26" spans="1:13">
      <c r="A26">
        <v>5</v>
      </c>
      <c r="B26" s="1" t="s">
        <v>1857</v>
      </c>
      <c r="C26" s="1" t="s">
        <v>52</v>
      </c>
    </row>
    <row r="27" spans="1:13">
      <c r="A27">
        <v>6</v>
      </c>
      <c r="B27" s="1" t="s">
        <v>1813</v>
      </c>
      <c r="C27" s="1" t="s">
        <v>1812</v>
      </c>
    </row>
    <row r="28" spans="1:13">
      <c r="A28">
        <v>7</v>
      </c>
      <c r="B28" s="1" t="s">
        <v>1858</v>
      </c>
      <c r="C28" s="1" t="s">
        <v>52</v>
      </c>
    </row>
    <row r="29" spans="1:13">
      <c r="A29">
        <v>8</v>
      </c>
      <c r="B29" s="1" t="s">
        <v>1858</v>
      </c>
      <c r="C29" s="1" t="s">
        <v>52</v>
      </c>
    </row>
    <row r="30" spans="1:13">
      <c r="A30">
        <v>9</v>
      </c>
      <c r="B30" s="1" t="s">
        <v>1858</v>
      </c>
      <c r="C30" s="1" t="s">
        <v>52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13</vt:i4>
      </vt:variant>
    </vt:vector>
  </HeadingPairs>
  <TitlesOfParts>
    <vt:vector size="23" baseType="lpstr">
      <vt:lpstr>표지</vt:lpstr>
      <vt:lpstr>원가(건축)</vt:lpstr>
      <vt:lpstr>원가(기계)</vt:lpstr>
      <vt:lpstr>공종별집계표</vt:lpstr>
      <vt:lpstr>공종별내역서</vt:lpstr>
      <vt:lpstr>일위대가목록</vt:lpstr>
      <vt:lpstr>일위대가</vt:lpstr>
      <vt:lpstr>단가대비표</vt:lpstr>
      <vt:lpstr> 공사설정 </vt:lpstr>
      <vt:lpstr>Sheet1</vt:lpstr>
      <vt:lpstr>공종별내역서!Print_Area</vt:lpstr>
      <vt:lpstr>공종별집계표!Print_Area</vt:lpstr>
      <vt:lpstr>단가대비표!Print_Area</vt:lpstr>
      <vt:lpstr>일위대가!Print_Area</vt:lpstr>
      <vt:lpstr>일위대가목록!Print_Area</vt:lpstr>
      <vt:lpstr>표지!Print_Area</vt:lpstr>
      <vt:lpstr>공종별내역서!Print_Titles</vt:lpstr>
      <vt:lpstr>공종별집계표!Print_Titles</vt:lpstr>
      <vt:lpstr>단가대비표!Print_Titles</vt:lpstr>
      <vt:lpstr>'원가(건축)'!Print_Titles</vt:lpstr>
      <vt:lpstr>'원가(기계)'!Print_Titles</vt:lpstr>
      <vt:lpstr>일위대가!Print_Titles</vt:lpstr>
      <vt:lpstr>일위대가목록!Print_Titles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2020-02-11T23:48:45Z</cp:lastPrinted>
  <dcterms:created xsi:type="dcterms:W3CDTF">2020-02-05T06:14:25Z</dcterms:created>
  <dcterms:modified xsi:type="dcterms:W3CDTF">2020-02-25T05:13:55Z</dcterms:modified>
</cp:coreProperties>
</file>