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4035" yWindow="2220" windowWidth="21600" windowHeight="11385"/>
  </bookViews>
  <sheets>
    <sheet name="원가계산서" sheetId="3" r:id="rId1"/>
    <sheet name="공종별집계표" sheetId="10" r:id="rId2"/>
    <sheet name="공종별내역서" sheetId="9" r:id="rId3"/>
    <sheet name="일위대가목록" sheetId="8" state="hidden" r:id="rId4"/>
    <sheet name="일위대가" sheetId="7" state="hidden" r:id="rId5"/>
    <sheet name="중기단가목록" sheetId="6" state="hidden" r:id="rId6"/>
    <sheet name="중기단가산출서" sheetId="5" state="hidden" r:id="rId7"/>
    <sheet name="단가대비표" sheetId="4" state="hidden" r:id="rId8"/>
    <sheet name=" 공사설정 " sheetId="2" state="hidden" r:id="rId9"/>
    <sheet name="Sheet1" sheetId="1" state="hidden" r:id="rId10"/>
  </sheets>
  <definedNames>
    <definedName name="_xlnm.Print_Area" localSheetId="2">공종별내역서!$A$1:$M$363</definedName>
    <definedName name="_xlnm.Print_Area" localSheetId="1">공종별집계표!$A$1:$M$27</definedName>
    <definedName name="_xlnm.Print_Area" localSheetId="7">단가대비표!$A$1:$X$201</definedName>
    <definedName name="_xlnm.Print_Area" localSheetId="4">일위대가!$A$1:$M$436</definedName>
    <definedName name="_xlnm.Print_Area" localSheetId="3">일위대가목록!$A$1:$J$65</definedName>
    <definedName name="_xlnm.Print_Area" localSheetId="5">중기단가목록!$A$1:$J$5</definedName>
    <definedName name="_xlnm.Print_Area" localSheetId="6">중기단가산출서!$A$1:$F$53</definedName>
    <definedName name="_xlnm.Print_Titles" localSheetId="2">공종별내역서!$1:$3</definedName>
    <definedName name="_xlnm.Print_Titles" localSheetId="1">공종별집계표!$1:$4</definedName>
    <definedName name="_xlnm.Print_Titles" localSheetId="7">단가대비표!$1:$4</definedName>
    <definedName name="_xlnm.Print_Titles" localSheetId="0">원가계산서!$1:$3</definedName>
    <definedName name="_xlnm.Print_Titles" localSheetId="4">일위대가!$1:$3</definedName>
    <definedName name="_xlnm.Print_Titles" localSheetId="3">일위대가목록!$1:$3</definedName>
    <definedName name="_xlnm.Print_Titles" localSheetId="5">중기단가목록!$1:$3</definedName>
    <definedName name="_xlnm.Print_Titles" localSheetId="6">중기단가산출서!$1:$3</definedName>
  </definedNames>
  <calcPr calcId="125725" iterate="1"/>
</workbook>
</file>

<file path=xl/calcChain.xml><?xml version="1.0" encoding="utf-8"?>
<calcChain xmlns="http://schemas.openxmlformats.org/spreadsheetml/2006/main">
  <c r="G72" i="7"/>
  <c r="D72"/>
  <c r="G146"/>
  <c r="K146" s="1"/>
  <c r="G145"/>
  <c r="G154" s="1"/>
  <c r="G163" s="1"/>
  <c r="G108"/>
  <c r="G118" s="1"/>
  <c r="G55"/>
  <c r="G45" s="1"/>
  <c r="G155" l="1"/>
  <c r="H146"/>
  <c r="L146" s="1"/>
  <c r="G65"/>
  <c r="G90" s="1"/>
  <c r="H155" l="1"/>
  <c r="L155" s="1"/>
  <c r="G164"/>
  <c r="H164" s="1"/>
  <c r="L164" s="1"/>
  <c r="I360" i="9" l="1"/>
  <c r="G360"/>
  <c r="I359"/>
  <c r="J359" s="1"/>
  <c r="G359"/>
  <c r="I358"/>
  <c r="G358"/>
  <c r="I357"/>
  <c r="J357" s="1"/>
  <c r="G357"/>
  <c r="E357"/>
  <c r="I356"/>
  <c r="G356"/>
  <c r="I355"/>
  <c r="J355" s="1"/>
  <c r="G355"/>
  <c r="I354"/>
  <c r="G354"/>
  <c r="H354" s="1"/>
  <c r="I353"/>
  <c r="G353"/>
  <c r="I352"/>
  <c r="J352" s="1"/>
  <c r="G352"/>
  <c r="E352"/>
  <c r="I351"/>
  <c r="J351" s="1"/>
  <c r="G351"/>
  <c r="I350"/>
  <c r="J350" s="1"/>
  <c r="G350"/>
  <c r="H350" s="1"/>
  <c r="I349"/>
  <c r="G349"/>
  <c r="I348"/>
  <c r="G348"/>
  <c r="I347"/>
  <c r="G347"/>
  <c r="I346"/>
  <c r="G346"/>
  <c r="I345"/>
  <c r="J345" s="1"/>
  <c r="G345"/>
  <c r="H345" s="1"/>
  <c r="I344"/>
  <c r="G344"/>
  <c r="H344" s="1"/>
  <c r="E344"/>
  <c r="I343"/>
  <c r="G343"/>
  <c r="E343"/>
  <c r="I342"/>
  <c r="G342"/>
  <c r="K342" s="1"/>
  <c r="I341"/>
  <c r="G341"/>
  <c r="E341"/>
  <c r="I327"/>
  <c r="G327"/>
  <c r="I326"/>
  <c r="J326" s="1"/>
  <c r="G326"/>
  <c r="I325"/>
  <c r="G325"/>
  <c r="I324"/>
  <c r="G324"/>
  <c r="I323"/>
  <c r="J323" s="1"/>
  <c r="G323"/>
  <c r="H323" s="1"/>
  <c r="I322"/>
  <c r="J322" s="1"/>
  <c r="G322"/>
  <c r="H322" s="1"/>
  <c r="I321"/>
  <c r="G321"/>
  <c r="I320"/>
  <c r="J320" s="1"/>
  <c r="G320"/>
  <c r="I319"/>
  <c r="G319"/>
  <c r="I318"/>
  <c r="G318"/>
  <c r="I317"/>
  <c r="G317"/>
  <c r="H317" s="1"/>
  <c r="I297"/>
  <c r="G297"/>
  <c r="I296"/>
  <c r="J296" s="1"/>
  <c r="G296"/>
  <c r="H296" s="1"/>
  <c r="I295"/>
  <c r="J295" s="1"/>
  <c r="G295"/>
  <c r="I294"/>
  <c r="G294"/>
  <c r="I293"/>
  <c r="G293"/>
  <c r="H293" s="1"/>
  <c r="I270"/>
  <c r="J270" s="1"/>
  <c r="G270"/>
  <c r="I264"/>
  <c r="G264"/>
  <c r="E264"/>
  <c r="F264" s="1"/>
  <c r="I263"/>
  <c r="G263"/>
  <c r="K263" s="1"/>
  <c r="E263"/>
  <c r="I262"/>
  <c r="J262" s="1"/>
  <c r="G262"/>
  <c r="E262"/>
  <c r="F262" s="1"/>
  <c r="I261"/>
  <c r="G261"/>
  <c r="H261" s="1"/>
  <c r="E261"/>
  <c r="I260"/>
  <c r="G260"/>
  <c r="E260"/>
  <c r="F260" s="1"/>
  <c r="I259"/>
  <c r="G259"/>
  <c r="H259" s="1"/>
  <c r="E259"/>
  <c r="I258"/>
  <c r="G258"/>
  <c r="E258"/>
  <c r="I257"/>
  <c r="G257"/>
  <c r="H257" s="1"/>
  <c r="E257"/>
  <c r="F257" s="1"/>
  <c r="I256"/>
  <c r="G256"/>
  <c r="I255"/>
  <c r="J255" s="1"/>
  <c r="G255"/>
  <c r="I254"/>
  <c r="G254"/>
  <c r="H254" s="1"/>
  <c r="I253"/>
  <c r="G253"/>
  <c r="I252"/>
  <c r="G252"/>
  <c r="I251"/>
  <c r="K251" s="1"/>
  <c r="G251"/>
  <c r="H251" s="1"/>
  <c r="I250"/>
  <c r="G250"/>
  <c r="I249"/>
  <c r="G249"/>
  <c r="I248"/>
  <c r="J248" s="1"/>
  <c r="G248"/>
  <c r="I247"/>
  <c r="G247"/>
  <c r="I246"/>
  <c r="G246"/>
  <c r="I245"/>
  <c r="J245" s="1"/>
  <c r="G245"/>
  <c r="H245" s="1"/>
  <c r="E245"/>
  <c r="I244"/>
  <c r="G244"/>
  <c r="H244" s="1"/>
  <c r="I243"/>
  <c r="G243"/>
  <c r="H243" s="1"/>
  <c r="I242"/>
  <c r="J242" s="1"/>
  <c r="G242"/>
  <c r="I241"/>
  <c r="J241" s="1"/>
  <c r="G241"/>
  <c r="I240"/>
  <c r="J240" s="1"/>
  <c r="G240"/>
  <c r="H240" s="1"/>
  <c r="I239"/>
  <c r="G239"/>
  <c r="I238"/>
  <c r="J238" s="1"/>
  <c r="G238"/>
  <c r="I237"/>
  <c r="G237"/>
  <c r="H237" s="1"/>
  <c r="I236"/>
  <c r="G236"/>
  <c r="I235"/>
  <c r="G235"/>
  <c r="I234"/>
  <c r="J234" s="1"/>
  <c r="G234"/>
  <c r="H234" s="1"/>
  <c r="I233"/>
  <c r="G233"/>
  <c r="E233"/>
  <c r="I232"/>
  <c r="G232"/>
  <c r="H232" s="1"/>
  <c r="I231"/>
  <c r="J231" s="1"/>
  <c r="G231"/>
  <c r="I230"/>
  <c r="G230"/>
  <c r="I229"/>
  <c r="G229"/>
  <c r="I228"/>
  <c r="J228" s="1"/>
  <c r="G228"/>
  <c r="I227"/>
  <c r="G227"/>
  <c r="I226"/>
  <c r="J226" s="1"/>
  <c r="G226"/>
  <c r="I225"/>
  <c r="G225"/>
  <c r="I224"/>
  <c r="J224" s="1"/>
  <c r="G224"/>
  <c r="I223"/>
  <c r="G223"/>
  <c r="I222"/>
  <c r="J222" s="1"/>
  <c r="G222"/>
  <c r="I221"/>
  <c r="J221" s="1"/>
  <c r="G221"/>
  <c r="E221"/>
  <c r="I210"/>
  <c r="J210" s="1"/>
  <c r="G210"/>
  <c r="H210" s="1"/>
  <c r="E210"/>
  <c r="F210" s="1"/>
  <c r="I209"/>
  <c r="G209"/>
  <c r="H209" s="1"/>
  <c r="I208"/>
  <c r="G208"/>
  <c r="I207"/>
  <c r="J207" s="1"/>
  <c r="G207"/>
  <c r="E207"/>
  <c r="I206"/>
  <c r="G206"/>
  <c r="E206"/>
  <c r="F206" s="1"/>
  <c r="I205"/>
  <c r="J205" s="1"/>
  <c r="G205"/>
  <c r="I204"/>
  <c r="G204"/>
  <c r="H204" s="1"/>
  <c r="I203"/>
  <c r="G203"/>
  <c r="I202"/>
  <c r="J202" s="1"/>
  <c r="G202"/>
  <c r="I201"/>
  <c r="G201"/>
  <c r="I200"/>
  <c r="G200"/>
  <c r="I199"/>
  <c r="J199" s="1"/>
  <c r="G199"/>
  <c r="I198"/>
  <c r="J198" s="1"/>
  <c r="G198"/>
  <c r="I197"/>
  <c r="G197"/>
  <c r="H197" s="1"/>
  <c r="I187"/>
  <c r="J187" s="1"/>
  <c r="G187"/>
  <c r="I186"/>
  <c r="G186"/>
  <c r="I185"/>
  <c r="J185" s="1"/>
  <c r="G185"/>
  <c r="H185" s="1"/>
  <c r="I184"/>
  <c r="J184" s="1"/>
  <c r="G184"/>
  <c r="I183"/>
  <c r="G183"/>
  <c r="I181"/>
  <c r="G181"/>
  <c r="I168"/>
  <c r="J168" s="1"/>
  <c r="G168"/>
  <c r="E168"/>
  <c r="I167"/>
  <c r="G167"/>
  <c r="I166"/>
  <c r="G166"/>
  <c r="I165"/>
  <c r="G165"/>
  <c r="I128"/>
  <c r="G128"/>
  <c r="E128"/>
  <c r="F128" s="1"/>
  <c r="I127"/>
  <c r="J127" s="1"/>
  <c r="G127"/>
  <c r="E127"/>
  <c r="I126"/>
  <c r="G126"/>
  <c r="E126"/>
  <c r="I125"/>
  <c r="J125" s="1"/>
  <c r="G125"/>
  <c r="E125"/>
  <c r="I124"/>
  <c r="G124"/>
  <c r="I123"/>
  <c r="J123" s="1"/>
  <c r="G123"/>
  <c r="H123" s="1"/>
  <c r="I122"/>
  <c r="G122"/>
  <c r="I121"/>
  <c r="G121"/>
  <c r="I120"/>
  <c r="J120" s="1"/>
  <c r="G120"/>
  <c r="H120" s="1"/>
  <c r="I119"/>
  <c r="G119"/>
  <c r="I118"/>
  <c r="G118"/>
  <c r="I117"/>
  <c r="G117"/>
  <c r="H117" s="1"/>
  <c r="I116"/>
  <c r="G116"/>
  <c r="I115"/>
  <c r="G115"/>
  <c r="I78"/>
  <c r="G78"/>
  <c r="I77"/>
  <c r="G77"/>
  <c r="I76"/>
  <c r="G76"/>
  <c r="I75"/>
  <c r="G75"/>
  <c r="H75" s="1"/>
  <c r="I74"/>
  <c r="G74"/>
  <c r="I73"/>
  <c r="G73"/>
  <c r="H73" s="1"/>
  <c r="I46"/>
  <c r="G46"/>
  <c r="H46" s="1"/>
  <c r="E46"/>
  <c r="I45"/>
  <c r="G45"/>
  <c r="E45"/>
  <c r="I44"/>
  <c r="G44"/>
  <c r="H44" s="1"/>
  <c r="E44"/>
  <c r="I40"/>
  <c r="G40"/>
  <c r="I39"/>
  <c r="G39"/>
  <c r="I38"/>
  <c r="G38"/>
  <c r="I37"/>
  <c r="G37"/>
  <c r="I36"/>
  <c r="G36"/>
  <c r="I35"/>
  <c r="J35" s="1"/>
  <c r="G35"/>
  <c r="I34"/>
  <c r="J34" s="1"/>
  <c r="G34"/>
  <c r="I33"/>
  <c r="J33" s="1"/>
  <c r="G33"/>
  <c r="I32"/>
  <c r="J32" s="1"/>
  <c r="G32"/>
  <c r="I31"/>
  <c r="J31" s="1"/>
  <c r="G31"/>
  <c r="H31" s="1"/>
  <c r="I30"/>
  <c r="G30"/>
  <c r="I29"/>
  <c r="J29" s="1"/>
  <c r="G29"/>
  <c r="I434" i="7"/>
  <c r="G434"/>
  <c r="E434"/>
  <c r="I433"/>
  <c r="J433" s="1"/>
  <c r="G433"/>
  <c r="H433" s="1"/>
  <c r="I428"/>
  <c r="G428"/>
  <c r="E428"/>
  <c r="F428" s="1"/>
  <c r="I427"/>
  <c r="G427"/>
  <c r="H427" s="1"/>
  <c r="E427"/>
  <c r="F427" s="1"/>
  <c r="I422"/>
  <c r="G422"/>
  <c r="E422"/>
  <c r="I421"/>
  <c r="G421"/>
  <c r="H421" s="1"/>
  <c r="E421"/>
  <c r="F421" s="1"/>
  <c r="I416"/>
  <c r="G416"/>
  <c r="E416"/>
  <c r="I415"/>
  <c r="G415"/>
  <c r="I410"/>
  <c r="J410" s="1"/>
  <c r="G410"/>
  <c r="H410" s="1"/>
  <c r="E411" s="1"/>
  <c r="F411" s="1"/>
  <c r="E410"/>
  <c r="F410" s="1"/>
  <c r="I409"/>
  <c r="G409"/>
  <c r="H409" s="1"/>
  <c r="I404"/>
  <c r="G404"/>
  <c r="E404"/>
  <c r="I403"/>
  <c r="G403"/>
  <c r="H403" s="1"/>
  <c r="I398"/>
  <c r="J398" s="1"/>
  <c r="G398"/>
  <c r="E398"/>
  <c r="F398" s="1"/>
  <c r="I397"/>
  <c r="J397" s="1"/>
  <c r="G397"/>
  <c r="E397"/>
  <c r="I396"/>
  <c r="G396"/>
  <c r="H396" s="1"/>
  <c r="I391"/>
  <c r="G391"/>
  <c r="E391"/>
  <c r="I390"/>
  <c r="J390" s="1"/>
  <c r="G390"/>
  <c r="H390" s="1"/>
  <c r="E390"/>
  <c r="I389"/>
  <c r="G389"/>
  <c r="H389" s="1"/>
  <c r="I384"/>
  <c r="G384"/>
  <c r="H384" s="1"/>
  <c r="E385" s="1"/>
  <c r="E384"/>
  <c r="I383"/>
  <c r="G383"/>
  <c r="I378"/>
  <c r="G378"/>
  <c r="E378"/>
  <c r="I377"/>
  <c r="G377"/>
  <c r="E377"/>
  <c r="F377" s="1"/>
  <c r="I376"/>
  <c r="G376"/>
  <c r="I371"/>
  <c r="G371"/>
  <c r="E371"/>
  <c r="F371" s="1"/>
  <c r="I370"/>
  <c r="J370" s="1"/>
  <c r="G370"/>
  <c r="E370"/>
  <c r="I369"/>
  <c r="J369" s="1"/>
  <c r="G369"/>
  <c r="I364"/>
  <c r="G364"/>
  <c r="H364" s="1"/>
  <c r="E364"/>
  <c r="I363"/>
  <c r="G363"/>
  <c r="E363"/>
  <c r="I362"/>
  <c r="J362" s="1"/>
  <c r="G362"/>
  <c r="H362" s="1"/>
  <c r="I357"/>
  <c r="J357" s="1"/>
  <c r="G357"/>
  <c r="E357"/>
  <c r="I356"/>
  <c r="J356" s="1"/>
  <c r="G356"/>
  <c r="H356" s="1"/>
  <c r="E356"/>
  <c r="F356" s="1"/>
  <c r="I355"/>
  <c r="G355"/>
  <c r="I350"/>
  <c r="G350"/>
  <c r="E350"/>
  <c r="I345"/>
  <c r="J345" s="1"/>
  <c r="G345"/>
  <c r="E345"/>
  <c r="I340"/>
  <c r="G340"/>
  <c r="H340" s="1"/>
  <c r="E341" s="1"/>
  <c r="K341" s="1"/>
  <c r="E340"/>
  <c r="I338"/>
  <c r="J338" s="1"/>
  <c r="G338"/>
  <c r="I333"/>
  <c r="G333"/>
  <c r="E333"/>
  <c r="I331"/>
  <c r="J331" s="1"/>
  <c r="G331"/>
  <c r="H331" s="1"/>
  <c r="I326"/>
  <c r="G326"/>
  <c r="H326" s="1"/>
  <c r="E326"/>
  <c r="F326" s="1"/>
  <c r="I321"/>
  <c r="G321"/>
  <c r="E321"/>
  <c r="K321" s="1"/>
  <c r="I320"/>
  <c r="G320"/>
  <c r="H320" s="1"/>
  <c r="I315"/>
  <c r="J315" s="1"/>
  <c r="G315"/>
  <c r="E315"/>
  <c r="I314"/>
  <c r="J314" s="1"/>
  <c r="G314"/>
  <c r="H314" s="1"/>
  <c r="I309"/>
  <c r="J309" s="1"/>
  <c r="G309"/>
  <c r="E309"/>
  <c r="F309" s="1"/>
  <c r="I308"/>
  <c r="G308"/>
  <c r="H308" s="1"/>
  <c r="I303"/>
  <c r="J303" s="1"/>
  <c r="G303"/>
  <c r="E303"/>
  <c r="I302"/>
  <c r="G302"/>
  <c r="H302" s="1"/>
  <c r="I301"/>
  <c r="J301" s="1"/>
  <c r="G301"/>
  <c r="I296"/>
  <c r="G296"/>
  <c r="E296"/>
  <c r="I295"/>
  <c r="J295" s="1"/>
  <c r="G295"/>
  <c r="E295"/>
  <c r="I294"/>
  <c r="G294"/>
  <c r="I289"/>
  <c r="G289"/>
  <c r="E289"/>
  <c r="F289" s="1"/>
  <c r="I284"/>
  <c r="G284"/>
  <c r="E284"/>
  <c r="I283"/>
  <c r="G283"/>
  <c r="E283"/>
  <c r="I278"/>
  <c r="G278"/>
  <c r="H278" s="1"/>
  <c r="E278"/>
  <c r="I277"/>
  <c r="G277"/>
  <c r="E277"/>
  <c r="F277" s="1"/>
  <c r="I275"/>
  <c r="G275"/>
  <c r="H275" s="1"/>
  <c r="I270"/>
  <c r="J270" s="1"/>
  <c r="G270"/>
  <c r="H270" s="1"/>
  <c r="E270"/>
  <c r="F270" s="1"/>
  <c r="I269"/>
  <c r="J269" s="1"/>
  <c r="G269"/>
  <c r="H269" s="1"/>
  <c r="E269"/>
  <c r="I267"/>
  <c r="J267" s="1"/>
  <c r="G267"/>
  <c r="I262"/>
  <c r="G262"/>
  <c r="H262" s="1"/>
  <c r="E263" s="1"/>
  <c r="K263" s="1"/>
  <c r="E262"/>
  <c r="I261"/>
  <c r="J261" s="1"/>
  <c r="G261"/>
  <c r="H261" s="1"/>
  <c r="I256"/>
  <c r="G256"/>
  <c r="E256"/>
  <c r="F256" s="1"/>
  <c r="I255"/>
  <c r="J255" s="1"/>
  <c r="G255"/>
  <c r="H255" s="1"/>
  <c r="I250"/>
  <c r="G250"/>
  <c r="E250"/>
  <c r="I249"/>
  <c r="J249" s="1"/>
  <c r="G249"/>
  <c r="H249" s="1"/>
  <c r="I244"/>
  <c r="G244"/>
  <c r="H244" s="1"/>
  <c r="E245" s="1"/>
  <c r="K245" s="1"/>
  <c r="E244"/>
  <c r="I243"/>
  <c r="G243"/>
  <c r="H243" s="1"/>
  <c r="I238"/>
  <c r="G238"/>
  <c r="E238"/>
  <c r="I236"/>
  <c r="J236" s="1"/>
  <c r="G236"/>
  <c r="I231"/>
  <c r="J231" s="1"/>
  <c r="G231"/>
  <c r="E231"/>
  <c r="I229"/>
  <c r="G229"/>
  <c r="I224"/>
  <c r="G224"/>
  <c r="H224" s="1"/>
  <c r="E225" s="1"/>
  <c r="E224"/>
  <c r="F224" s="1"/>
  <c r="I222"/>
  <c r="J222" s="1"/>
  <c r="G222"/>
  <c r="I217"/>
  <c r="G217"/>
  <c r="H217" s="1"/>
  <c r="E218" s="1"/>
  <c r="K218" s="1"/>
  <c r="E217"/>
  <c r="K217" s="1"/>
  <c r="I215"/>
  <c r="G215"/>
  <c r="I210"/>
  <c r="G210"/>
  <c r="E210"/>
  <c r="I208"/>
  <c r="J208" s="1"/>
  <c r="G208"/>
  <c r="I203"/>
  <c r="G203"/>
  <c r="K203" s="1"/>
  <c r="E203"/>
  <c r="I201"/>
  <c r="G201"/>
  <c r="H201" s="1"/>
  <c r="I196"/>
  <c r="G196"/>
  <c r="E196"/>
  <c r="F196" s="1"/>
  <c r="I193"/>
  <c r="J193" s="1"/>
  <c r="G193"/>
  <c r="I188"/>
  <c r="J188" s="1"/>
  <c r="G188"/>
  <c r="H188" s="1"/>
  <c r="E189" s="1"/>
  <c r="K189" s="1"/>
  <c r="E188"/>
  <c r="F188" s="1"/>
  <c r="I185"/>
  <c r="G185"/>
  <c r="H185" s="1"/>
  <c r="I180"/>
  <c r="G180"/>
  <c r="H180" s="1"/>
  <c r="E181" s="1"/>
  <c r="F181" s="1"/>
  <c r="L181" s="1"/>
  <c r="E180"/>
  <c r="I177"/>
  <c r="J177" s="1"/>
  <c r="G177"/>
  <c r="I172"/>
  <c r="J172" s="1"/>
  <c r="G172"/>
  <c r="H172" s="1"/>
  <c r="E172"/>
  <c r="F172" s="1"/>
  <c r="I169"/>
  <c r="G169"/>
  <c r="I163"/>
  <c r="E163"/>
  <c r="I160"/>
  <c r="J160" s="1"/>
  <c r="G160"/>
  <c r="H160" s="1"/>
  <c r="I154"/>
  <c r="H154"/>
  <c r="E154"/>
  <c r="I151"/>
  <c r="G151"/>
  <c r="F151"/>
  <c r="I145"/>
  <c r="H145"/>
  <c r="E145"/>
  <c r="I142"/>
  <c r="J142" s="1"/>
  <c r="G142"/>
  <c r="I137"/>
  <c r="J137" s="1"/>
  <c r="G137"/>
  <c r="E137"/>
  <c r="I136"/>
  <c r="G136"/>
  <c r="E136"/>
  <c r="I135"/>
  <c r="J135" s="1"/>
  <c r="G135"/>
  <c r="E135"/>
  <c r="I134"/>
  <c r="G134"/>
  <c r="H134" s="1"/>
  <c r="I129"/>
  <c r="G129"/>
  <c r="H129" s="1"/>
  <c r="E129"/>
  <c r="I124"/>
  <c r="J124" s="1"/>
  <c r="G124"/>
  <c r="K124" s="1"/>
  <c r="E124"/>
  <c r="I123"/>
  <c r="J123" s="1"/>
  <c r="G123"/>
  <c r="H123" s="1"/>
  <c r="I118"/>
  <c r="E118"/>
  <c r="I117"/>
  <c r="G117"/>
  <c r="E117"/>
  <c r="F117" s="1"/>
  <c r="I116"/>
  <c r="J116" s="1"/>
  <c r="G116"/>
  <c r="I115"/>
  <c r="G115"/>
  <c r="H115" s="1"/>
  <c r="I114"/>
  <c r="J114" s="1"/>
  <c r="G114"/>
  <c r="I113"/>
  <c r="G113"/>
  <c r="I108"/>
  <c r="J108" s="1"/>
  <c r="E108"/>
  <c r="I107"/>
  <c r="J107" s="1"/>
  <c r="G107"/>
  <c r="E107"/>
  <c r="F107" s="1"/>
  <c r="I106"/>
  <c r="G106"/>
  <c r="H106" s="1"/>
  <c r="I105"/>
  <c r="J105" s="1"/>
  <c r="G105"/>
  <c r="H105" s="1"/>
  <c r="I104"/>
  <c r="G104"/>
  <c r="H104" s="1"/>
  <c r="I103"/>
  <c r="G103"/>
  <c r="I98"/>
  <c r="G98"/>
  <c r="E98"/>
  <c r="I97"/>
  <c r="J97" s="1"/>
  <c r="G97"/>
  <c r="I96"/>
  <c r="G96"/>
  <c r="H96" s="1"/>
  <c r="I95"/>
  <c r="G95"/>
  <c r="H95" s="1"/>
  <c r="I90"/>
  <c r="J90" s="1"/>
  <c r="E90"/>
  <c r="F90" s="1"/>
  <c r="I89"/>
  <c r="G89"/>
  <c r="H89" s="1"/>
  <c r="I88"/>
  <c r="J88" s="1"/>
  <c r="G88"/>
  <c r="I87"/>
  <c r="J87" s="1"/>
  <c r="G87"/>
  <c r="I86"/>
  <c r="J86" s="1"/>
  <c r="G86"/>
  <c r="H86" s="1"/>
  <c r="I85"/>
  <c r="G85"/>
  <c r="H85" s="1"/>
  <c r="I84"/>
  <c r="J84" s="1"/>
  <c r="G84"/>
  <c r="I79"/>
  <c r="G79"/>
  <c r="E79"/>
  <c r="I77"/>
  <c r="J77" s="1"/>
  <c r="G77"/>
  <c r="H77" s="1"/>
  <c r="I72"/>
  <c r="E72"/>
  <c r="K72" s="1"/>
  <c r="I70"/>
  <c r="G70"/>
  <c r="I65"/>
  <c r="J65" s="1"/>
  <c r="H65"/>
  <c r="E66" s="1"/>
  <c r="K66" s="1"/>
  <c r="E65"/>
  <c r="F65" s="1"/>
  <c r="I64"/>
  <c r="J64" s="1"/>
  <c r="G64"/>
  <c r="I63"/>
  <c r="G63"/>
  <c r="H63" s="1"/>
  <c r="I62"/>
  <c r="G62"/>
  <c r="I61"/>
  <c r="G61"/>
  <c r="I60"/>
  <c r="J60" s="1"/>
  <c r="G60"/>
  <c r="H60" s="1"/>
  <c r="I55"/>
  <c r="H55"/>
  <c r="E56" s="1"/>
  <c r="K56" s="1"/>
  <c r="E55"/>
  <c r="I54"/>
  <c r="G54"/>
  <c r="H54" s="1"/>
  <c r="I53"/>
  <c r="J53" s="1"/>
  <c r="G53"/>
  <c r="H53" s="1"/>
  <c r="I52"/>
  <c r="J52" s="1"/>
  <c r="G52"/>
  <c r="I51"/>
  <c r="G51"/>
  <c r="H51" s="1"/>
  <c r="I50"/>
  <c r="J50" s="1"/>
  <c r="G50"/>
  <c r="I45"/>
  <c r="E45"/>
  <c r="F45" s="1"/>
  <c r="I44"/>
  <c r="G44"/>
  <c r="I43"/>
  <c r="J43" s="1"/>
  <c r="G43"/>
  <c r="I42"/>
  <c r="G42"/>
  <c r="I41"/>
  <c r="J41" s="1"/>
  <c r="G41"/>
  <c r="I40"/>
  <c r="J40" s="1"/>
  <c r="G40"/>
  <c r="H40" s="1"/>
  <c r="I35"/>
  <c r="J35" s="1"/>
  <c r="G35"/>
  <c r="H35" s="1"/>
  <c r="E35"/>
  <c r="F35" s="1"/>
  <c r="I34"/>
  <c r="G34"/>
  <c r="H34" s="1"/>
  <c r="I29"/>
  <c r="J29" s="1"/>
  <c r="G29"/>
  <c r="E29"/>
  <c r="I24"/>
  <c r="G24"/>
  <c r="H24" s="1"/>
  <c r="E24"/>
  <c r="F24" s="1"/>
  <c r="I19"/>
  <c r="J19" s="1"/>
  <c r="G19"/>
  <c r="E19"/>
  <c r="I15"/>
  <c r="G15"/>
  <c r="E15"/>
  <c r="F15" s="1"/>
  <c r="I13"/>
  <c r="J13" s="1"/>
  <c r="G13"/>
  <c r="G12"/>
  <c r="E12"/>
  <c r="I8"/>
  <c r="G8"/>
  <c r="H8" s="1"/>
  <c r="E8"/>
  <c r="I6"/>
  <c r="G6"/>
  <c r="G5"/>
  <c r="H5" s="1"/>
  <c r="E5"/>
  <c r="E270" i="9"/>
  <c r="F270" s="1"/>
  <c r="E181"/>
  <c r="E134" i="7"/>
  <c r="F134" s="1"/>
  <c r="E409"/>
  <c r="F409" s="1"/>
  <c r="E383"/>
  <c r="F383" s="1"/>
  <c r="E297" i="9"/>
  <c r="K297" s="1"/>
  <c r="E296"/>
  <c r="K296" s="1"/>
  <c r="E295"/>
  <c r="E294"/>
  <c r="K294" s="1"/>
  <c r="E293"/>
  <c r="E256"/>
  <c r="K256" s="1"/>
  <c r="E255"/>
  <c r="F255" s="1"/>
  <c r="E254"/>
  <c r="F254" s="1"/>
  <c r="E253"/>
  <c r="E252"/>
  <c r="F252" s="1"/>
  <c r="E251"/>
  <c r="F251" s="1"/>
  <c r="E250"/>
  <c r="F250" s="1"/>
  <c r="E249"/>
  <c r="E248"/>
  <c r="F248" s="1"/>
  <c r="E247"/>
  <c r="F247" s="1"/>
  <c r="E246"/>
  <c r="E244"/>
  <c r="F244" s="1"/>
  <c r="E243"/>
  <c r="E242"/>
  <c r="F242" s="1"/>
  <c r="E241"/>
  <c r="F241" s="1"/>
  <c r="E240"/>
  <c r="F240" s="1"/>
  <c r="E239"/>
  <c r="E238"/>
  <c r="F238" s="1"/>
  <c r="E237"/>
  <c r="F237" s="1"/>
  <c r="E236"/>
  <c r="E235"/>
  <c r="F235" s="1"/>
  <c r="E234"/>
  <c r="E232"/>
  <c r="E231"/>
  <c r="E230"/>
  <c r="E229"/>
  <c r="K229" s="1"/>
  <c r="E228"/>
  <c r="F228" s="1"/>
  <c r="E227"/>
  <c r="E226"/>
  <c r="E225"/>
  <c r="F225" s="1"/>
  <c r="E224"/>
  <c r="E223"/>
  <c r="E222"/>
  <c r="F222" s="1"/>
  <c r="E360"/>
  <c r="F360" s="1"/>
  <c r="E359"/>
  <c r="F359" s="1"/>
  <c r="E358"/>
  <c r="F358" s="1"/>
  <c r="E356"/>
  <c r="K356" s="1"/>
  <c r="E355"/>
  <c r="E354"/>
  <c r="K354" s="1"/>
  <c r="E353"/>
  <c r="E351"/>
  <c r="F351" s="1"/>
  <c r="E350"/>
  <c r="E349"/>
  <c r="F349" s="1"/>
  <c r="E348"/>
  <c r="F348" s="1"/>
  <c r="E347"/>
  <c r="F347" s="1"/>
  <c r="E346"/>
  <c r="K346" s="1"/>
  <c r="E345"/>
  <c r="K345" s="1"/>
  <c r="E342"/>
  <c r="F342" s="1"/>
  <c r="E209"/>
  <c r="E208"/>
  <c r="F208" s="1"/>
  <c r="E205"/>
  <c r="K205" s="1"/>
  <c r="E204"/>
  <c r="E203"/>
  <c r="E202"/>
  <c r="E201"/>
  <c r="E200"/>
  <c r="E199"/>
  <c r="F199" s="1"/>
  <c r="E198"/>
  <c r="F198" s="1"/>
  <c r="E197"/>
  <c r="E327"/>
  <c r="F327" s="1"/>
  <c r="E326"/>
  <c r="F326" s="1"/>
  <c r="E325"/>
  <c r="K325" s="1"/>
  <c r="E324"/>
  <c r="F324" s="1"/>
  <c r="E323"/>
  <c r="F323" s="1"/>
  <c r="E322"/>
  <c r="E321"/>
  <c r="K321" s="1"/>
  <c r="E320"/>
  <c r="E319"/>
  <c r="E318"/>
  <c r="K318" s="1"/>
  <c r="E317"/>
  <c r="E294" i="7"/>
  <c r="F294" s="1"/>
  <c r="E355"/>
  <c r="F355" s="1"/>
  <c r="E376"/>
  <c r="F376" s="1"/>
  <c r="E369"/>
  <c r="F369" s="1"/>
  <c r="E362"/>
  <c r="F362" s="1"/>
  <c r="E40" i="9"/>
  <c r="F40" s="1"/>
  <c r="E124"/>
  <c r="E123"/>
  <c r="E167"/>
  <c r="F167" s="1"/>
  <c r="E36"/>
  <c r="E76"/>
  <c r="K76" s="1"/>
  <c r="E34"/>
  <c r="F34" s="1"/>
  <c r="E119"/>
  <c r="E32"/>
  <c r="E31"/>
  <c r="E114" i="7"/>
  <c r="F114" s="1"/>
  <c r="E104"/>
  <c r="F104" s="1"/>
  <c r="E113"/>
  <c r="F113" s="1"/>
  <c r="E103"/>
  <c r="E54"/>
  <c r="F54" s="1"/>
  <c r="E44"/>
  <c r="F44" s="1"/>
  <c r="E30" i="9"/>
  <c r="E117"/>
  <c r="F117" s="1"/>
  <c r="E208" i="7"/>
  <c r="F208" s="1"/>
  <c r="E209" s="1"/>
  <c r="K209" s="1"/>
  <c r="E201"/>
  <c r="E115" i="9"/>
  <c r="K115" s="1"/>
  <c r="E116"/>
  <c r="E193" i="7"/>
  <c r="F193" s="1"/>
  <c r="E185"/>
  <c r="F185" s="1"/>
  <c r="E177"/>
  <c r="F177" s="1"/>
  <c r="E178" s="1"/>
  <c r="K178" s="1"/>
  <c r="E169"/>
  <c r="F169" s="1"/>
  <c r="E170" s="1"/>
  <c r="F170" s="1"/>
  <c r="L170" s="1"/>
  <c r="E61"/>
  <c r="E187" i="9"/>
  <c r="E186"/>
  <c r="E185"/>
  <c r="F185" s="1"/>
  <c r="E184"/>
  <c r="E183"/>
  <c r="K183" s="1"/>
  <c r="E261" i="7"/>
  <c r="F261" s="1"/>
  <c r="E255"/>
  <c r="F255" s="1"/>
  <c r="E249"/>
  <c r="F249" s="1"/>
  <c r="E243"/>
  <c r="F243" s="1"/>
  <c r="E123"/>
  <c r="E433"/>
  <c r="F433" s="1"/>
  <c r="E115"/>
  <c r="E106"/>
  <c r="E302"/>
  <c r="F302" s="1"/>
  <c r="E301"/>
  <c r="K301" s="1"/>
  <c r="E308"/>
  <c r="E320"/>
  <c r="F320" s="1"/>
  <c r="E314"/>
  <c r="F314" s="1"/>
  <c r="E403"/>
  <c r="F403" s="1"/>
  <c r="E415"/>
  <c r="F415" s="1"/>
  <c r="E396"/>
  <c r="F396" s="1"/>
  <c r="E389"/>
  <c r="F389" s="1"/>
  <c r="E86"/>
  <c r="F86" s="1"/>
  <c r="E62"/>
  <c r="E53"/>
  <c r="E89"/>
  <c r="F89" s="1"/>
  <c r="E88"/>
  <c r="F88" s="1"/>
  <c r="E87"/>
  <c r="F87" s="1"/>
  <c r="E42"/>
  <c r="F42" s="1"/>
  <c r="E50"/>
  <c r="F50" s="1"/>
  <c r="E97"/>
  <c r="F97" s="1"/>
  <c r="E96"/>
  <c r="F96" s="1"/>
  <c r="E85"/>
  <c r="F85" s="1"/>
  <c r="E77"/>
  <c r="F77" s="1"/>
  <c r="E78" s="1"/>
  <c r="F78" s="1"/>
  <c r="L78" s="1"/>
  <c r="E70"/>
  <c r="E222"/>
  <c r="F222" s="1"/>
  <c r="E215"/>
  <c r="F215" s="1"/>
  <c r="E338"/>
  <c r="F338" s="1"/>
  <c r="E339" s="1"/>
  <c r="K339" s="1"/>
  <c r="E331"/>
  <c r="F331" s="1"/>
  <c r="E332" s="1"/>
  <c r="K332" s="1"/>
  <c r="E275"/>
  <c r="F275" s="1"/>
  <c r="E267"/>
  <c r="K267" s="1"/>
  <c r="E236"/>
  <c r="F236" s="1"/>
  <c r="E237" s="1"/>
  <c r="K237" s="1"/>
  <c r="E229"/>
  <c r="F229" s="1"/>
  <c r="E230" s="1"/>
  <c r="K230" s="1"/>
  <c r="E13"/>
  <c r="F13" s="1"/>
  <c r="E14" s="1"/>
  <c r="K14" s="1"/>
  <c r="E6"/>
  <c r="F6" s="1"/>
  <c r="E34"/>
  <c r="F34" s="1"/>
  <c r="I12"/>
  <c r="I5"/>
  <c r="J5" s="1"/>
  <c r="H435"/>
  <c r="J435"/>
  <c r="F434"/>
  <c r="J434"/>
  <c r="H429"/>
  <c r="J429"/>
  <c r="J428"/>
  <c r="J427"/>
  <c r="H423"/>
  <c r="J423"/>
  <c r="F422"/>
  <c r="H422"/>
  <c r="J422"/>
  <c r="H417"/>
  <c r="J417"/>
  <c r="F416"/>
  <c r="J416"/>
  <c r="J415"/>
  <c r="H411"/>
  <c r="J411"/>
  <c r="H405"/>
  <c r="J405"/>
  <c r="F404"/>
  <c r="J404"/>
  <c r="J403"/>
  <c r="H399"/>
  <c r="J399"/>
  <c r="H398"/>
  <c r="F397"/>
  <c r="H397"/>
  <c r="J396"/>
  <c r="H392"/>
  <c r="J392"/>
  <c r="H391"/>
  <c r="J391"/>
  <c r="F390"/>
  <c r="H385"/>
  <c r="J385"/>
  <c r="F384"/>
  <c r="J384"/>
  <c r="H383"/>
  <c r="J383"/>
  <c r="H379"/>
  <c r="J379"/>
  <c r="F378"/>
  <c r="H378"/>
  <c r="J378"/>
  <c r="K378"/>
  <c r="H377"/>
  <c r="J376"/>
  <c r="H372"/>
  <c r="J372"/>
  <c r="H371"/>
  <c r="J371"/>
  <c r="F370"/>
  <c r="H370"/>
  <c r="K370"/>
  <c r="H365"/>
  <c r="J365"/>
  <c r="F364"/>
  <c r="J364"/>
  <c r="H363"/>
  <c r="J363"/>
  <c r="H358"/>
  <c r="J358"/>
  <c r="F357"/>
  <c r="H357"/>
  <c r="H355"/>
  <c r="J355"/>
  <c r="H351"/>
  <c r="J351"/>
  <c r="F350"/>
  <c r="H350"/>
  <c r="E351" s="1"/>
  <c r="J350"/>
  <c r="K350"/>
  <c r="H346"/>
  <c r="J346"/>
  <c r="F345"/>
  <c r="H345"/>
  <c r="E346" s="1"/>
  <c r="K345"/>
  <c r="H341"/>
  <c r="J341"/>
  <c r="F340"/>
  <c r="J340"/>
  <c r="H339"/>
  <c r="J339"/>
  <c r="H338"/>
  <c r="H334"/>
  <c r="J334"/>
  <c r="F333"/>
  <c r="H333"/>
  <c r="E334" s="1"/>
  <c r="F334" s="1"/>
  <c r="J333"/>
  <c r="K333"/>
  <c r="H332"/>
  <c r="J332"/>
  <c r="H327"/>
  <c r="J327"/>
  <c r="J326"/>
  <c r="J328" s="1"/>
  <c r="G48" i="8" s="1"/>
  <c r="I13" i="9" s="1"/>
  <c r="H322" i="7"/>
  <c r="J322"/>
  <c r="H321"/>
  <c r="E322" s="1"/>
  <c r="F322" s="1"/>
  <c r="J321"/>
  <c r="J320"/>
  <c r="H316"/>
  <c r="J316"/>
  <c r="F315"/>
  <c r="H315"/>
  <c r="E316" s="1"/>
  <c r="H310"/>
  <c r="J310"/>
  <c r="H309"/>
  <c r="E310" s="1"/>
  <c r="J308"/>
  <c r="H304"/>
  <c r="J304"/>
  <c r="F303"/>
  <c r="H303"/>
  <c r="E304" s="1"/>
  <c r="K304" s="1"/>
  <c r="J302"/>
  <c r="H301"/>
  <c r="H297"/>
  <c r="J297"/>
  <c r="F296"/>
  <c r="H296"/>
  <c r="J296"/>
  <c r="F295"/>
  <c r="H295"/>
  <c r="J294"/>
  <c r="H290"/>
  <c r="J290"/>
  <c r="H289"/>
  <c r="J289"/>
  <c r="J291" s="1"/>
  <c r="G42" i="8" s="1"/>
  <c r="I179" i="9" s="1"/>
  <c r="H285" i="7"/>
  <c r="J285"/>
  <c r="F284"/>
  <c r="H284"/>
  <c r="J284"/>
  <c r="K284"/>
  <c r="F283"/>
  <c r="H283"/>
  <c r="H279"/>
  <c r="J279"/>
  <c r="F278"/>
  <c r="J278"/>
  <c r="H277"/>
  <c r="J277"/>
  <c r="H276"/>
  <c r="J276"/>
  <c r="J275"/>
  <c r="H271"/>
  <c r="J271"/>
  <c r="F269"/>
  <c r="H268"/>
  <c r="J268"/>
  <c r="H267"/>
  <c r="H263"/>
  <c r="J263"/>
  <c r="F262"/>
  <c r="J262"/>
  <c r="H257"/>
  <c r="J257"/>
  <c r="J256"/>
  <c r="H251"/>
  <c r="J251"/>
  <c r="F250"/>
  <c r="H250"/>
  <c r="E251" s="1"/>
  <c r="J250"/>
  <c r="K250"/>
  <c r="H245"/>
  <c r="J245"/>
  <c r="F244"/>
  <c r="J244"/>
  <c r="J243"/>
  <c r="H239"/>
  <c r="J239"/>
  <c r="F238"/>
  <c r="H238"/>
  <c r="E239" s="1"/>
  <c r="J238"/>
  <c r="K238"/>
  <c r="H237"/>
  <c r="J237"/>
  <c r="H236"/>
  <c r="H232"/>
  <c r="J232"/>
  <c r="F231"/>
  <c r="H230"/>
  <c r="J230"/>
  <c r="H229"/>
  <c r="J229"/>
  <c r="H225"/>
  <c r="J225"/>
  <c r="J224"/>
  <c r="H223"/>
  <c r="J223"/>
  <c r="H222"/>
  <c r="H218"/>
  <c r="J218"/>
  <c r="J217"/>
  <c r="H216"/>
  <c r="J216"/>
  <c r="H215"/>
  <c r="J215"/>
  <c r="H211"/>
  <c r="J211"/>
  <c r="F210"/>
  <c r="H210"/>
  <c r="E211" s="1"/>
  <c r="K211" s="1"/>
  <c r="J210"/>
  <c r="K210"/>
  <c r="H209"/>
  <c r="J209"/>
  <c r="H208"/>
  <c r="H204"/>
  <c r="J204"/>
  <c r="F203"/>
  <c r="J203"/>
  <c r="H202"/>
  <c r="J202"/>
  <c r="J201"/>
  <c r="H197"/>
  <c r="J197"/>
  <c r="H196"/>
  <c r="E197" s="1"/>
  <c r="K197" s="1"/>
  <c r="J196"/>
  <c r="K196"/>
  <c r="H195"/>
  <c r="J195"/>
  <c r="H194"/>
  <c r="J194"/>
  <c r="H189"/>
  <c r="J189"/>
  <c r="H187"/>
  <c r="J187"/>
  <c r="H186"/>
  <c r="J186"/>
  <c r="J185"/>
  <c r="H181"/>
  <c r="J181"/>
  <c r="F180"/>
  <c r="J180"/>
  <c r="H179"/>
  <c r="J179"/>
  <c r="H178"/>
  <c r="J178"/>
  <c r="H177"/>
  <c r="H173"/>
  <c r="J173"/>
  <c r="H171"/>
  <c r="J171"/>
  <c r="H170"/>
  <c r="J170"/>
  <c r="H169"/>
  <c r="J169"/>
  <c r="H165"/>
  <c r="J165"/>
  <c r="F163"/>
  <c r="H163"/>
  <c r="J163"/>
  <c r="K163"/>
  <c r="H162"/>
  <c r="J162"/>
  <c r="H161"/>
  <c r="J161"/>
  <c r="F160"/>
  <c r="H156"/>
  <c r="J156"/>
  <c r="F154"/>
  <c r="J154"/>
  <c r="H153"/>
  <c r="J153"/>
  <c r="H152"/>
  <c r="J152"/>
  <c r="H151"/>
  <c r="J151"/>
  <c r="H147"/>
  <c r="J147"/>
  <c r="F145"/>
  <c r="J145"/>
  <c r="H144"/>
  <c r="J144"/>
  <c r="H143"/>
  <c r="J143"/>
  <c r="F142"/>
  <c r="H142"/>
  <c r="K142"/>
  <c r="H138"/>
  <c r="J138"/>
  <c r="H137"/>
  <c r="F136"/>
  <c r="H136"/>
  <c r="J136"/>
  <c r="F135"/>
  <c r="H135"/>
  <c r="J134"/>
  <c r="K134"/>
  <c r="H130"/>
  <c r="J130"/>
  <c r="J129"/>
  <c r="J131" s="1"/>
  <c r="G20" i="8" s="1"/>
  <c r="I163" i="9" s="1"/>
  <c r="J163" s="1"/>
  <c r="H125" i="7"/>
  <c r="J125"/>
  <c r="F124"/>
  <c r="H124"/>
  <c r="E125" s="1"/>
  <c r="F125" s="1"/>
  <c r="F123"/>
  <c r="H119"/>
  <c r="J119"/>
  <c r="H118"/>
  <c r="J118"/>
  <c r="H117"/>
  <c r="J117"/>
  <c r="J115"/>
  <c r="H114"/>
  <c r="J113"/>
  <c r="H109"/>
  <c r="J109"/>
  <c r="F108"/>
  <c r="H108"/>
  <c r="H107"/>
  <c r="E109" s="1"/>
  <c r="F109" s="1"/>
  <c r="L109" s="1"/>
  <c r="J106"/>
  <c r="J104"/>
  <c r="H103"/>
  <c r="J103"/>
  <c r="H99"/>
  <c r="J99"/>
  <c r="F98"/>
  <c r="H98"/>
  <c r="E99" s="1"/>
  <c r="K99" s="1"/>
  <c r="J98"/>
  <c r="K98"/>
  <c r="H97"/>
  <c r="J96"/>
  <c r="J95"/>
  <c r="H91"/>
  <c r="J91"/>
  <c r="H90"/>
  <c r="E91" s="1"/>
  <c r="K91" s="1"/>
  <c r="J89"/>
  <c r="H88"/>
  <c r="H87"/>
  <c r="J85"/>
  <c r="H84"/>
  <c r="H80"/>
  <c r="J80"/>
  <c r="F79"/>
  <c r="H79"/>
  <c r="E80" s="1"/>
  <c r="K80" s="1"/>
  <c r="J79"/>
  <c r="K79"/>
  <c r="H78"/>
  <c r="J78"/>
  <c r="H73"/>
  <c r="J73"/>
  <c r="F72"/>
  <c r="J72"/>
  <c r="H71"/>
  <c r="J71"/>
  <c r="H70"/>
  <c r="J70"/>
  <c r="H66"/>
  <c r="J66"/>
  <c r="H64"/>
  <c r="J63"/>
  <c r="H62"/>
  <c r="J62"/>
  <c r="H61"/>
  <c r="J61"/>
  <c r="H56"/>
  <c r="J56"/>
  <c r="F55"/>
  <c r="J55"/>
  <c r="J54"/>
  <c r="F53"/>
  <c r="H52"/>
  <c r="J51"/>
  <c r="H50"/>
  <c r="H46"/>
  <c r="J46"/>
  <c r="H45"/>
  <c r="E46" s="1"/>
  <c r="K46" s="1"/>
  <c r="J45"/>
  <c r="K45"/>
  <c r="J44"/>
  <c r="H43"/>
  <c r="H42"/>
  <c r="J42"/>
  <c r="K42"/>
  <c r="H41"/>
  <c r="H36"/>
  <c r="J36"/>
  <c r="J34"/>
  <c r="F29"/>
  <c r="H29"/>
  <c r="H25"/>
  <c r="J25"/>
  <c r="J24"/>
  <c r="J26" s="1"/>
  <c r="H19"/>
  <c r="H15"/>
  <c r="J15"/>
  <c r="H14"/>
  <c r="J14"/>
  <c r="H13"/>
  <c r="F12"/>
  <c r="J12"/>
  <c r="J8"/>
  <c r="H7"/>
  <c r="J7"/>
  <c r="H6"/>
  <c r="J6"/>
  <c r="F5"/>
  <c r="H362" i="9"/>
  <c r="J362"/>
  <c r="H360"/>
  <c r="J360"/>
  <c r="H359"/>
  <c r="K359"/>
  <c r="H358"/>
  <c r="J358"/>
  <c r="F357"/>
  <c r="H357"/>
  <c r="F356"/>
  <c r="H356"/>
  <c r="J356"/>
  <c r="H355"/>
  <c r="J354"/>
  <c r="F353"/>
  <c r="H353"/>
  <c r="J353"/>
  <c r="F352"/>
  <c r="H352"/>
  <c r="H351"/>
  <c r="F350"/>
  <c r="H349"/>
  <c r="J349"/>
  <c r="K349"/>
  <c r="H348"/>
  <c r="J348"/>
  <c r="K348"/>
  <c r="H347"/>
  <c r="J347"/>
  <c r="H346"/>
  <c r="J346"/>
  <c r="F345"/>
  <c r="F344"/>
  <c r="J344"/>
  <c r="F343"/>
  <c r="H343"/>
  <c r="J343"/>
  <c r="K343"/>
  <c r="H342"/>
  <c r="J342"/>
  <c r="F341"/>
  <c r="H341"/>
  <c r="J341"/>
  <c r="H329"/>
  <c r="J329"/>
  <c r="H327"/>
  <c r="J327"/>
  <c r="K327"/>
  <c r="H326"/>
  <c r="H325"/>
  <c r="J325"/>
  <c r="H324"/>
  <c r="J324"/>
  <c r="F322"/>
  <c r="H321"/>
  <c r="J321"/>
  <c r="F320"/>
  <c r="H320"/>
  <c r="F319"/>
  <c r="H319"/>
  <c r="J319"/>
  <c r="H318"/>
  <c r="J318"/>
  <c r="J317"/>
  <c r="H299"/>
  <c r="J299"/>
  <c r="F297"/>
  <c r="H297"/>
  <c r="J297"/>
  <c r="F296"/>
  <c r="H295"/>
  <c r="F294"/>
  <c r="H294"/>
  <c r="J294"/>
  <c r="F293"/>
  <c r="J293"/>
  <c r="H270"/>
  <c r="H268"/>
  <c r="J268"/>
  <c r="H267"/>
  <c r="J267"/>
  <c r="H266"/>
  <c r="J266"/>
  <c r="H265"/>
  <c r="J265"/>
  <c r="H264"/>
  <c r="J264"/>
  <c r="F263"/>
  <c r="J263"/>
  <c r="H262"/>
  <c r="K262"/>
  <c r="F261"/>
  <c r="J261"/>
  <c r="H260"/>
  <c r="J260"/>
  <c r="F259"/>
  <c r="J259"/>
  <c r="F258"/>
  <c r="H258"/>
  <c r="J258"/>
  <c r="K258"/>
  <c r="J257"/>
  <c r="K257"/>
  <c r="F256"/>
  <c r="H256"/>
  <c r="J256"/>
  <c r="H255"/>
  <c r="J254"/>
  <c r="F253"/>
  <c r="H253"/>
  <c r="J253"/>
  <c r="H252"/>
  <c r="J252"/>
  <c r="J251"/>
  <c r="H250"/>
  <c r="J250"/>
  <c r="K250"/>
  <c r="F249"/>
  <c r="H249"/>
  <c r="J249"/>
  <c r="K249"/>
  <c r="H248"/>
  <c r="H247"/>
  <c r="J247"/>
  <c r="F246"/>
  <c r="H246"/>
  <c r="J246"/>
  <c r="K246"/>
  <c r="F245"/>
  <c r="J244"/>
  <c r="K244"/>
  <c r="J243"/>
  <c r="H242"/>
  <c r="H241"/>
  <c r="F239"/>
  <c r="H239"/>
  <c r="J239"/>
  <c r="K239"/>
  <c r="H238"/>
  <c r="J237"/>
  <c r="F236"/>
  <c r="J236"/>
  <c r="H235"/>
  <c r="J235"/>
  <c r="F233"/>
  <c r="H233"/>
  <c r="J233"/>
  <c r="K233"/>
  <c r="J232"/>
  <c r="F231"/>
  <c r="H231"/>
  <c r="F230"/>
  <c r="H230"/>
  <c r="J230"/>
  <c r="K230"/>
  <c r="H229"/>
  <c r="J229"/>
  <c r="H228"/>
  <c r="K228"/>
  <c r="F227"/>
  <c r="H227"/>
  <c r="J227"/>
  <c r="H226"/>
  <c r="H225"/>
  <c r="J225"/>
  <c r="F224"/>
  <c r="H224"/>
  <c r="K224"/>
  <c r="F223"/>
  <c r="H223"/>
  <c r="J223"/>
  <c r="H222"/>
  <c r="F221"/>
  <c r="H221"/>
  <c r="K221"/>
  <c r="J209"/>
  <c r="H208"/>
  <c r="J208"/>
  <c r="F207"/>
  <c r="H207"/>
  <c r="H206"/>
  <c r="J206"/>
  <c r="H205"/>
  <c r="F204"/>
  <c r="J204"/>
  <c r="K204"/>
  <c r="F203"/>
  <c r="H203"/>
  <c r="J203"/>
  <c r="K203"/>
  <c r="H202"/>
  <c r="F201"/>
  <c r="H201"/>
  <c r="J201"/>
  <c r="K201"/>
  <c r="F200"/>
  <c r="H200"/>
  <c r="J200"/>
  <c r="K200"/>
  <c r="H199"/>
  <c r="H198"/>
  <c r="F197"/>
  <c r="J197"/>
  <c r="H187"/>
  <c r="F186"/>
  <c r="H186"/>
  <c r="J186"/>
  <c r="K186"/>
  <c r="F184"/>
  <c r="H184"/>
  <c r="F183"/>
  <c r="H183"/>
  <c r="J183"/>
  <c r="F181"/>
  <c r="H181"/>
  <c r="J181"/>
  <c r="K181"/>
  <c r="J179"/>
  <c r="F168"/>
  <c r="H168"/>
  <c r="H167"/>
  <c r="J167"/>
  <c r="K167"/>
  <c r="H166"/>
  <c r="J166"/>
  <c r="H165"/>
  <c r="J165"/>
  <c r="H128"/>
  <c r="J128"/>
  <c r="K128"/>
  <c r="F127"/>
  <c r="H127"/>
  <c r="F126"/>
  <c r="H126"/>
  <c r="J126"/>
  <c r="K126"/>
  <c r="F125"/>
  <c r="H125"/>
  <c r="F124"/>
  <c r="H124"/>
  <c r="J124"/>
  <c r="H122"/>
  <c r="J122"/>
  <c r="H121"/>
  <c r="J121"/>
  <c r="F119"/>
  <c r="H119"/>
  <c r="J119"/>
  <c r="K119"/>
  <c r="H118"/>
  <c r="J118"/>
  <c r="J117"/>
  <c r="F116"/>
  <c r="H116"/>
  <c r="J116"/>
  <c r="K116"/>
  <c r="F115"/>
  <c r="H115"/>
  <c r="J115"/>
  <c r="H78"/>
  <c r="J78"/>
  <c r="H77"/>
  <c r="J77"/>
  <c r="H76"/>
  <c r="J76"/>
  <c r="J75"/>
  <c r="H74"/>
  <c r="J74"/>
  <c r="J73"/>
  <c r="F46"/>
  <c r="J46"/>
  <c r="F45"/>
  <c r="H45"/>
  <c r="J45"/>
  <c r="K45"/>
  <c r="F44"/>
  <c r="J44"/>
  <c r="K44"/>
  <c r="H40"/>
  <c r="J40"/>
  <c r="H39"/>
  <c r="J39"/>
  <c r="H38"/>
  <c r="J38"/>
  <c r="H37"/>
  <c r="J37"/>
  <c r="F36"/>
  <c r="H36"/>
  <c r="J36"/>
  <c r="H35"/>
  <c r="H34"/>
  <c r="H33"/>
  <c r="F32"/>
  <c r="H32"/>
  <c r="F31"/>
  <c r="K31"/>
  <c r="F30"/>
  <c r="H30"/>
  <c r="J30"/>
  <c r="K30"/>
  <c r="H29"/>
  <c r="J13"/>
  <c r="K248" l="1"/>
  <c r="F217" i="7"/>
  <c r="K262"/>
  <c r="K398"/>
  <c r="K355" i="9"/>
  <c r="K256" i="7"/>
  <c r="K199" i="9"/>
  <c r="F205"/>
  <c r="K240"/>
  <c r="K259"/>
  <c r="H263"/>
  <c r="K15" i="7"/>
  <c r="K46" i="9"/>
  <c r="F76"/>
  <c r="K185"/>
  <c r="K222"/>
  <c r="K235"/>
  <c r="K241"/>
  <c r="K87" i="7"/>
  <c r="K187" i="9"/>
  <c r="K243"/>
  <c r="K136" i="7"/>
  <c r="K283"/>
  <c r="F318" i="9"/>
  <c r="F328" s="1"/>
  <c r="K180" i="7"/>
  <c r="K123" i="9"/>
  <c r="K350"/>
  <c r="K168"/>
  <c r="K184"/>
  <c r="K210"/>
  <c r="K231"/>
  <c r="K245"/>
  <c r="H182" i="7"/>
  <c r="F26" i="8" s="1"/>
  <c r="K201" i="7"/>
  <c r="K118"/>
  <c r="K344" i="9"/>
  <c r="K88" i="7"/>
  <c r="K410"/>
  <c r="K317" i="9"/>
  <c r="K234"/>
  <c r="K231" i="7"/>
  <c r="F106"/>
  <c r="K106"/>
  <c r="F123" i="9"/>
  <c r="L186"/>
  <c r="K208"/>
  <c r="F229"/>
  <c r="F234"/>
  <c r="L234" s="1"/>
  <c r="F317"/>
  <c r="K308" i="7"/>
  <c r="F308"/>
  <c r="K61"/>
  <c r="F61"/>
  <c r="F187" i="9"/>
  <c r="L187" s="1"/>
  <c r="F321"/>
  <c r="F325"/>
  <c r="F346"/>
  <c r="F355"/>
  <c r="K6" i="7"/>
  <c r="K34"/>
  <c r="E41"/>
  <c r="E52"/>
  <c r="F52" s="1"/>
  <c r="E60"/>
  <c r="F60" s="1"/>
  <c r="E64"/>
  <c r="F64" s="1"/>
  <c r="E105"/>
  <c r="E116"/>
  <c r="F116" s="1"/>
  <c r="K294"/>
  <c r="J347"/>
  <c r="G51" i="8" s="1"/>
  <c r="I60" i="9" s="1"/>
  <c r="J60" s="1"/>
  <c r="K376" i="7"/>
  <c r="K391"/>
  <c r="E29" i="9"/>
  <c r="F29" s="1"/>
  <c r="E33"/>
  <c r="E37"/>
  <c r="E74"/>
  <c r="F74" s="1"/>
  <c r="E78"/>
  <c r="E118"/>
  <c r="E122"/>
  <c r="E166"/>
  <c r="F166" s="1"/>
  <c r="L166" s="1"/>
  <c r="L125" i="7"/>
  <c r="H286"/>
  <c r="F41" i="8" s="1"/>
  <c r="L322" i="7"/>
  <c r="L334"/>
  <c r="J342"/>
  <c r="G50" i="8" s="1"/>
  <c r="I59" i="9" s="1"/>
  <c r="J59" s="1"/>
  <c r="E399" i="7"/>
  <c r="F399" s="1"/>
  <c r="L399" s="1"/>
  <c r="J418"/>
  <c r="G62" i="8" s="1"/>
  <c r="I164" i="9" s="1"/>
  <c r="J164" s="1"/>
  <c r="E40" i="7"/>
  <c r="F40" s="1"/>
  <c r="E51"/>
  <c r="E63"/>
  <c r="F63" s="1"/>
  <c r="E73" i="9"/>
  <c r="F73" s="1"/>
  <c r="E77"/>
  <c r="F77" s="1"/>
  <c r="L77" s="1"/>
  <c r="E121"/>
  <c r="F121" s="1"/>
  <c r="E165"/>
  <c r="H157" i="7"/>
  <c r="E156" s="1"/>
  <c r="J386"/>
  <c r="G57" i="8" s="1"/>
  <c r="I71" i="9" s="1"/>
  <c r="J71" s="1"/>
  <c r="K12" i="7"/>
  <c r="E43"/>
  <c r="F43" s="1"/>
  <c r="L43" s="1"/>
  <c r="K44"/>
  <c r="E84"/>
  <c r="F84" s="1"/>
  <c r="E95"/>
  <c r="F95" s="1"/>
  <c r="L411"/>
  <c r="E35" i="9"/>
  <c r="F35" s="1"/>
  <c r="E39"/>
  <c r="E120"/>
  <c r="F120" s="1"/>
  <c r="H148" i="7"/>
  <c r="E147" s="1"/>
  <c r="H166"/>
  <c r="E165" s="1"/>
  <c r="J352"/>
  <c r="G52" i="8" s="1"/>
  <c r="I61" i="9" s="1"/>
  <c r="J61" s="1"/>
  <c r="K32"/>
  <c r="K36"/>
  <c r="E38"/>
  <c r="E75"/>
  <c r="F75" s="1"/>
  <c r="K117"/>
  <c r="K120"/>
  <c r="K121"/>
  <c r="K207"/>
  <c r="K225"/>
  <c r="K261"/>
  <c r="L116"/>
  <c r="L227"/>
  <c r="L318"/>
  <c r="L347"/>
  <c r="L321"/>
  <c r="J157" i="7"/>
  <c r="G23" i="8" s="1"/>
  <c r="I104" i="9" s="1"/>
  <c r="J104" s="1"/>
  <c r="J190" i="7"/>
  <c r="G27" i="8" s="1"/>
  <c r="I18" i="9" s="1"/>
  <c r="J18" s="1"/>
  <c r="J280" i="7"/>
  <c r="G40" i="8" s="1"/>
  <c r="I23" i="9" s="1"/>
  <c r="J23" s="1"/>
  <c r="H305" i="7"/>
  <c r="F44" i="8" s="1"/>
  <c r="G25" i="9" s="1"/>
  <c r="H25" s="1"/>
  <c r="K8" i="7"/>
  <c r="K19"/>
  <c r="J57"/>
  <c r="K62"/>
  <c r="K70"/>
  <c r="K84"/>
  <c r="K97"/>
  <c r="K103"/>
  <c r="K137"/>
  <c r="K202" i="9"/>
  <c r="K253"/>
  <c r="K295"/>
  <c r="K319"/>
  <c r="K320"/>
  <c r="K322"/>
  <c r="K347"/>
  <c r="K29"/>
  <c r="K127"/>
  <c r="K197"/>
  <c r="K247"/>
  <c r="K324"/>
  <c r="K341"/>
  <c r="K353"/>
  <c r="K357"/>
  <c r="J37" i="7"/>
  <c r="F165"/>
  <c r="L165" s="1"/>
  <c r="H174"/>
  <c r="F25" i="8" s="1"/>
  <c r="G56" i="9" s="1"/>
  <c r="H56" s="1"/>
  <c r="J212" i="7"/>
  <c r="G30" i="8" s="1"/>
  <c r="J240" i="7"/>
  <c r="G34" i="8" s="1"/>
  <c r="I182" i="9" s="1"/>
  <c r="J182" s="1"/>
  <c r="J252" i="7"/>
  <c r="G36" i="8" s="1"/>
  <c r="I176" i="9" s="1"/>
  <c r="J176" s="1"/>
  <c r="J400" i="7"/>
  <c r="G59" i="8" s="1"/>
  <c r="I66" i="9" s="1"/>
  <c r="J66" s="1"/>
  <c r="K428" i="7"/>
  <c r="K227" i="9"/>
  <c r="K264"/>
  <c r="K358"/>
  <c r="J166" i="7"/>
  <c r="G24" i="8" s="1"/>
  <c r="I15" i="9" s="1"/>
  <c r="J15" s="1"/>
  <c r="H400" i="7"/>
  <c r="F59" i="8" s="1"/>
  <c r="G66" i="9" s="1"/>
  <c r="H66" s="1"/>
  <c r="K50" i="7"/>
  <c r="F62"/>
  <c r="K123"/>
  <c r="K229"/>
  <c r="K244"/>
  <c r="H256"/>
  <c r="E257" s="1"/>
  <c r="K384"/>
  <c r="H12"/>
  <c r="E119"/>
  <c r="K119" s="1"/>
  <c r="E138"/>
  <c r="F138" s="1"/>
  <c r="L138" s="1"/>
  <c r="K154"/>
  <c r="K269"/>
  <c r="H294"/>
  <c r="H298" s="1"/>
  <c r="F43" i="8" s="1"/>
  <c r="G158" i="9" s="1"/>
  <c r="H158" s="1"/>
  <c r="F19" i="7"/>
  <c r="K43"/>
  <c r="K89"/>
  <c r="F103"/>
  <c r="K151"/>
  <c r="K169"/>
  <c r="F201"/>
  <c r="E202" s="1"/>
  <c r="K202" s="1"/>
  <c r="H231"/>
  <c r="E232" s="1"/>
  <c r="F232" s="1"/>
  <c r="L232" s="1"/>
  <c r="K236"/>
  <c r="F267"/>
  <c r="E268" s="1"/>
  <c r="K268" s="1"/>
  <c r="K338"/>
  <c r="K397"/>
  <c r="E25"/>
  <c r="H26"/>
  <c r="F7" i="8" s="1"/>
  <c r="G20" i="7" s="1"/>
  <c r="H20" s="1"/>
  <c r="H21" s="1"/>
  <c r="F6" i="8" s="1"/>
  <c r="G41" i="9" s="1"/>
  <c r="H41" s="1"/>
  <c r="J226" i="7"/>
  <c r="G32" i="8" s="1"/>
  <c r="I21" i="9" s="1"/>
  <c r="J21" s="1"/>
  <c r="J305" i="7"/>
  <c r="G44" i="8" s="1"/>
  <c r="I113" i="9" s="1"/>
  <c r="J113" s="1"/>
  <c r="H44" i="7"/>
  <c r="K63"/>
  <c r="K64"/>
  <c r="K77"/>
  <c r="K86"/>
  <c r="K114"/>
  <c r="F118"/>
  <c r="J139"/>
  <c r="G21" i="8" s="1"/>
  <c r="I180" i="9" s="1"/>
  <c r="J180" s="1"/>
  <c r="F137" i="7"/>
  <c r="K177"/>
  <c r="H203"/>
  <c r="E204" s="1"/>
  <c r="K208"/>
  <c r="H219"/>
  <c r="J219"/>
  <c r="G31" i="8" s="1"/>
  <c r="I20" i="9" s="1"/>
  <c r="J20" s="1"/>
  <c r="K243" i="7"/>
  <c r="J264"/>
  <c r="G38" i="8" s="1"/>
  <c r="I178" i="9" s="1"/>
  <c r="J178" s="1"/>
  <c r="K278" i="7"/>
  <c r="K289"/>
  <c r="J323"/>
  <c r="G47" i="8" s="1"/>
  <c r="I27" i="9" s="1"/>
  <c r="J27" s="1"/>
  <c r="K383" i="7"/>
  <c r="K396"/>
  <c r="J148"/>
  <c r="G22" i="8" s="1"/>
  <c r="I154" i="9" s="1"/>
  <c r="J154" s="1"/>
  <c r="F8" i="7"/>
  <c r="K24"/>
  <c r="K85"/>
  <c r="K13"/>
  <c r="K29"/>
  <c r="K40"/>
  <c r="F70"/>
  <c r="K108"/>
  <c r="H126"/>
  <c r="K135"/>
  <c r="K160"/>
  <c r="J182"/>
  <c r="G26" i="8" s="1"/>
  <c r="I17" i="9" s="1"/>
  <c r="J17" s="1"/>
  <c r="K222" i="7"/>
  <c r="H240"/>
  <c r="F34" i="8" s="1"/>
  <c r="G182" i="9" s="1"/>
  <c r="H182" s="1"/>
  <c r="K277" i="7"/>
  <c r="K295"/>
  <c r="F301"/>
  <c r="L301" s="1"/>
  <c r="K303"/>
  <c r="K315"/>
  <c r="L338"/>
  <c r="F391"/>
  <c r="K434"/>
  <c r="L13"/>
  <c r="L84"/>
  <c r="L89"/>
  <c r="L163"/>
  <c r="H212"/>
  <c r="F30" i="8" s="1"/>
  <c r="G156" i="9" s="1"/>
  <c r="H156" s="1"/>
  <c r="K215" i="7"/>
  <c r="J233"/>
  <c r="G33" i="8" s="1"/>
  <c r="I64" i="9" s="1"/>
  <c r="J64" s="1"/>
  <c r="J283" i="7"/>
  <c r="J286" s="1"/>
  <c r="G41" i="8" s="1"/>
  <c r="I112" i="9" s="1"/>
  <c r="J112" s="1"/>
  <c r="K302" i="7"/>
  <c r="F321"/>
  <c r="F323" s="1"/>
  <c r="K340"/>
  <c r="J373"/>
  <c r="G55" i="8" s="1"/>
  <c r="I69" i="9" s="1"/>
  <c r="J69" s="1"/>
  <c r="H428" i="7"/>
  <c r="K53"/>
  <c r="K55"/>
  <c r="J9"/>
  <c r="G4" i="8" s="1"/>
  <c r="G17" i="9"/>
  <c r="H17" s="1"/>
  <c r="G106"/>
  <c r="H106" s="1"/>
  <c r="G109"/>
  <c r="H109" s="1"/>
  <c r="H291" i="7"/>
  <c r="F42" i="8" s="1"/>
  <c r="G179" i="9" s="1"/>
  <c r="H179" s="1"/>
  <c r="E290" i="7"/>
  <c r="F290" s="1"/>
  <c r="L290" s="1"/>
  <c r="I156" i="9"/>
  <c r="J156" s="1"/>
  <c r="I109"/>
  <c r="J109" s="1"/>
  <c r="J74" i="7"/>
  <c r="G13" i="8" s="1"/>
  <c r="I150" i="9" s="1"/>
  <c r="J150" s="1"/>
  <c r="G24"/>
  <c r="H24" s="1"/>
  <c r="G112"/>
  <c r="H112" s="1"/>
  <c r="I25"/>
  <c r="J25" s="1"/>
  <c r="K25" i="7"/>
  <c r="F25"/>
  <c r="L25" s="1"/>
  <c r="I110" i="9"/>
  <c r="J110" s="1"/>
  <c r="K251" i="7"/>
  <c r="F251"/>
  <c r="L251" s="1"/>
  <c r="J100"/>
  <c r="G16" i="8" s="1"/>
  <c r="I174" i="9" s="1"/>
  <c r="J174" s="1"/>
  <c r="L103" i="7"/>
  <c r="I57" i="9"/>
  <c r="J57" s="1"/>
  <c r="J246" i="7"/>
  <c r="G35" i="8" s="1"/>
  <c r="I175" i="9" s="1"/>
  <c r="J175" s="1"/>
  <c r="J298" i="7"/>
  <c r="G43" i="8" s="1"/>
  <c r="I158" i="9" s="1"/>
  <c r="J158" s="1"/>
  <c r="K363" i="7"/>
  <c r="F363"/>
  <c r="J377"/>
  <c r="J380" s="1"/>
  <c r="G56" i="8" s="1"/>
  <c r="I70" i="9" s="1"/>
  <c r="J70" s="1"/>
  <c r="K377" i="7"/>
  <c r="K389"/>
  <c r="J389"/>
  <c r="K404"/>
  <c r="H404"/>
  <c r="E405" s="1"/>
  <c r="F405" s="1"/>
  <c r="L405" s="1"/>
  <c r="J409"/>
  <c r="J412" s="1"/>
  <c r="G61" i="8" s="1"/>
  <c r="I162" i="9" s="1"/>
  <c r="J162" s="1"/>
  <c r="K409" i="7"/>
  <c r="K416"/>
  <c r="H416"/>
  <c r="E417" s="1"/>
  <c r="K417" s="1"/>
  <c r="J421"/>
  <c r="J424" s="1"/>
  <c r="G63" i="8" s="1"/>
  <c r="I6" i="9" s="1"/>
  <c r="J6" s="1"/>
  <c r="K421" i="7"/>
  <c r="J16"/>
  <c r="G5" i="8" s="1"/>
  <c r="L19" i="7"/>
  <c r="I55" i="9"/>
  <c r="J55" s="1"/>
  <c r="I14"/>
  <c r="J14" s="1"/>
  <c r="E179" i="7"/>
  <c r="F179" s="1"/>
  <c r="L179" s="1"/>
  <c r="J205"/>
  <c r="G29" i="8" s="1"/>
  <c r="I108" i="9" s="1"/>
  <c r="J108" s="1"/>
  <c r="L229" i="7"/>
  <c r="H246"/>
  <c r="F35" i="8" s="1"/>
  <c r="G175" i="9" s="1"/>
  <c r="H175" s="1"/>
  <c r="L244" i="7"/>
  <c r="J335"/>
  <c r="G49" i="8" s="1"/>
  <c r="I58" i="9" s="1"/>
  <c r="J58" s="1"/>
  <c r="H376" i="7"/>
  <c r="I107" i="9"/>
  <c r="J107" s="1"/>
  <c r="H16" i="7"/>
  <c r="F5" i="8" s="1"/>
  <c r="H81" i="7"/>
  <c r="F14" i="8" s="1"/>
  <c r="G151" i="9" s="1"/>
  <c r="H151" s="1"/>
  <c r="L136" i="7"/>
  <c r="F23" i="8"/>
  <c r="F156" i="7"/>
  <c r="L156" s="1"/>
  <c r="L308"/>
  <c r="J317"/>
  <c r="G46" i="8" s="1"/>
  <c r="K357" i="7"/>
  <c r="K371"/>
  <c r="H347"/>
  <c r="L398"/>
  <c r="H190"/>
  <c r="F27" i="8" s="1"/>
  <c r="K326" i="7"/>
  <c r="K364"/>
  <c r="K415"/>
  <c r="I153" i="9"/>
  <c r="J406" i="7"/>
  <c r="G60" i="8" s="1"/>
  <c r="I72" i="9" s="1"/>
  <c r="J72" s="1"/>
  <c r="K113" i="7"/>
  <c r="J258"/>
  <c r="G37" i="8" s="1"/>
  <c r="I177" i="9" s="1"/>
  <c r="H323" i="7"/>
  <c r="F47" i="8" s="1"/>
  <c r="G27" i="9" s="1"/>
  <c r="H27" s="1"/>
  <c r="K403" i="7"/>
  <c r="J67"/>
  <c r="G12" i="8" s="1"/>
  <c r="I9" i="9" s="1"/>
  <c r="J9" s="1"/>
  <c r="J92" i="7"/>
  <c r="G15" i="8" s="1"/>
  <c r="I173" i="9" s="1"/>
  <c r="J173" s="1"/>
  <c r="K115" i="7"/>
  <c r="J126"/>
  <c r="G19" i="8" s="1"/>
  <c r="I12" i="9" s="1"/>
  <c r="J12" s="1"/>
  <c r="H252" i="7"/>
  <c r="F36" i="8" s="1"/>
  <c r="G176" i="9" s="1"/>
  <c r="H176" s="1"/>
  <c r="H264" i="7"/>
  <c r="E271"/>
  <c r="F271" s="1"/>
  <c r="L271" s="1"/>
  <c r="H335"/>
  <c r="F49" i="8" s="1"/>
  <c r="G58" i="9" s="1"/>
  <c r="H58" s="1"/>
  <c r="J366" i="7"/>
  <c r="G54" i="8" s="1"/>
  <c r="I68" i="9" s="1"/>
  <c r="J68" s="1"/>
  <c r="K369" i="7"/>
  <c r="K360" i="9"/>
  <c r="L360"/>
  <c r="L359"/>
  <c r="L358"/>
  <c r="L357"/>
  <c r="L356"/>
  <c r="L355"/>
  <c r="F354"/>
  <c r="L354" s="1"/>
  <c r="L353"/>
  <c r="K352"/>
  <c r="L352"/>
  <c r="L351"/>
  <c r="K351"/>
  <c r="L350"/>
  <c r="L349"/>
  <c r="L348"/>
  <c r="L346"/>
  <c r="L345"/>
  <c r="L344"/>
  <c r="L343"/>
  <c r="L342"/>
  <c r="J361"/>
  <c r="J363" s="1"/>
  <c r="I18" i="10" s="1"/>
  <c r="J18" s="1"/>
  <c r="L341" i="9"/>
  <c r="H361"/>
  <c r="H363" s="1"/>
  <c r="G18" i="10" s="1"/>
  <c r="H18" s="1"/>
  <c r="L327" i="9"/>
  <c r="L326"/>
  <c r="K326"/>
  <c r="L325"/>
  <c r="L324"/>
  <c r="K323"/>
  <c r="L323"/>
  <c r="L322"/>
  <c r="L320"/>
  <c r="J328"/>
  <c r="J339" s="1"/>
  <c r="I17" i="10" s="1"/>
  <c r="J17" s="1"/>
  <c r="L319" i="9"/>
  <c r="H328"/>
  <c r="H339" s="1"/>
  <c r="G17" i="10" s="1"/>
  <c r="H17" s="1"/>
  <c r="L317" i="9"/>
  <c r="L297"/>
  <c r="L296"/>
  <c r="F295"/>
  <c r="L295" s="1"/>
  <c r="J298"/>
  <c r="J315" s="1"/>
  <c r="I16" i="10" s="1"/>
  <c r="J16" s="1"/>
  <c r="L294" i="9"/>
  <c r="H298"/>
  <c r="H315" s="1"/>
  <c r="G16" i="10" s="1"/>
  <c r="H16" s="1"/>
  <c r="K293" i="9"/>
  <c r="L293"/>
  <c r="K270"/>
  <c r="L270"/>
  <c r="L264"/>
  <c r="L263"/>
  <c r="L262"/>
  <c r="L261"/>
  <c r="L260"/>
  <c r="K260"/>
  <c r="L259"/>
  <c r="E266"/>
  <c r="F266" s="1"/>
  <c r="L266" s="1"/>
  <c r="E267"/>
  <c r="F267" s="1"/>
  <c r="L267" s="1"/>
  <c r="L258"/>
  <c r="E265"/>
  <c r="F265" s="1"/>
  <c r="L265" s="1"/>
  <c r="L257"/>
  <c r="L256"/>
  <c r="L255"/>
  <c r="K255"/>
  <c r="K254"/>
  <c r="L254"/>
  <c r="L253"/>
  <c r="L252"/>
  <c r="K252"/>
  <c r="L251"/>
  <c r="L250"/>
  <c r="L249"/>
  <c r="L248"/>
  <c r="L247"/>
  <c r="L246"/>
  <c r="L245"/>
  <c r="L244"/>
  <c r="F243"/>
  <c r="L243" s="1"/>
  <c r="K242"/>
  <c r="L242"/>
  <c r="L241"/>
  <c r="L240"/>
  <c r="L239"/>
  <c r="K238"/>
  <c r="L238"/>
  <c r="L237"/>
  <c r="K237"/>
  <c r="K236"/>
  <c r="H236"/>
  <c r="L236" s="1"/>
  <c r="L235"/>
  <c r="L233"/>
  <c r="K232"/>
  <c r="F232"/>
  <c r="L232" s="1"/>
  <c r="L231"/>
  <c r="L230"/>
  <c r="L229"/>
  <c r="L228"/>
  <c r="K226"/>
  <c r="F226"/>
  <c r="L226" s="1"/>
  <c r="L225"/>
  <c r="L224"/>
  <c r="K223"/>
  <c r="L223"/>
  <c r="L222"/>
  <c r="J269"/>
  <c r="J291" s="1"/>
  <c r="I15" i="10" s="1"/>
  <c r="J15" s="1"/>
  <c r="L221" i="9"/>
  <c r="L210"/>
  <c r="K209"/>
  <c r="F209"/>
  <c r="L209" s="1"/>
  <c r="L208"/>
  <c r="L207"/>
  <c r="L206"/>
  <c r="K206"/>
  <c r="L205"/>
  <c r="L204"/>
  <c r="L203"/>
  <c r="F202"/>
  <c r="L202" s="1"/>
  <c r="L201"/>
  <c r="L200"/>
  <c r="L199"/>
  <c r="J219"/>
  <c r="I12" i="10" s="1"/>
  <c r="J12" s="1"/>
  <c r="K198" i="9"/>
  <c r="L198"/>
  <c r="H219"/>
  <c r="G12" i="10" s="1"/>
  <c r="H12" s="1"/>
  <c r="L197" i="9"/>
  <c r="L185"/>
  <c r="L184"/>
  <c r="L183"/>
  <c r="L181"/>
  <c r="L168"/>
  <c r="L167"/>
  <c r="L128"/>
  <c r="L127"/>
  <c r="L126"/>
  <c r="K125"/>
  <c r="L125"/>
  <c r="K124"/>
  <c r="L124"/>
  <c r="L123"/>
  <c r="L121"/>
  <c r="L120"/>
  <c r="L119"/>
  <c r="L117"/>
  <c r="L115"/>
  <c r="L76"/>
  <c r="L75"/>
  <c r="K75"/>
  <c r="L74"/>
  <c r="K74"/>
  <c r="K73"/>
  <c r="L73"/>
  <c r="L46"/>
  <c r="L45"/>
  <c r="L44"/>
  <c r="L40"/>
  <c r="K40"/>
  <c r="L36"/>
  <c r="K35"/>
  <c r="L35"/>
  <c r="L34"/>
  <c r="K34"/>
  <c r="L32"/>
  <c r="L31"/>
  <c r="L30"/>
  <c r="L29"/>
  <c r="J436" i="7"/>
  <c r="G65" i="8" s="1"/>
  <c r="I5" i="9" s="1"/>
  <c r="J5" s="1"/>
  <c r="H434" i="7"/>
  <c r="E435" s="1"/>
  <c r="K433"/>
  <c r="L433"/>
  <c r="J430"/>
  <c r="G64" i="8" s="1"/>
  <c r="I22" i="9" s="1"/>
  <c r="J22" s="1"/>
  <c r="L428" i="7"/>
  <c r="H430"/>
  <c r="F64" i="8" s="1"/>
  <c r="G22" i="9" s="1"/>
  <c r="H22" s="1"/>
  <c r="E429" i="7"/>
  <c r="K427"/>
  <c r="L427"/>
  <c r="L422"/>
  <c r="K422"/>
  <c r="L421"/>
  <c r="E423"/>
  <c r="H424"/>
  <c r="F63" i="8" s="1"/>
  <c r="G6" i="9" s="1"/>
  <c r="H6" s="1"/>
  <c r="L416" i="7"/>
  <c r="H415"/>
  <c r="H412"/>
  <c r="F61" i="8" s="1"/>
  <c r="G162" i="9" s="1"/>
  <c r="H162" s="1"/>
  <c r="L410" i="7"/>
  <c r="F412"/>
  <c r="E61" i="8" s="1"/>
  <c r="E162" i="9" s="1"/>
  <c r="L409" i="7"/>
  <c r="H406"/>
  <c r="F60" i="8" s="1"/>
  <c r="L403" i="7"/>
  <c r="L397"/>
  <c r="L396"/>
  <c r="J393"/>
  <c r="G58" i="8" s="1"/>
  <c r="I65" i="9" s="1"/>
  <c r="J65" s="1"/>
  <c r="L391" i="7"/>
  <c r="L390"/>
  <c r="E392"/>
  <c r="F392" s="1"/>
  <c r="L392" s="1"/>
  <c r="H393"/>
  <c r="F58" i="8" s="1"/>
  <c r="G65" i="9" s="1"/>
  <c r="H65" s="1"/>
  <c r="K390" i="7"/>
  <c r="L389"/>
  <c r="K385"/>
  <c r="F385"/>
  <c r="L385" s="1"/>
  <c r="L384"/>
  <c r="H386"/>
  <c r="F57" i="8" s="1"/>
  <c r="G71" i="9" s="1"/>
  <c r="H71" s="1"/>
  <c r="L383" i="7"/>
  <c r="L378"/>
  <c r="H380"/>
  <c r="F56" i="8" s="1"/>
  <c r="G70" i="9" s="1"/>
  <c r="H70" s="1"/>
  <c r="E379" i="7"/>
  <c r="L376"/>
  <c r="L371"/>
  <c r="E372"/>
  <c r="F372" s="1"/>
  <c r="L370"/>
  <c r="H369"/>
  <c r="H373" s="1"/>
  <c r="F55" i="8" s="1"/>
  <c r="G69" i="9" s="1"/>
  <c r="H69" s="1"/>
  <c r="L364" i="7"/>
  <c r="E365"/>
  <c r="K365" s="1"/>
  <c r="L363"/>
  <c r="H366"/>
  <c r="F54" i="8" s="1"/>
  <c r="G68" i="9" s="1"/>
  <c r="H68" s="1"/>
  <c r="L362" i="7"/>
  <c r="K362"/>
  <c r="L357"/>
  <c r="J359"/>
  <c r="G53" i="8" s="1"/>
  <c r="I67" i="9" s="1"/>
  <c r="J67" s="1"/>
  <c r="E358" i="7"/>
  <c r="H359"/>
  <c r="F53" i="8" s="1"/>
  <c r="G67" i="9" s="1"/>
  <c r="H67" s="1"/>
  <c r="L356" i="7"/>
  <c r="K356"/>
  <c r="K355"/>
  <c r="L355"/>
  <c r="K351"/>
  <c r="F351"/>
  <c r="H352"/>
  <c r="F52" i="8" s="1"/>
  <c r="G61" i="9" s="1"/>
  <c r="H61" s="1"/>
  <c r="L350" i="7"/>
  <c r="K346"/>
  <c r="F346"/>
  <c r="L346" s="1"/>
  <c r="L345"/>
  <c r="L340"/>
  <c r="F341"/>
  <c r="L341" s="1"/>
  <c r="H342"/>
  <c r="F50" i="8" s="1"/>
  <c r="G59" i="9" s="1"/>
  <c r="H59" s="1"/>
  <c r="L333" i="7"/>
  <c r="K334"/>
  <c r="K331"/>
  <c r="L331"/>
  <c r="H328"/>
  <c r="F48" i="8" s="1"/>
  <c r="E327" i="7"/>
  <c r="L326"/>
  <c r="L321"/>
  <c r="K320"/>
  <c r="L320"/>
  <c r="F316"/>
  <c r="L316" s="1"/>
  <c r="K316"/>
  <c r="L315"/>
  <c r="L314"/>
  <c r="H317"/>
  <c r="F46" i="8" s="1"/>
  <c r="K314" i="7"/>
  <c r="K309"/>
  <c r="J311"/>
  <c r="G45" i="8" s="1"/>
  <c r="F310" i="7"/>
  <c r="L310" s="1"/>
  <c r="K310"/>
  <c r="H311"/>
  <c r="F45" i="8" s="1"/>
  <c r="L309" i="7"/>
  <c r="F311"/>
  <c r="E45" i="8" s="1"/>
  <c r="L303" i="7"/>
  <c r="L302"/>
  <c r="F304"/>
  <c r="L296"/>
  <c r="E297"/>
  <c r="F297" s="1"/>
  <c r="L297" s="1"/>
  <c r="K296"/>
  <c r="L295"/>
  <c r="L289"/>
  <c r="K290"/>
  <c r="L284"/>
  <c r="E285"/>
  <c r="F285" s="1"/>
  <c r="F286" s="1"/>
  <c r="L278"/>
  <c r="L277"/>
  <c r="H280"/>
  <c r="F40" i="8" s="1"/>
  <c r="G23" i="9" s="1"/>
  <c r="H23" s="1"/>
  <c r="E279" i="7"/>
  <c r="F279" s="1"/>
  <c r="L279" s="1"/>
  <c r="L275"/>
  <c r="K275"/>
  <c r="E276"/>
  <c r="K276" s="1"/>
  <c r="H272"/>
  <c r="F39" i="8" s="1"/>
  <c r="G111" i="9" s="1"/>
  <c r="H111" s="1"/>
  <c r="K270" i="7"/>
  <c r="L270"/>
  <c r="J272"/>
  <c r="G39" i="8" s="1"/>
  <c r="I111" i="9" s="1"/>
  <c r="K271" i="7"/>
  <c r="L269"/>
  <c r="L262"/>
  <c r="L261"/>
  <c r="K261"/>
  <c r="K257"/>
  <c r="F257"/>
  <c r="L257" s="1"/>
  <c r="H258"/>
  <c r="F37" i="8" s="1"/>
  <c r="G177" i="9" s="1"/>
  <c r="H177" s="1"/>
  <c r="L256" i="7"/>
  <c r="K255"/>
  <c r="L255"/>
  <c r="L250"/>
  <c r="K249"/>
  <c r="F252"/>
  <c r="E36" i="8" s="1"/>
  <c r="L249" i="7"/>
  <c r="F245"/>
  <c r="L245" s="1"/>
  <c r="L243"/>
  <c r="K239"/>
  <c r="F239"/>
  <c r="L239" s="1"/>
  <c r="L238"/>
  <c r="L236"/>
  <c r="K225"/>
  <c r="F225"/>
  <c r="L225" s="1"/>
  <c r="H226"/>
  <c r="F32" i="8" s="1"/>
  <c r="G21" i="9" s="1"/>
  <c r="H21" s="1"/>
  <c r="L224" i="7"/>
  <c r="K224"/>
  <c r="L222"/>
  <c r="E223"/>
  <c r="K223" s="1"/>
  <c r="L217"/>
  <c r="F218"/>
  <c r="L218" s="1"/>
  <c r="E216"/>
  <c r="K216" s="1"/>
  <c r="L215"/>
  <c r="L210"/>
  <c r="L208"/>
  <c r="F211"/>
  <c r="L211" s="1"/>
  <c r="F204"/>
  <c r="L204" s="1"/>
  <c r="K204"/>
  <c r="L203"/>
  <c r="L201"/>
  <c r="H205"/>
  <c r="F29" i="8" s="1"/>
  <c r="G108" i="9" s="1"/>
  <c r="H108" s="1"/>
  <c r="J198" i="7"/>
  <c r="G28" i="8" s="1"/>
  <c r="I19" i="9" s="1"/>
  <c r="J19" s="1"/>
  <c r="L196" i="7"/>
  <c r="K193"/>
  <c r="H193"/>
  <c r="H198" s="1"/>
  <c r="F28" i="8" s="1"/>
  <c r="G19" i="9" s="1"/>
  <c r="H19" s="1"/>
  <c r="F197" i="7"/>
  <c r="L197" s="1"/>
  <c r="E194"/>
  <c r="K194" s="1"/>
  <c r="E195"/>
  <c r="K195" s="1"/>
  <c r="F189"/>
  <c r="L189" s="1"/>
  <c r="K188"/>
  <c r="L188"/>
  <c r="K185"/>
  <c r="L185"/>
  <c r="E187"/>
  <c r="K187" s="1"/>
  <c r="E186"/>
  <c r="K186" s="1"/>
  <c r="L180"/>
  <c r="K181"/>
  <c r="L177"/>
  <c r="K172"/>
  <c r="L172"/>
  <c r="J174"/>
  <c r="G25" i="8" s="1"/>
  <c r="E173" i="7"/>
  <c r="L169"/>
  <c r="E171"/>
  <c r="F171" s="1"/>
  <c r="L171" s="1"/>
  <c r="K165"/>
  <c r="L160"/>
  <c r="E162"/>
  <c r="K162" s="1"/>
  <c r="E161"/>
  <c r="F161" s="1"/>
  <c r="L161" s="1"/>
  <c r="K156"/>
  <c r="L154"/>
  <c r="L151"/>
  <c r="E153"/>
  <c r="K153" s="1"/>
  <c r="E152"/>
  <c r="K152" s="1"/>
  <c r="K147"/>
  <c r="F147"/>
  <c r="L147" s="1"/>
  <c r="F22" i="8"/>
  <c r="G154" i="9" s="1"/>
  <c r="H154" s="1"/>
  <c r="L145" i="7"/>
  <c r="K145"/>
  <c r="L142"/>
  <c r="E144"/>
  <c r="E143"/>
  <c r="K143" s="1"/>
  <c r="L137"/>
  <c r="L135"/>
  <c r="K138"/>
  <c r="H139"/>
  <c r="F21" i="8" s="1"/>
  <c r="G180" i="9" s="1"/>
  <c r="H180" s="1"/>
  <c r="F139" i="7"/>
  <c r="L134"/>
  <c r="E130"/>
  <c r="H131"/>
  <c r="F20" i="8" s="1"/>
  <c r="G163" i="9" s="1"/>
  <c r="H163" s="1"/>
  <c r="K129" i="7"/>
  <c r="F129"/>
  <c r="L124"/>
  <c r="F126"/>
  <c r="E19" i="8" s="1"/>
  <c r="E12" i="9" s="1"/>
  <c r="K125" i="7"/>
  <c r="L123"/>
  <c r="L118"/>
  <c r="K117"/>
  <c r="L117"/>
  <c r="K116"/>
  <c r="H116"/>
  <c r="F115"/>
  <c r="L115" s="1"/>
  <c r="J120"/>
  <c r="G18" i="8" s="1"/>
  <c r="I11" i="9" s="1"/>
  <c r="J11" s="1"/>
  <c r="L114" i="7"/>
  <c r="H113"/>
  <c r="H120" s="1"/>
  <c r="F18" i="8" s="1"/>
  <c r="G11" i="9" s="1"/>
  <c r="H11" s="1"/>
  <c r="F119" i="7"/>
  <c r="L119" s="1"/>
  <c r="J110"/>
  <c r="G17" i="8" s="1"/>
  <c r="L108" i="7"/>
  <c r="K107"/>
  <c r="L107"/>
  <c r="L106"/>
  <c r="K109"/>
  <c r="H110"/>
  <c r="F17" i="8" s="1"/>
  <c r="K105" i="7"/>
  <c r="F105"/>
  <c r="L105" s="1"/>
  <c r="K104"/>
  <c r="L104"/>
  <c r="L98"/>
  <c r="L97"/>
  <c r="L96"/>
  <c r="H100"/>
  <c r="F16" i="8" s="1"/>
  <c r="G174" i="9" s="1"/>
  <c r="H174" s="1"/>
  <c r="K96" i="7"/>
  <c r="K95"/>
  <c r="L95"/>
  <c r="L90"/>
  <c r="K90"/>
  <c r="L88"/>
  <c r="L87"/>
  <c r="L86"/>
  <c r="L85"/>
  <c r="F91"/>
  <c r="H92"/>
  <c r="F15" i="8" s="1"/>
  <c r="G173" i="9" s="1"/>
  <c r="H173" s="1"/>
  <c r="J81" i="7"/>
  <c r="G14" i="8" s="1"/>
  <c r="I151" i="9" s="1"/>
  <c r="J151" s="1"/>
  <c r="L79" i="7"/>
  <c r="F80"/>
  <c r="L80" s="1"/>
  <c r="L77"/>
  <c r="H72"/>
  <c r="L70"/>
  <c r="E71"/>
  <c r="K71" s="1"/>
  <c r="K65"/>
  <c r="L65"/>
  <c r="L64"/>
  <c r="L63"/>
  <c r="L62"/>
  <c r="H67"/>
  <c r="F12" i="8" s="1"/>
  <c r="G9" i="9" s="1"/>
  <c r="H9" s="1"/>
  <c r="L61" i="7"/>
  <c r="F66"/>
  <c r="L66" s="1"/>
  <c r="L60"/>
  <c r="K60"/>
  <c r="L55"/>
  <c r="K54"/>
  <c r="L54"/>
  <c r="L53"/>
  <c r="L52"/>
  <c r="H57"/>
  <c r="F11" i="8" s="1"/>
  <c r="K52" i="7"/>
  <c r="L50"/>
  <c r="L45"/>
  <c r="L44"/>
  <c r="J47"/>
  <c r="G10" i="8" s="1"/>
  <c r="L42" i="7"/>
  <c r="H47"/>
  <c r="F10" i="8" s="1"/>
  <c r="F46" i="7"/>
  <c r="L46" s="1"/>
  <c r="L40"/>
  <c r="H37"/>
  <c r="F9" i="8" s="1"/>
  <c r="G43" i="9" s="1"/>
  <c r="H43" s="1"/>
  <c r="E36" i="7"/>
  <c r="F36" s="1"/>
  <c r="L36" s="1"/>
  <c r="K35"/>
  <c r="L35"/>
  <c r="L34"/>
  <c r="L29"/>
  <c r="F26"/>
  <c r="E7" i="8" s="1"/>
  <c r="L24" i="7"/>
  <c r="L15"/>
  <c r="F14"/>
  <c r="L14" s="1"/>
  <c r="L12"/>
  <c r="L8"/>
  <c r="H9"/>
  <c r="F4" i="8" s="1"/>
  <c r="L6" i="7"/>
  <c r="E7"/>
  <c r="K7" s="1"/>
  <c r="L5"/>
  <c r="K5"/>
  <c r="K411"/>
  <c r="K399"/>
  <c r="F51" i="8"/>
  <c r="G60" i="9" s="1"/>
  <c r="H60" s="1"/>
  <c r="F339" i="7"/>
  <c r="F332"/>
  <c r="K322"/>
  <c r="K297"/>
  <c r="F268"/>
  <c r="F38" i="8"/>
  <c r="G178" i="9" s="1"/>
  <c r="H178" s="1"/>
  <c r="F263" i="7"/>
  <c r="L263" s="1"/>
  <c r="F237"/>
  <c r="L237" s="1"/>
  <c r="F230"/>
  <c r="F31" i="8"/>
  <c r="F209" i="7"/>
  <c r="F202"/>
  <c r="K179"/>
  <c r="F178"/>
  <c r="K170"/>
  <c r="F19" i="8"/>
  <c r="G12" i="9" s="1"/>
  <c r="H12" s="1"/>
  <c r="F99" i="7"/>
  <c r="L99" s="1"/>
  <c r="K78"/>
  <c r="G11" i="8"/>
  <c r="F56" i="7"/>
  <c r="L56" s="1"/>
  <c r="G9" i="8"/>
  <c r="I43" i="9" s="1"/>
  <c r="J43" s="1"/>
  <c r="G7" i="8"/>
  <c r="K266" i="9"/>
  <c r="G113" l="1"/>
  <c r="H113" s="1"/>
  <c r="G155"/>
  <c r="H155" s="1"/>
  <c r="F386" i="7"/>
  <c r="K166" i="9"/>
  <c r="F400" i="7"/>
  <c r="K77" i="9"/>
  <c r="L116" i="7"/>
  <c r="H233"/>
  <c r="F33" i="8" s="1"/>
  <c r="G28" i="9" s="1"/>
  <c r="F24" i="8"/>
  <c r="G15" i="9" s="1"/>
  <c r="H15" s="1"/>
  <c r="H269"/>
  <c r="H291" s="1"/>
  <c r="G15" i="10" s="1"/>
  <c r="H15" s="1"/>
  <c r="F298" i="9"/>
  <c r="F165"/>
  <c r="L165" s="1"/>
  <c r="K165"/>
  <c r="K118"/>
  <c r="F118"/>
  <c r="L118" s="1"/>
  <c r="F33"/>
  <c r="L33" s="1"/>
  <c r="K33"/>
  <c r="K51" i="7"/>
  <c r="F51"/>
  <c r="L51" s="1"/>
  <c r="F78" i="9"/>
  <c r="L78" s="1"/>
  <c r="K78"/>
  <c r="F39"/>
  <c r="L39" s="1"/>
  <c r="K39"/>
  <c r="F38"/>
  <c r="L38" s="1"/>
  <c r="K38"/>
  <c r="K122"/>
  <c r="F122"/>
  <c r="L122" s="1"/>
  <c r="F37"/>
  <c r="L37" s="1"/>
  <c r="K37"/>
  <c r="K41" i="7"/>
  <c r="F41"/>
  <c r="L41" s="1"/>
  <c r="F246"/>
  <c r="E35" i="8" s="1"/>
  <c r="L294" i="7"/>
  <c r="H418"/>
  <c r="F62" i="8" s="1"/>
  <c r="G164" i="9" s="1"/>
  <c r="H164" s="1"/>
  <c r="F361"/>
  <c r="G159"/>
  <c r="H159" s="1"/>
  <c r="G16"/>
  <c r="H16" s="1"/>
  <c r="I24"/>
  <c r="J24" s="1"/>
  <c r="K405" i="7"/>
  <c r="K232"/>
  <c r="L404"/>
  <c r="F417"/>
  <c r="L417" s="1"/>
  <c r="G62" i="9"/>
  <c r="H62" s="1"/>
  <c r="G105"/>
  <c r="H105" s="1"/>
  <c r="L323" i="7"/>
  <c r="F16"/>
  <c r="L16" s="1"/>
  <c r="F110"/>
  <c r="E17" i="8" s="1"/>
  <c r="L231" i="7"/>
  <c r="F406"/>
  <c r="E60" i="8" s="1"/>
  <c r="E72" i="9" s="1"/>
  <c r="F72" s="1"/>
  <c r="L285" i="7"/>
  <c r="G30"/>
  <c r="H30" s="1"/>
  <c r="H31" s="1"/>
  <c r="F8" i="8" s="1"/>
  <c r="I157" i="9"/>
  <c r="J157" s="1"/>
  <c r="F317" i="7"/>
  <c r="E46" i="8" s="1"/>
  <c r="H46" s="1"/>
  <c r="L267" i="7"/>
  <c r="I106" i="9"/>
  <c r="J106" s="1"/>
  <c r="L377" i="7"/>
  <c r="I62" i="9"/>
  <c r="J62" s="1"/>
  <c r="L113" i="7"/>
  <c r="L283"/>
  <c r="F298"/>
  <c r="L298" s="1"/>
  <c r="I159" i="9"/>
  <c r="J159" s="1"/>
  <c r="I28"/>
  <c r="J28" s="1"/>
  <c r="F365" i="7"/>
  <c r="L365" s="1"/>
  <c r="F291"/>
  <c r="E42" i="8" s="1"/>
  <c r="E179" i="9" s="1"/>
  <c r="K12"/>
  <c r="F12"/>
  <c r="L12" s="1"/>
  <c r="I105"/>
  <c r="J105" s="1"/>
  <c r="I56"/>
  <c r="I16"/>
  <c r="J16" s="1"/>
  <c r="I155"/>
  <c r="J155" s="1"/>
  <c r="G64"/>
  <c r="H64" s="1"/>
  <c r="E160"/>
  <c r="E63"/>
  <c r="E26"/>
  <c r="G13"/>
  <c r="H13" s="1"/>
  <c r="G153"/>
  <c r="H153" s="1"/>
  <c r="J153"/>
  <c r="G104"/>
  <c r="G55"/>
  <c r="H55" s="1"/>
  <c r="G14"/>
  <c r="H14" s="1"/>
  <c r="E20" i="7"/>
  <c r="F20" s="1"/>
  <c r="F21" s="1"/>
  <c r="E6" i="8" s="1"/>
  <c r="E41" i="9" s="1"/>
  <c r="F41" s="1"/>
  <c r="E30" i="7"/>
  <c r="F258"/>
  <c r="L258" s="1"/>
  <c r="F264"/>
  <c r="E38" i="8" s="1"/>
  <c r="E178" i="9" s="1"/>
  <c r="G161"/>
  <c r="H161" s="1"/>
  <c r="G114"/>
  <c r="H114" s="1"/>
  <c r="F347" i="7"/>
  <c r="E51" i="8" s="1"/>
  <c r="E60" i="9" s="1"/>
  <c r="J177"/>
  <c r="J195" s="1"/>
  <c r="I11" i="10" s="1"/>
  <c r="J11" s="1"/>
  <c r="I161" i="9"/>
  <c r="J161" s="1"/>
  <c r="I114"/>
  <c r="J114" s="1"/>
  <c r="I160"/>
  <c r="J160" s="1"/>
  <c r="I63"/>
  <c r="J63" s="1"/>
  <c r="I26"/>
  <c r="J26" s="1"/>
  <c r="H36" i="8"/>
  <c r="E176" i="9"/>
  <c r="G160"/>
  <c r="H160" s="1"/>
  <c r="G63"/>
  <c r="H63" s="1"/>
  <c r="G26"/>
  <c r="H26" s="1"/>
  <c r="H60" i="8"/>
  <c r="G72" i="9"/>
  <c r="H72" s="1"/>
  <c r="F162"/>
  <c r="L162" s="1"/>
  <c r="K162"/>
  <c r="G20"/>
  <c r="H20" s="1"/>
  <c r="G157"/>
  <c r="H157" s="1"/>
  <c r="G110"/>
  <c r="H110" s="1"/>
  <c r="I20" i="7"/>
  <c r="J20" s="1"/>
  <c r="J21" s="1"/>
  <c r="G6" i="8" s="1"/>
  <c r="I41" i="9" s="1"/>
  <c r="J41" s="1"/>
  <c r="I30" i="7"/>
  <c r="J30" s="1"/>
  <c r="J31" s="1"/>
  <c r="G8" i="8" s="1"/>
  <c r="I42" i="9" s="1"/>
  <c r="J42" s="1"/>
  <c r="G107"/>
  <c r="H107" s="1"/>
  <c r="G18"/>
  <c r="H18" s="1"/>
  <c r="G57"/>
  <c r="H57" s="1"/>
  <c r="F37" i="7"/>
  <c r="E9" i="8" s="1"/>
  <c r="E43" i="9" s="1"/>
  <c r="H195"/>
  <c r="G11" i="10" s="1"/>
  <c r="H11" s="1"/>
  <c r="F120" i="7"/>
  <c r="E18" i="8" s="1"/>
  <c r="E11" i="9" s="1"/>
  <c r="K11" s="1"/>
  <c r="L193" i="7"/>
  <c r="J111" i="9"/>
  <c r="L369" i="7"/>
  <c r="I152" i="9"/>
  <c r="J152" s="1"/>
  <c r="I54"/>
  <c r="J54" s="1"/>
  <c r="I103"/>
  <c r="J103" s="1"/>
  <c r="I10"/>
  <c r="J10" s="1"/>
  <c r="E152"/>
  <c r="E54"/>
  <c r="E103"/>
  <c r="E10"/>
  <c r="G103"/>
  <c r="H103" s="1"/>
  <c r="G10"/>
  <c r="H10" s="1"/>
  <c r="G152"/>
  <c r="H152" s="1"/>
  <c r="G54"/>
  <c r="H54" s="1"/>
  <c r="I149"/>
  <c r="J149" s="1"/>
  <c r="I7"/>
  <c r="J7" s="1"/>
  <c r="I101"/>
  <c r="J101" s="1"/>
  <c r="I53"/>
  <c r="J53" s="1"/>
  <c r="F47" i="7"/>
  <c r="E10" i="8" s="1"/>
  <c r="G101" i="9"/>
  <c r="H101" s="1"/>
  <c r="G53"/>
  <c r="H53" s="1"/>
  <c r="G7"/>
  <c r="H7" s="1"/>
  <c r="G149"/>
  <c r="H149" s="1"/>
  <c r="F67" i="7"/>
  <c r="E12" i="8" s="1"/>
  <c r="E9" i="9" s="1"/>
  <c r="I102"/>
  <c r="J102" s="1"/>
  <c r="I8"/>
  <c r="J8" s="1"/>
  <c r="G102"/>
  <c r="H102" s="1"/>
  <c r="G8"/>
  <c r="H8" s="1"/>
  <c r="G42"/>
  <c r="H42" s="1"/>
  <c r="E362"/>
  <c r="K362" s="1"/>
  <c r="L361"/>
  <c r="E329"/>
  <c r="L328"/>
  <c r="I14" i="10"/>
  <c r="J14" s="1"/>
  <c r="I13" s="1"/>
  <c r="J13" s="1"/>
  <c r="L298" i="9"/>
  <c r="G14" i="10"/>
  <c r="H14" s="1"/>
  <c r="G13" s="1"/>
  <c r="H13" s="1"/>
  <c r="E299" i="9"/>
  <c r="F299" s="1"/>
  <c r="K267"/>
  <c r="K265"/>
  <c r="E268"/>
  <c r="F268" s="1"/>
  <c r="F269" s="1"/>
  <c r="F219"/>
  <c r="E12" i="10" s="1"/>
  <c r="F12" s="1"/>
  <c r="L12" s="1"/>
  <c r="L219" i="9"/>
  <c r="K435" i="7"/>
  <c r="F435"/>
  <c r="L434"/>
  <c r="H436"/>
  <c r="F65" i="8" s="1"/>
  <c r="G5" i="9" s="1"/>
  <c r="H5" s="1"/>
  <c r="K429" i="7"/>
  <c r="F429"/>
  <c r="F423"/>
  <c r="K423"/>
  <c r="F418"/>
  <c r="E62" i="8" s="1"/>
  <c r="L415" i="7"/>
  <c r="H61" i="8"/>
  <c r="L412" i="7"/>
  <c r="L406"/>
  <c r="L400"/>
  <c r="E59" i="8"/>
  <c r="K392" i="7"/>
  <c r="F393"/>
  <c r="E58" i="8" s="1"/>
  <c r="L386" i="7"/>
  <c r="E57" i="8"/>
  <c r="K379" i="7"/>
  <c r="F379"/>
  <c r="L372"/>
  <c r="F373"/>
  <c r="E55" i="8" s="1"/>
  <c r="K372" i="7"/>
  <c r="F366"/>
  <c r="E54" i="8" s="1"/>
  <c r="F358" i="7"/>
  <c r="K358"/>
  <c r="L351"/>
  <c r="F352"/>
  <c r="L339"/>
  <c r="F342"/>
  <c r="L332"/>
  <c r="F335"/>
  <c r="F327"/>
  <c r="K327"/>
  <c r="E47" i="8"/>
  <c r="L317" i="7"/>
  <c r="H45" i="8"/>
  <c r="L311" i="7"/>
  <c r="L304"/>
  <c r="F305"/>
  <c r="K285"/>
  <c r="L286"/>
  <c r="E41" i="8"/>
  <c r="K279" i="7"/>
  <c r="F276"/>
  <c r="L268"/>
  <c r="F272"/>
  <c r="L252"/>
  <c r="F240"/>
  <c r="L230"/>
  <c r="F233"/>
  <c r="F223"/>
  <c r="F216"/>
  <c r="L209"/>
  <c r="F212"/>
  <c r="L202"/>
  <c r="F205"/>
  <c r="F195"/>
  <c r="L195" s="1"/>
  <c r="F194"/>
  <c r="F186"/>
  <c r="L186" s="1"/>
  <c r="F187"/>
  <c r="L187" s="1"/>
  <c r="L178"/>
  <c r="F182"/>
  <c r="K173"/>
  <c r="F173"/>
  <c r="K171"/>
  <c r="F162"/>
  <c r="L162" s="1"/>
  <c r="K161"/>
  <c r="F152"/>
  <c r="L152" s="1"/>
  <c r="F153"/>
  <c r="F143"/>
  <c r="L143" s="1"/>
  <c r="F144"/>
  <c r="L144" s="1"/>
  <c r="K144"/>
  <c r="L139"/>
  <c r="E21" i="8"/>
  <c r="F130" i="7"/>
  <c r="L130" s="1"/>
  <c r="K130"/>
  <c r="L129"/>
  <c r="H19" i="8"/>
  <c r="L126" i="7"/>
  <c r="H18" i="8"/>
  <c r="H17"/>
  <c r="L110" i="7"/>
  <c r="F100"/>
  <c r="L91"/>
  <c r="F92"/>
  <c r="F81"/>
  <c r="E73"/>
  <c r="H74"/>
  <c r="F13" i="8" s="1"/>
  <c r="G150" i="9" s="1"/>
  <c r="L72" i="7"/>
  <c r="F71"/>
  <c r="F57"/>
  <c r="K36"/>
  <c r="K20"/>
  <c r="H7" i="8"/>
  <c r="L26" i="7"/>
  <c r="L20"/>
  <c r="E5" i="8"/>
  <c r="H5" s="1"/>
  <c r="F7" i="7"/>
  <c r="F11" i="9" l="1"/>
  <c r="L11" s="1"/>
  <c r="L120" i="7"/>
  <c r="E43" i="8"/>
  <c r="H43" s="1"/>
  <c r="E161" i="9"/>
  <c r="L264" i="7"/>
  <c r="E114" i="9"/>
  <c r="L37" i="7"/>
  <c r="H9" i="8"/>
  <c r="H38"/>
  <c r="J147" i="9"/>
  <c r="I9" i="10" s="1"/>
  <c r="J9" s="1"/>
  <c r="L246" i="7"/>
  <c r="L291"/>
  <c r="H51" i="8"/>
  <c r="L347" i="7"/>
  <c r="H42" i="8"/>
  <c r="L21" i="7"/>
  <c r="H6" i="8"/>
  <c r="E37"/>
  <c r="J171" i="9"/>
  <c r="I10" i="10" s="1"/>
  <c r="J10" s="1"/>
  <c r="F190" i="7"/>
  <c r="K41" i="9"/>
  <c r="F131" i="7"/>
  <c r="K72" i="9"/>
  <c r="L72"/>
  <c r="F148" i="7"/>
  <c r="E22" i="8" s="1"/>
  <c r="H47"/>
  <c r="E27" i="9"/>
  <c r="F114"/>
  <c r="L114" s="1"/>
  <c r="K114"/>
  <c r="F178"/>
  <c r="L178" s="1"/>
  <c r="K178"/>
  <c r="K26"/>
  <c r="F26"/>
  <c r="L26" s="1"/>
  <c r="H28"/>
  <c r="H51" s="1"/>
  <c r="G7" i="10" s="1"/>
  <c r="H7" s="1"/>
  <c r="H21" i="8"/>
  <c r="E180" i="9"/>
  <c r="H41" i="8"/>
  <c r="E24" i="9"/>
  <c r="E112"/>
  <c r="H54" i="8"/>
  <c r="E68" i="9"/>
  <c r="H58" i="8"/>
  <c r="E65" i="9"/>
  <c r="H62" i="8"/>
  <c r="E164" i="9"/>
  <c r="F43"/>
  <c r="L43" s="1"/>
  <c r="K43"/>
  <c r="K60"/>
  <c r="F60"/>
  <c r="L60" s="1"/>
  <c r="K63"/>
  <c r="F63"/>
  <c r="L63" s="1"/>
  <c r="F166" i="7"/>
  <c r="E24" i="8" s="1"/>
  <c r="H37"/>
  <c r="E177" i="9"/>
  <c r="F179"/>
  <c r="L179" s="1"/>
  <c r="K179"/>
  <c r="K176"/>
  <c r="F176"/>
  <c r="L176" s="1"/>
  <c r="K160"/>
  <c r="F160"/>
  <c r="L160" s="1"/>
  <c r="H35" i="8"/>
  <c r="E175" i="9"/>
  <c r="H55" i="8"/>
  <c r="E69" i="9"/>
  <c r="H57" i="8"/>
  <c r="E71" i="9"/>
  <c r="H59" i="8"/>
  <c r="E66" i="9"/>
  <c r="K161"/>
  <c r="F161"/>
  <c r="L161" s="1"/>
  <c r="K30" i="7"/>
  <c r="F30"/>
  <c r="H104" i="9"/>
  <c r="H147" s="1"/>
  <c r="G9" i="10" s="1"/>
  <c r="H9" s="1"/>
  <c r="J56" i="9"/>
  <c r="J99" s="1"/>
  <c r="I8" i="10" s="1"/>
  <c r="J8" s="1"/>
  <c r="F103" i="9"/>
  <c r="L103" s="1"/>
  <c r="K103"/>
  <c r="H99"/>
  <c r="G8" i="10" s="1"/>
  <c r="H8" s="1"/>
  <c r="F10" i="9"/>
  <c r="L10" s="1"/>
  <c r="K10"/>
  <c r="F54"/>
  <c r="L54" s="1"/>
  <c r="K54"/>
  <c r="J51"/>
  <c r="I7" i="10" s="1"/>
  <c r="J7" s="1"/>
  <c r="F152" i="9"/>
  <c r="L152" s="1"/>
  <c r="K152"/>
  <c r="H10" i="8"/>
  <c r="E149" i="9"/>
  <c r="E7"/>
  <c r="E101"/>
  <c r="E53"/>
  <c r="L47" i="7"/>
  <c r="H150" i="9"/>
  <c r="H171" s="1"/>
  <c r="G10" i="10" s="1"/>
  <c r="H10" s="1"/>
  <c r="L67" i="7"/>
  <c r="H12" i="8"/>
  <c r="F9" i="9"/>
  <c r="L9" s="1"/>
  <c r="K9"/>
  <c r="L41"/>
  <c r="F362"/>
  <c r="L362" s="1"/>
  <c r="L363" s="1"/>
  <c r="F329"/>
  <c r="K329"/>
  <c r="K299"/>
  <c r="L299"/>
  <c r="L315" s="1"/>
  <c r="F315"/>
  <c r="E16" i="10" s="1"/>
  <c r="K268" i="9"/>
  <c r="L268"/>
  <c r="L269" s="1"/>
  <c r="L291" s="1"/>
  <c r="F291"/>
  <c r="E15" i="10" s="1"/>
  <c r="F15" s="1"/>
  <c r="K12"/>
  <c r="L435" i="7"/>
  <c r="F436"/>
  <c r="L429"/>
  <c r="F430"/>
  <c r="L423"/>
  <c r="F424"/>
  <c r="L418"/>
  <c r="L393"/>
  <c r="L379"/>
  <c r="F380"/>
  <c r="L373"/>
  <c r="L366"/>
  <c r="L358"/>
  <c r="F359"/>
  <c r="E52" i="8"/>
  <c r="L352" i="7"/>
  <c r="E50" i="8"/>
  <c r="L342" i="7"/>
  <c r="E49" i="8"/>
  <c r="L335" i="7"/>
  <c r="L327"/>
  <c r="F328"/>
  <c r="L305"/>
  <c r="E44" i="8"/>
  <c r="L276" i="7"/>
  <c r="F280"/>
  <c r="E39" i="8"/>
  <c r="L272" i="7"/>
  <c r="L240"/>
  <c r="E34" i="8"/>
  <c r="E33"/>
  <c r="L233" i="7"/>
  <c r="L223"/>
  <c r="F226"/>
  <c r="L216"/>
  <c r="F219"/>
  <c r="L212"/>
  <c r="E30" i="8"/>
  <c r="E29"/>
  <c r="L205" i="7"/>
  <c r="L194"/>
  <c r="F198"/>
  <c r="E27" i="8"/>
  <c r="L190" i="7"/>
  <c r="L182"/>
  <c r="E26" i="8"/>
  <c r="L173" i="7"/>
  <c r="F174"/>
  <c r="L153"/>
  <c r="F157"/>
  <c r="L131"/>
  <c r="E20" i="8"/>
  <c r="L100" i="7"/>
  <c r="E16" i="8"/>
  <c r="E15"/>
  <c r="L92" i="7"/>
  <c r="E14" i="8"/>
  <c r="L81" i="7"/>
  <c r="K73"/>
  <c r="F73"/>
  <c r="L73" s="1"/>
  <c r="L71"/>
  <c r="F74"/>
  <c r="E11" i="8"/>
  <c r="L57" i="7"/>
  <c r="L7"/>
  <c r="F9"/>
  <c r="E158" i="9" l="1"/>
  <c r="L166" i="7"/>
  <c r="L148"/>
  <c r="H34" i="8"/>
  <c r="E182" i="9"/>
  <c r="H14" i="8"/>
  <c r="E151" i="9"/>
  <c r="H24" i="8"/>
  <c r="E15" i="9"/>
  <c r="H50" i="8"/>
  <c r="E59" i="9"/>
  <c r="F31" i="7"/>
  <c r="L30"/>
  <c r="F180" i="9"/>
  <c r="L180" s="1"/>
  <c r="K180"/>
  <c r="H16" i="8"/>
  <c r="E174" i="9"/>
  <c r="H26" i="8"/>
  <c r="E106" i="9"/>
  <c r="E17"/>
  <c r="H30" i="8"/>
  <c r="E156" i="9"/>
  <c r="E109"/>
  <c r="H20" i="8"/>
  <c r="E163" i="9"/>
  <c r="H44" i="8"/>
  <c r="E159" i="9"/>
  <c r="E62"/>
  <c r="E25"/>
  <c r="E113"/>
  <c r="K66"/>
  <c r="F66"/>
  <c r="L66" s="1"/>
  <c r="K69"/>
  <c r="F69"/>
  <c r="L69" s="1"/>
  <c r="F164"/>
  <c r="L164" s="1"/>
  <c r="K164"/>
  <c r="F68"/>
  <c r="L68" s="1"/>
  <c r="K68"/>
  <c r="K112"/>
  <c r="F112"/>
  <c r="L112" s="1"/>
  <c r="H27" i="8"/>
  <c r="E57" i="9"/>
  <c r="E107"/>
  <c r="E18"/>
  <c r="H29" i="8"/>
  <c r="E108" i="9"/>
  <c r="H33" i="8"/>
  <c r="E28" i="9"/>
  <c r="E64"/>
  <c r="H39" i="8"/>
  <c r="E111" i="9"/>
  <c r="H49" i="8"/>
  <c r="E58" i="9"/>
  <c r="H52" i="8"/>
  <c r="E61" i="9"/>
  <c r="K24"/>
  <c r="F24"/>
  <c r="L24" s="1"/>
  <c r="K27"/>
  <c r="F27"/>
  <c r="L27" s="1"/>
  <c r="I6" i="10"/>
  <c r="J6" s="1"/>
  <c r="I5" s="1"/>
  <c r="J5" s="1"/>
  <c r="J27" s="1"/>
  <c r="F71" i="9"/>
  <c r="L71" s="1"/>
  <c r="K71"/>
  <c r="K175"/>
  <c r="F175"/>
  <c r="L175" s="1"/>
  <c r="F177"/>
  <c r="L177" s="1"/>
  <c r="K177"/>
  <c r="K65"/>
  <c r="F65"/>
  <c r="L65" s="1"/>
  <c r="F158"/>
  <c r="L158" s="1"/>
  <c r="K158"/>
  <c r="H22" i="8"/>
  <c r="E154" i="9"/>
  <c r="G6" i="10"/>
  <c r="H6" s="1"/>
  <c r="G5" s="1"/>
  <c r="H5" s="1"/>
  <c r="H27" s="1"/>
  <c r="F7" i="9"/>
  <c r="L7" s="1"/>
  <c r="K7"/>
  <c r="K149"/>
  <c r="F149"/>
  <c r="L149" s="1"/>
  <c r="F101"/>
  <c r="L101" s="1"/>
  <c r="K101"/>
  <c r="F53"/>
  <c r="K53"/>
  <c r="H15" i="8"/>
  <c r="E173" i="9"/>
  <c r="H11" i="8"/>
  <c r="E102" i="9"/>
  <c r="E8"/>
  <c r="F363"/>
  <c r="E18" i="10" s="1"/>
  <c r="F18" s="1"/>
  <c r="L18" s="1"/>
  <c r="L329" i="9"/>
  <c r="L339" s="1"/>
  <c r="F339"/>
  <c r="E17" i="10" s="1"/>
  <c r="F16"/>
  <c r="L16" s="1"/>
  <c r="K16"/>
  <c r="K15"/>
  <c r="L15"/>
  <c r="E65" i="8"/>
  <c r="L436" i="7"/>
  <c r="L430"/>
  <c r="E64" i="8"/>
  <c r="E63"/>
  <c r="L424" i="7"/>
  <c r="E56" i="8"/>
  <c r="L380" i="7"/>
  <c r="L359"/>
  <c r="E53" i="8"/>
  <c r="E48"/>
  <c r="L328" i="7"/>
  <c r="L280"/>
  <c r="E40" i="8"/>
  <c r="L226" i="7"/>
  <c r="E32" i="8"/>
  <c r="E31"/>
  <c r="L219" i="7"/>
  <c r="E28" i="8"/>
  <c r="L198" i="7"/>
  <c r="L174"/>
  <c r="E25" i="8"/>
  <c r="L157" i="7"/>
  <c r="E23" i="8"/>
  <c r="E13"/>
  <c r="L74" i="7"/>
  <c r="E4" i="8"/>
  <c r="H4" s="1"/>
  <c r="L9" i="7"/>
  <c r="H31" i="8" l="1"/>
  <c r="E110" i="9"/>
  <c r="E20"/>
  <c r="E157"/>
  <c r="H65" i="8"/>
  <c r="E5" i="9"/>
  <c r="H23" i="8"/>
  <c r="E104" i="9"/>
  <c r="E55"/>
  <c r="E14"/>
  <c r="H64" i="8"/>
  <c r="E22" i="9"/>
  <c r="K61"/>
  <c r="F61"/>
  <c r="L61" s="1"/>
  <c r="F111"/>
  <c r="L111" s="1"/>
  <c r="K111"/>
  <c r="K107"/>
  <c r="F107"/>
  <c r="L107" s="1"/>
  <c r="F159"/>
  <c r="L159" s="1"/>
  <c r="K159"/>
  <c r="F109"/>
  <c r="L109" s="1"/>
  <c r="K109"/>
  <c r="K106"/>
  <c r="F106"/>
  <c r="L106" s="1"/>
  <c r="F59"/>
  <c r="L59" s="1"/>
  <c r="K59"/>
  <c r="K151"/>
  <c r="F151"/>
  <c r="L151" s="1"/>
  <c r="H32" i="8"/>
  <c r="E21" i="9"/>
  <c r="H28" i="8"/>
  <c r="E19" i="9"/>
  <c r="H48" i="8"/>
  <c r="E153" i="9"/>
  <c r="E13"/>
  <c r="H56" i="8"/>
  <c r="E70" i="9"/>
  <c r="E11" i="3"/>
  <c r="F108" i="9"/>
  <c r="L108" s="1"/>
  <c r="K108"/>
  <c r="F57"/>
  <c r="L57" s="1"/>
  <c r="K57"/>
  <c r="F113"/>
  <c r="L113" s="1"/>
  <c r="K113"/>
  <c r="F156"/>
  <c r="L156" s="1"/>
  <c r="K156"/>
  <c r="H63" i="8"/>
  <c r="E6" i="9"/>
  <c r="H25" i="8"/>
  <c r="E155" i="9"/>
  <c r="E16"/>
  <c r="E56"/>
  <c r="E105"/>
  <c r="H40" i="8"/>
  <c r="E23" i="9"/>
  <c r="H53" i="8"/>
  <c r="E67" i="9"/>
  <c r="K58"/>
  <c r="F58"/>
  <c r="L58" s="1"/>
  <c r="K64"/>
  <c r="F64"/>
  <c r="L64" s="1"/>
  <c r="K25"/>
  <c r="F25"/>
  <c r="L25" s="1"/>
  <c r="F163"/>
  <c r="L163" s="1"/>
  <c r="K163"/>
  <c r="K174"/>
  <c r="F174"/>
  <c r="L174" s="1"/>
  <c r="F15"/>
  <c r="L15" s="1"/>
  <c r="K15"/>
  <c r="F182"/>
  <c r="L182" s="1"/>
  <c r="K182"/>
  <c r="F28"/>
  <c r="L28" s="1"/>
  <c r="K28"/>
  <c r="F18"/>
  <c r="L18" s="1"/>
  <c r="K18"/>
  <c r="K62"/>
  <c r="F62"/>
  <c r="L62" s="1"/>
  <c r="F17"/>
  <c r="L17" s="1"/>
  <c r="K17"/>
  <c r="E8" i="8"/>
  <c r="L31" i="7"/>
  <c r="K154" i="9"/>
  <c r="F154"/>
  <c r="L154" s="1"/>
  <c r="E8" i="3"/>
  <c r="E9" s="1"/>
  <c r="L53" i="9"/>
  <c r="K173"/>
  <c r="F173"/>
  <c r="H13" i="8"/>
  <c r="E150" i="9"/>
  <c r="K8"/>
  <c r="F8"/>
  <c r="K102"/>
  <c r="F102"/>
  <c r="K18" i="10"/>
  <c r="F17"/>
  <c r="L17" s="1"/>
  <c r="K17"/>
  <c r="E16" i="3" l="1"/>
  <c r="F67" i="9"/>
  <c r="L67" s="1"/>
  <c r="K67"/>
  <c r="K55"/>
  <c r="F55"/>
  <c r="E42"/>
  <c r="H8" i="8"/>
  <c r="F56" i="9"/>
  <c r="L56" s="1"/>
  <c r="K56"/>
  <c r="K6"/>
  <c r="F6"/>
  <c r="L6" s="1"/>
  <c r="K19"/>
  <c r="F19"/>
  <c r="L19" s="1"/>
  <c r="F22"/>
  <c r="L22" s="1"/>
  <c r="K22"/>
  <c r="F104"/>
  <c r="L104" s="1"/>
  <c r="K104"/>
  <c r="K157"/>
  <c r="F157"/>
  <c r="L157" s="1"/>
  <c r="F105"/>
  <c r="L105" s="1"/>
  <c r="K105"/>
  <c r="K70"/>
  <c r="F70"/>
  <c r="L70" s="1"/>
  <c r="K23"/>
  <c r="F23"/>
  <c r="L23" s="1"/>
  <c r="F16"/>
  <c r="L16" s="1"/>
  <c r="K16"/>
  <c r="K13"/>
  <c r="F13"/>
  <c r="L13" s="1"/>
  <c r="K20"/>
  <c r="F20"/>
  <c r="L20" s="1"/>
  <c r="K155"/>
  <c r="F155"/>
  <c r="L155" s="1"/>
  <c r="F153"/>
  <c r="L153" s="1"/>
  <c r="K153"/>
  <c r="F21"/>
  <c r="L21" s="1"/>
  <c r="K21"/>
  <c r="K14"/>
  <c r="F14"/>
  <c r="L14" s="1"/>
  <c r="K5"/>
  <c r="F5"/>
  <c r="L5" s="1"/>
  <c r="K110"/>
  <c r="F110"/>
  <c r="L110" s="1"/>
  <c r="E18" i="3"/>
  <c r="E10"/>
  <c r="E15"/>
  <c r="L173" i="9"/>
  <c r="L195" s="1"/>
  <c r="F195"/>
  <c r="E11" i="10" s="1"/>
  <c r="F150" i="9"/>
  <c r="K150"/>
  <c r="L102"/>
  <c r="L8"/>
  <c r="E14" i="10"/>
  <c r="F14" s="1"/>
  <c r="L14" s="1"/>
  <c r="F147" i="9" l="1"/>
  <c r="E9" i="10" s="1"/>
  <c r="E13" i="3"/>
  <c r="L147" i="9"/>
  <c r="E14" i="3"/>
  <c r="K42" i="9"/>
  <c r="F42"/>
  <c r="L42" s="1"/>
  <c r="L51" s="1"/>
  <c r="L55"/>
  <c r="L99" s="1"/>
  <c r="F99"/>
  <c r="E8" i="10" s="1"/>
  <c r="E17" i="3"/>
  <c r="F11" i="10"/>
  <c r="L11" s="1"/>
  <c r="K11"/>
  <c r="F171" i="9"/>
  <c r="E10" i="10" s="1"/>
  <c r="L150" i="9"/>
  <c r="L171" s="1"/>
  <c r="K9" i="10"/>
  <c r="F9"/>
  <c r="L9" s="1"/>
  <c r="E13"/>
  <c r="F13" s="1"/>
  <c r="L13" s="1"/>
  <c r="T13" s="1"/>
  <c r="E28" i="3" s="1"/>
  <c r="K14" i="10"/>
  <c r="F51" i="9" l="1"/>
  <c r="E7" i="10" s="1"/>
  <c r="F8"/>
  <c r="L8" s="1"/>
  <c r="K8"/>
  <c r="F10"/>
  <c r="L10" s="1"/>
  <c r="K10"/>
  <c r="K13"/>
  <c r="F7" l="1"/>
  <c r="L7" s="1"/>
  <c r="K7"/>
  <c r="E6" l="1"/>
  <c r="K6" s="1"/>
  <c r="F6" l="1"/>
  <c r="L6" s="1"/>
  <c r="E5" l="1"/>
  <c r="F5" s="1"/>
  <c r="E4" i="3" s="1"/>
  <c r="F27" i="10" l="1"/>
  <c r="L5"/>
  <c r="L27" s="1"/>
  <c r="K5"/>
  <c r="E7" i="3"/>
  <c r="E20" l="1"/>
  <c r="E19"/>
  <c r="E21" l="1"/>
  <c r="E22" l="1"/>
  <c r="E23" l="1"/>
  <c r="E24" s="1"/>
  <c r="E25" l="1"/>
  <c r="E26" l="1"/>
</calcChain>
</file>

<file path=xl/sharedStrings.xml><?xml version="1.0" encoding="utf-8"?>
<sst xmlns="http://schemas.openxmlformats.org/spreadsheetml/2006/main" count="10113" uniqueCount="1638">
  <si>
    <t>공 종 별 집 계 표</t>
  </si>
  <si>
    <t>[ 경기문화재단 임학임산학관 리모델링 설계용역 통신공사 ]</t>
  </si>
  <si>
    <t>품      명</t>
  </si>
  <si>
    <t>규      격</t>
  </si>
  <si>
    <t>단위</t>
  </si>
  <si>
    <t>수량</t>
  </si>
  <si>
    <t>재  료  비</t>
  </si>
  <si>
    <t>단  가</t>
  </si>
  <si>
    <t>금  액</t>
  </si>
  <si>
    <t>노  무  비</t>
  </si>
  <si>
    <t>경      비</t>
  </si>
  <si>
    <t>합      계</t>
  </si>
  <si>
    <t>비  고</t>
  </si>
  <si>
    <t>공종코드</t>
  </si>
  <si>
    <t>변수</t>
  </si>
  <si>
    <t>상위공종</t>
  </si>
  <si>
    <t>공종구분</t>
  </si>
  <si>
    <t>공종레벨</t>
  </si>
  <si>
    <t>공종소계</t>
  </si>
  <si>
    <t>원가계산서 연결금액</t>
  </si>
  <si>
    <t>품목코드</t>
  </si>
  <si>
    <t>설정</t>
  </si>
  <si>
    <t>일위</t>
  </si>
  <si>
    <t>단산</t>
  </si>
  <si>
    <t>자재</t>
  </si>
  <si>
    <t>손료적용</t>
  </si>
  <si>
    <t>손료저장</t>
  </si>
  <si>
    <t>적용율</t>
  </si>
  <si>
    <t>JUK1</t>
  </si>
  <si>
    <t>JUK2</t>
  </si>
  <si>
    <t>JUK3</t>
  </si>
  <si>
    <t>JUK4</t>
  </si>
  <si>
    <t>JUK5</t>
  </si>
  <si>
    <t>JUK6</t>
  </si>
  <si>
    <t>JUK7</t>
  </si>
  <si>
    <t>JUK8</t>
  </si>
  <si>
    <t>JUK9</t>
  </si>
  <si>
    <t>JUK10</t>
  </si>
  <si>
    <t>JUK11</t>
  </si>
  <si>
    <t>JUK12</t>
  </si>
  <si>
    <t>JUK13</t>
  </si>
  <si>
    <t>JUK14</t>
  </si>
  <si>
    <t>JUK15</t>
  </si>
  <si>
    <t>JUK16</t>
  </si>
  <si>
    <t>JUK17</t>
  </si>
  <si>
    <t>JUK18</t>
  </si>
  <si>
    <t>JUK19</t>
  </si>
  <si>
    <t>JUK20</t>
  </si>
  <si>
    <t>자재구분</t>
  </si>
  <si>
    <t>공종+자재</t>
  </si>
  <si>
    <t>고유번호</t>
  </si>
  <si>
    <t>01  경기문화재단 임학임산학관 리모델링 설계용역 통신공사</t>
  </si>
  <si>
    <t/>
  </si>
  <si>
    <t>01</t>
  </si>
  <si>
    <t>0101  통신공사</t>
  </si>
  <si>
    <t>0101</t>
  </si>
  <si>
    <t>010101  정보통신 설비공사</t>
  </si>
  <si>
    <t>010101</t>
  </si>
  <si>
    <t>통신공사</t>
  </si>
  <si>
    <t>전화수구</t>
  </si>
  <si>
    <t>8PIN 모듈라잭 2구</t>
  </si>
  <si>
    <t>개</t>
  </si>
  <si>
    <t>호표 62</t>
  </si>
  <si>
    <t>51CE02D299DC7FFD0A440D0A78840D</t>
  </si>
  <si>
    <t>T</t>
  </si>
  <si>
    <t>F</t>
  </si>
  <si>
    <t>01010151CE02D299DC7FFD0A440D0A78840D</t>
  </si>
  <si>
    <t>UTP 케이블 성단품</t>
  </si>
  <si>
    <t>4P</t>
  </si>
  <si>
    <t>개소</t>
  </si>
  <si>
    <t>호표 60</t>
  </si>
  <si>
    <t>51CE02D299DC7FFD0A448109501698</t>
  </si>
  <si>
    <t>01010151CE02D299DC7FFD0A448109501698</t>
  </si>
  <si>
    <t>전선관지지행거(단독)</t>
  </si>
  <si>
    <t>16 C</t>
  </si>
  <si>
    <t>호표 7</t>
  </si>
  <si>
    <t>51CE02D2B983ACFD4B4247052ECC2F</t>
  </si>
  <si>
    <t>01010151CE02D2B983ACFD4B4247052ECC2F</t>
  </si>
  <si>
    <t>22 C</t>
  </si>
  <si>
    <t>호표 8</t>
  </si>
  <si>
    <t>51CE02D2B983ACFD4B4247052ECFE4</t>
  </si>
  <si>
    <t>01010151CE02D2B983ACFD4B4247052ECFE4</t>
  </si>
  <si>
    <t>전선관지지행거(천정)</t>
  </si>
  <si>
    <t>W:300</t>
  </si>
  <si>
    <t>호표 9</t>
  </si>
  <si>
    <t>51CE02D2B983ACFD4B427C092FF768</t>
  </si>
  <si>
    <t>01010151CE02D2B983ACFD4B427C092FF768</t>
  </si>
  <si>
    <t>관로구방수</t>
  </si>
  <si>
    <t>ø30</t>
  </si>
  <si>
    <t>호표 14</t>
  </si>
  <si>
    <t>51CE02D2B9870723804A230B7EE315</t>
  </si>
  <si>
    <t>01010151CE02D2B9870723804A230B7EE315</t>
  </si>
  <si>
    <t>ø80</t>
  </si>
  <si>
    <t>호표 15</t>
  </si>
  <si>
    <t>51CE02D2B9870723804A230B7EE6E0</t>
  </si>
  <si>
    <t>01010151CE02D2B9870723804A230B7EE6E0</t>
  </si>
  <si>
    <t>경고테이프 포설</t>
  </si>
  <si>
    <t>통신용</t>
  </si>
  <si>
    <t>M</t>
  </si>
  <si>
    <t>호표 16</t>
  </si>
  <si>
    <t>51CE02D2B9870723804A3C028F8E40</t>
  </si>
  <si>
    <t>01010151CE02D2B9870723804A3C028F8E40</t>
  </si>
  <si>
    <t>벽 관통 구멍 파기</t>
  </si>
  <si>
    <t>벽두께 25㎝이하</t>
  </si>
  <si>
    <t>호표 45</t>
  </si>
  <si>
    <t>51CE02D299D04EB6FF460400978431</t>
  </si>
  <si>
    <t>01010151CE02D299D04EB6FF460400978431</t>
  </si>
  <si>
    <t>경질비닐PVC전선관-매입</t>
  </si>
  <si>
    <t>HI 28 mm</t>
  </si>
  <si>
    <t>호표 20</t>
  </si>
  <si>
    <t>51CE02D299D53074AB4FF109FF030C</t>
  </si>
  <si>
    <t>01010151CE02D299D53074AB4FF109FF030C</t>
  </si>
  <si>
    <t>HI 70 mm</t>
  </si>
  <si>
    <t>호표 21</t>
  </si>
  <si>
    <t>51CE02D299D53074AB4FF109FF0F3D</t>
  </si>
  <si>
    <t>01010151CE02D299D53074AB4FF109FF0F3D</t>
  </si>
  <si>
    <t>나사없는 전선관</t>
  </si>
  <si>
    <t>E19</t>
  </si>
  <si>
    <t>호표 22</t>
  </si>
  <si>
    <t>51CE02D299D53071D64793013904FF</t>
  </si>
  <si>
    <t>01010151CE02D299D53071D64793013904FF</t>
  </si>
  <si>
    <t>E25</t>
  </si>
  <si>
    <t>호표 23</t>
  </si>
  <si>
    <t>51CE02D299D53071D64793013907B3</t>
  </si>
  <si>
    <t>01010151CE02D299D53071D64793013907B3</t>
  </si>
  <si>
    <t>E31</t>
  </si>
  <si>
    <t>호표 24</t>
  </si>
  <si>
    <t>51CE02D299D53071D64793013906AC</t>
  </si>
  <si>
    <t>01010151CE02D299D53071D64793013906AC</t>
  </si>
  <si>
    <t>E75</t>
  </si>
  <si>
    <t>호표 25</t>
  </si>
  <si>
    <t>51CE02D299D53071D6479301390231</t>
  </si>
  <si>
    <t>01010151CE02D299D53071D6479301390231</t>
  </si>
  <si>
    <t>UTP 케이블</t>
  </si>
  <si>
    <t>UTP Cat.5e, 4P</t>
  </si>
  <si>
    <t>m</t>
  </si>
  <si>
    <t>호표 28</t>
  </si>
  <si>
    <t>51CE02D299D6D7BF2B4C5705BF4EC9</t>
  </si>
  <si>
    <t>01010151CE02D299D6D7BF2B4C5705BF4EC9</t>
  </si>
  <si>
    <t>UTP Cat.5e, 25P</t>
  </si>
  <si>
    <t>호표 29</t>
  </si>
  <si>
    <t>51CE02D299D6D7BF2B4C5705BF4D23</t>
  </si>
  <si>
    <t>01010151CE02D299D6D7BF2B4C5705BF4D23</t>
  </si>
  <si>
    <t>UTP 케이블 성단품(CAT.5e)</t>
  </si>
  <si>
    <t>25P</t>
  </si>
  <si>
    <t>호표 61</t>
  </si>
  <si>
    <t>51CE02D299DC7FFD0A4481095014EA</t>
  </si>
  <si>
    <t>01010151CE02D299DC7FFD0A4481095014EA</t>
  </si>
  <si>
    <t>F/O CABLE(SM)</t>
  </si>
  <si>
    <t>8C</t>
  </si>
  <si>
    <t>호표 37</t>
  </si>
  <si>
    <t>51CE02D299D04EB203410F05F1A50B</t>
  </si>
  <si>
    <t>01010151CE02D299D04EB203410F05F1A50B</t>
  </si>
  <si>
    <t>광케이블 성단품</t>
  </si>
  <si>
    <t>코어</t>
  </si>
  <si>
    <t>호표 38</t>
  </si>
  <si>
    <t>51CE02D299D04EB203410F05F7CB3B</t>
  </si>
  <si>
    <t>01010151CE02D299D04EB203410F05F7CB3B</t>
  </si>
  <si>
    <t>아우트렛박스-매입</t>
  </si>
  <si>
    <t>중형4각 54㎜</t>
  </si>
  <si>
    <t>호표 41</t>
  </si>
  <si>
    <t>51CE02D299D04EB6FE45A705E93D81</t>
  </si>
  <si>
    <t>01010151CE02D299D04EB6FE45A705E93D81</t>
  </si>
  <si>
    <t>스위치박스-매입</t>
  </si>
  <si>
    <t>1 개용 54 mm</t>
  </si>
  <si>
    <t>호표 42</t>
  </si>
  <si>
    <t>51CE02D299D04EB6FE45A705E82F60</t>
  </si>
  <si>
    <t>01010151CE02D299D04EB6FE45A705E82F60</t>
  </si>
  <si>
    <t>풀박스(통신)</t>
  </si>
  <si>
    <t>400×400×300</t>
  </si>
  <si>
    <t>호표 44</t>
  </si>
  <si>
    <t>51CE02D299D04EB6FE45DC09E19A14</t>
  </si>
  <si>
    <t>01010151CE02D299D04EB6FE45DC09E19A14</t>
  </si>
  <si>
    <t>난연성 비닐절연 접지용전선(통신)</t>
  </si>
  <si>
    <t>0.6/1kV F-GV  6㎟</t>
  </si>
  <si>
    <t>호표 30</t>
  </si>
  <si>
    <t>51CE02D299D6D7BBB04FA3061AA893</t>
  </si>
  <si>
    <t>01010151CE02D299D6D7BBB04FA3061AA893</t>
  </si>
  <si>
    <t>강재전선관용부품</t>
  </si>
  <si>
    <t>파이프크램프, 28C</t>
  </si>
  <si>
    <t>56ACD282C96AF28FE74AE409CC760AF7BD7705</t>
  </si>
  <si>
    <t>01010156ACD282C96AF28FE74AE409CC760AF7BD7705</t>
  </si>
  <si>
    <t>파이프크램프, 70C</t>
  </si>
  <si>
    <t>56ACD282C96AF28FE74AE409CC760AF7BD70D4</t>
  </si>
  <si>
    <t>01010156ACD282C96AF28FE74AE409CC760AF7BD70D4</t>
  </si>
  <si>
    <t>나사없는전선관부품</t>
  </si>
  <si>
    <t>노말밴드, E31</t>
  </si>
  <si>
    <t>56ACD282C96AF28FE74AE40AD240176663C226</t>
  </si>
  <si>
    <t>01010156ACD282C96AF28FE74AE40AD240176663C226</t>
  </si>
  <si>
    <t>노말밴드, E75</t>
  </si>
  <si>
    <t>56ACD282C96AF28FE74AE40AD240176663C22A</t>
  </si>
  <si>
    <t>01010156ACD282C96AF28FE74AE40AD240176663C22A</t>
  </si>
  <si>
    <t>나사없는전선관 커플링</t>
  </si>
  <si>
    <t>원터치이음쇠, 커플링, 19mm</t>
  </si>
  <si>
    <t>56ACD282C96AF28FE74AE40AD24017693B1ED9</t>
  </si>
  <si>
    <t>01010156ACD282C96AF28FE74AE40AD24017693B1ED9</t>
  </si>
  <si>
    <t>원터치이음쇠, 커플링, 25mm</t>
  </si>
  <si>
    <t>56ACD282C96AF28FE74AE40AD24017693B1D32</t>
  </si>
  <si>
    <t>01010156ACD282C96AF28FE74AE40AD24017693B1D32</t>
  </si>
  <si>
    <t>원터치이음쇠, 커플링, 31mm</t>
  </si>
  <si>
    <t>56ACD282C96AF28FE74AE40AD24017693B1C2B</t>
  </si>
  <si>
    <t>01010156ACD282C96AF28FE74AE40AD24017693B1C2B</t>
  </si>
  <si>
    <t>원터치이음쇠, 커플링, 75mm</t>
  </si>
  <si>
    <t>56ACD282C96AF28FE74AE40AD24017693B18B0</t>
  </si>
  <si>
    <t>01010156ACD282C96AF28FE74AE40AD24017693B18B0</t>
  </si>
  <si>
    <t>나사없는전선관 커넥터</t>
  </si>
  <si>
    <t>원터치이음쇠, 커넥터, 19mm</t>
  </si>
  <si>
    <t>56ACD282C96AF28FE74AE40AD24017693A791C</t>
  </si>
  <si>
    <t>01010156ACD282C96AF28FE74AE40AD24017693A791C</t>
  </si>
  <si>
    <t>원터치이음쇠, 커넥터, 25mm</t>
  </si>
  <si>
    <t>56ACD282C96AF28FE74AE40AD24017693A7A23</t>
  </si>
  <si>
    <t>01010156ACD282C96AF28FE74AE40AD24017693A7A23</t>
  </si>
  <si>
    <t>원터치이음쇠, 커넥터, 31mm</t>
  </si>
  <si>
    <t>56ACD282C96AF28FE74AE40AD24017693A7BCA</t>
  </si>
  <si>
    <t>01010156ACD282C96AF28FE74AE40AD24017693A7BCA</t>
  </si>
  <si>
    <t>원터치이음쇠, 커넥터, 75mm</t>
  </si>
  <si>
    <t>56ACD282C96AF28FE74AE40AD24017693A7FA5</t>
  </si>
  <si>
    <t>01010156ACD282C96AF28FE74AE40AD24017693A7FA5</t>
  </si>
  <si>
    <t>터파기(기계 8:2)</t>
  </si>
  <si>
    <t>보통토사. 백호 80%+인력 20%</t>
  </si>
  <si>
    <t>㎥</t>
  </si>
  <si>
    <t>호표 3</t>
  </si>
  <si>
    <t>518482C2D9B70E11964CB3022697CC</t>
  </si>
  <si>
    <t>010101518482C2D9B70E11964CB3022697CC</t>
  </si>
  <si>
    <t>되메우고 다지기(백호+래머)</t>
  </si>
  <si>
    <t>토사, T=30cm (백호 80%+인력 20%)</t>
  </si>
  <si>
    <t>M3</t>
  </si>
  <si>
    <t>호표 5</t>
  </si>
  <si>
    <t>518482C2B9897302A0424C00BA9D8E</t>
  </si>
  <si>
    <t>010101518482C2B9897302A0424C00BA9D8E</t>
  </si>
  <si>
    <t>모래깔기지정</t>
  </si>
  <si>
    <t>인력</t>
  </si>
  <si>
    <t>호표 6</t>
  </si>
  <si>
    <t>51849232495123FCD149DB00BCF257</t>
  </si>
  <si>
    <t>01010151849232495123FCD149DB00BCF257</t>
  </si>
  <si>
    <t>IDF-1</t>
  </si>
  <si>
    <t>V:225P/225P, D:8C/12P, FDF:8C*2</t>
  </si>
  <si>
    <t>면</t>
  </si>
  <si>
    <t>503592D2D9B3DAFDCD46680CF8249ACF44FBB8</t>
  </si>
  <si>
    <t>010101503592D2D9B3DAFDCD46680CF8249ACF44FBB8</t>
  </si>
  <si>
    <t>IDF-2</t>
  </si>
  <si>
    <t>V:75P/75P, D:8C/14P</t>
  </si>
  <si>
    <t>503592D2D9B3DAFDCD46680CF8249ACF44FBBF</t>
  </si>
  <si>
    <t>010101503592D2D9B3DAFDCD46680CF8249ACF44FBBF</t>
  </si>
  <si>
    <t>IDF-3</t>
  </si>
  <si>
    <t>503592D2D9B3DAFDCD46680CF8249ACF44FBBE</t>
  </si>
  <si>
    <t>010101503592D2D9B3DAFDCD46680CF8249ACF44FBBE</t>
  </si>
  <si>
    <t>[ 합           계 ]</t>
  </si>
  <si>
    <t>TOTAL</t>
  </si>
  <si>
    <t>010102  CATV 설비공사</t>
  </si>
  <si>
    <t>010102</t>
  </si>
  <si>
    <t>01010251CE02D2B983ACFD4B4247052ECC2F</t>
  </si>
  <si>
    <t>01010251CE02D2B9870723804A230B7EE315</t>
  </si>
  <si>
    <t>01010251CE02D299D53074AB4FF109FF030C</t>
  </si>
  <si>
    <t>01010251CE02D299D53071D64793013904FF</t>
  </si>
  <si>
    <t>01010251CE02D299D53071D64793013906AC</t>
  </si>
  <si>
    <t>고발포 동축케이블</t>
  </si>
  <si>
    <t>5C-HFBT(삼중차폐)</t>
  </si>
  <si>
    <t>호표 46</t>
  </si>
  <si>
    <t>51CE02D299D27C4D154DD80845714C</t>
  </si>
  <si>
    <t>01010251CE02D299D27C4D154DD80845714C</t>
  </si>
  <si>
    <t>7C-HFBT(삼중차폐)</t>
  </si>
  <si>
    <t>호표 47</t>
  </si>
  <si>
    <t>51CE02D299D27C4D154DD808457252</t>
  </si>
  <si>
    <t>01010251CE02D299D27C4D154DD808457252</t>
  </si>
  <si>
    <t>HFBT 케이블 커넥터</t>
  </si>
  <si>
    <t>5C 용</t>
  </si>
  <si>
    <t>호표 48</t>
  </si>
  <si>
    <t>51CE02D299D27C4D154DD8084194CE</t>
  </si>
  <si>
    <t>01010251CE02D299D27C4D154DD8084194CE</t>
  </si>
  <si>
    <t>7C 용</t>
  </si>
  <si>
    <t>호표 49</t>
  </si>
  <si>
    <t>51CE02D299D27C4D154DD808419782</t>
  </si>
  <si>
    <t>01010251CE02D299D27C4D154DD808419782</t>
  </si>
  <si>
    <t>01010251CE02D299D04EB6FE45A705E93D81</t>
  </si>
  <si>
    <t>01010251CE02D299D04EB6FE45A705E82F60</t>
  </si>
  <si>
    <t>01010251CE02D299D6D7BBB04FA3061AA893</t>
  </si>
  <si>
    <t>CATV증폭기</t>
  </si>
  <si>
    <t>양방향, 옥내용</t>
  </si>
  <si>
    <t>대</t>
  </si>
  <si>
    <t>호표 55</t>
  </si>
  <si>
    <t>51CE02D299D27C4D154DD804EADE37</t>
  </si>
  <si>
    <t>01010251CE02D299D27C4D154DD804EADE37</t>
  </si>
  <si>
    <t>MATV증폭기</t>
  </si>
  <si>
    <t>옥내용</t>
  </si>
  <si>
    <t>호표 56</t>
  </si>
  <si>
    <t>51CE02D299D27C4D154DD804EAD9B5</t>
  </si>
  <si>
    <t>01010251CE02D299D27C4D154DD804EAD9B5</t>
  </si>
  <si>
    <t>분기기</t>
  </si>
  <si>
    <t>1분기기</t>
  </si>
  <si>
    <t>호표 50</t>
  </si>
  <si>
    <t>51CE02D299D27C4D154DD80B1AF4C0</t>
  </si>
  <si>
    <t>01010251CE02D299D27C4D154DD80B1AF4C0</t>
  </si>
  <si>
    <t>분배기</t>
  </si>
  <si>
    <t>2분배기</t>
  </si>
  <si>
    <t>호표 51</t>
  </si>
  <si>
    <t>51CE02D299D27C4D154DD80B1B9E1F</t>
  </si>
  <si>
    <t>01010251CE02D299D27C4D154DD80B1B9E1F</t>
  </si>
  <si>
    <t>6분배기</t>
  </si>
  <si>
    <t>호표 52</t>
  </si>
  <si>
    <t>51CE02D299D27C4D154DD80B1B9AA4</t>
  </si>
  <si>
    <t>01010251CE02D299D27C4D154DD80B1B9AA4</t>
  </si>
  <si>
    <t>8분배기</t>
  </si>
  <si>
    <t>호표 53</t>
  </si>
  <si>
    <t>51CE02D299D27C4D154DD80B1B941B</t>
  </si>
  <si>
    <t>01010251CE02D299D27C4D154DD80B1B941B</t>
  </si>
  <si>
    <t>TV 분배기함</t>
  </si>
  <si>
    <t>분배기함, 600*700mm, STS문</t>
  </si>
  <si>
    <t>호표 54</t>
  </si>
  <si>
    <t>51CE02D299D27C4D154DD80A7266FB</t>
  </si>
  <si>
    <t>01010251CE02D299D27C4D154DD80A7266FB</t>
  </si>
  <si>
    <t>쌍방향 유니트</t>
  </si>
  <si>
    <t>TV 유니트</t>
  </si>
  <si>
    <t>호표 57</t>
  </si>
  <si>
    <t>51CE02D299D27C4D154DD804EC8C93</t>
  </si>
  <si>
    <t>01010251CE02D299D27C4D154DD804EC8C93</t>
  </si>
  <si>
    <t>01010256ACD282C96AF28FE74AE409CC760AF7BD7705</t>
  </si>
  <si>
    <t>01010256ACD282C96AF28FE74AE40AD240176663C226</t>
  </si>
  <si>
    <t>01010256ACD282C96AF28FE74AE40AD24017693B1ED9</t>
  </si>
  <si>
    <t>01010256ACD282C96AF28FE74AE40AD24017693B1C2B</t>
  </si>
  <si>
    <t>01010256ACD282C96AF28FE74AE40AD24017693A791C</t>
  </si>
  <si>
    <t>01010256ACD282C96AF28FE74AE40AD24017693A7BCA</t>
  </si>
  <si>
    <t>010103  CCTV 설비공사</t>
  </si>
  <si>
    <t>010103</t>
  </si>
  <si>
    <t>01010351CE02D2B983ACFD4B4247052ECC2F</t>
  </si>
  <si>
    <t>01010351CE02D2B983ACFD4B4247052ECFE4</t>
  </si>
  <si>
    <t>01010351CE02D2B9870723804A230B7EE315</t>
  </si>
  <si>
    <t>01010351CE02D299D53074AB4FF109FF030C</t>
  </si>
  <si>
    <t>01010351CE02D299D53071D64793013904FF</t>
  </si>
  <si>
    <t>01010351CE02D299D53071D64793013907B3</t>
  </si>
  <si>
    <t>01010351CE02D299D53071D64793013906AC</t>
  </si>
  <si>
    <t>1종금속제가요전선관-노출</t>
  </si>
  <si>
    <t>고장력방수, 16mm</t>
  </si>
  <si>
    <t>호표 26</t>
  </si>
  <si>
    <t>51CE02D299D53070304D4D02F79516</t>
  </si>
  <si>
    <t>01010351CE02D299D53070304D4D02F79516</t>
  </si>
  <si>
    <t>고장력비방수, 16 mm</t>
  </si>
  <si>
    <t>호표 27</t>
  </si>
  <si>
    <t>51CE02D299D53070304D4D02F5E7BB</t>
  </si>
  <si>
    <t>01010351CE02D299D53070304D4D02F5E7BB</t>
  </si>
  <si>
    <t>01010351CE02D299D6D7BF2B4C5705BF4EC9</t>
  </si>
  <si>
    <t>4C</t>
  </si>
  <si>
    <t>호표 36</t>
  </si>
  <si>
    <t>51CE02D299D04EB203410F05F1A35E</t>
  </si>
  <si>
    <t>01010351CE02D299D04EB203410F05F1A35E</t>
  </si>
  <si>
    <t>01010351CE02D299D04EB203410F05F7CB3B</t>
  </si>
  <si>
    <t>01010351CE02D299D04EB6FE45A705E93D81</t>
  </si>
  <si>
    <t>200×200×150</t>
  </si>
  <si>
    <t>호표 43</t>
  </si>
  <si>
    <t>51CE02D299D04EB6FE45DC09E2A22C</t>
  </si>
  <si>
    <t>01010351CE02D299D04EB6FE45DC09E2A22C</t>
  </si>
  <si>
    <t>1종금속제가요전선관</t>
  </si>
  <si>
    <t>박스커넥터-비닐, 16mm, 방수</t>
  </si>
  <si>
    <t>56ACD282C96AF28FE74A0E089AF91AD03A0BB0</t>
  </si>
  <si>
    <t>01010356ACD282C96AF28FE74A0E089AF91AD03A0BB0</t>
  </si>
  <si>
    <t>박스커넥터, 16mm, 비방수</t>
  </si>
  <si>
    <t>56ACD282C96AF28FE74A0E089AF91AD03A0C59</t>
  </si>
  <si>
    <t>01010356ACD282C96AF28FE74A0E089AF91AD03A0C59</t>
  </si>
  <si>
    <t>01010356ACD282C96AF28FE74AE409CC760AF7BD7705</t>
  </si>
  <si>
    <t>01010356ACD282C96AF28FE74AE40AD240176663C226</t>
  </si>
  <si>
    <t>01010356ACD282C96AF28FE74AE40AD24017693B1ED9</t>
  </si>
  <si>
    <t>01010356ACD282C96AF28FE74AE40AD24017693B1D32</t>
  </si>
  <si>
    <t>01010356ACD282C96AF28FE74AE40AD24017693B1C2B</t>
  </si>
  <si>
    <t>01010356ACD282C96AF28FE74AE40AD24017693A791C</t>
  </si>
  <si>
    <t>01010356ACD282C96AF28FE74AE40AD24017693A7A23</t>
  </si>
  <si>
    <t>01010356ACD282C96AF28FE74AE40AD24017693A7BCA</t>
  </si>
  <si>
    <t>돔카메라</t>
  </si>
  <si>
    <t>EA</t>
  </si>
  <si>
    <t>503592D2D9B3DAFDCD46680CF8249ACF44FA96</t>
  </si>
  <si>
    <t>010103503592D2D9B3DAFDCD46680CF8249ACF44FA96</t>
  </si>
  <si>
    <t>실외 IP Bullet 카메라</t>
  </si>
  <si>
    <t>503592D2D9B3DAFDCD46680CF8249ACF44FA97</t>
  </si>
  <si>
    <t>010103503592D2D9B3DAFDCD46680CF8249ACF44FA97</t>
  </si>
  <si>
    <t>NVR</t>
  </si>
  <si>
    <t>503592D2D9B3DAFDCD46680CF8249ACF44FA90</t>
  </si>
  <si>
    <t>010103503592D2D9B3DAFDCD46680CF8249ACF44FA90</t>
  </si>
  <si>
    <t>CCTV RACK</t>
  </si>
  <si>
    <t>식</t>
  </si>
  <si>
    <t>503592D2D9B3DAFDCD46680CF8249ACF44FA91</t>
  </si>
  <si>
    <t>010103503592D2D9B3DAFDCD46680CF8249ACF44FA91</t>
  </si>
  <si>
    <t>010104  방송 설비공사</t>
  </si>
  <si>
    <t>010104</t>
  </si>
  <si>
    <t>01010451CE02D2B983ACFD4B4247052ECC2F</t>
  </si>
  <si>
    <t>저독성난연케이블</t>
  </si>
  <si>
    <t>HFIX, 1.38㎜</t>
  </si>
  <si>
    <t>호표 10</t>
  </si>
  <si>
    <t>51CE02D2B980D817BC4AA70E91082F</t>
  </si>
  <si>
    <t>01010451CE02D2B980D817BC4AA70E91082F</t>
  </si>
  <si>
    <t>0.6/1kV 내열 케이블(F-FR-3)</t>
  </si>
  <si>
    <t>8C 1.5㎟</t>
  </si>
  <si>
    <t>호표 11</t>
  </si>
  <si>
    <t>51CE02D2B981FE1EF0400E037B28A7</t>
  </si>
  <si>
    <t>01010451CE02D2B981FE1EF0400E037B28A7</t>
  </si>
  <si>
    <t>01010451CE02D2B9870723804A230B7EE315</t>
  </si>
  <si>
    <t>01010451CE02D299D04EB6FF460400978431</t>
  </si>
  <si>
    <t>HI 16 mm</t>
  </si>
  <si>
    <t>호표 19</t>
  </si>
  <si>
    <t>51CE02D299D53074AB4FF109FF0539</t>
  </si>
  <si>
    <t>01010451CE02D299D53074AB4FF109FF0539</t>
  </si>
  <si>
    <t>01010451CE02D299D53071D64793013904FF</t>
  </si>
  <si>
    <t>01010451CE02D299D53070304D4D02F5E7BB</t>
  </si>
  <si>
    <t>01010451CE02D299D6D7BF2B4C5705BF4EC9</t>
  </si>
  <si>
    <t>구내단자함</t>
  </si>
  <si>
    <t>중간단자함, 10 회선, SUS</t>
  </si>
  <si>
    <t>호표 40</t>
  </si>
  <si>
    <t>51CE02D299D04EB6FE45B10B4C1591</t>
  </si>
  <si>
    <t>01010451CE02D299D04EB6FE45B10B4C1591</t>
  </si>
  <si>
    <t>01010451CE02D299D04EB6FE45A705E93D81</t>
  </si>
  <si>
    <t>01010451CE02D299D04EB6FE45A705E82F60</t>
  </si>
  <si>
    <t>01010451CE02D299D04EB6FE45DC09E2A22C</t>
  </si>
  <si>
    <t>스피커(원형)</t>
  </si>
  <si>
    <t>PA용스피커, Ceiling형, 3W</t>
  </si>
  <si>
    <t>호표 58</t>
  </si>
  <si>
    <t>51CE02D299D27C4D154D5B078E9307</t>
  </si>
  <si>
    <t>01010451CE02D299D27C4D154D5B078E9307</t>
  </si>
  <si>
    <t>박스용 석고판 구멍따기</t>
  </si>
  <si>
    <t>스피커용(천정)</t>
  </si>
  <si>
    <t>호표 17</t>
  </si>
  <si>
    <t>51CE02D2B98BE2B6954D4A003B052D</t>
  </si>
  <si>
    <t>01010451CE02D2B98BE2B6954D4A003B052D</t>
  </si>
  <si>
    <t>통신용 감쇠기</t>
  </si>
  <si>
    <t>ATT, 3단</t>
  </si>
  <si>
    <t>호표 59</t>
  </si>
  <si>
    <t>51CE02D299D27C4D154D5B020DBC24</t>
  </si>
  <si>
    <t>01010451CE02D299D27C4D154D5B020DBC24</t>
  </si>
  <si>
    <t>01010456ACD282C96AF28FE74A0E089AF91AD03A0C59</t>
  </si>
  <si>
    <t>01010456ACD282C96AF28FE74AE40AD24017693B1ED9</t>
  </si>
  <si>
    <t>01010456ACD282C96AF28FE74AE40AD24017693A791C</t>
  </si>
  <si>
    <t>MAIN AMP(RACK TYPE)</t>
  </si>
  <si>
    <t>240W</t>
  </si>
  <si>
    <t>SET</t>
  </si>
  <si>
    <t>503592D2D9B3DAFDCD46680CF8249ACF44FBB3</t>
  </si>
  <si>
    <t>010104503592D2D9B3DAFDCD46680CF8249ACF44FBB3</t>
  </si>
  <si>
    <t>010105  CABLE TRAY 설치공사</t>
  </si>
  <si>
    <t>010105</t>
  </si>
  <si>
    <t>케이블트레이 행거</t>
  </si>
  <si>
    <t>W:200</t>
  </si>
  <si>
    <t>호표 12</t>
  </si>
  <si>
    <t>51CE02D2B98660BD2B499B031C336F</t>
  </si>
  <si>
    <t>01010551CE02D2B98660BD2B499B031C336F</t>
  </si>
  <si>
    <t>EPS SUPPORT</t>
  </si>
  <si>
    <t xml:space="preserve"> W200</t>
  </si>
  <si>
    <t>호표 13</t>
  </si>
  <si>
    <t>51CE02D2B98660BD2B499B05CEC9E1</t>
  </si>
  <si>
    <t>01010551CE02D2B98660BD2B499B05CEC9E1</t>
  </si>
  <si>
    <t>ST'L 케이블트레이-Straight</t>
  </si>
  <si>
    <t>200*100*t2.3mm</t>
  </si>
  <si>
    <t>호표 32</t>
  </si>
  <si>
    <t>51CE02D299D7FE49554A34096F7898</t>
  </si>
  <si>
    <t>01010551CE02D299D7FE49554A34096F7898</t>
  </si>
  <si>
    <t>케이블트레이 COVER</t>
  </si>
  <si>
    <t>W:200*100h*2.3t</t>
  </si>
  <si>
    <t>호표 33</t>
  </si>
  <si>
    <t>51CE02D299D7FE49554A3408497E1D</t>
  </si>
  <si>
    <t>01010551CE02D299D7FE49554A3408497E1D</t>
  </si>
  <si>
    <t>케이블트레이부속품</t>
  </si>
  <si>
    <t>Horizontal elbow, 스틸, 200×100×t2.3mm</t>
  </si>
  <si>
    <t>호표 34</t>
  </si>
  <si>
    <t>51CE02D299D04EB203413B00E674EE</t>
  </si>
  <si>
    <t>01010551CE02D299D04EB203413B00E674EE</t>
  </si>
  <si>
    <t>Horizontal cross,  스틸, 200×100×t2.3mm</t>
  </si>
  <si>
    <t>호표 35</t>
  </si>
  <si>
    <t>51CE02D299D04EB203413B00E67075</t>
  </si>
  <si>
    <t>01010551CE02D299D04EB203413B00E67075</t>
  </si>
  <si>
    <t>TRAY설치용 구멍뚫기</t>
  </si>
  <si>
    <t>W300 H200</t>
  </si>
  <si>
    <t>호표 39</t>
  </si>
  <si>
    <t>51CE02D299D04EB0544ACD09ECC190</t>
  </si>
  <si>
    <t>01010551CE02D299D04EB0544ACD09ECC190</t>
  </si>
  <si>
    <t>내화충전 실리콘 RTV폰</t>
  </si>
  <si>
    <t>트레이</t>
  </si>
  <si>
    <t>kg</t>
  </si>
  <si>
    <t>호표 18</t>
  </si>
  <si>
    <t>51CE02D289CA63EF74417E00FE7B21</t>
  </si>
  <si>
    <t>01010551CE02D289CA63EF74417E00FE7B21</t>
  </si>
  <si>
    <t>방화구획</t>
  </si>
  <si>
    <t>W300 x H200</t>
  </si>
  <si>
    <t>56F462E2E90100C2874C110C7960059E0E5A44</t>
  </si>
  <si>
    <t>01010556F462E2E90100C2874C110C7960059E0E5A44</t>
  </si>
  <si>
    <t>0.6/1kV F-GV  35㎟</t>
  </si>
  <si>
    <t>호표 31</t>
  </si>
  <si>
    <t>51CE02D299D6D7BBB04FA3061AAC0E</t>
  </si>
  <si>
    <t>01010551CE02D299D6D7BBB04FA3061AAC0E</t>
  </si>
  <si>
    <t>케이블트레이피팅및액세서리</t>
  </si>
  <si>
    <t>케이블트레이부속품, Joint connector, 아연도, 100*t2.3mm</t>
  </si>
  <si>
    <t>56ACD282C96AF28FE74A3B0C79991018D9E35E</t>
  </si>
  <si>
    <t>01010556ACD282C96AF28FE74A3B0C79991018D9E35E</t>
  </si>
  <si>
    <t>케이블트레이부속품, Shank bolt and nut, 아연도</t>
  </si>
  <si>
    <t>56ACD282C96AF28FE74A3B0C79991018D9E082</t>
  </si>
  <si>
    <t>01010556ACD282C96AF28FE74A3B0C79991018D9E082</t>
  </si>
  <si>
    <t>케이블트레이부속품, Bonding jumper, 38㎟</t>
  </si>
  <si>
    <t>56ACD282C96AF28FE74A3B0C79991018D9E086</t>
  </si>
  <si>
    <t>01010556ACD282C96AF28FE74A3B0C79991018D9E086</t>
  </si>
  <si>
    <t>케이블트레이부속품, Hold down clamp, 아연도</t>
  </si>
  <si>
    <t>56ACD282C96AF28FE74A3B0C79991018D9E087</t>
  </si>
  <si>
    <t>01010556ACD282C96AF28FE74A3B0C79991018D9E087</t>
  </si>
  <si>
    <t>케이블트레이부속품, 찬넬스프링너트, 아연도</t>
  </si>
  <si>
    <t>56ACD282C96AF28FE74A3B0C79991018D9E084</t>
  </si>
  <si>
    <t>01010556ACD282C96AF28FE74A3B0C79991018D9E084</t>
  </si>
  <si>
    <t>010106  통합관제 설비공사</t>
  </si>
  <si>
    <t>010106</t>
  </si>
  <si>
    <t>COD 통신관</t>
  </si>
  <si>
    <t>4공 (28-4)</t>
  </si>
  <si>
    <t>56D9B2C2191C06F16B422A0F4F4437FE1931C0</t>
  </si>
  <si>
    <t>01010656D9B2C2191C06F16B422A0F4F4437FE1931C0</t>
  </si>
  <si>
    <t>CAT.6 4P</t>
  </si>
  <si>
    <t>56D9B2C2191C06F16B422A0F4F4437FE1932E6</t>
  </si>
  <si>
    <t>01010656D9B2C2191C06F16B422A0F4F4437FE1932E6</t>
  </si>
  <si>
    <t>광섬유 케이블 (S/M)</t>
  </si>
  <si>
    <t>8Core</t>
  </si>
  <si>
    <t>56D9B2C2191C06F16B422A0F4F4437FE19338D</t>
  </si>
  <si>
    <t>01010656D9B2C2191C06F16B422A0F4F4437FE19338D</t>
  </si>
  <si>
    <t>통신맨홀(사각수공1호)</t>
  </si>
  <si>
    <t>950*450*700</t>
  </si>
  <si>
    <t>56D9B2C2191C06F16B422A0F4F4437FE193CEA</t>
  </si>
  <si>
    <t>01010656D9B2C2191C06F16B422A0F4F4437FE193CEA</t>
  </si>
  <si>
    <t>통신맨홀(사각수공3호)</t>
  </si>
  <si>
    <t>2000*1000*1400</t>
  </si>
  <si>
    <t>56D9B2C2191C06F16B422A0F4F4437FE193DF1</t>
  </si>
  <si>
    <t>01010656D9B2C2191C06F16B422A0F4F4437FE193DF1</t>
  </si>
  <si>
    <t>경고테이프(통신용)</t>
  </si>
  <si>
    <t>200*250</t>
  </si>
  <si>
    <t>56D9B2C2191C06F16B422A0F4F4437FE1EB587</t>
  </si>
  <si>
    <t>01010656D9B2C2191C06F16B422A0F4F4437FE1EB587</t>
  </si>
  <si>
    <t>100mm</t>
  </si>
  <si>
    <t>56D9B2C2191C06F16B422A0F4F4437FE1EB4E0</t>
  </si>
  <si>
    <t>01010656D9B2C2191C06F16B422A0F4F4437FE1EB4E0</t>
  </si>
  <si>
    <t>터파기 (백호80%+인력20%)</t>
  </si>
  <si>
    <t>보통토사</t>
  </si>
  <si>
    <t>56D9B2C2191C06F16B422A0F4F4437FE1EB7B4</t>
  </si>
  <si>
    <t>01010656D9B2C2191C06F16B422A0F4F4437FE1EB7B4</t>
  </si>
  <si>
    <t>되메우기 (백호80%+인력20%,다짐15cm)</t>
  </si>
  <si>
    <t>56D9B2C2191C06F16B422A0F4F4437FE1EB6AD</t>
  </si>
  <si>
    <t>01010656D9B2C2191C06F16B422A0F4F4437FE1EB6AD</t>
  </si>
  <si>
    <t>포장깨기(0.2㎥)</t>
  </si>
  <si>
    <t>대형브레이커+유압식백호0.2㎥</t>
  </si>
  <si>
    <t>56D9B2C2191C06F16B422A0F4F4437FE1EB12C</t>
  </si>
  <si>
    <t>01010656D9B2C2191C06F16B422A0F4F4437FE1EB12C</t>
  </si>
  <si>
    <t>포장깨기(0.4㎥)</t>
  </si>
  <si>
    <t>대형브레이커+유압식백호0.4㎥</t>
  </si>
  <si>
    <t>56D9B2C2191C06F16B422A0F4F4437FE1EB005</t>
  </si>
  <si>
    <t>01010656D9B2C2191C06F16B422A0F4F4437FE1EB005</t>
  </si>
  <si>
    <t>아스콘 포장</t>
  </si>
  <si>
    <t>56D9B2C2191C06F16B422A0F4F4437FE1EB3D9</t>
  </si>
  <si>
    <t>01010656D9B2C2191C06F16B422A0F4F4437FE1EB3D9</t>
  </si>
  <si>
    <t>모래채우기</t>
  </si>
  <si>
    <t>56D9B2C2191C06F16B422A0F4F4437FE1EB232</t>
  </si>
  <si>
    <t>01010656D9B2C2191C06F16B422A0F4F4437FE1EB232</t>
  </si>
  <si>
    <t>통합관제설비</t>
  </si>
  <si>
    <t>503592D2D9B3DAFDCD46680CF8249ACF44FBBD</t>
  </si>
  <si>
    <t>010106503592D2D9B3DAFDCD46680CF8249ACF44FBBD</t>
  </si>
  <si>
    <t>0102  통신관급</t>
  </si>
  <si>
    <t>0102</t>
  </si>
  <si>
    <t>6</t>
  </si>
  <si>
    <t>010201  관급자설치</t>
  </si>
  <si>
    <t>010201</t>
  </si>
  <si>
    <t>01020101  통합배선</t>
  </si>
  <si>
    <t>01020101</t>
  </si>
  <si>
    <t>통신관급 관급자설치</t>
  </si>
  <si>
    <t>* IDF-1</t>
  </si>
  <si>
    <t>V:225P/225P, FDF:8CORE/13PORT,8CORE x 2</t>
  </si>
  <si>
    <t>56D9B2C2191C06F16B422A0F4F4437FF21CD94</t>
  </si>
  <si>
    <t>0102010156D9B2C2191C06F16B422A0F4F4437FF21CD94</t>
  </si>
  <si>
    <t>RACK</t>
  </si>
  <si>
    <t>1200(H)*600(W)*750(D)</t>
  </si>
  <si>
    <t>56D9B2C2191C06F16B422A0F4F4437FF21CEBB</t>
  </si>
  <si>
    <t>0102010156D9B2C2191C06F16B422A0F4F4437FF21CEBB</t>
  </si>
  <si>
    <t>F,D,F</t>
  </si>
  <si>
    <t>8CORE , SM</t>
  </si>
  <si>
    <t>56D9B2C2191C06F16B422A0F4F4437FF21CF42</t>
  </si>
  <si>
    <t>0102010156D9B2C2191C06F16B422A0F4F4437FF21CF42</t>
  </si>
  <si>
    <t>PIGTAIL</t>
  </si>
  <si>
    <t>1.5M, SM, LC TYPE</t>
  </si>
  <si>
    <t>56D9B2C2191C06F16B422A0F4F4437FF21C813</t>
  </si>
  <si>
    <t>0102010156D9B2C2191C06F16B422A0F4F4437FF21C813</t>
  </si>
  <si>
    <t>F/O PATCH CORD</t>
  </si>
  <si>
    <t>3M, SM, LC TYPE , DUPLEX</t>
  </si>
  <si>
    <t>56D9B2C2191C06F16B422A0F4F4437FF21C939</t>
  </si>
  <si>
    <t>0102010156D9B2C2191C06F16B422A0F4F4437FF21C939</t>
  </si>
  <si>
    <t>PATCH PANEL</t>
  </si>
  <si>
    <t>CAT.5e , 24PORT</t>
  </si>
  <si>
    <t>56D9B2C2191C06F16B422A0F4F4437FF21CAC0</t>
  </si>
  <si>
    <t>0102010156D9B2C2191C06F16B422A0F4F4437FF21CAC0</t>
  </si>
  <si>
    <t>110 BLOCK</t>
  </si>
  <si>
    <t>100P</t>
  </si>
  <si>
    <t>56D9B2C2191C06F16B422A0F4F4437FF21CBE7</t>
  </si>
  <si>
    <t>0102010156D9B2C2191C06F16B422A0F4F4437FF21CBE7</t>
  </si>
  <si>
    <t>110 BLOCK PANEL</t>
  </si>
  <si>
    <t>제작사양(2U)</t>
  </si>
  <si>
    <t>56D9B2C2191C06F16B422A0F4F4437FF21C4B8</t>
  </si>
  <si>
    <t>0102010156D9B2C2191C06F16B422A0F4F4437FF21C4B8</t>
  </si>
  <si>
    <t>CABLE THROUGH</t>
  </si>
  <si>
    <t>2U</t>
  </si>
  <si>
    <t>56D9B2C2191C06F16B422A0F4F4437FF21C55E</t>
  </si>
  <si>
    <t>0102010156D9B2C2191C06F16B422A0F4F4437FF21C55E</t>
  </si>
  <si>
    <t>ENTRY PANEL</t>
  </si>
  <si>
    <t>1U , 4HOLE</t>
  </si>
  <si>
    <t>56D9B2C2191C06F16B422A0F4F4437FF202544</t>
  </si>
  <si>
    <t>0102010156D9B2C2191C06F16B422A0F4F4437FF202544</t>
  </si>
  <si>
    <t>PATCH CORD</t>
  </si>
  <si>
    <t>3M(CAT.5e)</t>
  </si>
  <si>
    <t>56D9B2C2191C06F16B422A0F4F4437FF2024BE</t>
  </si>
  <si>
    <t>0102010156D9B2C2191C06F16B422A0F4F4437FF2024BE</t>
  </si>
  <si>
    <t>SWITCHING HUB</t>
  </si>
  <si>
    <t>FO/2PORT , 24port</t>
  </si>
  <si>
    <t>56D9B2C2191C06F16B422A0F4F4437FF202772</t>
  </si>
  <si>
    <t>0102010156D9B2C2191C06F16B422A0F4F4437FF202772</t>
  </si>
  <si>
    <t>* IDF-2F</t>
  </si>
  <si>
    <t xml:space="preserve"> V:75P/75P, FDF:8CORE/14PORT</t>
  </si>
  <si>
    <t>56D9B2C2191C06F16B422A0F4F4437FF23FE64</t>
  </si>
  <si>
    <t>0102010156D9B2C2191C06F16B422A0F4F4437FF23FE64</t>
  </si>
  <si>
    <t xml:space="preserve"> EA</t>
  </si>
  <si>
    <t>56D9B2C2191C06F16B422A0F4F4437FF23FF0B</t>
  </si>
  <si>
    <t>0102010156D9B2C2191C06F16B422A0F4F4437FF23FF0B</t>
  </si>
  <si>
    <t>56D9B2C2191C06F16B422A0F4F4437FF23FCB6</t>
  </si>
  <si>
    <t>0102010156D9B2C2191C06F16B422A0F4F4437FF23FCB6</t>
  </si>
  <si>
    <t>56D9B2C2191C06F16B422A0F4F4437FF23FD5D</t>
  </si>
  <si>
    <t>0102010156D9B2C2191C06F16B422A0F4F4437FF23FD5D</t>
  </si>
  <si>
    <t>56D9B2C2191C06F16B422A0F4F4437FF23F2B3</t>
  </si>
  <si>
    <t>0102010156D9B2C2191C06F16B422A0F4F4437FF23F2B3</t>
  </si>
  <si>
    <t>56D9B2C2191C06F16B422A0F4F4437FF23F35A</t>
  </si>
  <si>
    <t>0102010156D9B2C2191C06F16B422A0F4F4437FF23F35A</t>
  </si>
  <si>
    <t>56D9B2C2191C06F16B422A0F4F4437FF22D3FF</t>
  </si>
  <si>
    <t>0102010156D9B2C2191C06F16B422A0F4F4437FF22D3FF</t>
  </si>
  <si>
    <t>56D9B2C2191C06F16B422A0F4F4437FF22D2D9</t>
  </si>
  <si>
    <t>0102010156D9B2C2191C06F16B422A0F4F4437FF22D2D9</t>
  </si>
  <si>
    <t>56D9B2C2191C06F16B422A0F4F4437FF22D132</t>
  </si>
  <si>
    <t>0102010156D9B2C2191C06F16B422A0F4F4437FF22D132</t>
  </si>
  <si>
    <t>56D9B2C2191C06F16B422A0F4F4437FF22D02B</t>
  </si>
  <si>
    <t>0102010156D9B2C2191C06F16B422A0F4F4437FF22D02B</t>
  </si>
  <si>
    <t>56D9B2C2191C06F16B422A0F4F4437FF22D75A</t>
  </si>
  <si>
    <t>0102010156D9B2C2191C06F16B422A0F4F4437FF22D75A</t>
  </si>
  <si>
    <t>56D9B2C2191C06F16B422A0F4F4437FF22D6B4</t>
  </si>
  <si>
    <t>0102010156D9B2C2191C06F16B422A0F4F4437FF22D6B4</t>
  </si>
  <si>
    <t>* IDF-3F</t>
  </si>
  <si>
    <t>56D9B2C2191C06F16B422A0F4F4437FF25A02F</t>
  </si>
  <si>
    <t>0102010156D9B2C2191C06F16B422A0F4F4437FF25A02F</t>
  </si>
  <si>
    <t>56D9B2C2191C06F16B422A0F4F4437FF25AF94</t>
  </si>
  <si>
    <t>0102010156D9B2C2191C06F16B422A0F4F4437FF25AF94</t>
  </si>
  <si>
    <t>56D9B2C2191C06F16B422A0F4F4437FF25AE8D</t>
  </si>
  <si>
    <t>0102010156D9B2C2191C06F16B422A0F4F4437FF25AE8D</t>
  </si>
  <si>
    <t>56D9B2C2191C06F16B422A0F4F4437FF2480B4</t>
  </si>
  <si>
    <t>0102010156D9B2C2191C06F16B422A0F4F4437FF2480B4</t>
  </si>
  <si>
    <t>56D9B2C2191C06F16B422A0F4F4437FF24815B</t>
  </si>
  <si>
    <t>0102010156D9B2C2191C06F16B422A0F4F4437FF24815B</t>
  </si>
  <si>
    <t>56D9B2C2191C06F16B422A0F4F4437FF248262</t>
  </si>
  <si>
    <t>0102010156D9B2C2191C06F16B422A0F4F4437FF248262</t>
  </si>
  <si>
    <t>56D9B2C2191C06F16B422A0F4F4437FF248309</t>
  </si>
  <si>
    <t>0102010156D9B2C2191C06F16B422A0F4F4437FF248309</t>
  </si>
  <si>
    <t>56D9B2C2191C06F16B422A0F4F4437FF24842F</t>
  </si>
  <si>
    <t>0102010156D9B2C2191C06F16B422A0F4F4437FF24842F</t>
  </si>
  <si>
    <t>56D9B2C2191C06F16B422A0F4F4437FF248536</t>
  </si>
  <si>
    <t>0102010156D9B2C2191C06F16B422A0F4F4437FF248536</t>
  </si>
  <si>
    <t>56D9B2C2191C06F16B422A0F4F4437FF2486DD</t>
  </si>
  <si>
    <t>0102010156D9B2C2191C06F16B422A0F4F4437FF2486DD</t>
  </si>
  <si>
    <t>56D9B2C2191C06F16B422A0F4F4437FF2487E4</t>
  </si>
  <si>
    <t>0102010156D9B2C2191C06F16B422A0F4F4437FF2487E4</t>
  </si>
  <si>
    <t>56D9B2C2191C06F16B422A0F4F4437FF24888A</t>
  </si>
  <si>
    <t>0102010156D9B2C2191C06F16B422A0F4F4437FF24888A</t>
  </si>
  <si>
    <t>통신관련산업기사</t>
  </si>
  <si>
    <t>기타 직종</t>
  </si>
  <si>
    <t>인</t>
  </si>
  <si>
    <t>5156626229E3FCF00C4EBE002F262DC6B4351C</t>
  </si>
  <si>
    <t>010201015156626229E3FCF00C4EBE002F262DC6B4351C</t>
  </si>
  <si>
    <t>통신케이블공</t>
  </si>
  <si>
    <t>일반공사 직종</t>
  </si>
  <si>
    <t>5156626229E3FCF00C4EF50B762993B9E275E7</t>
  </si>
  <si>
    <t>010201015156626229E3FCF00C4EF50B762993B9E275E7</t>
  </si>
  <si>
    <t>통신설비공</t>
  </si>
  <si>
    <t>5156626229E3FCF00C4EF50B762993B9E275E9</t>
  </si>
  <si>
    <t>010201015156626229E3FCF00C4EF50B762993B9E275E9</t>
  </si>
  <si>
    <t>S/W시험사</t>
  </si>
  <si>
    <t>광전자 직종</t>
  </si>
  <si>
    <t>5156626229E3FCF00C4EC807982F7C14AA4241</t>
  </si>
  <si>
    <t>010201015156626229E3FCF00C4EC807982F7C14AA4241</t>
  </si>
  <si>
    <t>H/W시험사</t>
  </si>
  <si>
    <t>5156626229E3FCF00C4EC807982F7C14AA4246</t>
  </si>
  <si>
    <t>010201015156626229E3FCF00C4EC807982F7C14AA4246</t>
  </si>
  <si>
    <t>광케이블설치사</t>
  </si>
  <si>
    <t>5156626229E3FCF00C4EC807982F7C14AA4247</t>
  </si>
  <si>
    <t>010201015156626229E3FCF00C4EC807982F7C14AA4247</t>
  </si>
  <si>
    <t>특별인부</t>
  </si>
  <si>
    <t>5156626229E3FCF00C4EF50B762993B9E27D27</t>
  </si>
  <si>
    <t>010201015156626229E3FCF00C4EF50B762993B9E27D27</t>
  </si>
  <si>
    <t>보통인부</t>
  </si>
  <si>
    <t>5156626229E3FCF00C4EF50B762993B9E27D26</t>
  </si>
  <si>
    <t>010201015156626229E3FCF00C4EF50B762993B9E27D26</t>
  </si>
  <si>
    <t>공구손료</t>
  </si>
  <si>
    <t>인력품의 1%</t>
  </si>
  <si>
    <t>509D521239F029C989438707243A001</t>
  </si>
  <si>
    <t>01020101509D521239F029C989438707243A001</t>
  </si>
  <si>
    <t>산재보험료</t>
  </si>
  <si>
    <t>노무비의 3.75%</t>
  </si>
  <si>
    <t>509D521239F029C9894387072439002</t>
  </si>
  <si>
    <t>01020101509D521239F029C9894387072439002</t>
  </si>
  <si>
    <t>고용보험료</t>
  </si>
  <si>
    <t>노무비의 0.87%</t>
  </si>
  <si>
    <t>509D521239F029C9894387072438003</t>
  </si>
  <si>
    <t>01020101509D521239F029C9894387072438003</t>
  </si>
  <si>
    <t>부가가치세</t>
  </si>
  <si>
    <t>10%</t>
  </si>
  <si>
    <t>509D521239F029C989438707243F004</t>
  </si>
  <si>
    <t>01020101509D521239F029C989438707243F004</t>
  </si>
  <si>
    <t>소    계</t>
  </si>
  <si>
    <t>503472E27997CA5B1C401D0022A8</t>
  </si>
  <si>
    <t>01020101503472E27997CA5B1C401D0022A8</t>
  </si>
  <si>
    <t>조달수수료</t>
  </si>
  <si>
    <t>2천만원초과-5천만원까지</t>
  </si>
  <si>
    <t>503592D2D9B3DAFDCD46680CF8249ACF44F98F</t>
  </si>
  <si>
    <t>01020101503592D2D9B3DAFDCD46680CF8249ACF44F98F</t>
  </si>
  <si>
    <t>01020102  전관방송</t>
  </si>
  <si>
    <t>01020102</t>
  </si>
  <si>
    <t>PORTABLE AMP</t>
  </si>
  <si>
    <t>150W x 2CH</t>
  </si>
  <si>
    <t>56D9B2C2191C06F16B422A0EA8D72C71F3F7C9</t>
  </si>
  <si>
    <t>0102010256D9B2C2191C06F16B422A0EA8D72C71F3F7C9</t>
  </si>
  <si>
    <t>POWER DISTRIBUTOR-A</t>
  </si>
  <si>
    <t>AC/DC</t>
  </si>
  <si>
    <t>56D9B2C2191C06F16B422A0EA8D72C71F3F475</t>
  </si>
  <si>
    <t>0102010256D9B2C2191C06F16B422A0EA8D72C71F3F475</t>
  </si>
  <si>
    <t>CABINET RACK</t>
  </si>
  <si>
    <t>15U</t>
  </si>
  <si>
    <t>56D9B2C2191C06F16B422A0EA8D72C71F3F51B</t>
  </si>
  <si>
    <t>0102010256D9B2C2191C06F16B422A0EA8D72C71F3F51B</t>
  </si>
  <si>
    <t>BLANK PANEL</t>
  </si>
  <si>
    <t>1U</t>
  </si>
  <si>
    <t>56D9B2C2191C06F16B422A0EA8D72C71F3F247</t>
  </si>
  <si>
    <t>0102010256D9B2C2191C06F16B422A0EA8D72C71F3F247</t>
  </si>
  <si>
    <t>할인적용</t>
  </si>
  <si>
    <t>56D9B2C2191C06F16B422A0EA8D72C71F3FE78</t>
  </si>
  <si>
    <t>0102010256D9B2C2191C06F16B422A0EA8D72C71F3FE78</t>
  </si>
  <si>
    <t>01020102503472E27997CA5B1C401D0022A8</t>
  </si>
  <si>
    <t>0.54%</t>
  </si>
  <si>
    <t>01020102509D521239F029C989438707243A001</t>
  </si>
  <si>
    <t>01020103  CCTV 설비</t>
  </si>
  <si>
    <t>01020103</t>
  </si>
  <si>
    <t>IR카메라(ICT융합)</t>
  </si>
  <si>
    <t>SI-2000ICT, 200만 화소, 12배 줌, 9.07mmCMOS</t>
  </si>
  <si>
    <t>56D9B2C2191C06F16B422A0F4F4437F145FD37</t>
  </si>
  <si>
    <t>0102010356D9B2C2191C06F16B422A0F4F4437F145FD37</t>
  </si>
  <si>
    <t>보안용카메라</t>
  </si>
  <si>
    <t>SI-6080BXH_IP뷸렛카메라, 2M</t>
  </si>
  <si>
    <t>56D9B2C2191C06F16B422A0F4F4437F145FEDE</t>
  </si>
  <si>
    <t>0102010356D9B2C2191C06F16B422A0F4F4437F145FEDE</t>
  </si>
  <si>
    <t>IP돔카메라 200만 화소</t>
  </si>
  <si>
    <t>56D9B2C2191C06F16B422A0F4F4437F145FFE4</t>
  </si>
  <si>
    <t>0102010356D9B2C2191C06F16B422A0F4F4437F145FFE4</t>
  </si>
  <si>
    <t>네트워크스위치</t>
  </si>
  <si>
    <t>PoE 24port, NHM-2126P</t>
  </si>
  <si>
    <t>56D9B2C2191C06F16B422A0F4F4437F145FFE1</t>
  </si>
  <si>
    <t>0102010356D9B2C2191C06F16B422A0F4F4437F145FFE1</t>
  </si>
  <si>
    <t>광분배함</t>
  </si>
  <si>
    <t>FDF-RACK-XX-24P_24 Port</t>
  </si>
  <si>
    <t>56D9B2C2191C06F16B422A0F4F4437F145F8B5</t>
  </si>
  <si>
    <t>0102010356D9B2C2191C06F16B422A0F4F4437F145F8B5</t>
  </si>
  <si>
    <t>모듈, CN/NSFP-2LR</t>
  </si>
  <si>
    <t>56D9B2C2191C06F16B422A0F4F4437F145F95C</t>
  </si>
  <si>
    <t>0102010356D9B2C2191C06F16B422A0F4F4437F145F95C</t>
  </si>
  <si>
    <t>전원공급장치</t>
  </si>
  <si>
    <t>CPC-2008_8Ch</t>
  </si>
  <si>
    <t>56D9B2C2191C06F16B422A0F4F4437F145FA63</t>
  </si>
  <si>
    <t>0102010356D9B2C2191C06F16B422A0F4F4437F145FA63</t>
  </si>
  <si>
    <t>네트워크시스템장비용랙</t>
  </si>
  <si>
    <t>590×2200×750mm, nBasic12275</t>
  </si>
  <si>
    <t>56D9B2C2191C06F16B422A0F4F4437F145FB09</t>
  </si>
  <si>
    <t>0102010356D9B2C2191C06F16B422A0F4F4437F145FB09</t>
  </si>
  <si>
    <t>영상감시장치</t>
  </si>
  <si>
    <t>SEN-101_16채널, HDD 12TB, 프라이버시 마스킹 지원, LED 22인치</t>
  </si>
  <si>
    <t>56D9B2C2191C06F16B422A0F4F4437F145F4DA</t>
  </si>
  <si>
    <t>0102010356D9B2C2191C06F16B422A0F4F4437F145F4DA</t>
  </si>
  <si>
    <t>카메라브래킷</t>
  </si>
  <si>
    <t>벽부형(steel)</t>
  </si>
  <si>
    <t>56D9B2C2191C06F16B422A0F4F4437F145F5E1</t>
  </si>
  <si>
    <t>0102010356D9B2C2191C06F16B422A0F4F4437F145F5E1</t>
  </si>
  <si>
    <t>점퍼코드</t>
  </si>
  <si>
    <t>광점퍼코드, SM-3 ST</t>
  </si>
  <si>
    <t>56D9B2C2191C06F16B422A0F4F4437F144D506</t>
  </si>
  <si>
    <t>0102010356D9B2C2191C06F16B422A0F4F4437F144D506</t>
  </si>
  <si>
    <t>01020103503472E27997CA5B1C401D0022A8</t>
  </si>
  <si>
    <t>01020103509D521239F029C989438707243A001</t>
  </si>
  <si>
    <t>01020104  통합관제설비</t>
  </si>
  <si>
    <t>01020104</t>
  </si>
  <si>
    <t>* 통신감시장치</t>
  </si>
  <si>
    <t>56D9B2C2191C06F16B422A0F4F4437FE1C8A40</t>
  </si>
  <si>
    <t>0102010456D9B2C2191C06F16B422A0F4F4437FE1C8A40</t>
  </si>
  <si>
    <t>기본품목</t>
  </si>
  <si>
    <t>56D9B2C2191C06F16B422A0F4F4437FE1C8B66</t>
  </si>
  <si>
    <t>0102010456D9B2C2191C06F16B422A0F4F4437FE1C8B66</t>
  </si>
  <si>
    <t>데이터 분산/병렬 처리장치</t>
  </si>
  <si>
    <t>4CH</t>
  </si>
  <si>
    <t>56D9B2C2191C06F16B422A0F4F4437FE1C8C0D</t>
  </si>
  <si>
    <t>0102010456D9B2C2191C06F16B422A0F4F4437FE1C8C0D</t>
  </si>
  <si>
    <t>RECORDING SERVER</t>
  </si>
  <si>
    <t>Intel Xeon Silver, 16GB, 2TB</t>
  </si>
  <si>
    <t>56D9B2C2191C06F16B422A0F4F4437FE1C8D14</t>
  </si>
  <si>
    <t>0102010456D9B2C2191C06F16B422A0F4F4437FE1C8D14</t>
  </si>
  <si>
    <t>하드디스크어레이</t>
  </si>
  <si>
    <t>레이드저장장치, NetApp, US/E2860, 최대 60Bay</t>
  </si>
  <si>
    <t>56D9B2C2191C06F16B422A0F4F4437FE1C8FC1</t>
  </si>
  <si>
    <t>0102010456D9B2C2191C06F16B422A0F4F4437FE1C8FC1</t>
  </si>
  <si>
    <t>하드디스크드라이브</t>
  </si>
  <si>
    <t>NetApp, US/E-X4046A-R6, 4TB</t>
  </si>
  <si>
    <t>56D9B2C2191C06F16B422A0F4F4437FE1C805C</t>
  </si>
  <si>
    <t>0102010456D9B2C2191C06F16B422A0F4F4437FE1C805C</t>
  </si>
  <si>
    <t>베어본컴퓨터</t>
  </si>
  <si>
    <t>Dell EMC, CN/Precision 3630, Intel Core i7 8700(3.2GHz)</t>
  </si>
  <si>
    <t>56D9B2C2191C06F16B422A0F4F4437FE1C8163</t>
  </si>
  <si>
    <t>0102010456D9B2C2191C06F16B422A0F4F4437FE1C8163</t>
  </si>
  <si>
    <t>LCD KVM Switch</t>
  </si>
  <si>
    <t>Aten, TW/CL5708N, 8port LCD KVM 스위치</t>
  </si>
  <si>
    <t>56D9B2C2191C06F16B422A0F4F4437FE1DAFBC</t>
  </si>
  <si>
    <t>0102010456D9B2C2191C06F16B422A0F4F4437FE1DAFBC</t>
  </si>
  <si>
    <t>액정모니터</t>
  </si>
  <si>
    <t>크로스오버, 554K IPS UHD HDMI2.0, 138cm</t>
  </si>
  <si>
    <t>56D9B2C2191C06F16B422A0F4F4437FE1DAE95</t>
  </si>
  <si>
    <t>0102010456D9B2C2191C06F16B422A0F4F4437FE1DAE95</t>
  </si>
  <si>
    <t>SAN Switching Hub</t>
  </si>
  <si>
    <t>Cisco systems, CN/DS-C9132T-MIK9, 8port</t>
  </si>
  <si>
    <t>56D9B2C2191C06F16B422A0F4F4437FE1DAD8E</t>
  </si>
  <si>
    <t>0102010456D9B2C2191C06F16B422A0F4F4437FE1DAD8E</t>
  </si>
  <si>
    <t>디포그, Euro II, 600×2030×1000mm</t>
  </si>
  <si>
    <t>56D9B2C2191C06F16B422A0F4F4437FE1DACE7</t>
  </si>
  <si>
    <t>0102010456D9B2C2191C06F16B422A0F4F4437FE1DACE7</t>
  </si>
  <si>
    <t>* 통신소프트웨어</t>
  </si>
  <si>
    <t>56D9B2C2191C06F16B422A0F4F4437FE1DA80C</t>
  </si>
  <si>
    <t>0102010456D9B2C2191C06F16B422A0F4F4437FE1DA80C</t>
  </si>
  <si>
    <t>통신서버소프트웨어</t>
  </si>
  <si>
    <t>VURIX v1.0, 영상관리</t>
  </si>
  <si>
    <t>56D9B2C2191C06F16B422A0F4F4437FE1DA766</t>
  </si>
  <si>
    <t>0102010456D9B2C2191C06F16B422A0F4F4437FE1DA766</t>
  </si>
  <si>
    <t>VURIX v1.0, 영상모니터링</t>
  </si>
  <si>
    <t>56D9B2C2191C06F16B422A0F4F4437FE1DA65F</t>
  </si>
  <si>
    <t>0102010456D9B2C2191C06F16B422A0F4F4437FE1DA65F</t>
  </si>
  <si>
    <t>VURIX v1.0, 1ch 장비활성화</t>
  </si>
  <si>
    <t>56D9B2C2191C06F16B422A0F4F4437FE128565</t>
  </si>
  <si>
    <t>0102010456D9B2C2191C06F16B422A0F4F4437FE128565</t>
  </si>
  <si>
    <t>다량납품 할인</t>
  </si>
  <si>
    <t>56D9B2C2191C06F16B422A0F4F4437FE12845E</t>
  </si>
  <si>
    <t>0102010456D9B2C2191C06F16B422A0F4F4437FE12845E</t>
  </si>
  <si>
    <t>* 네트위크스위치</t>
  </si>
  <si>
    <t>56D9B2C2191C06F16B422A0F4F4437FE1280E3</t>
  </si>
  <si>
    <t>0102010456D9B2C2191C06F16B422A0F4F4437FE1280E3</t>
  </si>
  <si>
    <t>네트위크스위치</t>
  </si>
  <si>
    <t>네트위크스위치, CN/SLS-1285-S5-D, SFP모듈</t>
  </si>
  <si>
    <t>56D9B2C2191C06F16B422A0F4F4437FE1283B7</t>
  </si>
  <si>
    <t>0102010456D9B2C2191C06F16B422A0F4F4437FE1283B7</t>
  </si>
  <si>
    <t>네트위크스위치, 다산네트윅스, D5128GO,28Port</t>
  </si>
  <si>
    <t>56D9B2C2191C06F16B422A0F4F4437FE128291</t>
  </si>
  <si>
    <t>0102010456D9B2C2191C06F16B422A0F4F4437FE128291</t>
  </si>
  <si>
    <t>네트위크스위치, 다산네트윅스, D3208GP, 8port</t>
  </si>
  <si>
    <t>56D9B2C2191C06F16B422A0F4F4437FE128DBB</t>
  </si>
  <si>
    <t>0102010456D9B2C2191C06F16B422A0F4F4437FE128DBB</t>
  </si>
  <si>
    <t>01020104503472E27997CA5B1C401D0022A8</t>
  </si>
  <si>
    <t>01020104509D521239F029C989438707243A001</t>
  </si>
  <si>
    <t>일 위 대 가 목 록</t>
  </si>
  <si>
    <t>코  드</t>
  </si>
  <si>
    <t>재 료 비</t>
  </si>
  <si>
    <t>노 무 비</t>
  </si>
  <si>
    <t>경    비</t>
  </si>
  <si>
    <t>합    계</t>
  </si>
  <si>
    <t>번  호</t>
  </si>
  <si>
    <t>비      고</t>
  </si>
  <si>
    <t>노임계수</t>
  </si>
  <si>
    <t>할증</t>
  </si>
  <si>
    <t>품셈개요</t>
  </si>
  <si>
    <t>장비일위</t>
  </si>
  <si>
    <t>일위대가</t>
  </si>
  <si>
    <t>할증적용</t>
  </si>
  <si>
    <t>할증저장</t>
  </si>
  <si>
    <t>할증율</t>
  </si>
  <si>
    <t>HAL1</t>
  </si>
  <si>
    <t>HAL2</t>
  </si>
  <si>
    <t>HAL3</t>
  </si>
  <si>
    <t>일위대가+자재</t>
  </si>
  <si>
    <t>굴삭기(무한궤도).  0.7㎥  HR  토목 9-2.3(0201)   ( 호표 1 )</t>
  </si>
  <si>
    <t>5693D212F99CEBD76B43C207830A6CCA5AF80595</t>
  </si>
  <si>
    <t>굴삭기(무한궤도).</t>
  </si>
  <si>
    <t>0.7㎥</t>
  </si>
  <si>
    <t>HR</t>
  </si>
  <si>
    <t>호표 1</t>
  </si>
  <si>
    <t>토목 9-2.3(0201)</t>
  </si>
  <si>
    <t>A</t>
  </si>
  <si>
    <t>굴삭기(무한궤도)</t>
  </si>
  <si>
    <t>천원</t>
  </si>
  <si>
    <t>5693D212F99CEBD76B43C207830A6CCA5AF805</t>
  </si>
  <si>
    <t>5693D212F99CEBD76B43C207830A6CCA5AF805955693D212F99CEBD76B43C207830A6CCA5AF805</t>
  </si>
  <si>
    <t>경유</t>
  </si>
  <si>
    <t>경유, 저유황</t>
  </si>
  <si>
    <t>L</t>
  </si>
  <si>
    <t>568132A20935A1D5E4414B052C3DE0EDFE4DCA</t>
  </si>
  <si>
    <t>5693D212F99CEBD76B43C207830A6CCA5AF80595568132A20935A1D5E4414B052C3DE0EDFE4DCA</t>
  </si>
  <si>
    <t>잡재료</t>
  </si>
  <si>
    <t>주연료비의 22%</t>
  </si>
  <si>
    <t>5693D212F99CEBD76B43C207830A6CCA5AF80595509D521239F029C989438707243A001</t>
  </si>
  <si>
    <t>건설기계운전사</t>
  </si>
  <si>
    <t>5156626229E3FCF00C4EF50B762993B9E27941</t>
  </si>
  <si>
    <t>5693D212F99CEBD76B43C207830A6CCA5AF805955156626229E3FCF00C4EF50B762993B9E27941</t>
  </si>
  <si>
    <t xml:space="preserve"> [ 합          계 ]</t>
  </si>
  <si>
    <t>래머.  80kg  HR  토목 9-2,3(1630)   ( 호표 2 )</t>
  </si>
  <si>
    <t>5693D212F99CEAC820439502B278BDA731F7D9A4</t>
  </si>
  <si>
    <t>래머.</t>
  </si>
  <si>
    <t>80kg</t>
  </si>
  <si>
    <t>호표 2</t>
  </si>
  <si>
    <t>토목 9-2,3(1630)</t>
  </si>
  <si>
    <t>래머</t>
  </si>
  <si>
    <t>5693D212F99CEAC820439502B278BDA731F7D9</t>
  </si>
  <si>
    <t>5693D212F99CEAC820439502B278BDA731F7D9A45693D212F99CEAC820439502B278BDA731F7D9</t>
  </si>
  <si>
    <t>공업용휘발유</t>
  </si>
  <si>
    <t>공업용휘발유, 무연</t>
  </si>
  <si>
    <t>568132A20935A1D5E44170096C2F763B763243</t>
  </si>
  <si>
    <t>5693D212F99CEAC820439502B278BDA731F7D9A4568132A20935A1D5E44170096C2F763B763243</t>
  </si>
  <si>
    <t>주연료비의 10%</t>
  </si>
  <si>
    <t>5693D212F99CEAC820439502B278BDA731F7D9A4509D521239F029C989438707243A001</t>
  </si>
  <si>
    <t>일반기계운전사</t>
  </si>
  <si>
    <t>5156626229E3FCF00C4EF50B762993B9E278A3</t>
  </si>
  <si>
    <t>5693D212F99CEAC820439502B278BDA731F7D9A45156626229E3FCF00C4EF50B762993B9E278A3</t>
  </si>
  <si>
    <t>토목 11-3</t>
  </si>
  <si>
    <t>터파기/토사</t>
  </si>
  <si>
    <t>보통, 굴삭기 0.7m3</t>
  </si>
  <si>
    <t>산근 1</t>
  </si>
  <si>
    <t>51A9C282F94F643367491203EA0571</t>
  </si>
  <si>
    <t>518482C2D9B70E11964CB3022697CC51A9C282F94F643367491203EA0571</t>
  </si>
  <si>
    <t>되메우기</t>
  </si>
  <si>
    <t>토사, 인력</t>
  </si>
  <si>
    <t>호표 4</t>
  </si>
  <si>
    <t>518482C2B98973019A4C1D0051774A</t>
  </si>
  <si>
    <t>518482C2D9B70E11964CB3022697CC518482C2B98973019A4C1D0051774A</t>
  </si>
  <si>
    <t>되메우기  토사, 인력  M3  토목 3-1-3.1   ( 호표 4 )</t>
  </si>
  <si>
    <t>토목 3-1-3.1</t>
  </si>
  <si>
    <t>518482C2B98973019A4C1D0051774A5156626229E3FCF00C4EF50B762993B9E27D26</t>
  </si>
  <si>
    <t>인력품의 3%</t>
  </si>
  <si>
    <t>518482C2B98973019A4C1D0051774A509D521239F029C989438707243A001</t>
  </si>
  <si>
    <t>토목 9-3, 9-11.3</t>
  </si>
  <si>
    <t>되메우기/토사, 두께 30cm</t>
  </si>
  <si>
    <t>보통, 굴삭기 0.7m3+래머 80kg</t>
  </si>
  <si>
    <t>산근 2</t>
  </si>
  <si>
    <t>51A9C28229F6CC5B1C400C09367A9A</t>
  </si>
  <si>
    <t>518482C2B9897302A0424C00BA9D8E51A9C28229F6CC5B1C400C09367A9A</t>
  </si>
  <si>
    <t>518482C2B9897302A0424C00BA9D8E518482C2B98973019A4C1D0051774A</t>
  </si>
  <si>
    <t>모래깔기지정  인력  ㎥  토목 5-1-1.2   ( 호표 6 )</t>
  </si>
  <si>
    <t>토목 5-1-1.2</t>
  </si>
  <si>
    <t>모래</t>
  </si>
  <si>
    <t>모래, 서울, 자연사, 도착도</t>
  </si>
  <si>
    <t>56817212D9CD2BDF5D499500377367F815637C</t>
  </si>
  <si>
    <t>51849232495123FCD149DB00BCF25756817212D9CD2BDF5D499500377367F815637C</t>
  </si>
  <si>
    <t>51849232495123FCD149DB00BCF2575156626229E3FCF00C4EF50B762993B9E27D26</t>
  </si>
  <si>
    <t>51849232495123FCD149DB00BCF257509D521239F029C989438707243A001</t>
  </si>
  <si>
    <t>통신품셈 3-7-1</t>
  </si>
  <si>
    <t>행어볼트</t>
  </si>
  <si>
    <t>행어볼트, ∮9*1000mm</t>
  </si>
  <si>
    <t>56AC52B26916E58FEF48690ECB3F9435D4E523</t>
  </si>
  <si>
    <t>51CE02D2B983ACFD4B4247052ECC2F56AC52B26916E58FEF48690ECB3F9435D4E523</t>
  </si>
  <si>
    <t>스트롱앵커(천정)</t>
  </si>
  <si>
    <t>3/8"</t>
  </si>
  <si>
    <t>56AC52B26916E6AEBA4B990ACB405B99D8D4B1</t>
  </si>
  <si>
    <t>51CE02D2B983ACFD4B4247052ECC2F56AC52B26916E6AEBA4B990ACB405B99D8D4B1</t>
  </si>
  <si>
    <t>육각너트</t>
  </si>
  <si>
    <t>육각너트, M10</t>
  </si>
  <si>
    <t>56AC52B26916E58EDD4F5306B2ADA8300313D5</t>
  </si>
  <si>
    <t>51CE02D2B983ACFD4B4247052ECC2F56AC52B26916E58EDD4F5306B2ADA8300313D5</t>
  </si>
  <si>
    <t>스프링와셔</t>
  </si>
  <si>
    <t>스프링와셔, 용융아연도, 호칭경 10mm</t>
  </si>
  <si>
    <t>56AC52B26916E581094FDC016AEBD94664D95F</t>
  </si>
  <si>
    <t>51CE02D2B983ACFD4B4247052ECC2F56AC52B26916E581094FDC016AEBD94664D95F</t>
  </si>
  <si>
    <t>강재전선관용부품, 파이프프행거, 16C</t>
  </si>
  <si>
    <t>56ACD282C96AF28FE74AE409CC760AF7BD71FD</t>
  </si>
  <si>
    <t>51CE02D2B983ACFD4B4247052ECC2F56ACD282C96AF28FE74AE409CC760AF7BD71FD</t>
  </si>
  <si>
    <t>통신내선공</t>
  </si>
  <si>
    <t>5156626229E3FCF00C4EF50B762993B9E275E8</t>
  </si>
  <si>
    <t>51CE02D2B983ACFD4B4247052ECC2F5156626229E3FCF00C4EF50B762993B9E275E8</t>
  </si>
  <si>
    <t>51CE02D2B983ACFD4B4247052ECC2F509D521239F029C989438707243A001</t>
  </si>
  <si>
    <t>51CE02D2B983ACFD4B4247052ECFE456AC52B26916E58FEF48690ECB3F9435D4E523</t>
  </si>
  <si>
    <t>51CE02D2B983ACFD4B4247052ECFE456AC52B26916E6AEBA4B990ACB405B99D8D4B1</t>
  </si>
  <si>
    <t>51CE02D2B983ACFD4B4247052ECFE456AC52B26916E58EDD4F5306B2ADA8300313D5</t>
  </si>
  <si>
    <t>51CE02D2B983ACFD4B4247052ECFE456AC52B26916E581094FDC016AEBD94664D95F</t>
  </si>
  <si>
    <t>강재전선관용부품, 파이프프행거, 22C</t>
  </si>
  <si>
    <t>56ACD282C96AF28FE74AE409CC760AF7BD71F2</t>
  </si>
  <si>
    <t>51CE02D2B983ACFD4B4247052ECFE456ACD282C96AF28FE74AE409CC760AF7BD71F2</t>
  </si>
  <si>
    <t>51CE02D2B983ACFD4B4247052ECFE45156626229E3FCF00C4EF50B762993B9E275E8</t>
  </si>
  <si>
    <t>51CE02D2B983ACFD4B4247052ECFE4509D521239F029C989438707243A001</t>
  </si>
  <si>
    <t>51CE02D2B983ACFD4B427C092FF76856AC52B26916E58FEF48690ECB3F9435D4E523</t>
  </si>
  <si>
    <t>케이블트레이부속품, U Channel, 41*41*t2.6mm</t>
  </si>
  <si>
    <t>56ACD282C96AF28FE74A3B0C79991018D9E08A</t>
  </si>
  <si>
    <t>51CE02D2B983ACFD4B427C092FF76856ACD282C96AF28FE74A3B0C79991018D9E08A</t>
  </si>
  <si>
    <t>51CE02D2B983ACFD4B427C092FF76856AC52B26916E6AEBA4B990ACB405B99D8D4B1</t>
  </si>
  <si>
    <t>51CE02D2B983ACFD4B427C092FF76856AC52B26916E58EDD4F5306B2ADA8300313D5</t>
  </si>
  <si>
    <t>51CE02D2B983ACFD4B427C092FF76856AC52B26916E581094FDC016AEBD94664D95F</t>
  </si>
  <si>
    <t>51CE02D2B983ACFD4B427C092FF7685156626229E3FCF00C4EF50B762993B9E275E8</t>
  </si>
  <si>
    <t>51CE02D2B983ACFD4B427C092FF768509D521239F029C989438707243A001</t>
  </si>
  <si>
    <t>통신품셈 11-5-1</t>
  </si>
  <si>
    <t>56BEC24209582588694EF70E1869479ABA450A</t>
  </si>
  <si>
    <t>51CE02D2B980D817BC4AA70E91082F56BEC24209582588694EF70E1869479ABA450A</t>
  </si>
  <si>
    <t>잡재료비</t>
  </si>
  <si>
    <t>배관배선의 2%</t>
  </si>
  <si>
    <t>51CE02D2B980D817BC4AA70E91082F509D521239F029C989438707243A001</t>
  </si>
  <si>
    <t>51CE02D2B980D817BC4AA70E91082F5156626229E3FCF00C4EF50B762993B9E275E8</t>
  </si>
  <si>
    <t>51CE02D2B980D817BC4AA70E91082F509D521239F029C9894387072439002</t>
  </si>
  <si>
    <t>통신 4-4-1</t>
  </si>
  <si>
    <t>내열전선</t>
  </si>
  <si>
    <t>내열전선, 내열전선, F-FR-3, 8C*1.5㎟</t>
  </si>
  <si>
    <t>56BEC242095825886F40E30CE3394DC0C94E87</t>
  </si>
  <si>
    <t>51CE02D2B981FE1EF0400E037B28A756BEC242095825886F40E30CE3394DC0C94E87</t>
  </si>
  <si>
    <t>51CE02D2B981FE1EF0400E037B28A7509D521239F029C989438707243A001</t>
  </si>
  <si>
    <t>51CE02D2B981FE1EF0400E037B28A75156626229E3FCF00C4EF50B762993B9E275E7</t>
  </si>
  <si>
    <t>51CE02D2B981FE1EF0400E037B28A7509D521239F029C9894387072439002</t>
  </si>
  <si>
    <t>통신 3-7-1</t>
  </si>
  <si>
    <t>51CE02D2B98660BD2B499B031C336F56ACD282C96AF28FE74A3B0C79991018D9E08A</t>
  </si>
  <si>
    <t>전산볼트</t>
  </si>
  <si>
    <t>전산볼트, 탄소강, M10*1000mm</t>
  </si>
  <si>
    <t>56AC52B26916E58FE74B0401DFC6724822ABE9</t>
  </si>
  <si>
    <t>51CE02D2B98660BD2B499B031C336F56AC52B26916E58FE74B0401DFC6724822ABE9</t>
  </si>
  <si>
    <t>스트롱앵커</t>
  </si>
  <si>
    <t>1/2"</t>
  </si>
  <si>
    <t>56AC52B26916E6AEBA4B9901EF3F8662FF8EDD</t>
  </si>
  <si>
    <t>51CE02D2B98660BD2B499B031C336F56AC52B26916E6AEBA4B9901EF3F8662FF8EDD</t>
  </si>
  <si>
    <t>너트(철)</t>
  </si>
  <si>
    <t>M10</t>
  </si>
  <si>
    <t>56AC52B26916E581084D25072F9795E317C131</t>
  </si>
  <si>
    <t>51CE02D2B98660BD2B499B031C336F56AC52B26916E581084D25072F9795E317C131</t>
  </si>
  <si>
    <t>평와샤(황동)</t>
  </si>
  <si>
    <t>56AC52B26916E581084D25072F9795E3163AA6</t>
  </si>
  <si>
    <t>51CE02D2B98660BD2B499B031C336F56AC52B26916E581084D25072F9795E3163AA6</t>
  </si>
  <si>
    <t>평와샤(스테인레스)</t>
  </si>
  <si>
    <t>56AC52B26916E581084D25072F9795E315139F</t>
  </si>
  <si>
    <t>51CE02D2B98660BD2B499B031C336F56AC52B26916E581084D25072F9795E315139F</t>
  </si>
  <si>
    <t>51CE02D2B98660BD2B499B031C336F5156626229E3FCF00C4EF50B762993B9E275E8</t>
  </si>
  <si>
    <t>51CE02D2B98660BD2B499B031C336F509D521239F029C989438707243A001</t>
  </si>
  <si>
    <t>EPS SUPPORT   W200  개소  통신 3-7-1   ( 호표 13 )</t>
  </si>
  <si>
    <t>51CE02D2B98660BD2B499B05CEC9E156ACD282C96AF28FE74A3B0C79991018D9E08A</t>
  </si>
  <si>
    <t>타정총용공포</t>
  </si>
  <si>
    <t>D*450용 6.8/11M</t>
  </si>
  <si>
    <t>발</t>
  </si>
  <si>
    <t>56AC52B26916E58FE74B040A3BCA5B3469F745</t>
  </si>
  <si>
    <t>51CE02D2B98660BD2B499B05CEC9E156AC52B26916E58FE74B040A3BCA5B3469F745</t>
  </si>
  <si>
    <t>타정총용핀(NK 32S 12)</t>
  </si>
  <si>
    <t>D*450용</t>
  </si>
  <si>
    <t>56AC52B26916E58FE74B040A3BCA5B3469F6A2</t>
  </si>
  <si>
    <t>51CE02D2B98660BD2B499B05CEC9E156AC52B26916E58FE74B040A3BCA5B3469F6A2</t>
  </si>
  <si>
    <t>51CE02D2B98660BD2B499B05CEC9E15156626229E3FCF00C4EF50B762993B9E275E8</t>
  </si>
  <si>
    <t>51CE02D2B98660BD2B499B05CEC9E1509D521239F029C989438707243A001</t>
  </si>
  <si>
    <t>관로구방수  ø30  개소  전기품셈 2-18, 4-47   ( 호표 14 )</t>
  </si>
  <si>
    <t>전기품셈 2-18, 4-47</t>
  </si>
  <si>
    <t>관구밀폐기</t>
  </si>
  <si>
    <t>관구밀폐기, 실링가스켓, D30</t>
  </si>
  <si>
    <t>56ACD282C96AF28FE74AE40AD369E093288EC9</t>
  </si>
  <si>
    <t>51CE02D2B9870723804A230B7EE31556ACD282C96AF28FE74AE40AD369E093288EC9</t>
  </si>
  <si>
    <t>관구밀폐기, 이종연결관, ∮30mm</t>
  </si>
  <si>
    <t>56ACD282C96AF28FE74AE40AD361916BED4563</t>
  </si>
  <si>
    <t>51CE02D2B9870723804A230B7EE31556ACD282C96AF28FE74AE40AD361916BED4563</t>
  </si>
  <si>
    <t>통신용발포지수제</t>
  </si>
  <si>
    <t>통신용발포지수제, 수밀보호테이프</t>
  </si>
  <si>
    <t>56ACD282C96B9B23504F8A07921E628759ADE2</t>
  </si>
  <si>
    <t>51CE02D2B9870723804A230B7EE31556ACD282C96B9B23504F8A07921E628759ADE2</t>
  </si>
  <si>
    <t>통신용발포지수제, 발포지수재, D100이하</t>
  </si>
  <si>
    <t>56ACD282C96B9B23504F8A0792135755E1A27E</t>
  </si>
  <si>
    <t>51CE02D2B9870723804A230B7EE31556ACD282C96B9B23504F8A0792135755E1A27E</t>
  </si>
  <si>
    <t>51CE02D2B9870723804A230B7EE3155156626229E3FCF00C4EF50B762993B9E27D26</t>
  </si>
  <si>
    <t>51CE02D2B9870723804A230B7EE3155156626229E3FCF00C4EF50B762993B9E275E7</t>
  </si>
  <si>
    <t>51CE02D2B9870723804A230B7EE315509D521239F029C989438707243A001</t>
  </si>
  <si>
    <t>관로구방수  ø80  개소  전기품셈 2-18, 4-47   ( 호표 15 )</t>
  </si>
  <si>
    <t>관구밀폐기, 실링가스켓, D80</t>
  </si>
  <si>
    <t>56ACD282C96AF28FE74AE40AD369E093288EC4</t>
  </si>
  <si>
    <t>51CE02D2B9870723804A230B7EE6E056ACD282C96AF28FE74AE40AD369E093288EC4</t>
  </si>
  <si>
    <t>관구밀폐기, 이종연결관, ∮80mm</t>
  </si>
  <si>
    <t>56ACD282C96AF28FE74AE40AD361916BED4441</t>
  </si>
  <si>
    <t>51CE02D2B9870723804A230B7EE6E056ACD282C96AF28FE74AE40AD361916BED4441</t>
  </si>
  <si>
    <t>51CE02D2B9870723804A230B7EE6E056ACD282C96B9B23504F8A07921E628759ADE2</t>
  </si>
  <si>
    <t>51CE02D2B9870723804A230B7EE6E056ACD282C96B9B23504F8A0792135755E1A27E</t>
  </si>
  <si>
    <t>51CE02D2B9870723804A230B7EE6E05156626229E3FCF00C4EF50B762993B9E27D26</t>
  </si>
  <si>
    <t>51CE02D2B9870723804A230B7EE6E05156626229E3FCF00C4EF50B762993B9E275E7</t>
  </si>
  <si>
    <t>51CE02D2B9870723804A230B7EE6E0509D521239F029C989438707243A001</t>
  </si>
  <si>
    <t>경고테이프 포설  통신용  M  통신 2-1-6   ( 호표 16 )</t>
  </si>
  <si>
    <t>통신 2-1-6</t>
  </si>
  <si>
    <t>지중선용 가선철물(통신용)</t>
  </si>
  <si>
    <t>케이블표지시트, 0.23*400</t>
  </si>
  <si>
    <t>56ACD282C96B986DEC4BF9042695A1C0C07DA6</t>
  </si>
  <si>
    <t>51CE02D2B9870723804A3C028F8E4056ACD282C96B986DEC4BF9042695A1C0C07DA6</t>
  </si>
  <si>
    <t>51CE02D2B9870723804A3C028F8E405156626229E3FCF00C4EF50B762993B9E27D26</t>
  </si>
  <si>
    <t>51CE02D2B9870723804A3C028F8E40509D521239F029C989438707243A001</t>
  </si>
  <si>
    <t>박스용 석고판 구멍따기  스피커용(천정)  개  통신품셈 3-7-1   ( 호표 17 )</t>
  </si>
  <si>
    <t>51CE02D2B98BE2B6954D4A003B052D5156626229E3FCF00C4EF50B762993B9E275E8</t>
  </si>
  <si>
    <t>51CE02D2B98BE2B6954D4A003B052D509D521239F029C989438707243A001</t>
  </si>
  <si>
    <t>내화충전 실리콘 RTV폰  트레이  kg  전기품셈 3-39-1   ( 호표 18 )</t>
  </si>
  <si>
    <t>전기품셈 3-39-1</t>
  </si>
  <si>
    <t>내화충전 실리콘 RTV폼</t>
  </si>
  <si>
    <t>KG</t>
  </si>
  <si>
    <t>56F462E2E90100C2874C110C7960059F1650BB</t>
  </si>
  <si>
    <t>51CE02D289CA63EF74417E00FE7B2156F462E2E90100C2874C110C7960059F1650BB</t>
  </si>
  <si>
    <t>아연도 철판</t>
  </si>
  <si>
    <t># 16 1.6 x 914 x 1829</t>
  </si>
  <si>
    <t>매</t>
  </si>
  <si>
    <t>56F462E2E90100C2874C110C785917A2947562</t>
  </si>
  <si>
    <t>51CE02D289CA63EF74417E00FE7B2156F462E2E90100C2874C110C785917A2947562</t>
  </si>
  <si>
    <t>방수공</t>
  </si>
  <si>
    <t>5156626229E3FCF00C4EF50B762993B9E27FD4</t>
  </si>
  <si>
    <t>51CE02D289CA63EF74417E00FE7B215156626229E3FCF00C4EF50B762993B9E27FD4</t>
  </si>
  <si>
    <t>내장공</t>
  </si>
  <si>
    <t>5156626229E3FCF00C4EF50B762993B9E27ECB</t>
  </si>
  <si>
    <t>51CE02D289CA63EF74417E00FE7B215156626229E3FCF00C4EF50B762993B9E27ECB</t>
  </si>
  <si>
    <t>51CE02D289CA63EF74417E00FE7B21509D521239F029C989438707243A001</t>
  </si>
  <si>
    <t>통신 3-1-1</t>
  </si>
  <si>
    <t>경질비닐전선관</t>
  </si>
  <si>
    <t>경질비닐전선관, HI, 16mm</t>
  </si>
  <si>
    <t>56ACD282C96AF28FE74A0E0B6E56D354D4F50C</t>
  </si>
  <si>
    <t>51CE02D299D53074AB4FF109FF053956ACD282C96AF28FE74A0E0B6E56D354D4F50C</t>
  </si>
  <si>
    <t>전선관부속품비</t>
  </si>
  <si>
    <t>전선관의 20%</t>
  </si>
  <si>
    <t>51CE02D299D53074AB4FF109FF0539509D521239F029C989438707243A001</t>
  </si>
  <si>
    <t>51CE02D299D53074AB4FF109FF0539509D521239F029C9894387072439002</t>
  </si>
  <si>
    <t>51CE02D299D53074AB4FF109FF05395156626229E3FCF00C4EF50B762993B9E275E8</t>
  </si>
  <si>
    <t>51CE02D299D53074AB4FF109FF0539509D521239F029C9894387072438003</t>
  </si>
  <si>
    <t>경질비닐전선관, HI, 28mm</t>
  </si>
  <si>
    <t>56ACD282C96AF28FE74A0E0B6E56D354D4F50E</t>
  </si>
  <si>
    <t>51CE02D299D53074AB4FF109FF030C56ACD282C96AF28FE74A0E0B6E56D354D4F50E</t>
  </si>
  <si>
    <t>51CE02D299D53074AB4FF109FF030C509D521239F029C989438707243A001</t>
  </si>
  <si>
    <t>51CE02D299D53074AB4FF109FF030C509D521239F029C9894387072439002</t>
  </si>
  <si>
    <t>51CE02D299D53074AB4FF109FF030C5156626229E3FCF00C4EF50B762993B9E275E8</t>
  </si>
  <si>
    <t>51CE02D299D53074AB4FF109FF030C509D521239F029C9894387072438003</t>
  </si>
  <si>
    <t>경질비닐전선관, HI, 70mm</t>
  </si>
  <si>
    <t>56ACD282C96AF28FE74A0E0B6E56D354D4F463</t>
  </si>
  <si>
    <t>51CE02D299D53074AB4FF109FF0F3D56ACD282C96AF28FE74A0E0B6E56D354D4F463</t>
  </si>
  <si>
    <t>51CE02D299D53074AB4FF109FF0F3D509D521239F029C989438707243A001</t>
  </si>
  <si>
    <t>51CE02D299D53074AB4FF109FF0F3D509D521239F029C9894387072439002</t>
  </si>
  <si>
    <t>51CE02D299D53074AB4FF109FF0F3D5156626229E3FCF00C4EF50B762993B9E275E8</t>
  </si>
  <si>
    <t>51CE02D299D53074AB4FF109FF0F3D509D521239F029C9894387072438003</t>
  </si>
  <si>
    <t>나사없는 전선관  E19  M  통신 3-1-1   ( 호표 22 )</t>
  </si>
  <si>
    <t>나사없는전선관</t>
  </si>
  <si>
    <t>아연도  E19</t>
  </si>
  <si>
    <t>56ACD282C96AF28FE74A0E0B6F7DF972793D57</t>
  </si>
  <si>
    <t>51CE02D299D53071D64793013904FF56ACD282C96AF28FE74A0E0B6F7DF972793D57</t>
  </si>
  <si>
    <t>51CE02D299D53071D64793013904FF509D521239F029C989438707243A001</t>
  </si>
  <si>
    <t>51CE02D299D53071D64793013904FF509D521239F029C9894387072439002</t>
  </si>
  <si>
    <t>51CE02D299D53071D64793013904FF5156626229E3FCF00C4EF50B762993B9E275E8</t>
  </si>
  <si>
    <t>51CE02D299D53071D64793013904FF509D521239F029C9894387072438003</t>
  </si>
  <si>
    <t>나사없는 전선관  E25  M  통신 3-1-1   ( 호표 23 )</t>
  </si>
  <si>
    <t>아연도  E25</t>
  </si>
  <si>
    <t>56ACD282C96AF28FE74A0E0B6F7DF972793D56</t>
  </si>
  <si>
    <t>51CE02D299D53071D64793013907B356ACD282C96AF28FE74A0E0B6F7DF972793D56</t>
  </si>
  <si>
    <t>51CE02D299D53071D64793013907B3509D521239F029C989438707243A001</t>
  </si>
  <si>
    <t>51CE02D299D53071D64793013907B3509D521239F029C9894387072439002</t>
  </si>
  <si>
    <t>51CE02D299D53071D64793013907B35156626229E3FCF00C4EF50B762993B9E275E8</t>
  </si>
  <si>
    <t>51CE02D299D53071D64793013907B3509D521239F029C9894387072438003</t>
  </si>
  <si>
    <t>나사없는 전선관  E31  M  통신 3-1-1   ( 호표 24 )</t>
  </si>
  <si>
    <t>아연도  E31</t>
  </si>
  <si>
    <t>56ACD282C96AF28FE74A0E0B6F7DF972793D51</t>
  </si>
  <si>
    <t>51CE02D299D53071D64793013906AC56ACD282C96AF28FE74A0E0B6F7DF972793D51</t>
  </si>
  <si>
    <t>51CE02D299D53071D64793013906AC509D521239F029C989438707243A001</t>
  </si>
  <si>
    <t>51CE02D299D53071D64793013906AC509D521239F029C9894387072439002</t>
  </si>
  <si>
    <t>51CE02D299D53071D64793013906AC5156626229E3FCF00C4EF50B762993B9E275E8</t>
  </si>
  <si>
    <t>51CE02D299D53071D64793013906AC509D521239F029C9894387072438003</t>
  </si>
  <si>
    <t>나사없는 전선관  E75  M  통신 3-1-1   ( 호표 25 )</t>
  </si>
  <si>
    <t>아연도  E75</t>
  </si>
  <si>
    <t>56ACD282C96AF28FE74A0E0B6F7DF972793D5D</t>
  </si>
  <si>
    <t>51CE02D299D53071D647930139023156ACD282C96AF28FE74A0E0B6F7DF972793D5D</t>
  </si>
  <si>
    <t>51CE02D299D53071D6479301390231509D521239F029C989438707243A001</t>
  </si>
  <si>
    <t>51CE02D299D53071D6479301390231509D521239F029C9894387072439002</t>
  </si>
  <si>
    <t>51CE02D299D53071D64793013902315156626229E3FCF00C4EF50B762993B9E275E8</t>
  </si>
  <si>
    <t>51CE02D299D53071D6479301390231509D521239F029C9894387072438003</t>
  </si>
  <si>
    <t>1종금속제가요전선관-노출  고장력방수, 16mm  M  통신 3-1-1,2   ( 호표 26 )</t>
  </si>
  <si>
    <t>통신 3-1-1,2</t>
  </si>
  <si>
    <t>1종금속제가요전선관, 고장력후렉시블전선관, 16mm, 방수</t>
  </si>
  <si>
    <t>56ACD282C96AF28FE74A0E089AF91AD03A08E2</t>
  </si>
  <si>
    <t>51CE02D299D53070304D4D02F7951656ACD282C96AF28FE74A0E089AF91AD03A08E2</t>
  </si>
  <si>
    <t>51CE02D299D53070304D4D02F79516509D521239F029C9894387072439002</t>
  </si>
  <si>
    <t>51CE02D299D53070304D4D02F795165156626229E3FCF00C4EF50B762993B9E275E8</t>
  </si>
  <si>
    <t>51CE02D299D53070304D4D02F79516509D521239F029C9894387072438003</t>
  </si>
  <si>
    <t>1종금속제가요전선관-노출  고장력비방수, 16 mm  M  통신관급 3-1-1   ( 호표 27 )</t>
  </si>
  <si>
    <t>통신관급 3-1-1</t>
  </si>
  <si>
    <t>1종금속제가요전선관, 고장력후렉시블전선관, 16mm, 비방수</t>
  </si>
  <si>
    <t>56ACD282C96AF28FE74A0E089AF91AD03A08EA</t>
  </si>
  <si>
    <t>51CE02D299D53070304D4D02F5E7BB56ACD282C96AF28FE74A0E089AF91AD03A08EA</t>
  </si>
  <si>
    <t>51CE02D299D53070304D4D02F5E7BB509D521239F029C9894387072439002</t>
  </si>
  <si>
    <t>51CE02D299D53070304D4D02F5E7BB5156626229E3FCF00C4EF50B762993B9E275E8</t>
  </si>
  <si>
    <t>51CE02D299D53070304D4D02F5E7BB509D521239F029C9894387072438003</t>
  </si>
  <si>
    <t>UTP 케이블  UTP Cat.5e, 4P  m  통신품셈 4-3-1   ( 호표 28 )</t>
  </si>
  <si>
    <t>통신품셈 4-3-1</t>
  </si>
  <si>
    <t>네트워크케이블</t>
  </si>
  <si>
    <t>UTP Cat. 5E, 4P</t>
  </si>
  <si>
    <t>56BEC242095825886B49A00645EB1ECE8A2543</t>
  </si>
  <si>
    <t>51CE02D299D6D7BF2B4C5705BF4EC956BEC242095825886B49A00645EB1ECE8A2543</t>
  </si>
  <si>
    <t>51CE02D299D6D7BF2B4C5705BF4EC9509D521239F029C989438707243A001</t>
  </si>
  <si>
    <t>51CE02D299D6D7BF2B4C5705BF4EC95156626229E3FCF00C4EF50B762993B9E275E7</t>
  </si>
  <si>
    <t>UTP 케이블  UTP Cat.5e, 25P  m  통신품셈 4-3-1   ( 호표 29 )</t>
  </si>
  <si>
    <t>UTP Cat. 5E, 25P</t>
  </si>
  <si>
    <t>56BEC242095825886B49A00645EB1ECE8A2540</t>
  </si>
  <si>
    <t>51CE02D299D6D7BF2B4C5705BF4D2356BEC242095825886B49A00645EB1ECE8A2540</t>
  </si>
  <si>
    <t>51CE02D299D6D7BF2B4C5705BF4D23509D521239F029C989438707243A001</t>
  </si>
  <si>
    <t>51CE02D299D6D7BF2B4C5705BF4D235156626229E3FCF00C4EF50B762993B9E275E7</t>
  </si>
  <si>
    <t>난연성 비닐절연 접지용전선(통신)  0.6/1kV F-GV  6㎟  M  통신 11-5-1   ( 호표 30 )</t>
  </si>
  <si>
    <t>통신 11-5-1</t>
  </si>
  <si>
    <t>접지용비닐절연전선</t>
  </si>
  <si>
    <t>접지용비닐절연전선, F-GV, 6㎟</t>
  </si>
  <si>
    <t>56BEC2420958258B2242AE04BE030A121A172C</t>
  </si>
  <si>
    <t>51CE02D299D6D7BBB04FA3061AA89356BEC2420958258B2242AE04BE030A121A172C</t>
  </si>
  <si>
    <t>51CE02D299D6D7BBB04FA3061AA893509D521239F029C989438707243A001</t>
  </si>
  <si>
    <t>통신외선공</t>
  </si>
  <si>
    <t>5156626229E3FCF00C4EF50B762993B9E275E6</t>
  </si>
  <si>
    <t>51CE02D299D6D7BBB04FA3061AA8935156626229E3FCF00C4EF50B762993B9E275E6</t>
  </si>
  <si>
    <t>난연성 비닐절연 접지용전선(통신)  0.6/1kV F-GV  35㎟  M  통신 11-5-1   ( 호표 31 )</t>
  </si>
  <si>
    <t>접지용비닐절연전선, F-GV, 35㎟</t>
  </si>
  <si>
    <t>56BEC2420958258B2242AE04BE030A121B24A4</t>
  </si>
  <si>
    <t>51CE02D299D6D7BBB04FA3061AAC0E56BEC2420958258B2242AE04BE030A121B24A4</t>
  </si>
  <si>
    <t>51CE02D299D6D7BBB04FA3061AAC0E509D521239F029C989438707243A001</t>
  </si>
  <si>
    <t>51CE02D299D6D7BBB04FA3061AAC0E5156626229E3FCF00C4EF50B762993B9E275E6</t>
  </si>
  <si>
    <t>ST'L 케이블트레이-Straight  200*100*t2.3mm  M  통신 3-4-1   ( 호표 32 )</t>
  </si>
  <si>
    <t>통신 3-4-1</t>
  </si>
  <si>
    <t>케이블트레이</t>
  </si>
  <si>
    <t>케이블트레이, Straight, 스틸, 200*100*t2.3mm</t>
  </si>
  <si>
    <t>56ACD282C96AF28FE74A29056FCFE7DBFEC91D</t>
  </si>
  <si>
    <t>51CE02D299D7FE49554A34096F789856ACD282C96AF28FE74A29056FCFE7DBFEC91D</t>
  </si>
  <si>
    <t>51CE02D299D7FE49554A34096F78985156626229E3FCF00C4EF50B762993B9E275E8</t>
  </si>
  <si>
    <t>51CE02D299D7FE49554A34096F7898509D521239F029C989438707243A001</t>
  </si>
  <si>
    <t>케이블트레이 COVER  W:200*100h*2.3t  M  통신품셈 3-4-1   ( 호표 33 )</t>
  </si>
  <si>
    <t>통신품셈 3-4-1</t>
  </si>
  <si>
    <t>Straight, 스틸, 200*100*t2.3mm</t>
  </si>
  <si>
    <t>56ACD282C96AF28FE74A29056E268E7F80280B</t>
  </si>
  <si>
    <t>51CE02D299D7FE49554A3408497E1D56ACD282C96AF28FE74A29056E268E7F80280B</t>
  </si>
  <si>
    <t>51CE02D299D7FE49554A3408497E1D5156626229E3FCF00C4EF50B762993B9E275E8</t>
  </si>
  <si>
    <t>51CE02D299D7FE49554A3408497E1D509D521239F029C989438707243A001</t>
  </si>
  <si>
    <t>케이블트레이부속품  Horizontal elbow, 스틸, 200×100×t2.3mm  개  통신품셈 3-4-1   ( 호표 34 )</t>
  </si>
  <si>
    <t>케이블트레이부속품, Horizontal elbow, 스틸, 200*100*t2.3mm</t>
  </si>
  <si>
    <t>56ACD282C96AF28FE74A3B0C79991018D8DF30</t>
  </si>
  <si>
    <t>51CE02D299D04EB203413B00E674EE56ACD282C96AF28FE74A3B0C79991018D8DF30</t>
  </si>
  <si>
    <t>51CE02D299D04EB203413B00E674EE5156626229E3FCF00C4EF50B762993B9E275E8</t>
  </si>
  <si>
    <t>51CE02D299D04EB203413B00E674EE509D521239F029C989438707243A001</t>
  </si>
  <si>
    <t>케이블트레이부속품  Horizontal cross,  스틸, 200×100×t2.3mm  개  통신품셈 3-4-1   ( 호표 35 )</t>
  </si>
  <si>
    <t>케이블트레이부속품, Horizontal cross, 스틸, 200*100*t2.3mm</t>
  </si>
  <si>
    <t>56ACD282C96AF28FE74A3B0C79991018D8D260</t>
  </si>
  <si>
    <t>51CE02D299D04EB203413B00E6707556ACD282C96AF28FE74A3B0C79991018D8D260</t>
  </si>
  <si>
    <t>51CE02D299D04EB203413B00E670755156626229E3FCF00C4EF50B762993B9E275E8</t>
  </si>
  <si>
    <t>51CE02D299D04EB203413B00E67075509D521239F029C989438707243A001</t>
  </si>
  <si>
    <t>F/O CABLE(SM)  4C  m  통신품셈 4-1-3   ( 호표 36 )</t>
  </si>
  <si>
    <t>통신품셈 4-1-3</t>
  </si>
  <si>
    <t>56BEC242095825886B492C07662D371F035766</t>
  </si>
  <si>
    <t>51CE02D299D04EB203410F05F1A35E56BEC242095825886B492C07662D371F035766</t>
  </si>
  <si>
    <t>51CE02D299D04EB203410F05F1A35E509D521239F029C9894387072438003</t>
  </si>
  <si>
    <t>51CE02D299D04EB203410F05F1A35E5156626229E3FCF00C4EF50B762993B9E27D27</t>
  </si>
  <si>
    <t>51CE02D299D04EB203410F05F1A35E5156626229E3FCF00C4EC807982F7C14AA4247</t>
  </si>
  <si>
    <t>노무비의 3%</t>
  </si>
  <si>
    <t>51CE02D299D04EB203410F05F1A35E509D521239F029C9894387072439002</t>
  </si>
  <si>
    <t>F/O CABLE(SM)  8C  m  통신품셈 4-1-3   ( 호표 37 )</t>
  </si>
  <si>
    <t>56BEC242095825886B492C07662D371F03576A</t>
  </si>
  <si>
    <t>51CE02D299D04EB203410F05F1A50B56BEC242095825886B492C07662D371F03576A</t>
  </si>
  <si>
    <t>51CE02D299D04EB203410F05F1A50B509D521239F029C9894387072438003</t>
  </si>
  <si>
    <t>51CE02D299D04EB203410F05F1A50B5156626229E3FCF00C4EF50B762993B9E27D27</t>
  </si>
  <si>
    <t>51CE02D299D04EB203410F05F1A50B5156626229E3FCF00C4EC807982F7C14AA4247</t>
  </si>
  <si>
    <t>51CE02D299D04EB203410F05F1A50B509D521239F029C9894387072439002</t>
  </si>
  <si>
    <t>광케이블 성단품    코어  통신품셈 4-1-3   ( 호표 38 )</t>
  </si>
  <si>
    <t>51CE02D299D04EB203410F05F7CB3B5156626229E3FCF00C4EC807982F7C14AA4247</t>
  </si>
  <si>
    <t>51CE02D299D04EB203410F05F7CB3B5156626229E3FCF00C4EF50B762993B9E27D27</t>
  </si>
  <si>
    <t>51CE02D299D04EB203410F05F7CB3B509D521239F029C989438707243A001</t>
  </si>
  <si>
    <t>TRAY설치용 구멍뚫기  W300 H200  개소  통신 3-7-2-2   ( 호표 39 )</t>
  </si>
  <si>
    <t>통신 3-7-2-2</t>
  </si>
  <si>
    <t>51CE02D299D04EB0544ACD09ECC1905156626229E3FCF00C4EF50B762993B9E27D27</t>
  </si>
  <si>
    <t>51CE02D299D04EB0544ACD09ECC190509D521239F029C989438707243A001</t>
  </si>
  <si>
    <t>구내단자함  중간단자함, 10 회선, SUS  면  통신품셈 3-3-2   ( 호표 40 )</t>
  </si>
  <si>
    <t>통신품셈 3-3-2</t>
  </si>
  <si>
    <t>전화기용배선반프레임</t>
  </si>
  <si>
    <t>구내단자함, 중간단자함, 10회선, STS</t>
  </si>
  <si>
    <t>56D9B2C2191C06F16B422A0F4EBBB58F3F838E</t>
  </si>
  <si>
    <t>51CE02D299D04EB6FE45B10B4C159156D9B2C2191C06F16B422A0F4EBBB58F3F838E</t>
  </si>
  <si>
    <t>51CE02D299D04EB6FE45B10B4C15915156626229E3FCF00C4EF50B762993B9E27D26</t>
  </si>
  <si>
    <t>51CE02D299D04EB6FE45B10B4C15915156626229E3FCF00C4EF50B762993B9E275E8</t>
  </si>
  <si>
    <t>51CE02D299D04EB6FE45B10B4C1591509D521239F029C989438707243A001</t>
  </si>
  <si>
    <t>아우트렛박스-매입  중형4각 54㎜  개  통신 3-2-1   ( 호표 41 )</t>
  </si>
  <si>
    <t>통신 3-2-1</t>
  </si>
  <si>
    <t>아웃렛박스</t>
  </si>
  <si>
    <t>아웃렛박스, 중형4각, 54mm</t>
  </si>
  <si>
    <t>56ACD282C96B9B23594E600379943FA6E2DAC1</t>
  </si>
  <si>
    <t>51CE02D299D04EB6FE45A705E93D8156ACD282C96B9B23594E600379943FA6E2DAC1</t>
  </si>
  <si>
    <t>아웃렛박스, 커버, 4각, 평</t>
  </si>
  <si>
    <t>56ACD282C96B9B23594E6000A42E8CD7765FD9</t>
  </si>
  <si>
    <t>51CE02D299D04EB6FE45A705E93D8156ACD282C96B9B23594E6000A42E8CD7765FD9</t>
  </si>
  <si>
    <t>51CE02D299D04EB6FE45A705E93D815156626229E3FCF00C4EF50B762993B9E275E8</t>
  </si>
  <si>
    <t>51CE02D299D04EB6FE45A705E93D81509D521239F029C989438707243A001</t>
  </si>
  <si>
    <t>스위치박스-매입  1 개용 54 mm  개  통신 3-2-1   ( 호표 42 )</t>
  </si>
  <si>
    <t>스위치박스</t>
  </si>
  <si>
    <t>스위치박스, 1개용, 54mm</t>
  </si>
  <si>
    <t>56ACD282C96B9B23594E8301742EAE00974A97</t>
  </si>
  <si>
    <t>51CE02D299D04EB6FE45A705E82F6056ACD282C96B9B23594E8301742EAE00974A97</t>
  </si>
  <si>
    <t>51CE02D299D04EB6FE45A705E82F605156626229E3FCF00C4EF50B762993B9E275E8</t>
  </si>
  <si>
    <t>51CE02D299D04EB6FE45A705E82F60509D521239F029C989438707243A001</t>
  </si>
  <si>
    <t>풀박스(통신)  200×200×150  개  통신 3-2-1   ( 호표 43 )</t>
  </si>
  <si>
    <t>풀박스</t>
  </si>
  <si>
    <t>풀박스, 200*200*150mm</t>
  </si>
  <si>
    <t>56ACD282C96B9B23594EDB00B9D384354D5451</t>
  </si>
  <si>
    <t>51CE02D299D04EB6FE45DC09E2A22C56ACD282C96B9B23594EDB00B9D384354D5451</t>
  </si>
  <si>
    <t>51CE02D299D04EB6FE45DC09E2A22C5156626229E3FCF00C4EF50B762993B9E275E8</t>
  </si>
  <si>
    <t>51CE02D299D04EB6FE45DC09E2A22C509D521239F029C989438707243A001</t>
  </si>
  <si>
    <t>풀박스(통신)  400×400×300  개  통신 3-2-1   ( 호표 44 )</t>
  </si>
  <si>
    <t>풀박스, 400*400*300mm</t>
  </si>
  <si>
    <t>56ACD282C96B9B23594EDB030D1331F03BB0CD</t>
  </si>
  <si>
    <t>51CE02D299D04EB6FE45DC09E19A1456ACD282C96B9B23594EDB030D1331F03BB0CD</t>
  </si>
  <si>
    <t>51CE02D299D04EB6FE45DC09E19A145156626229E3FCF00C4EF50B762993B9E275E8</t>
  </si>
  <si>
    <t>51CE02D299D04EB6FE45DC09E19A14509D521239F029C989438707243A001</t>
  </si>
  <si>
    <t>벽 관통 구멍 파기  벽두께 25㎝이하  개소  통신 3-7-1   ( 호표 45 )</t>
  </si>
  <si>
    <t>51CE02D299D04EB6FF4604009784315156626229E3FCF00C4EF50B762993B9E27D26</t>
  </si>
  <si>
    <t>51CE02D299D04EB6FF460400978431509D521239F029C989438707243A001</t>
  </si>
  <si>
    <t>고발포 동축케이블  5C-HFBT(삼중차폐)  m  통신품셈 4-2-1   ( 호표 46 )</t>
  </si>
  <si>
    <t>통신품셈 4-2-1</t>
  </si>
  <si>
    <t>동축케이블</t>
  </si>
  <si>
    <t>TV수신용동축케이블, 고발포동축케이블, 5C-HFBT</t>
  </si>
  <si>
    <t>56BEC242095825886B495800AF321497B7E9AB</t>
  </si>
  <si>
    <t>51CE02D299D27C4D154DD80845714C56BEC242095825886B495800AF321497B7E9AB</t>
  </si>
  <si>
    <t>51CE02D299D27C4D154DD80845714C509D521239F029C989438707243A001</t>
  </si>
  <si>
    <t>51CE02D299D27C4D154DD80845714C5156626229E3FCF00C4EF50B762993B9E275E7</t>
  </si>
  <si>
    <t>51CE02D299D27C4D154DD80845714C509D521239F029C9894387072439002</t>
  </si>
  <si>
    <t>고발포 동축케이블  7C-HFBT(삼중차폐)  m  통신품셈 4-2-1   ( 호표 47 )</t>
  </si>
  <si>
    <t>TV수신용동축케이블, 고발포동축케이블, 7C-HFBT</t>
  </si>
  <si>
    <t>56BEC242095825886B495800AF321497B7E9A5</t>
  </si>
  <si>
    <t>51CE02D299D27C4D154DD80845725256BEC242095825886B495800AF321497B7E9A5</t>
  </si>
  <si>
    <t>51CE02D299D27C4D154DD808457252509D521239F029C989438707243A001</t>
  </si>
  <si>
    <t>51CE02D299D27C4D154DD8084572525156626229E3FCF00C4EF50B762993B9E275E7</t>
  </si>
  <si>
    <t>51CE02D299D27C4D154DD808457252509D521239F029C9894387072439002</t>
  </si>
  <si>
    <t>HFBT 케이블 커넥터  5C 용  개소  통신품셈 4-2-2   ( 호표 48 )</t>
  </si>
  <si>
    <t>통신품셈 4-2-2</t>
  </si>
  <si>
    <t>51CE02D299D27C4D154DD8084194CE5156626229E3FCF00C4EF50B762993B9E275E8</t>
  </si>
  <si>
    <t>51CE02D299D27C4D154DD8084194CE509D521239F029C989438707243A001</t>
  </si>
  <si>
    <t>HFBT 케이블 커넥터  7C 용  개소  통신품셈 4-2-2   ( 호표 49 )</t>
  </si>
  <si>
    <t>51CE02D299D27C4D154DD8084197825156626229E3FCF00C4EF50B762993B9E275E8</t>
  </si>
  <si>
    <t>51CE02D299D27C4D154DD808419782509D521239F029C989438707243A001</t>
  </si>
  <si>
    <t>분기기  1분기기  개  통신품셈 7-12-3   ( 호표 50 )</t>
  </si>
  <si>
    <t>통신품셈 7-12-3</t>
  </si>
  <si>
    <t>분배기, 1분기</t>
  </si>
  <si>
    <t>56D9B2C2191C05D5634A290FF245A8C682D159</t>
  </si>
  <si>
    <t>51CE02D299D27C4D154DD80B1AF4C056D9B2C2191C05D5634A290FF245A8C682D159</t>
  </si>
  <si>
    <t>51CE02D299D27C4D154DD80B1AF4C05156626229E3FCF00C4EF50B762993B9E27D26</t>
  </si>
  <si>
    <t>51CE02D299D27C4D154DD80B1AF4C05156626229E3FCF00C4EF50B762993B9E275E9</t>
  </si>
  <si>
    <t>51CE02D299D27C4D154DD80B1AF4C0509D521239F029C989438707243A001</t>
  </si>
  <si>
    <t>분배기  2분배기  개  통신품셈 7-12-3   ( 호표 51 )</t>
  </si>
  <si>
    <t>쌍방향유니트, 2 분배기</t>
  </si>
  <si>
    <t>56D9B2C2191C05D5634A290FF36B97B1741EB6</t>
  </si>
  <si>
    <t>51CE02D299D27C4D154DD80B1B9E1F56D9B2C2191C05D5634A290FF36B97B1741EB6</t>
  </si>
  <si>
    <t>51CE02D299D27C4D154DD80B1B9E1F5156626229E3FCF00C4EF50B762993B9E27D26</t>
  </si>
  <si>
    <t>51CE02D299D27C4D154DD80B1B9E1F5156626229E3FCF00C4EF50B762993B9E275E9</t>
  </si>
  <si>
    <t>51CE02D299D27C4D154DD80B1B9E1F509D521239F029C989438707243A001</t>
  </si>
  <si>
    <t>분배기  6분배기  개  통신품셈 7-12-3   ( 호표 52 )</t>
  </si>
  <si>
    <t>분배기, 6분배, 쌍방향유닛</t>
  </si>
  <si>
    <t>56D9B2C2191C05D5634A290FF245A8C682D15F</t>
  </si>
  <si>
    <t>51CE02D299D27C4D154DD80B1B9AA456D9B2C2191C05D5634A290FF245A8C682D15F</t>
  </si>
  <si>
    <t>51CE02D299D27C4D154DD80B1B9AA45156626229E3FCF00C4EF50B762993B9E27D26</t>
  </si>
  <si>
    <t>51CE02D299D27C4D154DD80B1B9AA45156626229E3FCF00C4EF50B762993B9E275E9</t>
  </si>
  <si>
    <t>51CE02D299D27C4D154DD80B1B9AA4509D521239F029C989438707243A001</t>
  </si>
  <si>
    <t>분배기  8분배기  개  통신품셈 7-12-3   ( 호표 53 )</t>
  </si>
  <si>
    <t>분배기, 8분배, 쌍방향유닛</t>
  </si>
  <si>
    <t>56D9B2C2191C05D5634A290FF245A8C682D15E</t>
  </si>
  <si>
    <t>51CE02D299D27C4D154DD80B1B941B56D9B2C2191C05D5634A290FF245A8C682D15E</t>
  </si>
  <si>
    <t>51CE02D299D27C4D154DD80B1B941B5156626229E3FCF00C4EF50B762993B9E27D26</t>
  </si>
  <si>
    <t>51CE02D299D27C4D154DD80B1B941B5156626229E3FCF00C4EF50B762993B9E275E9</t>
  </si>
  <si>
    <t>51CE02D299D27C4D154DD80B1B941B509D521239F029C989438707243A001</t>
  </si>
  <si>
    <t>TV 분배기함  분배기함, 600*700mm, STS문  개  통신품셈 3-2-1   ( 호표 54 )</t>
  </si>
  <si>
    <t>통신품셈 3-2-1</t>
  </si>
  <si>
    <t>네트워크시스템용캐비닛 또는 외장</t>
  </si>
  <si>
    <t>56D9B2C2191C0783C74415059EAA8E9312E12D</t>
  </si>
  <si>
    <t>51CE02D299D27C4D154DD80A7266FB56D9B2C2191C0783C74415059EAA8E9312E12D</t>
  </si>
  <si>
    <t>51CE02D299D27C4D154DD80A7266FB5156626229E3FCF00C4EF50B762993B9E275E8</t>
  </si>
  <si>
    <t>51CE02D299D27C4D154DD80A7266FB509D521239F029C989438707243A001</t>
  </si>
  <si>
    <t>CATV증폭기  양방향, 옥내용  대  통신품셈 7-12-2   ( 호표 55 )</t>
  </si>
  <si>
    <t>통신품셈 7-12-2</t>
  </si>
  <si>
    <t>CATV증폭기, VHF/UHF겸용, 양방향, 옥내용</t>
  </si>
  <si>
    <t>56AC6252F947D8BA474FE30C54D0348DA4F6B7</t>
  </si>
  <si>
    <t>51CE02D299D27C4D154DD804EADE3756AC6252F947D8BA474FE30C54D0348DA4F6B7</t>
  </si>
  <si>
    <t>51CE02D299D27C4D154DD804EADE375156626229E3FCF00C4EF50B762993B9E27D26</t>
  </si>
  <si>
    <t>51CE02D299D27C4D154DD804EADE375156626229E3FCF00C4EF50B762993B9E275E9</t>
  </si>
  <si>
    <t>51CE02D299D27C4D154DD804EADE37509D521239F029C989438707243C007</t>
  </si>
  <si>
    <t>MATV증폭기  옥내용  대  통신품셈 7-12-2   ( 호표 56 )</t>
  </si>
  <si>
    <t>56AC6252F947D8BA474FE30C54D0348DAA1E55</t>
  </si>
  <si>
    <t>51CE02D299D27C4D154DD804EAD9B556AC6252F947D8BA474FE30C54D0348DAA1E55</t>
  </si>
  <si>
    <t>51CE02D299D27C4D154DD804EAD9B55156626229E3FCF00C4EF50B762993B9E27D26</t>
  </si>
  <si>
    <t>51CE02D299D27C4D154DD804EAD9B55156626229E3FCF00C4EF50B762993B9E275E9</t>
  </si>
  <si>
    <t>51CE02D299D27C4D154DD804EAD9B5509D521239F029C989438707243C007</t>
  </si>
  <si>
    <t>쌍방향 유니트  TV 유니트  개  통신품셈 4-2-2   ( 호표 57 )</t>
  </si>
  <si>
    <t>TV수구</t>
  </si>
  <si>
    <t>TV 유니트, 직렬용</t>
  </si>
  <si>
    <t>56AC6252F947D8BA4442510C90F112286BCA28</t>
  </si>
  <si>
    <t>51CE02D299D27C4D154DD804EC8C9356AC6252F947D8BA4442510C90F112286BCA28</t>
  </si>
  <si>
    <t>51CE02D299D27C4D154DD804EC8C935156626229E3FCF00C4EF50B762993B9E275E8</t>
  </si>
  <si>
    <t>51CE02D299D27C4D154DD804EC8C93509D521239F029C989438707243A001</t>
  </si>
  <si>
    <t>스피커(원형)  PA용스피커, Ceiling형, 3W  개  통신품셈 7-11-5   ( 호표 58 )</t>
  </si>
  <si>
    <t>통신품셈 7-11-5</t>
  </si>
  <si>
    <t>스피커</t>
  </si>
  <si>
    <t>PA용스피커, S.T/Ceiling형, 3W</t>
  </si>
  <si>
    <t>56CF32B229B70462BB498708F24B6C6D1B55B7</t>
  </si>
  <si>
    <t>51CE02D299D27C4D154D5B078E930756CF32B229B70462BB498708F24B6C6D1B55B7</t>
  </si>
  <si>
    <t>51CE02D299D27C4D154D5B078E93075156626229E3FCF00C4EF50B762993B9E275E9</t>
  </si>
  <si>
    <t>51CE02D299D27C4D154D5B078E9307509D521239F029C989438707243A001</t>
  </si>
  <si>
    <t>통신용 감쇠기  ATT, 3단  개  통신품셈 7-11-5   ( 호표 59 )</t>
  </si>
  <si>
    <t>통신용감쇄기</t>
  </si>
  <si>
    <t>통신용감쇠기, ATT, 스테인리스, 3단</t>
  </si>
  <si>
    <t>56AC6252F947D8BA474FFC074157A249E50027</t>
  </si>
  <si>
    <t>51CE02D299D27C4D154D5B020DBC2456AC6252F947D8BA474FFC074157A249E50027</t>
  </si>
  <si>
    <t>51CE02D299D27C4D154D5B020DBC245156626229E3FCF00C4EF50B762993B9E275E9</t>
  </si>
  <si>
    <t>51CE02D299D27C4D154D5B020DBC24509D521239F029C989438707243A001</t>
  </si>
  <si>
    <t>UTP 케이블 성단품  4P  개소  통신품셈 4-3-3   ( 호표 60 )</t>
  </si>
  <si>
    <t>통신품셈 4-3-3</t>
  </si>
  <si>
    <t>51CE02D299DC7FFD0A4481095016985156626229E3FCF00C4EF50B762993B9E275E7</t>
  </si>
  <si>
    <t>51CE02D299DC7FFD0A4481095016985156626229E3FCF00C4EF50B762993B9E27D26</t>
  </si>
  <si>
    <t>51CE02D299DC7FFD0A448109501698509D521239F029C989438707243A001</t>
  </si>
  <si>
    <t>UTP 케이블 성단품(CAT.5e)  25P  개소  통신품셈 4-3-3   ( 호표 61 )</t>
  </si>
  <si>
    <t>51CE02D299DC7FFD0A4481095014EA5156626229E3FCF00C4EF50B762993B9E275E7</t>
  </si>
  <si>
    <t>51CE02D299DC7FFD0A4481095014EA5156626229E3FCF00C4EF50B762993B9E27D26</t>
  </si>
  <si>
    <t>51CE02D299DC7FFD0A4481095014EA509D521239F029C989438707243A001</t>
  </si>
  <si>
    <t>전화수구  8PIN 모듈라잭 2구  개  통신품셈 4-3-2   ( 호표 62 )</t>
  </si>
  <si>
    <t>통신품셈 4-3-2</t>
  </si>
  <si>
    <t>전화용, 모듈러잭 8PIN 2구</t>
  </si>
  <si>
    <t>56ACD282C96B9B24604D9E027BD4146BED39F9</t>
  </si>
  <si>
    <t>51CE02D299DC7FFD0A440D0A78840D56ACD282C96B9B24604D9E027BD4146BED39F9</t>
  </si>
  <si>
    <t>51CE02D299DC7FFD0A440D0A78840D5156626229E3FCF00C4EF50B762993B9E275E8</t>
  </si>
  <si>
    <t>51CE02D299DC7FFD0A440D0A78840D509D521239F029C989438707243A001</t>
  </si>
  <si>
    <t>중 기 단 가 목 록</t>
  </si>
  <si>
    <t>비    고</t>
  </si>
  <si>
    <t>START</t>
  </si>
  <si>
    <t>중 기 단 가 산 출 서</t>
  </si>
  <si>
    <t>산    출    내    역</t>
  </si>
  <si>
    <t>코드</t>
  </si>
  <si>
    <t>품명</t>
  </si>
  <si>
    <t>규격</t>
  </si>
  <si>
    <t xml:space="preserve">터파기/토사  보통, 굴삭기 0.7m3  M3  토목 8-5  ( 산근 1 ) </t>
  </si>
  <si>
    <t>C</t>
  </si>
  <si>
    <t xml:space="preserve"> 굴삭기(무한궤도),0.7㎥ M3   </t>
  </si>
  <si>
    <t>C!</t>
  </si>
  <si>
    <t xml:space="preserve">'굴삭기(무한궤도),0.7㎥ M3'  </t>
  </si>
  <si>
    <t xml:space="preserve"> </t>
  </si>
  <si>
    <t xml:space="preserve">Q1  바켓용량(M3)  =0.70   </t>
  </si>
  <si>
    <t>q1 '바켓용량(M3)' =0.70</t>
  </si>
  <si>
    <t xml:space="preserve">K   바켓계수(양호1.1,보통0.90,불량0.70,파쇄암0.55) = 0.90   </t>
  </si>
  <si>
    <t>k  '바켓계수(양호1.1,보통0.90,불량0.70,파쇄암0.55)'= 0.90</t>
  </si>
  <si>
    <t xml:space="preserve">F   토량환산계수(1/L) = 1/1.25= 0.8 </t>
  </si>
  <si>
    <t>f  '토량환산계수(1/L)'= 1/1.25=?</t>
  </si>
  <si>
    <t xml:space="preserve">E1  터파기에 대하여 -0.05 =0.05    </t>
  </si>
  <si>
    <t xml:space="preserve">E1 '터파기에 대하여 -0.05'=0.05 </t>
  </si>
  <si>
    <t xml:space="preserve">E   작업효율사질토(양호0.85,보통0.70,불량0.55) = 0.70-E1= 0.65 </t>
  </si>
  <si>
    <t>E  '작업효율사질토(양호0.85,보통0.70,불량0.55)'= 0.70-E1=?</t>
  </si>
  <si>
    <t xml:space="preserve">CM  1회 싸이클시간(135˚SEC) =20   </t>
  </si>
  <si>
    <t>Cm '1회 싸이클시간(135˚SEC)'=20</t>
  </si>
  <si>
    <t xml:space="preserve">Q   시간당 작업량 (M3/HR) = 3600*Q1*K*F*E/CM= 58.968 </t>
  </si>
  <si>
    <t>Q  '시간당 작업량 (M3/Hr)'= 3600*q1*k*f*E/Cm=?</t>
  </si>
  <si>
    <t xml:space="preserve"> 재료비:  19439 / 58.968 = 329.6 </t>
  </si>
  <si>
    <t>'재료비:' ~00000201007000000.M~ / {Q} =?MA+</t>
  </si>
  <si>
    <t xml:space="preserve"> 노무비:  39632 / 58.968 = 672 </t>
  </si>
  <si>
    <t>'노무비:' ~00000201007000000.L~ / {Q} =?LA+</t>
  </si>
  <si>
    <t xml:space="preserve"> 경  비:  20736 / 58.968 = 351.6 </t>
  </si>
  <si>
    <t>'경  비:' ~00000201007000000.E~ / {Q} =?EQ+</t>
  </si>
  <si>
    <t xml:space="preserve">  소  계    </t>
  </si>
  <si>
    <t>&gt;'소  계'</t>
  </si>
  <si>
    <t xml:space="preserve">  총  계</t>
  </si>
  <si>
    <t xml:space="preserve">되메우기/토사, 두께 30cm  보통, 굴삭기 0.7m3+래머 80kg  M3  토목 8-5+13  ( 산근 2 ) </t>
  </si>
  <si>
    <t xml:space="preserve"> 1.굴삭기 (무한궤도)0.7㎥M3  </t>
  </si>
  <si>
    <t>'1.굴삭기 (무한궤도)0.7㎥M3 '</t>
  </si>
  <si>
    <t xml:space="preserve">Q1  바켓용량(M3) = 0.7   </t>
  </si>
  <si>
    <t>q1 '바켓용량(M3)'= 0.7</t>
  </si>
  <si>
    <t xml:space="preserve">k   바켓계수 = 1.1   </t>
  </si>
  <si>
    <t>k  '바켓계수'= 1.1</t>
  </si>
  <si>
    <t xml:space="preserve">L1  흐트러진상태  =1.25   </t>
  </si>
  <si>
    <t>L1 '흐트러진상태' =1.25</t>
  </si>
  <si>
    <t xml:space="preserve">C   다져진상태 =0.875   </t>
  </si>
  <si>
    <t>C  '다져진상태'=0.875</t>
  </si>
  <si>
    <t xml:space="preserve">F   토량환산계(C/L) =C/L1= 0.7 </t>
  </si>
  <si>
    <t>f  '토량환산계(C/L)'=C/L1=?</t>
  </si>
  <si>
    <t xml:space="preserve">E   작업효율(양호0.9,보통0.75,불량0.6) = 0.75   </t>
  </si>
  <si>
    <t>E  '작업효율(양호0.9,보통0.75,불량0.6)'= 0.75</t>
  </si>
  <si>
    <t xml:space="preserve">CM  1회 싸이클시간(90˚SEC) =18   </t>
  </si>
  <si>
    <t>Cm '1회 싸이클시간(90˚sec)'=18</t>
  </si>
  <si>
    <t xml:space="preserve">Q   시간당 작업량 (M3/HR) = 3600*Q1*K*F*E/CM= 80.85 </t>
  </si>
  <si>
    <t xml:space="preserve"> 재료비:  19439 / 80.85 = 240.4 </t>
  </si>
  <si>
    <t xml:space="preserve"> 노무비:  39632 / 80.85 = 490.1 </t>
  </si>
  <si>
    <t xml:space="preserve"> 경  비:  20736 / 80.85 = 256.4 </t>
  </si>
  <si>
    <t xml:space="preserve"> 2.래머,80kg </t>
  </si>
  <si>
    <t>'2.래머,80kg'</t>
  </si>
  <si>
    <t xml:space="preserve">A   1회당 유호 다짐면적(M2)  =0.28*0.33= 0.0924 </t>
  </si>
  <si>
    <t>A  '1회당 유호 다짐면적(M2)' =0.28*0.33=?</t>
  </si>
  <si>
    <t xml:space="preserve">N   1시간당 타격회수(회/HR)  =36000   </t>
  </si>
  <si>
    <t>N  '1시간당 타격회수(회/HR)' =36000</t>
  </si>
  <si>
    <t xml:space="preserve">H   다짐두께(M)  =0.3   </t>
  </si>
  <si>
    <t>H  '다짐두께(M)' =0.3</t>
  </si>
  <si>
    <t xml:space="preserve">F   토량환산계(L1/L1) =L1/L1= 1 </t>
  </si>
  <si>
    <t>f  '토량환산계(L1/L1)'=L1/L1=?</t>
  </si>
  <si>
    <t xml:space="preserve">E   작업효율(양호0.7,보통0.5,불량0.3) = 0.5   </t>
  </si>
  <si>
    <t>E  '작업효율(양호0.7,보통0.5,불량0.3)'= 0.5</t>
  </si>
  <si>
    <t xml:space="preserve">P   중복 다짐회수(회)  =57   </t>
  </si>
  <si>
    <t>P  '중복 다짐회수(회)' =57</t>
  </si>
  <si>
    <t xml:space="preserve">Q   시간당 작업량(M3/HR)  =A*N*H*F*E/P= 8.754 </t>
  </si>
  <si>
    <t>Q  '시간당 작업량(M3/HR)' =A*N*H*f*E/P=?</t>
  </si>
  <si>
    <t xml:space="preserve"> 재료비:  1152 / 8.754 = 131.5 </t>
  </si>
  <si>
    <t>'재료비:' ~00001630008000000.M~ / {Q} =?MA+</t>
  </si>
  <si>
    <t xml:space="preserve"> 노무비:  27401 / 8.754 = 3130.1 </t>
  </si>
  <si>
    <t>'노무비:' ~00001630008000000.L~ / {Q} =?LA+</t>
  </si>
  <si>
    <t xml:space="preserve"> 경  비:  432 / 8.754 = 49.3 </t>
  </si>
  <si>
    <t>'경  비:' ~00001630008000000.E~ / {Q} =?EQ+</t>
  </si>
  <si>
    <t xml:space="preserve">   합  계    </t>
  </si>
  <si>
    <t>&gt;&gt;'합  계'</t>
  </si>
  <si>
    <t>단 가 대 비 표</t>
  </si>
  <si>
    <t>조달청가격</t>
  </si>
  <si>
    <t>PAGE</t>
  </si>
  <si>
    <t>거래가격</t>
  </si>
  <si>
    <t>유통물가</t>
  </si>
  <si>
    <t>물가자료</t>
  </si>
  <si>
    <t>조사가격</t>
  </si>
  <si>
    <t>적용단가</t>
  </si>
  <si>
    <t>품목구분</t>
  </si>
  <si>
    <t>노임구분</t>
  </si>
  <si>
    <t>소수점처리</t>
  </si>
  <si>
    <t>B</t>
  </si>
  <si>
    <t>공 사 원 가 계 산 서</t>
  </si>
  <si>
    <t>공사명 : 경기문화재단 임학임산학관 리모델링 설계용역 통신공사</t>
  </si>
  <si>
    <t>비        목</t>
  </si>
  <si>
    <t>구        성        비</t>
  </si>
  <si>
    <t>순   공   사   원   가</t>
  </si>
  <si>
    <t>재   료   비</t>
  </si>
  <si>
    <t>노   무   비</t>
  </si>
  <si>
    <t>경        비</t>
  </si>
  <si>
    <t>A1</t>
  </si>
  <si>
    <t>직  접  재  료  비</t>
  </si>
  <si>
    <t>A2</t>
  </si>
  <si>
    <t>간  접  재  료  비</t>
  </si>
  <si>
    <t>A3</t>
  </si>
  <si>
    <t>작업설, 부산물(△)</t>
  </si>
  <si>
    <t>AS</t>
  </si>
  <si>
    <t>[ 소          계 ]</t>
  </si>
  <si>
    <t>B1</t>
  </si>
  <si>
    <t>직  접  노  무  비</t>
  </si>
  <si>
    <t>B2</t>
  </si>
  <si>
    <t>간  접  노  무  비</t>
  </si>
  <si>
    <t>직접노무비 * 8%</t>
  </si>
  <si>
    <t>BS</t>
  </si>
  <si>
    <t>C2</t>
  </si>
  <si>
    <t>기   계    경   비</t>
  </si>
  <si>
    <t>C3</t>
  </si>
  <si>
    <t>가      설      비</t>
  </si>
  <si>
    <t>C4</t>
  </si>
  <si>
    <t>산  재  보  험  료</t>
  </si>
  <si>
    <t>노무비 * 3.75%</t>
  </si>
  <si>
    <t>C5</t>
  </si>
  <si>
    <t>고  용  보  험  료</t>
  </si>
  <si>
    <t>노무비 * 0.87%</t>
  </si>
  <si>
    <t>C6</t>
  </si>
  <si>
    <t>국민  건강  보험료</t>
  </si>
  <si>
    <t>직접노무비 * 3.23%</t>
  </si>
  <si>
    <t>C7</t>
  </si>
  <si>
    <t>국민  연금  보험료</t>
  </si>
  <si>
    <t>직접노무비 * 4.5%</t>
  </si>
  <si>
    <t>CB</t>
  </si>
  <si>
    <t>노인장기요양보험료</t>
  </si>
  <si>
    <t>건강보험료 * 8.51%</t>
  </si>
  <si>
    <t>C8</t>
  </si>
  <si>
    <t>퇴직  공제  부금비</t>
  </si>
  <si>
    <t>직접노무비 * 2.3%</t>
  </si>
  <si>
    <t>CA</t>
  </si>
  <si>
    <t>산업안전보건관리비</t>
  </si>
  <si>
    <t>(재료비+직노) * 2.93%</t>
  </si>
  <si>
    <t>CG</t>
  </si>
  <si>
    <t>기   타    경   비</t>
  </si>
  <si>
    <t>(재료비+노무비) * 5.6%</t>
  </si>
  <si>
    <t>CS</t>
  </si>
  <si>
    <t>S1</t>
  </si>
  <si>
    <t xml:space="preserve">        계</t>
  </si>
  <si>
    <t>D1</t>
  </si>
  <si>
    <t>일  반  관  리  비</t>
  </si>
  <si>
    <t>계 * 6%</t>
  </si>
  <si>
    <t>D2</t>
  </si>
  <si>
    <t>이              윤</t>
  </si>
  <si>
    <t>(노무비+경비+일반관리비) * 15%</t>
  </si>
  <si>
    <t>D9</t>
  </si>
  <si>
    <t>공   급    가   액</t>
  </si>
  <si>
    <t>DB</t>
  </si>
  <si>
    <t>부  가  가  치  세</t>
  </si>
  <si>
    <t>공급가액 * 10%</t>
  </si>
  <si>
    <t>DH</t>
  </si>
  <si>
    <t>도      급      액</t>
  </si>
  <si>
    <t>DK</t>
  </si>
  <si>
    <t>관급자설치관급</t>
  </si>
  <si>
    <t>부가세,조달수수료포함.</t>
  </si>
  <si>
    <t>S2</t>
  </si>
  <si>
    <t>총   공   사    비</t>
  </si>
  <si>
    <t>이 Sheet는 수정하지 마십시요</t>
  </si>
  <si>
    <t>공사구분</t>
  </si>
  <si>
    <t>D</t>
  </si>
  <si>
    <t>타이틀</t>
  </si>
  <si>
    <t>확정내역</t>
  </si>
  <si>
    <t>원내역</t>
  </si>
  <si>
    <t>자재단가적용</t>
  </si>
  <si>
    <t>경비단가적용</t>
  </si>
  <si>
    <t>품목코드형식</t>
  </si>
  <si>
    <t>XXXX-XXXX-XXXXXXXXX</t>
  </si>
  <si>
    <t>내역금액소수점처리</t>
  </si>
  <si>
    <t>일위대가내역소수점처리</t>
  </si>
  <si>
    <t>단가명</t>
  </si>
  <si>
    <t>TTTTT</t>
  </si>
  <si>
    <t>환율</t>
  </si>
  <si>
    <t>시간당작업량</t>
  </si>
  <si>
    <t>R</t>
  </si>
  <si>
    <t>1회 사이클시간</t>
  </si>
  <si>
    <t>시간당 작업사이클</t>
  </si>
  <si>
    <t>일반변수</t>
  </si>
  <si>
    <t>시간당 노임산출 계수</t>
  </si>
  <si>
    <t>1/8*16/12*25/20</t>
  </si>
  <si>
    <t>재료비 할증 계수</t>
  </si>
  <si>
    <t>노무비 할증 계수</t>
  </si>
  <si>
    <t>경비 할증 계수</t>
  </si>
  <si>
    <t>내역,일위대가 품명,규격,단위 따로적용</t>
  </si>
  <si>
    <t>내역단가 소수점처리</t>
  </si>
  <si>
    <t>공종구분명</t>
  </si>
  <si>
    <t>원가비목코드</t>
  </si>
  <si>
    <t>작 업 부 산 물</t>
  </si>
  <si>
    <t>운    반    비</t>
  </si>
  <si>
    <t>C1</t>
  </si>
  <si>
    <t>관 급 자 재 비</t>
  </si>
  <si>
    <t>DJ</t>
  </si>
  <si>
    <t>사 급 자 재 비</t>
  </si>
  <si>
    <t>D3</t>
  </si>
  <si>
    <t>외    자    재</t>
  </si>
  <si>
    <t>도급자설치관급</t>
  </si>
  <si>
    <t>DL</t>
  </si>
  <si>
    <t>한전비/검사비</t>
  </si>
  <si>
    <t>완    제    품</t>
  </si>
  <si>
    <t>4+5가닥</t>
    <phoneticPr fontId="1" type="noConversion"/>
  </si>
  <si>
    <t>내선전공</t>
    <phoneticPr fontId="1" type="noConversion"/>
  </si>
  <si>
    <t>인</t>
    <phoneticPr fontId="1" type="noConversion"/>
  </si>
  <si>
    <t>저압케이블전공</t>
  </si>
  <si>
    <t>저압케이블전공</t>
    <phoneticPr fontId="1" type="noConversion"/>
  </si>
  <si>
    <t>통신외선공</t>
    <phoneticPr fontId="1" type="noConversion"/>
  </si>
  <si>
    <t>보통인부</t>
    <phoneticPr fontId="1" type="noConversion"/>
  </si>
  <si>
    <t>경질비닐전선관, PE, 16mm</t>
    <phoneticPr fontId="1" type="noConversion"/>
  </si>
  <si>
    <t>경질비닐전선관, PE, 28mm</t>
    <phoneticPr fontId="1" type="noConversion"/>
  </si>
  <si>
    <t>경질비닐전선관, PE, 70mm</t>
    <phoneticPr fontId="1" type="noConversion"/>
  </si>
  <si>
    <t>터파기(기계 8:2)  보통토사. 백호 90%+인력 10%  ㎥  토목 11-3   ( 호표 3 )</t>
    <phoneticPr fontId="1" type="noConversion"/>
  </si>
  <si>
    <t>되메우고 다지기(백호+래머)  토사, T=30cm (백호 90%+인력 10%)  M3  토목 9-3, 9-11.3   ( 호표 5 )</t>
    <phoneticPr fontId="1" type="noConversion"/>
  </si>
  <si>
    <t>내선전공</t>
    <phoneticPr fontId="1" type="noConversion"/>
  </si>
  <si>
    <t>전선관지지행거(단독)  16 C  개소  전기품셈 5-29   ( 호표 7 )</t>
    <phoneticPr fontId="1" type="noConversion"/>
  </si>
  <si>
    <t>전선관지지행거(단독)  22 C  개소  전기품셈 5-29   ( 호표 8 )</t>
    <phoneticPr fontId="1" type="noConversion"/>
  </si>
  <si>
    <t>전선관지지행거(천정)  W:300  개소  전기품셈 5-29   ( 호표 9 )</t>
    <phoneticPr fontId="1" type="noConversion"/>
  </si>
  <si>
    <t>경질비닐PVC전선관-매입  PE 16 mm  M  통신 2-1-3   ( 호표 19 )</t>
    <phoneticPr fontId="1" type="noConversion"/>
  </si>
  <si>
    <t>경질비닐PVC전선관-매입  PE 28 mm  M  통신 2-1-3   ( 호표 20 )</t>
    <phoneticPr fontId="1" type="noConversion"/>
  </si>
  <si>
    <t>경질비닐PVC전선관-매입  PE 70 mm  M  통신 2-1-3   ( 호표 21 )</t>
    <phoneticPr fontId="1" type="noConversion"/>
  </si>
  <si>
    <t>0.6/1kV 내열 케이블(F-FR-3)  8C 1.5㎟  m  통신품셈 4-4-1   ( 호표 11 )</t>
    <phoneticPr fontId="1" type="noConversion"/>
  </si>
  <si>
    <t>저독성난연케이블  HFIX, 1.38㎜  m  전기품셈 5-10   ( 호표 10 )</t>
    <phoneticPr fontId="1" type="noConversion"/>
  </si>
  <si>
    <t>케이블트레이 행거  W:200  개소  전기품셈 5-29   ( 호표 12 )</t>
    <phoneticPr fontId="1" type="noConversion"/>
  </si>
  <si>
    <t>금      액</t>
    <phoneticPr fontId="1" type="noConversion"/>
  </si>
</sst>
</file>

<file path=xl/styles.xml><?xml version="1.0" encoding="utf-8"?>
<styleSheet xmlns="http://schemas.openxmlformats.org/spreadsheetml/2006/main">
  <numFmts count="9">
    <numFmt numFmtId="41" formatCode="_-* #,##0_-;\-* #,##0_-;_-* &quot;-&quot;_-;_-@_-"/>
    <numFmt numFmtId="176" formatCode="#,###"/>
    <numFmt numFmtId="177" formatCode="#,###;\-#,###;#;"/>
    <numFmt numFmtId="178" formatCode="#,##0.00#"/>
    <numFmt numFmtId="179" formatCode="#,##0.0"/>
    <numFmt numFmtId="180" formatCode="#,##0.0;\-#,##0.0;#"/>
    <numFmt numFmtId="181" formatCode="#,##0;\-#,##0;#"/>
    <numFmt numFmtId="182" formatCode="#,##0.00#;\-#,##0.00#;#"/>
    <numFmt numFmtId="183" formatCode="&quot;조&quot;&quot;정&quot;&quot;률&quot;\ \ \△0.00%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u/>
      <sz val="16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sz val="11"/>
      <color theme="1"/>
      <name val="돋움체"/>
      <family val="3"/>
      <charset val="129"/>
    </font>
    <font>
      <b/>
      <u/>
      <sz val="16"/>
      <color theme="1"/>
      <name val="돋움체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0" fillId="0" borderId="0" xfId="0" quotePrefix="1">
      <alignment vertical="center"/>
    </xf>
    <xf numFmtId="0" fontId="0" fillId="0" borderId="0" xfId="0" quotePrefix="1" applyAlignment="1">
      <alignment vertical="center"/>
    </xf>
    <xf numFmtId="0" fontId="0" fillId="0" borderId="0" xfId="0" applyAlignment="1">
      <alignment vertical="center"/>
    </xf>
    <xf numFmtId="0" fontId="3" fillId="0" borderId="1" xfId="0" quotePrefix="1" applyFont="1" applyBorder="1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vertical="center"/>
    </xf>
    <xf numFmtId="0" fontId="4" fillId="0" borderId="1" xfId="0" quotePrefix="1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176" fontId="5" fillId="0" borderId="1" xfId="0" applyNumberFormat="1" applyFont="1" applyBorder="1" applyAlignment="1">
      <alignment vertical="center" wrapText="1"/>
    </xf>
    <xf numFmtId="177" fontId="5" fillId="0" borderId="1" xfId="0" applyNumberFormat="1" applyFont="1" applyBorder="1" applyAlignment="1">
      <alignment vertical="center" wrapText="1"/>
    </xf>
    <xf numFmtId="0" fontId="0" fillId="0" borderId="1" xfId="0" quotePrefix="1" applyFont="1" applyBorder="1" applyAlignment="1">
      <alignment vertical="center" wrapText="1"/>
    </xf>
    <xf numFmtId="178" fontId="5" fillId="0" borderId="1" xfId="0" applyNumberFormat="1" applyFont="1" applyBorder="1" applyAlignment="1">
      <alignment vertical="center" wrapText="1"/>
    </xf>
    <xf numFmtId="179" fontId="5" fillId="0" borderId="1" xfId="0" applyNumberFormat="1" applyFont="1" applyBorder="1" applyAlignment="1">
      <alignment vertical="center" wrapText="1"/>
    </xf>
    <xf numFmtId="181" fontId="5" fillId="0" borderId="1" xfId="0" applyNumberFormat="1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quotePrefix="1" applyFont="1" applyBorder="1" applyAlignment="1">
      <alignment vertical="center" wrapText="1"/>
    </xf>
    <xf numFmtId="0" fontId="5" fillId="0" borderId="3" xfId="0" quotePrefix="1" applyFont="1" applyBorder="1" applyAlignment="1">
      <alignment vertical="center" wrapText="1"/>
    </xf>
    <xf numFmtId="180" fontId="5" fillId="0" borderId="3" xfId="0" applyNumberFormat="1" applyFont="1" applyBorder="1" applyAlignment="1">
      <alignment vertical="center" wrapText="1"/>
    </xf>
    <xf numFmtId="181" fontId="5" fillId="0" borderId="4" xfId="0" applyNumberFormat="1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5" xfId="0" quotePrefix="1" applyFont="1" applyBorder="1" applyAlignment="1">
      <alignment vertical="center" wrapText="1"/>
    </xf>
    <xf numFmtId="181" fontId="5" fillId="0" borderId="5" xfId="0" applyNumberFormat="1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182" fontId="5" fillId="0" borderId="1" xfId="0" quotePrefix="1" applyNumberFormat="1" applyFont="1" applyBorder="1" applyAlignment="1">
      <alignment vertical="center" wrapText="1"/>
    </xf>
    <xf numFmtId="182" fontId="5" fillId="0" borderId="1" xfId="0" applyNumberFormat="1" applyFont="1" applyBorder="1" applyAlignment="1">
      <alignment vertical="center" wrapText="1"/>
    </xf>
    <xf numFmtId="182" fontId="0" fillId="0" borderId="0" xfId="0" applyNumberFormat="1" applyAlignment="1">
      <alignment vertical="center"/>
    </xf>
    <xf numFmtId="0" fontId="6" fillId="0" borderId="1" xfId="0" quotePrefix="1" applyFont="1" applyBorder="1" applyAlignment="1">
      <alignment horizontal="center" vertical="center" wrapText="1"/>
    </xf>
    <xf numFmtId="0" fontId="0" fillId="0" borderId="1" xfId="0" quotePrefix="1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vertical="center" wrapText="1"/>
    </xf>
    <xf numFmtId="178" fontId="5" fillId="0" borderId="1" xfId="0" applyNumberFormat="1" applyFont="1" applyBorder="1" applyAlignment="1">
      <alignment vertical="center" wrapText="1"/>
    </xf>
    <xf numFmtId="179" fontId="5" fillId="0" borderId="1" xfId="0" applyNumberFormat="1" applyFont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182" fontId="5" fillId="0" borderId="3" xfId="0" applyNumberFormat="1" applyFont="1" applyFill="1" applyBorder="1" applyAlignment="1">
      <alignment vertical="center" wrapText="1"/>
    </xf>
    <xf numFmtId="41" fontId="0" fillId="0" borderId="0" xfId="1" applyFont="1">
      <alignment vertical="center"/>
    </xf>
    <xf numFmtId="0" fontId="5" fillId="0" borderId="1" xfId="0" quotePrefix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178" fontId="5" fillId="0" borderId="1" xfId="0" applyNumberFormat="1" applyFont="1" applyFill="1" applyBorder="1" applyAlignment="1">
      <alignment vertical="center" wrapText="1"/>
    </xf>
    <xf numFmtId="179" fontId="5" fillId="0" borderId="1" xfId="0" applyNumberFormat="1" applyFont="1" applyFill="1" applyBorder="1" applyAlignment="1">
      <alignment vertical="center" wrapText="1"/>
    </xf>
    <xf numFmtId="9" fontId="0" fillId="0" borderId="0" xfId="0" applyNumberFormat="1">
      <alignment vertical="center"/>
    </xf>
    <xf numFmtId="0" fontId="6" fillId="0" borderId="1" xfId="0" quotePrefix="1" applyFont="1" applyBorder="1" applyAlignment="1">
      <alignment horizontal="center" vertical="center" wrapText="1"/>
    </xf>
    <xf numFmtId="183" fontId="10" fillId="2" borderId="1" xfId="2" quotePrefix="1" applyNumberFormat="1" applyFont="1" applyFill="1" applyBorder="1" applyAlignment="1">
      <alignment horizontal="left" vertical="center" wrapText="1"/>
    </xf>
    <xf numFmtId="0" fontId="9" fillId="2" borderId="1" xfId="0" quotePrefix="1" applyFont="1" applyFill="1" applyBorder="1" applyAlignment="1">
      <alignment vertical="center" wrapText="1"/>
    </xf>
    <xf numFmtId="0" fontId="5" fillId="2" borderId="1" xfId="0" quotePrefix="1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178" fontId="5" fillId="2" borderId="1" xfId="0" applyNumberFormat="1" applyFont="1" applyFill="1" applyBorder="1" applyAlignment="1">
      <alignment vertical="center" wrapText="1"/>
    </xf>
    <xf numFmtId="179" fontId="5" fillId="2" borderId="1" xfId="0" applyNumberFormat="1" applyFont="1" applyFill="1" applyBorder="1" applyAlignment="1">
      <alignment vertical="center" wrapText="1"/>
    </xf>
    <xf numFmtId="0" fontId="0" fillId="2" borderId="0" xfId="0" quotePrefix="1" applyFill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quotePrefix="1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1" xfId="0" quotePrefix="1" applyFont="1" applyBorder="1" applyAlignment="1">
      <alignment horizontal="center" vertical="center" wrapText="1"/>
    </xf>
    <xf numFmtId="0" fontId="0" fillId="0" borderId="1" xfId="0" quotePrefix="1" applyFont="1" applyBorder="1" applyAlignment="1">
      <alignment horizontal="distributed" vertical="center" wrapText="1"/>
    </xf>
    <xf numFmtId="0" fontId="0" fillId="0" borderId="1" xfId="0" quotePrefix="1" applyFont="1" applyBorder="1" applyAlignment="1">
      <alignment vertical="center" wrapText="1"/>
    </xf>
    <xf numFmtId="0" fontId="0" fillId="0" borderId="1" xfId="0" quotePrefix="1" applyFont="1" applyBorder="1" applyAlignment="1">
      <alignment horizontal="center" vertical="center" wrapText="1"/>
    </xf>
    <xf numFmtId="0" fontId="9" fillId="2" borderId="1" xfId="0" quotePrefix="1" applyFont="1" applyFill="1" applyBorder="1" applyAlignment="1">
      <alignment vertical="center" wrapText="1"/>
    </xf>
    <xf numFmtId="0" fontId="9" fillId="2" borderId="1" xfId="0" quotePrefix="1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/>
    </xf>
    <xf numFmtId="0" fontId="0" fillId="0" borderId="0" xfId="0" quotePrefix="1" applyFont="1" applyAlignment="1">
      <alignment vertical="center"/>
    </xf>
    <xf numFmtId="0" fontId="3" fillId="0" borderId="1" xfId="0" quotePrefix="1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 wrapText="1"/>
    </xf>
    <xf numFmtId="0" fontId="0" fillId="0" borderId="0" xfId="0" quotePrefix="1">
      <alignment vertical="center"/>
    </xf>
    <xf numFmtId="0" fontId="5" fillId="0" borderId="1" xfId="0" applyFont="1" applyBorder="1" applyAlignment="1">
      <alignment vertical="center" wrapText="1"/>
    </xf>
    <xf numFmtId="178" fontId="5" fillId="0" borderId="1" xfId="0" applyNumberFormat="1" applyFont="1" applyBorder="1" applyAlignment="1">
      <alignment vertical="center" wrapText="1"/>
    </xf>
    <xf numFmtId="179" fontId="5" fillId="0" borderId="1" xfId="0" applyNumberFormat="1" applyFont="1" applyBorder="1" applyAlignment="1">
      <alignment vertical="center" wrapText="1"/>
    </xf>
    <xf numFmtId="176" fontId="9" fillId="2" borderId="1" xfId="0" applyNumberFormat="1" applyFont="1" applyFill="1" applyBorder="1" applyAlignment="1">
      <alignment vertical="center" wrapText="1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 tint="-4.9989318521683403E-2"/>
    <pageSetUpPr fitToPage="1"/>
  </sheetPr>
  <dimension ref="A1:G29"/>
  <sheetViews>
    <sheetView tabSelected="1" view="pageBreakPreview" topLeftCell="B10" zoomScaleNormal="100" zoomScaleSheetLayoutView="100" workbookViewId="0">
      <selection activeCell="F28" sqref="F28"/>
    </sheetView>
  </sheetViews>
  <sheetFormatPr defaultRowHeight="16.5"/>
  <cols>
    <col min="1" max="1" width="0" hidden="1" customWidth="1"/>
    <col min="2" max="3" width="4.625" customWidth="1"/>
    <col min="4" max="4" width="35.625" customWidth="1"/>
    <col min="5" max="5" width="25.625" customWidth="1"/>
    <col min="6" max="6" width="60.625" customWidth="1"/>
    <col min="7" max="7" width="30.625" customWidth="1"/>
    <col min="9" max="9" width="10.5" bestFit="1" customWidth="1"/>
  </cols>
  <sheetData>
    <row r="1" spans="1:7" ht="24" customHeight="1">
      <c r="B1" s="51" t="s">
        <v>1503</v>
      </c>
      <c r="C1" s="51"/>
      <c r="D1" s="51"/>
      <c r="E1" s="51"/>
      <c r="F1" s="51"/>
      <c r="G1" s="51"/>
    </row>
    <row r="2" spans="1:7" ht="21.95" customHeight="1">
      <c r="B2" s="52" t="s">
        <v>1504</v>
      </c>
      <c r="C2" s="52"/>
      <c r="D2" s="52"/>
      <c r="E2" s="52"/>
      <c r="F2" s="53"/>
      <c r="G2" s="53"/>
    </row>
    <row r="3" spans="1:7" ht="21.95" customHeight="1">
      <c r="B3" s="54" t="s">
        <v>1505</v>
      </c>
      <c r="C3" s="54"/>
      <c r="D3" s="54"/>
      <c r="E3" s="41" t="s">
        <v>1637</v>
      </c>
      <c r="F3" s="28" t="s">
        <v>1506</v>
      </c>
      <c r="G3" s="28" t="s">
        <v>861</v>
      </c>
    </row>
    <row r="4" spans="1:7" ht="21.95" customHeight="1">
      <c r="A4" s="1" t="s">
        <v>1511</v>
      </c>
      <c r="B4" s="55" t="s">
        <v>1507</v>
      </c>
      <c r="C4" s="55" t="s">
        <v>1508</v>
      </c>
      <c r="D4" s="29" t="s">
        <v>1512</v>
      </c>
      <c r="E4" s="30">
        <f>TRUNC(공종별집계표!F5, 0)</f>
        <v>0</v>
      </c>
      <c r="F4" s="12" t="s">
        <v>52</v>
      </c>
      <c r="G4" s="12" t="s">
        <v>52</v>
      </c>
    </row>
    <row r="5" spans="1:7" ht="21.95" customHeight="1">
      <c r="A5" s="1" t="s">
        <v>1513</v>
      </c>
      <c r="B5" s="55"/>
      <c r="C5" s="55"/>
      <c r="D5" s="29" t="s">
        <v>1514</v>
      </c>
      <c r="E5" s="30">
        <v>0</v>
      </c>
      <c r="F5" s="12" t="s">
        <v>52</v>
      </c>
      <c r="G5" s="12" t="s">
        <v>52</v>
      </c>
    </row>
    <row r="6" spans="1:7" ht="21.95" customHeight="1">
      <c r="A6" s="1" t="s">
        <v>1515</v>
      </c>
      <c r="B6" s="55"/>
      <c r="C6" s="55"/>
      <c r="D6" s="29" t="s">
        <v>1516</v>
      </c>
      <c r="E6" s="30">
        <v>0</v>
      </c>
      <c r="F6" s="12" t="s">
        <v>52</v>
      </c>
      <c r="G6" s="12" t="s">
        <v>52</v>
      </c>
    </row>
    <row r="7" spans="1:7" ht="21.95" customHeight="1">
      <c r="A7" s="1" t="s">
        <v>1517</v>
      </c>
      <c r="B7" s="55"/>
      <c r="C7" s="55"/>
      <c r="D7" s="29" t="s">
        <v>1518</v>
      </c>
      <c r="E7" s="30">
        <f>TRUNC(E4+E5-E6, 0)</f>
        <v>0</v>
      </c>
      <c r="F7" s="12" t="s">
        <v>52</v>
      </c>
      <c r="G7" s="12" t="s">
        <v>52</v>
      </c>
    </row>
    <row r="8" spans="1:7" ht="21.95" customHeight="1">
      <c r="A8" s="1" t="s">
        <v>1519</v>
      </c>
      <c r="B8" s="55"/>
      <c r="C8" s="55" t="s">
        <v>1509</v>
      </c>
      <c r="D8" s="29" t="s">
        <v>1520</v>
      </c>
      <c r="E8" s="30">
        <f>TRUNC(공종별집계표!H5, 0)</f>
        <v>0</v>
      </c>
      <c r="F8" s="12" t="s">
        <v>52</v>
      </c>
      <c r="G8" s="12" t="s">
        <v>52</v>
      </c>
    </row>
    <row r="9" spans="1:7" ht="21.95" customHeight="1">
      <c r="A9" s="1" t="s">
        <v>1521</v>
      </c>
      <c r="B9" s="55"/>
      <c r="C9" s="55"/>
      <c r="D9" s="29" t="s">
        <v>1522</v>
      </c>
      <c r="E9" s="30">
        <f>TRUNC(E8*0.08, 0)</f>
        <v>0</v>
      </c>
      <c r="F9" s="12" t="s">
        <v>1523</v>
      </c>
      <c r="G9" s="12" t="s">
        <v>52</v>
      </c>
    </row>
    <row r="10" spans="1:7" ht="21.95" customHeight="1">
      <c r="A10" s="1" t="s">
        <v>1524</v>
      </c>
      <c r="B10" s="55"/>
      <c r="C10" s="55"/>
      <c r="D10" s="29" t="s">
        <v>1518</v>
      </c>
      <c r="E10" s="30">
        <f>TRUNC(E8+E9, 0)</f>
        <v>0</v>
      </c>
      <c r="F10" s="12" t="s">
        <v>52</v>
      </c>
      <c r="G10" s="12" t="s">
        <v>52</v>
      </c>
    </row>
    <row r="11" spans="1:7" ht="21.95" customHeight="1">
      <c r="A11" s="1" t="s">
        <v>1525</v>
      </c>
      <c r="B11" s="55"/>
      <c r="C11" s="55" t="s">
        <v>1510</v>
      </c>
      <c r="D11" s="29" t="s">
        <v>1526</v>
      </c>
      <c r="E11" s="30">
        <f>TRUNC(공종별집계표!J5, 0)</f>
        <v>0</v>
      </c>
      <c r="F11" s="12" t="s">
        <v>52</v>
      </c>
      <c r="G11" s="12" t="s">
        <v>52</v>
      </c>
    </row>
    <row r="12" spans="1:7" ht="21.95" customHeight="1">
      <c r="A12" s="1" t="s">
        <v>1527</v>
      </c>
      <c r="B12" s="55"/>
      <c r="C12" s="55"/>
      <c r="D12" s="29" t="s">
        <v>1528</v>
      </c>
      <c r="E12" s="30">
        <v>0</v>
      </c>
      <c r="F12" s="12" t="s">
        <v>52</v>
      </c>
      <c r="G12" s="12" t="s">
        <v>52</v>
      </c>
    </row>
    <row r="13" spans="1:7" ht="21.95" customHeight="1">
      <c r="A13" s="1" t="s">
        <v>1529</v>
      </c>
      <c r="B13" s="55"/>
      <c r="C13" s="55"/>
      <c r="D13" s="29" t="s">
        <v>1530</v>
      </c>
      <c r="E13" s="30">
        <f>TRUNC(E10*0.0375, 0)</f>
        <v>0</v>
      </c>
      <c r="F13" s="12" t="s">
        <v>1531</v>
      </c>
      <c r="G13" s="12" t="s">
        <v>52</v>
      </c>
    </row>
    <row r="14" spans="1:7" ht="21.95" customHeight="1">
      <c r="A14" s="1" t="s">
        <v>1532</v>
      </c>
      <c r="B14" s="55"/>
      <c r="C14" s="55"/>
      <c r="D14" s="29" t="s">
        <v>1533</v>
      </c>
      <c r="E14" s="30">
        <f>TRUNC(E10*0.0087, 0)</f>
        <v>0</v>
      </c>
      <c r="F14" s="12" t="s">
        <v>1534</v>
      </c>
      <c r="G14" s="12" t="s">
        <v>52</v>
      </c>
    </row>
    <row r="15" spans="1:7" ht="21.95" customHeight="1">
      <c r="A15" s="1" t="s">
        <v>1535</v>
      </c>
      <c r="B15" s="55"/>
      <c r="C15" s="55"/>
      <c r="D15" s="29" t="s">
        <v>1536</v>
      </c>
      <c r="E15" s="30">
        <f>TRUNC(E8*0.0323, 0)</f>
        <v>0</v>
      </c>
      <c r="F15" s="12" t="s">
        <v>1537</v>
      </c>
      <c r="G15" s="12" t="s">
        <v>52</v>
      </c>
    </row>
    <row r="16" spans="1:7" ht="21.95" customHeight="1">
      <c r="A16" s="1" t="s">
        <v>1538</v>
      </c>
      <c r="B16" s="55"/>
      <c r="C16" s="55"/>
      <c r="D16" s="29" t="s">
        <v>1539</v>
      </c>
      <c r="E16" s="30">
        <f>TRUNC(E8*0.045, 0)</f>
        <v>0</v>
      </c>
      <c r="F16" s="12" t="s">
        <v>1540</v>
      </c>
      <c r="G16" s="12" t="s">
        <v>52</v>
      </c>
    </row>
    <row r="17" spans="1:7" ht="21.95" customHeight="1">
      <c r="A17" s="1" t="s">
        <v>1541</v>
      </c>
      <c r="B17" s="55"/>
      <c r="C17" s="55"/>
      <c r="D17" s="29" t="s">
        <v>1542</v>
      </c>
      <c r="E17" s="30">
        <f>TRUNC(E15*0.0851, 0)</f>
        <v>0</v>
      </c>
      <c r="F17" s="12" t="s">
        <v>1543</v>
      </c>
      <c r="G17" s="12" t="s">
        <v>52</v>
      </c>
    </row>
    <row r="18" spans="1:7" ht="21.95" customHeight="1">
      <c r="A18" s="1" t="s">
        <v>1544</v>
      </c>
      <c r="B18" s="55"/>
      <c r="C18" s="55"/>
      <c r="D18" s="29" t="s">
        <v>1545</v>
      </c>
      <c r="E18" s="30">
        <f>TRUNC(E8*0.023, 0)</f>
        <v>0</v>
      </c>
      <c r="F18" s="12" t="s">
        <v>1546</v>
      </c>
      <c r="G18" s="12" t="s">
        <v>52</v>
      </c>
    </row>
    <row r="19" spans="1:7" ht="21.95" customHeight="1">
      <c r="A19" s="1" t="s">
        <v>1547</v>
      </c>
      <c r="B19" s="55"/>
      <c r="C19" s="55"/>
      <c r="D19" s="29" t="s">
        <v>1548</v>
      </c>
      <c r="E19" s="30">
        <f>TRUNC((E7+E8)*0.0293, 0)</f>
        <v>0</v>
      </c>
      <c r="F19" s="12" t="s">
        <v>1549</v>
      </c>
      <c r="G19" s="12" t="s">
        <v>52</v>
      </c>
    </row>
    <row r="20" spans="1:7" ht="21.95" customHeight="1">
      <c r="A20" s="1" t="s">
        <v>1550</v>
      </c>
      <c r="B20" s="55"/>
      <c r="C20" s="55"/>
      <c r="D20" s="29" t="s">
        <v>1551</v>
      </c>
      <c r="E20" s="30">
        <f>TRUNC((E7+E10)*0.056, 0)</f>
        <v>0</v>
      </c>
      <c r="F20" s="12" t="s">
        <v>1552</v>
      </c>
      <c r="G20" s="12" t="s">
        <v>52</v>
      </c>
    </row>
    <row r="21" spans="1:7" ht="21.95" customHeight="1">
      <c r="A21" s="1" t="s">
        <v>1553</v>
      </c>
      <c r="B21" s="55"/>
      <c r="C21" s="55"/>
      <c r="D21" s="29" t="s">
        <v>1518</v>
      </c>
      <c r="E21" s="30">
        <f>TRUNC(E11+E12+E13+E14+E15+E16+E18+E19+E17+E20, 0)</f>
        <v>0</v>
      </c>
      <c r="F21" s="12" t="s">
        <v>52</v>
      </c>
      <c r="G21" s="12" t="s">
        <v>52</v>
      </c>
    </row>
    <row r="22" spans="1:7" ht="21.95" customHeight="1">
      <c r="A22" s="1" t="s">
        <v>1554</v>
      </c>
      <c r="B22" s="56" t="s">
        <v>1555</v>
      </c>
      <c r="C22" s="56"/>
      <c r="D22" s="57"/>
      <c r="E22" s="30">
        <f>TRUNC(E7+E10+E21, 0)</f>
        <v>0</v>
      </c>
      <c r="F22" s="12" t="s">
        <v>52</v>
      </c>
      <c r="G22" s="12" t="s">
        <v>52</v>
      </c>
    </row>
    <row r="23" spans="1:7" ht="21.95" customHeight="1">
      <c r="A23" s="1" t="s">
        <v>1556</v>
      </c>
      <c r="B23" s="56" t="s">
        <v>1557</v>
      </c>
      <c r="C23" s="56"/>
      <c r="D23" s="57"/>
      <c r="E23" s="30">
        <f>TRUNC(E22*0.06, 0)</f>
        <v>0</v>
      </c>
      <c r="F23" s="12" t="s">
        <v>1558</v>
      </c>
      <c r="G23" s="12" t="s">
        <v>52</v>
      </c>
    </row>
    <row r="24" spans="1:7" ht="21.95" customHeight="1">
      <c r="A24" s="1" t="s">
        <v>1559</v>
      </c>
      <c r="B24" s="56" t="s">
        <v>1560</v>
      </c>
      <c r="C24" s="56"/>
      <c r="D24" s="57"/>
      <c r="E24" s="30">
        <f>TRUNC((E10+E21+E23)*0.15, 0)</f>
        <v>0</v>
      </c>
      <c r="F24" s="12" t="s">
        <v>1561</v>
      </c>
      <c r="G24" s="12" t="s">
        <v>52</v>
      </c>
    </row>
    <row r="25" spans="1:7" ht="21.95" customHeight="1">
      <c r="A25" s="1" t="s">
        <v>1562</v>
      </c>
      <c r="B25" s="56" t="s">
        <v>1563</v>
      </c>
      <c r="C25" s="56"/>
      <c r="D25" s="57"/>
      <c r="E25" s="30">
        <f>TRUNC(E22+E23+E24, 0)</f>
        <v>0</v>
      </c>
      <c r="F25" s="12" t="s">
        <v>52</v>
      </c>
      <c r="G25" s="12" t="s">
        <v>52</v>
      </c>
    </row>
    <row r="26" spans="1:7" ht="21.95" customHeight="1">
      <c r="A26" s="1" t="s">
        <v>1564</v>
      </c>
      <c r="B26" s="56" t="s">
        <v>1565</v>
      </c>
      <c r="C26" s="56"/>
      <c r="D26" s="57"/>
      <c r="E26" s="30">
        <f>TRUNC(E25*0.1, 0)</f>
        <v>0</v>
      </c>
      <c r="F26" s="12" t="s">
        <v>1566</v>
      </c>
      <c r="G26" s="12" t="s">
        <v>52</v>
      </c>
    </row>
    <row r="27" spans="1:7" ht="21.95" customHeight="1">
      <c r="A27" s="1" t="s">
        <v>1567</v>
      </c>
      <c r="B27" s="58" t="s">
        <v>1568</v>
      </c>
      <c r="C27" s="58"/>
      <c r="D27" s="59"/>
      <c r="E27" s="68">
        <v>430613000</v>
      </c>
      <c r="F27" s="42"/>
      <c r="G27" s="43" t="s">
        <v>52</v>
      </c>
    </row>
    <row r="28" spans="1:7" ht="21.95" customHeight="1">
      <c r="A28" s="1" t="s">
        <v>1569</v>
      </c>
      <c r="B28" s="56" t="s">
        <v>1570</v>
      </c>
      <c r="C28" s="56"/>
      <c r="D28" s="57"/>
      <c r="E28" s="30">
        <f>TRUNC(공종별집계표!T13, 0)</f>
        <v>0</v>
      </c>
      <c r="F28" s="12" t="s">
        <v>52</v>
      </c>
      <c r="G28" s="12" t="s">
        <v>1571</v>
      </c>
    </row>
    <row r="29" spans="1:7" ht="21.95" customHeight="1">
      <c r="A29" s="1" t="s">
        <v>1572</v>
      </c>
      <c r="B29" s="56" t="s">
        <v>1573</v>
      </c>
      <c r="C29" s="56"/>
      <c r="D29" s="57"/>
      <c r="E29" s="30"/>
      <c r="F29" s="12" t="s">
        <v>52</v>
      </c>
      <c r="G29" s="12" t="s">
        <v>52</v>
      </c>
    </row>
  </sheetData>
  <mergeCells count="16">
    <mergeCell ref="B28:D28"/>
    <mergeCell ref="B29:D29"/>
    <mergeCell ref="B22:D22"/>
    <mergeCell ref="B23:D23"/>
    <mergeCell ref="B24:D24"/>
    <mergeCell ref="B25:D25"/>
    <mergeCell ref="B26:D26"/>
    <mergeCell ref="B27:D27"/>
    <mergeCell ref="B1:G1"/>
    <mergeCell ref="B2:E2"/>
    <mergeCell ref="F2:G2"/>
    <mergeCell ref="B3:D3"/>
    <mergeCell ref="B4:B21"/>
    <mergeCell ref="C4:C7"/>
    <mergeCell ref="C8:C10"/>
    <mergeCell ref="C11:C21"/>
  </mergeCells>
  <phoneticPr fontId="1" type="noConversion"/>
  <pageMargins left="0.78740157480314954" right="0" top="0.39370078740157477" bottom="0.39370078740157477" header="0" footer="0"/>
  <pageSetup paperSize="9" scale="77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J1"/>
    </sheetView>
  </sheetViews>
  <sheetFormatPr defaultRowHeight="16.5"/>
  <sheetData/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7"/>
  <sheetViews>
    <sheetView view="pageBreakPreview" topLeftCell="A10" zoomScaleNormal="100" zoomScaleSheetLayoutView="100" workbookViewId="0">
      <selection sqref="A1:M1"/>
    </sheetView>
  </sheetViews>
  <sheetFormatPr defaultRowHeight="16.5"/>
  <cols>
    <col min="1" max="1" width="40.625" customWidth="1"/>
    <col min="2" max="2" width="20.625" customWidth="1"/>
    <col min="3" max="4" width="4.625" customWidth="1"/>
    <col min="5" max="12" width="13.625" customWidth="1"/>
    <col min="13" max="13" width="12.625" customWidth="1"/>
    <col min="14" max="16" width="2.625" hidden="1" customWidth="1"/>
    <col min="17" max="19" width="1.625" hidden="1" customWidth="1"/>
    <col min="20" max="20" width="18.625" hidden="1" customWidth="1"/>
  </cols>
  <sheetData>
    <row r="1" spans="1:20" ht="30" customHeight="1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20" ht="30" customHeight="1">
      <c r="A2" s="61" t="s">
        <v>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1:20" ht="30" customHeight="1">
      <c r="A3" s="62" t="s">
        <v>2</v>
      </c>
      <c r="B3" s="62" t="s">
        <v>3</v>
      </c>
      <c r="C3" s="62" t="s">
        <v>4</v>
      </c>
      <c r="D3" s="62" t="s">
        <v>5</v>
      </c>
      <c r="E3" s="62" t="s">
        <v>6</v>
      </c>
      <c r="F3" s="62"/>
      <c r="G3" s="62" t="s">
        <v>9</v>
      </c>
      <c r="H3" s="62"/>
      <c r="I3" s="62" t="s">
        <v>10</v>
      </c>
      <c r="J3" s="62"/>
      <c r="K3" s="62" t="s">
        <v>11</v>
      </c>
      <c r="L3" s="62"/>
      <c r="M3" s="62" t="s">
        <v>12</v>
      </c>
      <c r="N3" s="64" t="s">
        <v>13</v>
      </c>
      <c r="O3" s="64" t="s">
        <v>14</v>
      </c>
      <c r="P3" s="64" t="s">
        <v>15</v>
      </c>
      <c r="Q3" s="64" t="s">
        <v>16</v>
      </c>
      <c r="R3" s="64" t="s">
        <v>17</v>
      </c>
      <c r="S3" s="64" t="s">
        <v>18</v>
      </c>
      <c r="T3" s="64" t="s">
        <v>19</v>
      </c>
    </row>
    <row r="4" spans="1:20" ht="30" customHeight="1">
      <c r="A4" s="63"/>
      <c r="B4" s="63"/>
      <c r="C4" s="63"/>
      <c r="D4" s="63"/>
      <c r="E4" s="7" t="s">
        <v>7</v>
      </c>
      <c r="F4" s="7" t="s">
        <v>8</v>
      </c>
      <c r="G4" s="7" t="s">
        <v>7</v>
      </c>
      <c r="H4" s="7" t="s">
        <v>8</v>
      </c>
      <c r="I4" s="7" t="s">
        <v>7</v>
      </c>
      <c r="J4" s="7" t="s">
        <v>8</v>
      </c>
      <c r="K4" s="7" t="s">
        <v>7</v>
      </c>
      <c r="L4" s="7" t="s">
        <v>8</v>
      </c>
      <c r="M4" s="63"/>
      <c r="N4" s="64"/>
      <c r="O4" s="64"/>
      <c r="P4" s="64"/>
      <c r="Q4" s="64"/>
      <c r="R4" s="64"/>
      <c r="S4" s="64"/>
      <c r="T4" s="64"/>
    </row>
    <row r="5" spans="1:20" ht="30" customHeight="1">
      <c r="A5" s="8" t="s">
        <v>51</v>
      </c>
      <c r="B5" s="8" t="s">
        <v>52</v>
      </c>
      <c r="C5" s="8" t="s">
        <v>52</v>
      </c>
      <c r="D5" s="9">
        <v>1</v>
      </c>
      <c r="E5" s="10">
        <f>F6</f>
        <v>0</v>
      </c>
      <c r="F5" s="10">
        <f t="shared" ref="F5:F18" si="0">E5*D5</f>
        <v>0</v>
      </c>
      <c r="G5" s="10">
        <f>H6</f>
        <v>0</v>
      </c>
      <c r="H5" s="10">
        <f t="shared" ref="H5:H18" si="1">G5*D5</f>
        <v>0</v>
      </c>
      <c r="I5" s="10">
        <f>J6</f>
        <v>0</v>
      </c>
      <c r="J5" s="10">
        <f t="shared" ref="J5:J18" si="2">I5*D5</f>
        <v>0</v>
      </c>
      <c r="K5" s="10">
        <f t="shared" ref="K5:K18" si="3">E5+G5+I5</f>
        <v>0</v>
      </c>
      <c r="L5" s="10">
        <f t="shared" ref="L5:L18" si="4">F5+H5+J5</f>
        <v>0</v>
      </c>
      <c r="M5" s="8" t="s">
        <v>52</v>
      </c>
      <c r="N5" s="2" t="s">
        <v>53</v>
      </c>
      <c r="O5" s="2" t="s">
        <v>52</v>
      </c>
      <c r="P5" s="2" t="s">
        <v>52</v>
      </c>
      <c r="Q5" s="2" t="s">
        <v>52</v>
      </c>
      <c r="R5" s="3">
        <v>1</v>
      </c>
      <c r="S5" s="2" t="s">
        <v>52</v>
      </c>
      <c r="T5" s="6"/>
    </row>
    <row r="6" spans="1:20" ht="30" customHeight="1">
      <c r="A6" s="8" t="s">
        <v>54</v>
      </c>
      <c r="B6" s="8" t="s">
        <v>52</v>
      </c>
      <c r="C6" s="8" t="s">
        <v>52</v>
      </c>
      <c r="D6" s="9">
        <v>1</v>
      </c>
      <c r="E6" s="10">
        <f>F7+F8+F9+F10+F11+F12</f>
        <v>0</v>
      </c>
      <c r="F6" s="10">
        <f t="shared" si="0"/>
        <v>0</v>
      </c>
      <c r="G6" s="10">
        <f>H7+H8+H9+H10+H11+H12</f>
        <v>0</v>
      </c>
      <c r="H6" s="10">
        <f t="shared" si="1"/>
        <v>0</v>
      </c>
      <c r="I6" s="10">
        <f>J7+J8+J9+J10+J11+J12</f>
        <v>0</v>
      </c>
      <c r="J6" s="10">
        <f t="shared" si="2"/>
        <v>0</v>
      </c>
      <c r="K6" s="10">
        <f t="shared" si="3"/>
        <v>0</v>
      </c>
      <c r="L6" s="10">
        <f t="shared" si="4"/>
        <v>0</v>
      </c>
      <c r="M6" s="8" t="s">
        <v>52</v>
      </c>
      <c r="N6" s="2" t="s">
        <v>55</v>
      </c>
      <c r="O6" s="2" t="s">
        <v>52</v>
      </c>
      <c r="P6" s="2" t="s">
        <v>53</v>
      </c>
      <c r="Q6" s="2" t="s">
        <v>52</v>
      </c>
      <c r="R6" s="3">
        <v>2</v>
      </c>
      <c r="S6" s="2" t="s">
        <v>52</v>
      </c>
      <c r="T6" s="6"/>
    </row>
    <row r="7" spans="1:20" ht="30" customHeight="1">
      <c r="A7" s="8" t="s">
        <v>56</v>
      </c>
      <c r="B7" s="8" t="s">
        <v>52</v>
      </c>
      <c r="C7" s="8" t="s">
        <v>52</v>
      </c>
      <c r="D7" s="9">
        <v>1</v>
      </c>
      <c r="E7" s="10">
        <f>공종별내역서!F51</f>
        <v>0</v>
      </c>
      <c r="F7" s="10">
        <f t="shared" si="0"/>
        <v>0</v>
      </c>
      <c r="G7" s="10">
        <f>공종별내역서!H51</f>
        <v>0</v>
      </c>
      <c r="H7" s="10">
        <f t="shared" si="1"/>
        <v>0</v>
      </c>
      <c r="I7" s="10">
        <f>공종별내역서!J51</f>
        <v>0</v>
      </c>
      <c r="J7" s="10">
        <f t="shared" si="2"/>
        <v>0</v>
      </c>
      <c r="K7" s="10">
        <f t="shared" si="3"/>
        <v>0</v>
      </c>
      <c r="L7" s="10">
        <f t="shared" si="4"/>
        <v>0</v>
      </c>
      <c r="M7" s="8" t="s">
        <v>52</v>
      </c>
      <c r="N7" s="2" t="s">
        <v>57</v>
      </c>
      <c r="O7" s="2" t="s">
        <v>52</v>
      </c>
      <c r="P7" s="2" t="s">
        <v>55</v>
      </c>
      <c r="Q7" s="2" t="s">
        <v>52</v>
      </c>
      <c r="R7" s="3">
        <v>3</v>
      </c>
      <c r="S7" s="2" t="s">
        <v>52</v>
      </c>
      <c r="T7" s="6"/>
    </row>
    <row r="8" spans="1:20" ht="30" customHeight="1">
      <c r="A8" s="8" t="s">
        <v>249</v>
      </c>
      <c r="B8" s="8" t="s">
        <v>52</v>
      </c>
      <c r="C8" s="8" t="s">
        <v>52</v>
      </c>
      <c r="D8" s="9">
        <v>1</v>
      </c>
      <c r="E8" s="10">
        <f>공종별내역서!F99</f>
        <v>0</v>
      </c>
      <c r="F8" s="10">
        <f t="shared" si="0"/>
        <v>0</v>
      </c>
      <c r="G8" s="10">
        <f>공종별내역서!H99</f>
        <v>0</v>
      </c>
      <c r="H8" s="10">
        <f t="shared" si="1"/>
        <v>0</v>
      </c>
      <c r="I8" s="10">
        <f>공종별내역서!J99</f>
        <v>0</v>
      </c>
      <c r="J8" s="10">
        <f t="shared" si="2"/>
        <v>0</v>
      </c>
      <c r="K8" s="10">
        <f t="shared" si="3"/>
        <v>0</v>
      </c>
      <c r="L8" s="10">
        <f t="shared" si="4"/>
        <v>0</v>
      </c>
      <c r="M8" s="8" t="s">
        <v>52</v>
      </c>
      <c r="N8" s="2" t="s">
        <v>250</v>
      </c>
      <c r="O8" s="2" t="s">
        <v>52</v>
      </c>
      <c r="P8" s="2" t="s">
        <v>55</v>
      </c>
      <c r="Q8" s="2" t="s">
        <v>52</v>
      </c>
      <c r="R8" s="3">
        <v>3</v>
      </c>
      <c r="S8" s="2" t="s">
        <v>52</v>
      </c>
      <c r="T8" s="6"/>
    </row>
    <row r="9" spans="1:20" ht="30" customHeight="1">
      <c r="A9" s="8" t="s">
        <v>322</v>
      </c>
      <c r="B9" s="8" t="s">
        <v>52</v>
      </c>
      <c r="C9" s="8" t="s">
        <v>52</v>
      </c>
      <c r="D9" s="9">
        <v>1</v>
      </c>
      <c r="E9" s="10">
        <f>공종별내역서!F147</f>
        <v>0</v>
      </c>
      <c r="F9" s="10">
        <f t="shared" si="0"/>
        <v>0</v>
      </c>
      <c r="G9" s="10">
        <f>공종별내역서!H147</f>
        <v>0</v>
      </c>
      <c r="H9" s="10">
        <f t="shared" si="1"/>
        <v>0</v>
      </c>
      <c r="I9" s="10">
        <f>공종별내역서!J147</f>
        <v>0</v>
      </c>
      <c r="J9" s="10">
        <f t="shared" si="2"/>
        <v>0</v>
      </c>
      <c r="K9" s="10">
        <f t="shared" si="3"/>
        <v>0</v>
      </c>
      <c r="L9" s="10">
        <f t="shared" si="4"/>
        <v>0</v>
      </c>
      <c r="M9" s="8" t="s">
        <v>52</v>
      </c>
      <c r="N9" s="2" t="s">
        <v>323</v>
      </c>
      <c r="O9" s="2" t="s">
        <v>52</v>
      </c>
      <c r="P9" s="2" t="s">
        <v>55</v>
      </c>
      <c r="Q9" s="2" t="s">
        <v>52</v>
      </c>
      <c r="R9" s="3">
        <v>3</v>
      </c>
      <c r="S9" s="2" t="s">
        <v>52</v>
      </c>
      <c r="T9" s="6"/>
    </row>
    <row r="10" spans="1:20" ht="30" customHeight="1">
      <c r="A10" s="8" t="s">
        <v>380</v>
      </c>
      <c r="B10" s="8" t="s">
        <v>52</v>
      </c>
      <c r="C10" s="8" t="s">
        <v>52</v>
      </c>
      <c r="D10" s="9">
        <v>1</v>
      </c>
      <c r="E10" s="10">
        <f>공종별내역서!F171</f>
        <v>0</v>
      </c>
      <c r="F10" s="10">
        <f t="shared" si="0"/>
        <v>0</v>
      </c>
      <c r="G10" s="10">
        <f>공종별내역서!H171</f>
        <v>0</v>
      </c>
      <c r="H10" s="10">
        <f t="shared" si="1"/>
        <v>0</v>
      </c>
      <c r="I10" s="10">
        <f>공종별내역서!J171</f>
        <v>0</v>
      </c>
      <c r="J10" s="10">
        <f t="shared" si="2"/>
        <v>0</v>
      </c>
      <c r="K10" s="10">
        <f t="shared" si="3"/>
        <v>0</v>
      </c>
      <c r="L10" s="10">
        <f t="shared" si="4"/>
        <v>0</v>
      </c>
      <c r="M10" s="8" t="s">
        <v>52</v>
      </c>
      <c r="N10" s="2" t="s">
        <v>381</v>
      </c>
      <c r="O10" s="2" t="s">
        <v>52</v>
      </c>
      <c r="P10" s="2" t="s">
        <v>55</v>
      </c>
      <c r="Q10" s="2" t="s">
        <v>52</v>
      </c>
      <c r="R10" s="3">
        <v>3</v>
      </c>
      <c r="S10" s="2" t="s">
        <v>52</v>
      </c>
      <c r="T10" s="6"/>
    </row>
    <row r="11" spans="1:20" ht="30" customHeight="1">
      <c r="A11" s="8" t="s">
        <v>433</v>
      </c>
      <c r="B11" s="8" t="s">
        <v>52</v>
      </c>
      <c r="C11" s="8" t="s">
        <v>52</v>
      </c>
      <c r="D11" s="9">
        <v>1</v>
      </c>
      <c r="E11" s="10">
        <f>공종별내역서!F195</f>
        <v>0</v>
      </c>
      <c r="F11" s="10">
        <f t="shared" si="0"/>
        <v>0</v>
      </c>
      <c r="G11" s="10">
        <f>공종별내역서!H195</f>
        <v>0</v>
      </c>
      <c r="H11" s="10">
        <f t="shared" si="1"/>
        <v>0</v>
      </c>
      <c r="I11" s="10">
        <f>공종별내역서!J195</f>
        <v>0</v>
      </c>
      <c r="J11" s="10">
        <f t="shared" si="2"/>
        <v>0</v>
      </c>
      <c r="K11" s="10">
        <f t="shared" si="3"/>
        <v>0</v>
      </c>
      <c r="L11" s="10">
        <f t="shared" si="4"/>
        <v>0</v>
      </c>
      <c r="M11" s="8" t="s">
        <v>52</v>
      </c>
      <c r="N11" s="2" t="s">
        <v>434</v>
      </c>
      <c r="O11" s="2" t="s">
        <v>52</v>
      </c>
      <c r="P11" s="2" t="s">
        <v>55</v>
      </c>
      <c r="Q11" s="2" t="s">
        <v>52</v>
      </c>
      <c r="R11" s="3">
        <v>3</v>
      </c>
      <c r="S11" s="2" t="s">
        <v>52</v>
      </c>
      <c r="T11" s="6"/>
    </row>
    <row r="12" spans="1:20" ht="30" customHeight="1">
      <c r="A12" s="8" t="s">
        <v>499</v>
      </c>
      <c r="B12" s="8" t="s">
        <v>52</v>
      </c>
      <c r="C12" s="8" t="s">
        <v>52</v>
      </c>
      <c r="D12" s="9">
        <v>1</v>
      </c>
      <c r="E12" s="10">
        <f>공종별내역서!F219</f>
        <v>0</v>
      </c>
      <c r="F12" s="10">
        <f t="shared" si="0"/>
        <v>0</v>
      </c>
      <c r="G12" s="10">
        <f>공종별내역서!H219</f>
        <v>0</v>
      </c>
      <c r="H12" s="10">
        <f t="shared" si="1"/>
        <v>0</v>
      </c>
      <c r="I12" s="10">
        <f>공종별내역서!J219</f>
        <v>0</v>
      </c>
      <c r="J12" s="10">
        <f t="shared" si="2"/>
        <v>0</v>
      </c>
      <c r="K12" s="10">
        <f t="shared" si="3"/>
        <v>0</v>
      </c>
      <c r="L12" s="10">
        <f t="shared" si="4"/>
        <v>0</v>
      </c>
      <c r="M12" s="8" t="s">
        <v>52</v>
      </c>
      <c r="N12" s="2" t="s">
        <v>500</v>
      </c>
      <c r="O12" s="2" t="s">
        <v>52</v>
      </c>
      <c r="P12" s="2" t="s">
        <v>55</v>
      </c>
      <c r="Q12" s="2" t="s">
        <v>52</v>
      </c>
      <c r="R12" s="3">
        <v>3</v>
      </c>
      <c r="S12" s="2" t="s">
        <v>52</v>
      </c>
      <c r="T12" s="6"/>
    </row>
    <row r="13" spans="1:20" ht="30" customHeight="1">
      <c r="A13" s="8" t="s">
        <v>551</v>
      </c>
      <c r="B13" s="8" t="s">
        <v>52</v>
      </c>
      <c r="C13" s="8" t="s">
        <v>52</v>
      </c>
      <c r="D13" s="9">
        <v>1</v>
      </c>
      <c r="E13" s="10">
        <f>F14</f>
        <v>0</v>
      </c>
      <c r="F13" s="10">
        <f t="shared" si="0"/>
        <v>0</v>
      </c>
      <c r="G13" s="10">
        <f>H14</f>
        <v>0</v>
      </c>
      <c r="H13" s="10">
        <f t="shared" si="1"/>
        <v>0</v>
      </c>
      <c r="I13" s="10">
        <f>J14</f>
        <v>0</v>
      </c>
      <c r="J13" s="10">
        <f t="shared" si="2"/>
        <v>0</v>
      </c>
      <c r="K13" s="10">
        <f t="shared" si="3"/>
        <v>0</v>
      </c>
      <c r="L13" s="10">
        <f t="shared" si="4"/>
        <v>0</v>
      </c>
      <c r="M13" s="8" t="s">
        <v>52</v>
      </c>
      <c r="N13" s="2" t="s">
        <v>552</v>
      </c>
      <c r="O13" s="2" t="s">
        <v>52</v>
      </c>
      <c r="P13" s="2" t="s">
        <v>52</v>
      </c>
      <c r="Q13" s="2" t="s">
        <v>553</v>
      </c>
      <c r="R13" s="3">
        <v>2</v>
      </c>
      <c r="S13" s="2" t="s">
        <v>52</v>
      </c>
      <c r="T13" s="6">
        <f>L13*1</f>
        <v>0</v>
      </c>
    </row>
    <row r="14" spans="1:20" ht="30" customHeight="1">
      <c r="A14" s="8" t="s">
        <v>554</v>
      </c>
      <c r="B14" s="8" t="s">
        <v>52</v>
      </c>
      <c r="C14" s="8" t="s">
        <v>52</v>
      </c>
      <c r="D14" s="9">
        <v>1</v>
      </c>
      <c r="E14" s="10">
        <f>F15+F16+F17+F18</f>
        <v>0</v>
      </c>
      <c r="F14" s="10">
        <f t="shared" si="0"/>
        <v>0</v>
      </c>
      <c r="G14" s="10">
        <f>H15+H16+H17+H18</f>
        <v>0</v>
      </c>
      <c r="H14" s="10">
        <f t="shared" si="1"/>
        <v>0</v>
      </c>
      <c r="I14" s="10">
        <f>J15+J16+J17+J18</f>
        <v>0</v>
      </c>
      <c r="J14" s="10">
        <f t="shared" si="2"/>
        <v>0</v>
      </c>
      <c r="K14" s="10">
        <f t="shared" si="3"/>
        <v>0</v>
      </c>
      <c r="L14" s="10">
        <f t="shared" si="4"/>
        <v>0</v>
      </c>
      <c r="M14" s="8" t="s">
        <v>52</v>
      </c>
      <c r="N14" s="2" t="s">
        <v>555</v>
      </c>
      <c r="O14" s="2" t="s">
        <v>52</v>
      </c>
      <c r="P14" s="2" t="s">
        <v>552</v>
      </c>
      <c r="Q14" s="2" t="s">
        <v>52</v>
      </c>
      <c r="R14" s="3">
        <v>3</v>
      </c>
      <c r="S14" s="2" t="s">
        <v>52</v>
      </c>
      <c r="T14" s="6"/>
    </row>
    <row r="15" spans="1:20" ht="30" customHeight="1">
      <c r="A15" s="8" t="s">
        <v>556</v>
      </c>
      <c r="B15" s="8" t="s">
        <v>52</v>
      </c>
      <c r="C15" s="8" t="s">
        <v>52</v>
      </c>
      <c r="D15" s="9">
        <v>1</v>
      </c>
      <c r="E15" s="10">
        <f>공종별내역서!F291</f>
        <v>0</v>
      </c>
      <c r="F15" s="10">
        <f t="shared" si="0"/>
        <v>0</v>
      </c>
      <c r="G15" s="10">
        <f>공종별내역서!H291</f>
        <v>0</v>
      </c>
      <c r="H15" s="10">
        <f t="shared" si="1"/>
        <v>0</v>
      </c>
      <c r="I15" s="10">
        <f>공종별내역서!J291</f>
        <v>0</v>
      </c>
      <c r="J15" s="10">
        <f t="shared" si="2"/>
        <v>0</v>
      </c>
      <c r="K15" s="10">
        <f t="shared" si="3"/>
        <v>0</v>
      </c>
      <c r="L15" s="10">
        <f t="shared" si="4"/>
        <v>0</v>
      </c>
      <c r="M15" s="8" t="s">
        <v>52</v>
      </c>
      <c r="N15" s="2" t="s">
        <v>557</v>
      </c>
      <c r="O15" s="2" t="s">
        <v>52</v>
      </c>
      <c r="P15" s="2" t="s">
        <v>555</v>
      </c>
      <c r="Q15" s="2" t="s">
        <v>52</v>
      </c>
      <c r="R15" s="3">
        <v>4</v>
      </c>
      <c r="S15" s="2" t="s">
        <v>52</v>
      </c>
      <c r="T15" s="6"/>
    </row>
    <row r="16" spans="1:20" ht="30" customHeight="1">
      <c r="A16" s="8" t="s">
        <v>710</v>
      </c>
      <c r="B16" s="8" t="s">
        <v>52</v>
      </c>
      <c r="C16" s="8" t="s">
        <v>52</v>
      </c>
      <c r="D16" s="9">
        <v>1</v>
      </c>
      <c r="E16" s="10">
        <f>공종별내역서!F315</f>
        <v>0</v>
      </c>
      <c r="F16" s="10">
        <f t="shared" si="0"/>
        <v>0</v>
      </c>
      <c r="G16" s="10">
        <f>공종별내역서!H315</f>
        <v>0</v>
      </c>
      <c r="H16" s="10">
        <f t="shared" si="1"/>
        <v>0</v>
      </c>
      <c r="I16" s="10">
        <f>공종별내역서!J315</f>
        <v>0</v>
      </c>
      <c r="J16" s="10">
        <f t="shared" si="2"/>
        <v>0</v>
      </c>
      <c r="K16" s="10">
        <f t="shared" si="3"/>
        <v>0</v>
      </c>
      <c r="L16" s="10">
        <f t="shared" si="4"/>
        <v>0</v>
      </c>
      <c r="M16" s="8" t="s">
        <v>52</v>
      </c>
      <c r="N16" s="2" t="s">
        <v>711</v>
      </c>
      <c r="O16" s="2" t="s">
        <v>52</v>
      </c>
      <c r="P16" s="2" t="s">
        <v>555</v>
      </c>
      <c r="Q16" s="2" t="s">
        <v>52</v>
      </c>
      <c r="R16" s="3">
        <v>4</v>
      </c>
      <c r="S16" s="2" t="s">
        <v>52</v>
      </c>
      <c r="T16" s="6"/>
    </row>
    <row r="17" spans="1:20" ht="30" customHeight="1">
      <c r="A17" s="8" t="s">
        <v>734</v>
      </c>
      <c r="B17" s="8" t="s">
        <v>52</v>
      </c>
      <c r="C17" s="8" t="s">
        <v>52</v>
      </c>
      <c r="D17" s="9">
        <v>1</v>
      </c>
      <c r="E17" s="10">
        <f>공종별내역서!F339</f>
        <v>0</v>
      </c>
      <c r="F17" s="10">
        <f t="shared" si="0"/>
        <v>0</v>
      </c>
      <c r="G17" s="10">
        <f>공종별내역서!H339</f>
        <v>0</v>
      </c>
      <c r="H17" s="10">
        <f t="shared" si="1"/>
        <v>0</v>
      </c>
      <c r="I17" s="10">
        <f>공종별내역서!J339</f>
        <v>0</v>
      </c>
      <c r="J17" s="10">
        <f t="shared" si="2"/>
        <v>0</v>
      </c>
      <c r="K17" s="10">
        <f t="shared" si="3"/>
        <v>0</v>
      </c>
      <c r="L17" s="10">
        <f t="shared" si="4"/>
        <v>0</v>
      </c>
      <c r="M17" s="8" t="s">
        <v>52</v>
      </c>
      <c r="N17" s="2" t="s">
        <v>735</v>
      </c>
      <c r="O17" s="2" t="s">
        <v>52</v>
      </c>
      <c r="P17" s="2" t="s">
        <v>555</v>
      </c>
      <c r="Q17" s="2" t="s">
        <v>52</v>
      </c>
      <c r="R17" s="3">
        <v>4</v>
      </c>
      <c r="S17" s="2" t="s">
        <v>52</v>
      </c>
      <c r="T17" s="6"/>
    </row>
    <row r="18" spans="1:20" ht="30" customHeight="1">
      <c r="A18" s="8" t="s">
        <v>780</v>
      </c>
      <c r="B18" s="8" t="s">
        <v>52</v>
      </c>
      <c r="C18" s="8" t="s">
        <v>52</v>
      </c>
      <c r="D18" s="9">
        <v>1</v>
      </c>
      <c r="E18" s="10">
        <f>공종별내역서!F363</f>
        <v>0</v>
      </c>
      <c r="F18" s="10">
        <f t="shared" si="0"/>
        <v>0</v>
      </c>
      <c r="G18" s="10">
        <f>공종별내역서!H363</f>
        <v>0</v>
      </c>
      <c r="H18" s="10">
        <f t="shared" si="1"/>
        <v>0</v>
      </c>
      <c r="I18" s="10">
        <f>공종별내역서!J363</f>
        <v>0</v>
      </c>
      <c r="J18" s="10">
        <f t="shared" si="2"/>
        <v>0</v>
      </c>
      <c r="K18" s="10">
        <f t="shared" si="3"/>
        <v>0</v>
      </c>
      <c r="L18" s="10">
        <f t="shared" si="4"/>
        <v>0</v>
      </c>
      <c r="M18" s="8" t="s">
        <v>52</v>
      </c>
      <c r="N18" s="2" t="s">
        <v>781</v>
      </c>
      <c r="O18" s="2" t="s">
        <v>52</v>
      </c>
      <c r="P18" s="2" t="s">
        <v>555</v>
      </c>
      <c r="Q18" s="2" t="s">
        <v>52</v>
      </c>
      <c r="R18" s="3">
        <v>4</v>
      </c>
      <c r="S18" s="2" t="s">
        <v>52</v>
      </c>
      <c r="T18" s="6"/>
    </row>
    <row r="19" spans="1:20" ht="30" customHeight="1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T19" s="5"/>
    </row>
    <row r="20" spans="1:20" ht="30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T20" s="5"/>
    </row>
    <row r="21" spans="1:20" ht="30" customHeight="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T21" s="5"/>
    </row>
    <row r="22" spans="1:20" ht="30" customHeigh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T22" s="5"/>
    </row>
    <row r="23" spans="1:20" ht="30" customHeight="1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T23" s="5"/>
    </row>
    <row r="24" spans="1:20" ht="30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T24" s="5"/>
    </row>
    <row r="25" spans="1:20" ht="30" customHeight="1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T25" s="5"/>
    </row>
    <row r="26" spans="1:20" ht="30" customHeight="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T26" s="5"/>
    </row>
    <row r="27" spans="1:20" ht="30" customHeight="1">
      <c r="A27" s="8" t="s">
        <v>247</v>
      </c>
      <c r="B27" s="9"/>
      <c r="C27" s="9"/>
      <c r="D27" s="9"/>
      <c r="E27" s="9"/>
      <c r="F27" s="10">
        <f>F5</f>
        <v>0</v>
      </c>
      <c r="G27" s="9"/>
      <c r="H27" s="10">
        <f>H5</f>
        <v>0</v>
      </c>
      <c r="I27" s="9"/>
      <c r="J27" s="10">
        <f>J5</f>
        <v>0</v>
      </c>
      <c r="K27" s="9"/>
      <c r="L27" s="10">
        <f>L5</f>
        <v>0</v>
      </c>
      <c r="M27" s="9"/>
      <c r="T27" s="5"/>
    </row>
  </sheetData>
  <mergeCells count="18">
    <mergeCell ref="S3:S4"/>
    <mergeCell ref="T3:T4"/>
    <mergeCell ref="M3:M4"/>
    <mergeCell ref="N3:N4"/>
    <mergeCell ref="O3:O4"/>
    <mergeCell ref="P3:P4"/>
    <mergeCell ref="Q3:Q4"/>
    <mergeCell ref="R3:R4"/>
    <mergeCell ref="A1:M1"/>
    <mergeCell ref="A2:M2"/>
    <mergeCell ref="A3:A4"/>
    <mergeCell ref="B3:B4"/>
    <mergeCell ref="C3:C4"/>
    <mergeCell ref="D3:D4"/>
    <mergeCell ref="E3:F3"/>
    <mergeCell ref="G3:H3"/>
    <mergeCell ref="I3:J3"/>
    <mergeCell ref="K3:L3"/>
  </mergeCells>
  <phoneticPr fontId="1" type="noConversion"/>
  <pageMargins left="0.78740157480314954" right="0" top="0.39370078740157477" bottom="0.39370078740157477" header="0" footer="0"/>
  <pageSetup paperSize="9" scale="6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W363"/>
  <sheetViews>
    <sheetView view="pageBreakPreview" topLeftCell="A70" zoomScaleNormal="100" zoomScaleSheetLayoutView="100" workbookViewId="0">
      <selection activeCell="H23" sqref="H23"/>
    </sheetView>
  </sheetViews>
  <sheetFormatPr defaultRowHeight="16.5"/>
  <cols>
    <col min="1" max="2" width="30.625" customWidth="1"/>
    <col min="3" max="3" width="4.625" customWidth="1"/>
    <col min="4" max="4" width="8.625" customWidth="1"/>
    <col min="5" max="12" width="13.625" customWidth="1"/>
    <col min="13" max="13" width="12.625" customWidth="1"/>
    <col min="14" max="43" width="2.625" hidden="1" customWidth="1"/>
    <col min="44" max="44" width="10.625" hidden="1" customWidth="1"/>
    <col min="45" max="46" width="1.625" hidden="1" customWidth="1"/>
    <col min="47" max="47" width="24.625" hidden="1" customWidth="1"/>
    <col min="48" max="48" width="10.625" hidden="1" customWidth="1"/>
  </cols>
  <sheetData>
    <row r="1" spans="1:48" ht="30" customHeight="1">
      <c r="A1" s="61" t="s">
        <v>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48" ht="30" customHeight="1">
      <c r="A2" s="62" t="s">
        <v>2</v>
      </c>
      <c r="B2" s="62" t="s">
        <v>3</v>
      </c>
      <c r="C2" s="62" t="s">
        <v>4</v>
      </c>
      <c r="D2" s="62" t="s">
        <v>5</v>
      </c>
      <c r="E2" s="62" t="s">
        <v>6</v>
      </c>
      <c r="F2" s="62"/>
      <c r="G2" s="62" t="s">
        <v>9</v>
      </c>
      <c r="H2" s="62"/>
      <c r="I2" s="62" t="s">
        <v>10</v>
      </c>
      <c r="J2" s="62"/>
      <c r="K2" s="62" t="s">
        <v>11</v>
      </c>
      <c r="L2" s="62"/>
      <c r="M2" s="62" t="s">
        <v>12</v>
      </c>
      <c r="N2" s="64" t="s">
        <v>20</v>
      </c>
      <c r="O2" s="64" t="s">
        <v>14</v>
      </c>
      <c r="P2" s="64" t="s">
        <v>21</v>
      </c>
      <c r="Q2" s="64" t="s">
        <v>13</v>
      </c>
      <c r="R2" s="64" t="s">
        <v>22</v>
      </c>
      <c r="S2" s="64" t="s">
        <v>23</v>
      </c>
      <c r="T2" s="64" t="s">
        <v>24</v>
      </c>
      <c r="U2" s="64" t="s">
        <v>25</v>
      </c>
      <c r="V2" s="64" t="s">
        <v>26</v>
      </c>
      <c r="W2" s="64" t="s">
        <v>27</v>
      </c>
      <c r="X2" s="64" t="s">
        <v>28</v>
      </c>
      <c r="Y2" s="64" t="s">
        <v>29</v>
      </c>
      <c r="Z2" s="64" t="s">
        <v>30</v>
      </c>
      <c r="AA2" s="64" t="s">
        <v>31</v>
      </c>
      <c r="AB2" s="64" t="s">
        <v>32</v>
      </c>
      <c r="AC2" s="64" t="s">
        <v>33</v>
      </c>
      <c r="AD2" s="64" t="s">
        <v>34</v>
      </c>
      <c r="AE2" s="64" t="s">
        <v>35</v>
      </c>
      <c r="AF2" s="64" t="s">
        <v>36</v>
      </c>
      <c r="AG2" s="64" t="s">
        <v>37</v>
      </c>
      <c r="AH2" s="64" t="s">
        <v>38</v>
      </c>
      <c r="AI2" s="64" t="s">
        <v>39</v>
      </c>
      <c r="AJ2" s="64" t="s">
        <v>40</v>
      </c>
      <c r="AK2" s="64" t="s">
        <v>41</v>
      </c>
      <c r="AL2" s="64" t="s">
        <v>42</v>
      </c>
      <c r="AM2" s="64" t="s">
        <v>43</v>
      </c>
      <c r="AN2" s="64" t="s">
        <v>44</v>
      </c>
      <c r="AO2" s="64" t="s">
        <v>45</v>
      </c>
      <c r="AP2" s="64" t="s">
        <v>46</v>
      </c>
      <c r="AQ2" s="64" t="s">
        <v>47</v>
      </c>
      <c r="AR2" s="64" t="s">
        <v>48</v>
      </c>
      <c r="AS2" s="64" t="s">
        <v>16</v>
      </c>
      <c r="AT2" s="64" t="s">
        <v>17</v>
      </c>
      <c r="AU2" s="64" t="s">
        <v>49</v>
      </c>
      <c r="AV2" s="64" t="s">
        <v>50</v>
      </c>
    </row>
    <row r="3" spans="1:48" ht="30" customHeight="1">
      <c r="A3" s="62"/>
      <c r="B3" s="62"/>
      <c r="C3" s="62"/>
      <c r="D3" s="62"/>
      <c r="E3" s="4" t="s">
        <v>7</v>
      </c>
      <c r="F3" s="4" t="s">
        <v>8</v>
      </c>
      <c r="G3" s="4" t="s">
        <v>7</v>
      </c>
      <c r="H3" s="4" t="s">
        <v>8</v>
      </c>
      <c r="I3" s="4" t="s">
        <v>7</v>
      </c>
      <c r="J3" s="4" t="s">
        <v>8</v>
      </c>
      <c r="K3" s="4" t="s">
        <v>7</v>
      </c>
      <c r="L3" s="4" t="s">
        <v>8</v>
      </c>
      <c r="M3" s="62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</row>
    <row r="4" spans="1:48" ht="30" customHeight="1">
      <c r="A4" s="8" t="s">
        <v>56</v>
      </c>
      <c r="B4" s="9" t="s">
        <v>58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3"/>
      <c r="O4" s="3"/>
      <c r="P4" s="3"/>
      <c r="Q4" s="2" t="s">
        <v>57</v>
      </c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</row>
    <row r="5" spans="1:48" ht="30" customHeight="1">
      <c r="A5" s="8" t="s">
        <v>59</v>
      </c>
      <c r="B5" s="8" t="s">
        <v>60</v>
      </c>
      <c r="C5" s="8" t="s">
        <v>61</v>
      </c>
      <c r="D5" s="9">
        <v>42</v>
      </c>
      <c r="E5" s="11">
        <f>TRUNC(일위대가목록!E65,0)</f>
        <v>0</v>
      </c>
      <c r="F5" s="11">
        <f t="shared" ref="F5:F46" si="0">TRUNC(E5*D5, 0)</f>
        <v>0</v>
      </c>
      <c r="G5" s="11">
        <f>TRUNC(일위대가목록!F65,0)</f>
        <v>0</v>
      </c>
      <c r="H5" s="11">
        <f t="shared" ref="H5:H46" si="1">TRUNC(G5*D5, 0)</f>
        <v>0</v>
      </c>
      <c r="I5" s="11">
        <f>TRUNC(일위대가목록!G65,0)</f>
        <v>0</v>
      </c>
      <c r="J5" s="11">
        <f t="shared" ref="J5:J46" si="2">TRUNC(I5*D5, 0)</f>
        <v>0</v>
      </c>
      <c r="K5" s="11">
        <f t="shared" ref="K5:K46" si="3">TRUNC(E5+G5+I5, 0)</f>
        <v>0</v>
      </c>
      <c r="L5" s="11">
        <f t="shared" ref="L5:L46" si="4">TRUNC(F5+H5+J5, 0)</f>
        <v>0</v>
      </c>
      <c r="M5" s="8"/>
      <c r="N5" s="2" t="s">
        <v>63</v>
      </c>
      <c r="O5" s="2" t="s">
        <v>52</v>
      </c>
      <c r="P5" s="2" t="s">
        <v>52</v>
      </c>
      <c r="Q5" s="2" t="s">
        <v>57</v>
      </c>
      <c r="R5" s="2" t="s">
        <v>64</v>
      </c>
      <c r="S5" s="2" t="s">
        <v>65</v>
      </c>
      <c r="T5" s="2" t="s">
        <v>65</v>
      </c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2" t="s">
        <v>52</v>
      </c>
      <c r="AS5" s="2" t="s">
        <v>52</v>
      </c>
      <c r="AT5" s="3"/>
      <c r="AU5" s="2" t="s">
        <v>66</v>
      </c>
      <c r="AV5" s="3">
        <v>171</v>
      </c>
    </row>
    <row r="6" spans="1:48" ht="30" customHeight="1">
      <c r="A6" s="8" t="s">
        <v>67</v>
      </c>
      <c r="B6" s="8" t="s">
        <v>68</v>
      </c>
      <c r="C6" s="8" t="s">
        <v>69</v>
      </c>
      <c r="D6" s="9">
        <v>84</v>
      </c>
      <c r="E6" s="11">
        <f>TRUNC(일위대가목록!E63,0)</f>
        <v>0</v>
      </c>
      <c r="F6" s="11">
        <f t="shared" si="0"/>
        <v>0</v>
      </c>
      <c r="G6" s="11">
        <f>TRUNC(일위대가목록!F63,0)</f>
        <v>0</v>
      </c>
      <c r="H6" s="11">
        <f t="shared" si="1"/>
        <v>0</v>
      </c>
      <c r="I6" s="11">
        <f>TRUNC(일위대가목록!G63,0)</f>
        <v>0</v>
      </c>
      <c r="J6" s="11">
        <f t="shared" si="2"/>
        <v>0</v>
      </c>
      <c r="K6" s="11">
        <f t="shared" si="3"/>
        <v>0</v>
      </c>
      <c r="L6" s="11">
        <f t="shared" si="4"/>
        <v>0</v>
      </c>
      <c r="M6" s="8"/>
      <c r="N6" s="2" t="s">
        <v>71</v>
      </c>
      <c r="O6" s="2" t="s">
        <v>52</v>
      </c>
      <c r="P6" s="2" t="s">
        <v>52</v>
      </c>
      <c r="Q6" s="2" t="s">
        <v>57</v>
      </c>
      <c r="R6" s="2" t="s">
        <v>64</v>
      </c>
      <c r="S6" s="2" t="s">
        <v>65</v>
      </c>
      <c r="T6" s="2" t="s">
        <v>65</v>
      </c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2" t="s">
        <v>52</v>
      </c>
      <c r="AS6" s="2" t="s">
        <v>52</v>
      </c>
      <c r="AT6" s="3"/>
      <c r="AU6" s="2" t="s">
        <v>72</v>
      </c>
      <c r="AV6" s="3">
        <v>347</v>
      </c>
    </row>
    <row r="7" spans="1:48" ht="30" customHeight="1">
      <c r="A7" s="8" t="s">
        <v>73</v>
      </c>
      <c r="B7" s="8" t="s">
        <v>74</v>
      </c>
      <c r="C7" s="8" t="s">
        <v>69</v>
      </c>
      <c r="D7" s="9">
        <v>179</v>
      </c>
      <c r="E7" s="11">
        <f>TRUNC(일위대가목록!E10,0)</f>
        <v>0</v>
      </c>
      <c r="F7" s="11">
        <f t="shared" si="0"/>
        <v>0</v>
      </c>
      <c r="G7" s="11">
        <f>TRUNC(일위대가목록!F10,0)</f>
        <v>0</v>
      </c>
      <c r="H7" s="11">
        <f t="shared" si="1"/>
        <v>0</v>
      </c>
      <c r="I7" s="11">
        <f>TRUNC(일위대가목록!G10,0)</f>
        <v>0</v>
      </c>
      <c r="J7" s="11">
        <f t="shared" si="2"/>
        <v>0</v>
      </c>
      <c r="K7" s="11">
        <f t="shared" si="3"/>
        <v>0</v>
      </c>
      <c r="L7" s="11">
        <f t="shared" si="4"/>
        <v>0</v>
      </c>
      <c r="M7" s="8"/>
      <c r="N7" s="2" t="s">
        <v>76</v>
      </c>
      <c r="O7" s="2" t="s">
        <v>52</v>
      </c>
      <c r="P7" s="2" t="s">
        <v>52</v>
      </c>
      <c r="Q7" s="2" t="s">
        <v>57</v>
      </c>
      <c r="R7" s="2" t="s">
        <v>64</v>
      </c>
      <c r="S7" s="2" t="s">
        <v>65</v>
      </c>
      <c r="T7" s="2" t="s">
        <v>65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2" t="s">
        <v>52</v>
      </c>
      <c r="AS7" s="2" t="s">
        <v>52</v>
      </c>
      <c r="AT7" s="3"/>
      <c r="AU7" s="2" t="s">
        <v>77</v>
      </c>
      <c r="AV7" s="3">
        <v>172</v>
      </c>
    </row>
    <row r="8" spans="1:48" ht="30" customHeight="1">
      <c r="A8" s="8" t="s">
        <v>73</v>
      </c>
      <c r="B8" s="8" t="s">
        <v>78</v>
      </c>
      <c r="C8" s="8" t="s">
        <v>69</v>
      </c>
      <c r="D8" s="9">
        <v>15</v>
      </c>
      <c r="E8" s="11">
        <f>TRUNC(일위대가목록!E11,0)</f>
        <v>0</v>
      </c>
      <c r="F8" s="11">
        <f t="shared" si="0"/>
        <v>0</v>
      </c>
      <c r="G8" s="11">
        <f>TRUNC(일위대가목록!F11,0)</f>
        <v>0</v>
      </c>
      <c r="H8" s="11">
        <f t="shared" si="1"/>
        <v>0</v>
      </c>
      <c r="I8" s="11">
        <f>TRUNC(일위대가목록!G11,0)</f>
        <v>0</v>
      </c>
      <c r="J8" s="11">
        <f t="shared" si="2"/>
        <v>0</v>
      </c>
      <c r="K8" s="11">
        <f t="shared" si="3"/>
        <v>0</v>
      </c>
      <c r="L8" s="11">
        <f t="shared" si="4"/>
        <v>0</v>
      </c>
      <c r="M8" s="8"/>
      <c r="N8" s="2" t="s">
        <v>80</v>
      </c>
      <c r="O8" s="2" t="s">
        <v>52</v>
      </c>
      <c r="P8" s="2" t="s">
        <v>52</v>
      </c>
      <c r="Q8" s="2" t="s">
        <v>57</v>
      </c>
      <c r="R8" s="2" t="s">
        <v>64</v>
      </c>
      <c r="S8" s="2" t="s">
        <v>65</v>
      </c>
      <c r="T8" s="2" t="s">
        <v>65</v>
      </c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2" t="s">
        <v>52</v>
      </c>
      <c r="AS8" s="2" t="s">
        <v>52</v>
      </c>
      <c r="AT8" s="3"/>
      <c r="AU8" s="2" t="s">
        <v>81</v>
      </c>
      <c r="AV8" s="3">
        <v>173</v>
      </c>
    </row>
    <row r="9" spans="1:48" ht="30" customHeight="1">
      <c r="A9" s="8" t="s">
        <v>82</v>
      </c>
      <c r="B9" s="8" t="s">
        <v>83</v>
      </c>
      <c r="C9" s="8" t="s">
        <v>69</v>
      </c>
      <c r="D9" s="9">
        <v>2</v>
      </c>
      <c r="E9" s="11">
        <f>TRUNC(일위대가목록!E12,0)</f>
        <v>0</v>
      </c>
      <c r="F9" s="11">
        <f t="shared" si="0"/>
        <v>0</v>
      </c>
      <c r="G9" s="11">
        <f>TRUNC(일위대가목록!F12,0)</f>
        <v>0</v>
      </c>
      <c r="H9" s="11">
        <f t="shared" si="1"/>
        <v>0</v>
      </c>
      <c r="I9" s="11">
        <f>TRUNC(일위대가목록!G12,0)</f>
        <v>0</v>
      </c>
      <c r="J9" s="11">
        <f t="shared" si="2"/>
        <v>0</v>
      </c>
      <c r="K9" s="11">
        <f t="shared" si="3"/>
        <v>0</v>
      </c>
      <c r="L9" s="11">
        <f t="shared" si="4"/>
        <v>0</v>
      </c>
      <c r="M9" s="8"/>
      <c r="N9" s="2" t="s">
        <v>85</v>
      </c>
      <c r="O9" s="2" t="s">
        <v>52</v>
      </c>
      <c r="P9" s="2" t="s">
        <v>52</v>
      </c>
      <c r="Q9" s="2" t="s">
        <v>57</v>
      </c>
      <c r="R9" s="2" t="s">
        <v>64</v>
      </c>
      <c r="S9" s="2" t="s">
        <v>65</v>
      </c>
      <c r="T9" s="2" t="s">
        <v>65</v>
      </c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2" t="s">
        <v>52</v>
      </c>
      <c r="AS9" s="2" t="s">
        <v>52</v>
      </c>
      <c r="AT9" s="3"/>
      <c r="AU9" s="2" t="s">
        <v>86</v>
      </c>
      <c r="AV9" s="3">
        <v>356</v>
      </c>
    </row>
    <row r="10" spans="1:48" ht="30" customHeight="1">
      <c r="A10" s="8" t="s">
        <v>87</v>
      </c>
      <c r="B10" s="8" t="s">
        <v>88</v>
      </c>
      <c r="C10" s="8" t="s">
        <v>69</v>
      </c>
      <c r="D10" s="9">
        <v>3</v>
      </c>
      <c r="E10" s="11">
        <f>TRUNC(일위대가목록!E17,0)</f>
        <v>0</v>
      </c>
      <c r="F10" s="11">
        <f t="shared" si="0"/>
        <v>0</v>
      </c>
      <c r="G10" s="11">
        <f>TRUNC(일위대가목록!F17,0)</f>
        <v>0</v>
      </c>
      <c r="H10" s="11">
        <f t="shared" si="1"/>
        <v>0</v>
      </c>
      <c r="I10" s="11">
        <f>TRUNC(일위대가목록!G17,0)</f>
        <v>0</v>
      </c>
      <c r="J10" s="11">
        <f t="shared" si="2"/>
        <v>0</v>
      </c>
      <c r="K10" s="11">
        <f t="shared" si="3"/>
        <v>0</v>
      </c>
      <c r="L10" s="11">
        <f t="shared" si="4"/>
        <v>0</v>
      </c>
      <c r="M10" s="8"/>
      <c r="N10" s="2" t="s">
        <v>90</v>
      </c>
      <c r="O10" s="2" t="s">
        <v>52</v>
      </c>
      <c r="P10" s="2" t="s">
        <v>52</v>
      </c>
      <c r="Q10" s="2" t="s">
        <v>57</v>
      </c>
      <c r="R10" s="2" t="s">
        <v>64</v>
      </c>
      <c r="S10" s="2" t="s">
        <v>65</v>
      </c>
      <c r="T10" s="2" t="s">
        <v>65</v>
      </c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2" t="s">
        <v>52</v>
      </c>
      <c r="AS10" s="2" t="s">
        <v>52</v>
      </c>
      <c r="AT10" s="3"/>
      <c r="AU10" s="2" t="s">
        <v>91</v>
      </c>
      <c r="AV10" s="3">
        <v>175</v>
      </c>
    </row>
    <row r="11" spans="1:48" ht="30" customHeight="1">
      <c r="A11" s="8" t="s">
        <v>87</v>
      </c>
      <c r="B11" s="8" t="s">
        <v>92</v>
      </c>
      <c r="C11" s="8" t="s">
        <v>69</v>
      </c>
      <c r="D11" s="9">
        <v>6</v>
      </c>
      <c r="E11" s="11">
        <f>TRUNC(일위대가목록!E18,0)</f>
        <v>0</v>
      </c>
      <c r="F11" s="11">
        <f t="shared" si="0"/>
        <v>0</v>
      </c>
      <c r="G11" s="11">
        <f>TRUNC(일위대가목록!F18,0)</f>
        <v>0</v>
      </c>
      <c r="H11" s="11">
        <f t="shared" si="1"/>
        <v>0</v>
      </c>
      <c r="I11" s="11">
        <f>TRUNC(일위대가목록!G18,0)</f>
        <v>0</v>
      </c>
      <c r="J11" s="11">
        <f t="shared" si="2"/>
        <v>0</v>
      </c>
      <c r="K11" s="11">
        <f t="shared" si="3"/>
        <v>0</v>
      </c>
      <c r="L11" s="11">
        <f t="shared" si="4"/>
        <v>0</v>
      </c>
      <c r="M11" s="8"/>
      <c r="N11" s="2" t="s">
        <v>94</v>
      </c>
      <c r="O11" s="2" t="s">
        <v>52</v>
      </c>
      <c r="P11" s="2" t="s">
        <v>52</v>
      </c>
      <c r="Q11" s="2" t="s">
        <v>57</v>
      </c>
      <c r="R11" s="2" t="s">
        <v>64</v>
      </c>
      <c r="S11" s="2" t="s">
        <v>65</v>
      </c>
      <c r="T11" s="2" t="s">
        <v>65</v>
      </c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2" t="s">
        <v>52</v>
      </c>
      <c r="AS11" s="2" t="s">
        <v>52</v>
      </c>
      <c r="AT11" s="3"/>
      <c r="AU11" s="2" t="s">
        <v>95</v>
      </c>
      <c r="AV11" s="3">
        <v>176</v>
      </c>
    </row>
    <row r="12" spans="1:48" ht="30" customHeight="1">
      <c r="A12" s="8" t="s">
        <v>96</v>
      </c>
      <c r="B12" s="8" t="s">
        <v>97</v>
      </c>
      <c r="C12" s="8" t="s">
        <v>98</v>
      </c>
      <c r="D12" s="9">
        <v>200</v>
      </c>
      <c r="E12" s="11">
        <f>TRUNC(일위대가목록!E19,0)</f>
        <v>0</v>
      </c>
      <c r="F12" s="11">
        <f t="shared" si="0"/>
        <v>0</v>
      </c>
      <c r="G12" s="11">
        <f>TRUNC(일위대가목록!F19,0)</f>
        <v>0</v>
      </c>
      <c r="H12" s="11">
        <f t="shared" si="1"/>
        <v>0</v>
      </c>
      <c r="I12" s="11">
        <f>TRUNC(일위대가목록!G19,0)</f>
        <v>0</v>
      </c>
      <c r="J12" s="11">
        <f t="shared" si="2"/>
        <v>0</v>
      </c>
      <c r="K12" s="11">
        <f t="shared" si="3"/>
        <v>0</v>
      </c>
      <c r="L12" s="11">
        <f t="shared" si="4"/>
        <v>0</v>
      </c>
      <c r="M12" s="8"/>
      <c r="N12" s="2" t="s">
        <v>100</v>
      </c>
      <c r="O12" s="2" t="s">
        <v>52</v>
      </c>
      <c r="P12" s="2" t="s">
        <v>52</v>
      </c>
      <c r="Q12" s="2" t="s">
        <v>57</v>
      </c>
      <c r="R12" s="2" t="s">
        <v>64</v>
      </c>
      <c r="S12" s="2" t="s">
        <v>65</v>
      </c>
      <c r="T12" s="2" t="s">
        <v>65</v>
      </c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2" t="s">
        <v>52</v>
      </c>
      <c r="AS12" s="2" t="s">
        <v>52</v>
      </c>
      <c r="AT12" s="3"/>
      <c r="AU12" s="2" t="s">
        <v>101</v>
      </c>
      <c r="AV12" s="3">
        <v>177</v>
      </c>
    </row>
    <row r="13" spans="1:48" ht="30" customHeight="1">
      <c r="A13" s="8" t="s">
        <v>102</v>
      </c>
      <c r="B13" s="8" t="s">
        <v>103</v>
      </c>
      <c r="C13" s="8" t="s">
        <v>69</v>
      </c>
      <c r="D13" s="9">
        <v>1</v>
      </c>
      <c r="E13" s="11">
        <f>TRUNC(일위대가목록!E48,0)</f>
        <v>0</v>
      </c>
      <c r="F13" s="11">
        <f t="shared" si="0"/>
        <v>0</v>
      </c>
      <c r="G13" s="11">
        <f>TRUNC(일위대가목록!F48,0)</f>
        <v>0</v>
      </c>
      <c r="H13" s="11">
        <f t="shared" si="1"/>
        <v>0</v>
      </c>
      <c r="I13" s="11">
        <f>TRUNC(일위대가목록!G48,0)</f>
        <v>0</v>
      </c>
      <c r="J13" s="11">
        <f t="shared" si="2"/>
        <v>0</v>
      </c>
      <c r="K13" s="11">
        <f t="shared" si="3"/>
        <v>0</v>
      </c>
      <c r="L13" s="11">
        <f t="shared" si="4"/>
        <v>0</v>
      </c>
      <c r="M13" s="8"/>
      <c r="N13" s="2" t="s">
        <v>105</v>
      </c>
      <c r="O13" s="2" t="s">
        <v>52</v>
      </c>
      <c r="P13" s="2" t="s">
        <v>52</v>
      </c>
      <c r="Q13" s="2" t="s">
        <v>57</v>
      </c>
      <c r="R13" s="2" t="s">
        <v>64</v>
      </c>
      <c r="S13" s="2" t="s">
        <v>65</v>
      </c>
      <c r="T13" s="2" t="s">
        <v>65</v>
      </c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2" t="s">
        <v>52</v>
      </c>
      <c r="AS13" s="2" t="s">
        <v>52</v>
      </c>
      <c r="AT13" s="3"/>
      <c r="AU13" s="2" t="s">
        <v>106</v>
      </c>
      <c r="AV13" s="3">
        <v>355</v>
      </c>
    </row>
    <row r="14" spans="1:48" ht="30" customHeight="1">
      <c r="A14" s="8" t="s">
        <v>107</v>
      </c>
      <c r="B14" s="8" t="s">
        <v>108</v>
      </c>
      <c r="C14" s="8" t="s">
        <v>98</v>
      </c>
      <c r="D14" s="9">
        <v>200</v>
      </c>
      <c r="E14" s="11">
        <f>TRUNC(일위대가목록!E23,0)</f>
        <v>0</v>
      </c>
      <c r="F14" s="11">
        <f t="shared" si="0"/>
        <v>0</v>
      </c>
      <c r="G14" s="11">
        <f>TRUNC(일위대가목록!F23,0)</f>
        <v>0</v>
      </c>
      <c r="H14" s="11">
        <f t="shared" si="1"/>
        <v>0</v>
      </c>
      <c r="I14" s="11">
        <f>TRUNC(일위대가목록!G23,0)</f>
        <v>0</v>
      </c>
      <c r="J14" s="11">
        <f t="shared" si="2"/>
        <v>0</v>
      </c>
      <c r="K14" s="11">
        <f t="shared" si="3"/>
        <v>0</v>
      </c>
      <c r="L14" s="11">
        <f t="shared" si="4"/>
        <v>0</v>
      </c>
      <c r="M14" s="8"/>
      <c r="N14" s="2" t="s">
        <v>110</v>
      </c>
      <c r="O14" s="2" t="s">
        <v>52</v>
      </c>
      <c r="P14" s="2" t="s">
        <v>52</v>
      </c>
      <c r="Q14" s="2" t="s">
        <v>57</v>
      </c>
      <c r="R14" s="2" t="s">
        <v>64</v>
      </c>
      <c r="S14" s="2" t="s">
        <v>65</v>
      </c>
      <c r="T14" s="2" t="s">
        <v>65</v>
      </c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2" t="s">
        <v>52</v>
      </c>
      <c r="AS14" s="2" t="s">
        <v>52</v>
      </c>
      <c r="AT14" s="3"/>
      <c r="AU14" s="2" t="s">
        <v>111</v>
      </c>
      <c r="AV14" s="3">
        <v>179</v>
      </c>
    </row>
    <row r="15" spans="1:48" ht="30" customHeight="1">
      <c r="A15" s="8" t="s">
        <v>107</v>
      </c>
      <c r="B15" s="8" t="s">
        <v>112</v>
      </c>
      <c r="C15" s="8" t="s">
        <v>98</v>
      </c>
      <c r="D15" s="9">
        <v>400</v>
      </c>
      <c r="E15" s="11">
        <f>TRUNC(일위대가목록!E24,0)</f>
        <v>0</v>
      </c>
      <c r="F15" s="11">
        <f t="shared" si="0"/>
        <v>0</v>
      </c>
      <c r="G15" s="11">
        <f>TRUNC(일위대가목록!F24,0)</f>
        <v>0</v>
      </c>
      <c r="H15" s="11">
        <f t="shared" si="1"/>
        <v>0</v>
      </c>
      <c r="I15" s="11">
        <f>TRUNC(일위대가목록!G24,0)</f>
        <v>0</v>
      </c>
      <c r="J15" s="11">
        <f t="shared" si="2"/>
        <v>0</v>
      </c>
      <c r="K15" s="11">
        <f t="shared" si="3"/>
        <v>0</v>
      </c>
      <c r="L15" s="11">
        <f t="shared" si="4"/>
        <v>0</v>
      </c>
      <c r="M15" s="8"/>
      <c r="N15" s="2" t="s">
        <v>114</v>
      </c>
      <c r="O15" s="2" t="s">
        <v>52</v>
      </c>
      <c r="P15" s="2" t="s">
        <v>52</v>
      </c>
      <c r="Q15" s="2" t="s">
        <v>57</v>
      </c>
      <c r="R15" s="2" t="s">
        <v>64</v>
      </c>
      <c r="S15" s="2" t="s">
        <v>65</v>
      </c>
      <c r="T15" s="2" t="s">
        <v>65</v>
      </c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2" t="s">
        <v>52</v>
      </c>
      <c r="AS15" s="2" t="s">
        <v>52</v>
      </c>
      <c r="AT15" s="3"/>
      <c r="AU15" s="2" t="s">
        <v>115</v>
      </c>
      <c r="AV15" s="3">
        <v>180</v>
      </c>
    </row>
    <row r="16" spans="1:48" ht="30" customHeight="1">
      <c r="A16" s="8" t="s">
        <v>116</v>
      </c>
      <c r="B16" s="8" t="s">
        <v>117</v>
      </c>
      <c r="C16" s="8" t="s">
        <v>98</v>
      </c>
      <c r="D16" s="9">
        <v>394.5</v>
      </c>
      <c r="E16" s="11">
        <f>TRUNC(일위대가목록!E25,0)</f>
        <v>0</v>
      </c>
      <c r="F16" s="11">
        <f t="shared" si="0"/>
        <v>0</v>
      </c>
      <c r="G16" s="11">
        <f>TRUNC(일위대가목록!F25,0)</f>
        <v>0</v>
      </c>
      <c r="H16" s="11">
        <f t="shared" si="1"/>
        <v>0</v>
      </c>
      <c r="I16" s="11">
        <f>TRUNC(일위대가목록!G25,0)</f>
        <v>0</v>
      </c>
      <c r="J16" s="11">
        <f t="shared" si="2"/>
        <v>0</v>
      </c>
      <c r="K16" s="11">
        <f t="shared" si="3"/>
        <v>0</v>
      </c>
      <c r="L16" s="11">
        <f t="shared" si="4"/>
        <v>0</v>
      </c>
      <c r="M16" s="8"/>
      <c r="N16" s="2" t="s">
        <v>119</v>
      </c>
      <c r="O16" s="2" t="s">
        <v>52</v>
      </c>
      <c r="P16" s="2" t="s">
        <v>52</v>
      </c>
      <c r="Q16" s="2" t="s">
        <v>57</v>
      </c>
      <c r="R16" s="2" t="s">
        <v>64</v>
      </c>
      <c r="S16" s="2" t="s">
        <v>65</v>
      </c>
      <c r="T16" s="2" t="s">
        <v>65</v>
      </c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2" t="s">
        <v>52</v>
      </c>
      <c r="AS16" s="2" t="s">
        <v>52</v>
      </c>
      <c r="AT16" s="3"/>
      <c r="AU16" s="2" t="s">
        <v>120</v>
      </c>
      <c r="AV16" s="3">
        <v>181</v>
      </c>
    </row>
    <row r="17" spans="1:49" ht="30" customHeight="1">
      <c r="A17" s="8" t="s">
        <v>116</v>
      </c>
      <c r="B17" s="8" t="s">
        <v>121</v>
      </c>
      <c r="C17" s="8" t="s">
        <v>98</v>
      </c>
      <c r="D17" s="9">
        <v>22</v>
      </c>
      <c r="E17" s="11">
        <f>TRUNC(일위대가목록!E26,0)</f>
        <v>0</v>
      </c>
      <c r="F17" s="11">
        <f t="shared" si="0"/>
        <v>0</v>
      </c>
      <c r="G17" s="11">
        <f>TRUNC(일위대가목록!F26,0)</f>
        <v>0</v>
      </c>
      <c r="H17" s="11">
        <f t="shared" si="1"/>
        <v>0</v>
      </c>
      <c r="I17" s="11">
        <f>TRUNC(일위대가목록!G26,0)</f>
        <v>0</v>
      </c>
      <c r="J17" s="11">
        <f t="shared" si="2"/>
        <v>0</v>
      </c>
      <c r="K17" s="11">
        <f t="shared" si="3"/>
        <v>0</v>
      </c>
      <c r="L17" s="11">
        <f t="shared" si="4"/>
        <v>0</v>
      </c>
      <c r="M17" s="8"/>
      <c r="N17" s="2" t="s">
        <v>123</v>
      </c>
      <c r="O17" s="2" t="s">
        <v>52</v>
      </c>
      <c r="P17" s="2" t="s">
        <v>52</v>
      </c>
      <c r="Q17" s="2" t="s">
        <v>57</v>
      </c>
      <c r="R17" s="2" t="s">
        <v>64</v>
      </c>
      <c r="S17" s="2" t="s">
        <v>65</v>
      </c>
      <c r="T17" s="2" t="s">
        <v>65</v>
      </c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2" t="s">
        <v>52</v>
      </c>
      <c r="AS17" s="2" t="s">
        <v>52</v>
      </c>
      <c r="AT17" s="3"/>
      <c r="AU17" s="2" t="s">
        <v>124</v>
      </c>
      <c r="AV17" s="3">
        <v>182</v>
      </c>
    </row>
    <row r="18" spans="1:49" ht="30" customHeight="1">
      <c r="A18" s="8" t="s">
        <v>116</v>
      </c>
      <c r="B18" s="8" t="s">
        <v>125</v>
      </c>
      <c r="C18" s="8" t="s">
        <v>98</v>
      </c>
      <c r="D18" s="9">
        <v>11.5</v>
      </c>
      <c r="E18" s="11">
        <f>TRUNC(일위대가목록!E27,0)</f>
        <v>0</v>
      </c>
      <c r="F18" s="11">
        <f t="shared" si="0"/>
        <v>0</v>
      </c>
      <c r="G18" s="11">
        <f>TRUNC(일위대가목록!F27,0)</f>
        <v>0</v>
      </c>
      <c r="H18" s="11">
        <f t="shared" si="1"/>
        <v>0</v>
      </c>
      <c r="I18" s="11">
        <f>TRUNC(일위대가목록!G27,0)</f>
        <v>0</v>
      </c>
      <c r="J18" s="11">
        <f t="shared" si="2"/>
        <v>0</v>
      </c>
      <c r="K18" s="11">
        <f t="shared" si="3"/>
        <v>0</v>
      </c>
      <c r="L18" s="11">
        <f t="shared" si="4"/>
        <v>0</v>
      </c>
      <c r="M18" s="8"/>
      <c r="N18" s="2" t="s">
        <v>127</v>
      </c>
      <c r="O18" s="2" t="s">
        <v>52</v>
      </c>
      <c r="P18" s="2" t="s">
        <v>52</v>
      </c>
      <c r="Q18" s="2" t="s">
        <v>57</v>
      </c>
      <c r="R18" s="2" t="s">
        <v>64</v>
      </c>
      <c r="S18" s="2" t="s">
        <v>65</v>
      </c>
      <c r="T18" s="2" t="s">
        <v>65</v>
      </c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2" t="s">
        <v>52</v>
      </c>
      <c r="AS18" s="2" t="s">
        <v>52</v>
      </c>
      <c r="AT18" s="3"/>
      <c r="AU18" s="2" t="s">
        <v>128</v>
      </c>
      <c r="AV18" s="3">
        <v>183</v>
      </c>
    </row>
    <row r="19" spans="1:49" ht="30" customHeight="1">
      <c r="A19" s="8" t="s">
        <v>116</v>
      </c>
      <c r="B19" s="8" t="s">
        <v>129</v>
      </c>
      <c r="C19" s="8" t="s">
        <v>98</v>
      </c>
      <c r="D19" s="9">
        <v>23</v>
      </c>
      <c r="E19" s="11">
        <f>TRUNC(일위대가목록!E28,0)</f>
        <v>0</v>
      </c>
      <c r="F19" s="11">
        <f t="shared" si="0"/>
        <v>0</v>
      </c>
      <c r="G19" s="11">
        <f>TRUNC(일위대가목록!F28,0)</f>
        <v>0</v>
      </c>
      <c r="H19" s="11">
        <f t="shared" si="1"/>
        <v>0</v>
      </c>
      <c r="I19" s="11">
        <f>TRUNC(일위대가목록!G28,0)</f>
        <v>0</v>
      </c>
      <c r="J19" s="11">
        <f t="shared" si="2"/>
        <v>0</v>
      </c>
      <c r="K19" s="11">
        <f t="shared" si="3"/>
        <v>0</v>
      </c>
      <c r="L19" s="11">
        <f t="shared" si="4"/>
        <v>0</v>
      </c>
      <c r="M19" s="8"/>
      <c r="N19" s="2" t="s">
        <v>131</v>
      </c>
      <c r="O19" s="2" t="s">
        <v>52</v>
      </c>
      <c r="P19" s="2" t="s">
        <v>52</v>
      </c>
      <c r="Q19" s="2" t="s">
        <v>57</v>
      </c>
      <c r="R19" s="2" t="s">
        <v>64</v>
      </c>
      <c r="S19" s="2" t="s">
        <v>65</v>
      </c>
      <c r="T19" s="2" t="s">
        <v>65</v>
      </c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2" t="s">
        <v>52</v>
      </c>
      <c r="AS19" s="2" t="s">
        <v>52</v>
      </c>
      <c r="AT19" s="3"/>
      <c r="AU19" s="2" t="s">
        <v>132</v>
      </c>
      <c r="AV19" s="3">
        <v>184</v>
      </c>
    </row>
    <row r="20" spans="1:49" ht="30" customHeight="1">
      <c r="A20" s="8" t="s">
        <v>133</v>
      </c>
      <c r="B20" s="8" t="s">
        <v>134</v>
      </c>
      <c r="C20" s="8" t="s">
        <v>135</v>
      </c>
      <c r="D20" s="9">
        <v>4100</v>
      </c>
      <c r="E20" s="11">
        <f>TRUNC(일위대가목록!E31,0)</f>
        <v>0</v>
      </c>
      <c r="F20" s="11">
        <f t="shared" si="0"/>
        <v>0</v>
      </c>
      <c r="G20" s="11">
        <f>TRUNC(일위대가목록!F31,0)</f>
        <v>0</v>
      </c>
      <c r="H20" s="11">
        <f t="shared" si="1"/>
        <v>0</v>
      </c>
      <c r="I20" s="11">
        <f>TRUNC(일위대가목록!G31,0)</f>
        <v>0</v>
      </c>
      <c r="J20" s="11">
        <f t="shared" si="2"/>
        <v>0</v>
      </c>
      <c r="K20" s="11">
        <f t="shared" si="3"/>
        <v>0</v>
      </c>
      <c r="L20" s="11">
        <f t="shared" si="4"/>
        <v>0</v>
      </c>
      <c r="M20" s="8"/>
      <c r="N20" s="2" t="s">
        <v>137</v>
      </c>
      <c r="O20" s="2" t="s">
        <v>52</v>
      </c>
      <c r="P20" s="2" t="s">
        <v>52</v>
      </c>
      <c r="Q20" s="2" t="s">
        <v>57</v>
      </c>
      <c r="R20" s="2" t="s">
        <v>64</v>
      </c>
      <c r="S20" s="2" t="s">
        <v>65</v>
      </c>
      <c r="T20" s="2" t="s">
        <v>65</v>
      </c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2" t="s">
        <v>52</v>
      </c>
      <c r="AS20" s="2" t="s">
        <v>52</v>
      </c>
      <c r="AT20" s="3"/>
      <c r="AU20" s="2" t="s">
        <v>138</v>
      </c>
      <c r="AV20" s="3">
        <v>185</v>
      </c>
    </row>
    <row r="21" spans="1:49" ht="30" customHeight="1">
      <c r="A21" s="8" t="s">
        <v>133</v>
      </c>
      <c r="B21" s="8" t="s">
        <v>139</v>
      </c>
      <c r="C21" s="8" t="s">
        <v>135</v>
      </c>
      <c r="D21" s="9">
        <v>1975.5</v>
      </c>
      <c r="E21" s="11">
        <f>TRUNC(일위대가목록!E32,0)</f>
        <v>0</v>
      </c>
      <c r="F21" s="11">
        <f t="shared" si="0"/>
        <v>0</v>
      </c>
      <c r="G21" s="11">
        <f>TRUNC(일위대가목록!F32,0)</f>
        <v>0</v>
      </c>
      <c r="H21" s="11">
        <f t="shared" si="1"/>
        <v>0</v>
      </c>
      <c r="I21" s="11">
        <f>TRUNC(일위대가목록!G32,0)</f>
        <v>0</v>
      </c>
      <c r="J21" s="11">
        <f t="shared" si="2"/>
        <v>0</v>
      </c>
      <c r="K21" s="11">
        <f t="shared" si="3"/>
        <v>0</v>
      </c>
      <c r="L21" s="11">
        <f t="shared" si="4"/>
        <v>0</v>
      </c>
      <c r="M21" s="8"/>
      <c r="N21" s="2" t="s">
        <v>141</v>
      </c>
      <c r="O21" s="2" t="s">
        <v>52</v>
      </c>
      <c r="P21" s="2" t="s">
        <v>52</v>
      </c>
      <c r="Q21" s="2" t="s">
        <v>57</v>
      </c>
      <c r="R21" s="2" t="s">
        <v>64</v>
      </c>
      <c r="S21" s="2" t="s">
        <v>65</v>
      </c>
      <c r="T21" s="2" t="s">
        <v>65</v>
      </c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2" t="s">
        <v>52</v>
      </c>
      <c r="AS21" s="2" t="s">
        <v>52</v>
      </c>
      <c r="AT21" s="3"/>
      <c r="AU21" s="2" t="s">
        <v>142</v>
      </c>
      <c r="AV21" s="3">
        <v>186</v>
      </c>
      <c r="AW21" t="s">
        <v>1615</v>
      </c>
    </row>
    <row r="22" spans="1:49" ht="30" customHeight="1">
      <c r="A22" s="8" t="s">
        <v>143</v>
      </c>
      <c r="B22" s="8" t="s">
        <v>144</v>
      </c>
      <c r="C22" s="8" t="s">
        <v>69</v>
      </c>
      <c r="D22" s="9">
        <v>30</v>
      </c>
      <c r="E22" s="11">
        <f>TRUNC(일위대가목록!E64,0)</f>
        <v>0</v>
      </c>
      <c r="F22" s="11">
        <f t="shared" si="0"/>
        <v>0</v>
      </c>
      <c r="G22" s="11">
        <f>TRUNC(일위대가목록!F64,0)</f>
        <v>0</v>
      </c>
      <c r="H22" s="11">
        <f t="shared" si="1"/>
        <v>0</v>
      </c>
      <c r="I22" s="11">
        <f>TRUNC(일위대가목록!G64,0)</f>
        <v>0</v>
      </c>
      <c r="J22" s="11">
        <f t="shared" si="2"/>
        <v>0</v>
      </c>
      <c r="K22" s="11">
        <f t="shared" si="3"/>
        <v>0</v>
      </c>
      <c r="L22" s="11">
        <f t="shared" si="4"/>
        <v>0</v>
      </c>
      <c r="M22" s="8"/>
      <c r="N22" s="2" t="s">
        <v>146</v>
      </c>
      <c r="O22" s="2" t="s">
        <v>52</v>
      </c>
      <c r="P22" s="2" t="s">
        <v>52</v>
      </c>
      <c r="Q22" s="2" t="s">
        <v>57</v>
      </c>
      <c r="R22" s="2" t="s">
        <v>64</v>
      </c>
      <c r="S22" s="2" t="s">
        <v>65</v>
      </c>
      <c r="T22" s="2" t="s">
        <v>65</v>
      </c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2" t="s">
        <v>52</v>
      </c>
      <c r="AS22" s="2" t="s">
        <v>52</v>
      </c>
      <c r="AT22" s="3"/>
      <c r="AU22" s="2" t="s">
        <v>147</v>
      </c>
      <c r="AV22" s="3">
        <v>357</v>
      </c>
    </row>
    <row r="23" spans="1:49" ht="30" customHeight="1">
      <c r="A23" s="8" t="s">
        <v>148</v>
      </c>
      <c r="B23" s="8" t="s">
        <v>149</v>
      </c>
      <c r="C23" s="8" t="s">
        <v>135</v>
      </c>
      <c r="D23" s="9">
        <v>230.5</v>
      </c>
      <c r="E23" s="11">
        <f>TRUNC(일위대가목록!E40,0)</f>
        <v>0</v>
      </c>
      <c r="F23" s="11">
        <f t="shared" si="0"/>
        <v>0</v>
      </c>
      <c r="G23" s="11">
        <f>TRUNC(일위대가목록!F40,0)</f>
        <v>0</v>
      </c>
      <c r="H23" s="11">
        <f t="shared" si="1"/>
        <v>0</v>
      </c>
      <c r="I23" s="11">
        <f>TRUNC(일위대가목록!G40,0)</f>
        <v>0</v>
      </c>
      <c r="J23" s="11">
        <f t="shared" si="2"/>
        <v>0</v>
      </c>
      <c r="K23" s="11">
        <f t="shared" si="3"/>
        <v>0</v>
      </c>
      <c r="L23" s="11">
        <f t="shared" si="4"/>
        <v>0</v>
      </c>
      <c r="M23" s="8"/>
      <c r="N23" s="2" t="s">
        <v>151</v>
      </c>
      <c r="O23" s="2" t="s">
        <v>52</v>
      </c>
      <c r="P23" s="2" t="s">
        <v>52</v>
      </c>
      <c r="Q23" s="2" t="s">
        <v>57</v>
      </c>
      <c r="R23" s="2" t="s">
        <v>64</v>
      </c>
      <c r="S23" s="2" t="s">
        <v>65</v>
      </c>
      <c r="T23" s="2" t="s">
        <v>65</v>
      </c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2" t="s">
        <v>52</v>
      </c>
      <c r="AS23" s="2" t="s">
        <v>52</v>
      </c>
      <c r="AT23" s="3"/>
      <c r="AU23" s="2" t="s">
        <v>152</v>
      </c>
      <c r="AV23" s="3">
        <v>188</v>
      </c>
    </row>
    <row r="24" spans="1:49" ht="30" customHeight="1">
      <c r="A24" s="8" t="s">
        <v>153</v>
      </c>
      <c r="B24" s="8" t="s">
        <v>52</v>
      </c>
      <c r="C24" s="8" t="s">
        <v>154</v>
      </c>
      <c r="D24" s="9">
        <v>48</v>
      </c>
      <c r="E24" s="11">
        <f>TRUNC(일위대가목록!E41,0)</f>
        <v>0</v>
      </c>
      <c r="F24" s="11">
        <f t="shared" si="0"/>
        <v>0</v>
      </c>
      <c r="G24" s="11">
        <f>TRUNC(일위대가목록!F41,0)</f>
        <v>0</v>
      </c>
      <c r="H24" s="11">
        <f t="shared" si="1"/>
        <v>0</v>
      </c>
      <c r="I24" s="11">
        <f>TRUNC(일위대가목록!G41,0)</f>
        <v>0</v>
      </c>
      <c r="J24" s="11">
        <f t="shared" si="2"/>
        <v>0</v>
      </c>
      <c r="K24" s="11">
        <f t="shared" si="3"/>
        <v>0</v>
      </c>
      <c r="L24" s="11">
        <f t="shared" si="4"/>
        <v>0</v>
      </c>
      <c r="M24" s="8"/>
      <c r="N24" s="2" t="s">
        <v>156</v>
      </c>
      <c r="O24" s="2" t="s">
        <v>52</v>
      </c>
      <c r="P24" s="2" t="s">
        <v>52</v>
      </c>
      <c r="Q24" s="2" t="s">
        <v>57</v>
      </c>
      <c r="R24" s="2" t="s">
        <v>64</v>
      </c>
      <c r="S24" s="2" t="s">
        <v>65</v>
      </c>
      <c r="T24" s="2" t="s">
        <v>65</v>
      </c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2" t="s">
        <v>52</v>
      </c>
      <c r="AS24" s="2" t="s">
        <v>52</v>
      </c>
      <c r="AT24" s="3"/>
      <c r="AU24" s="2" t="s">
        <v>157</v>
      </c>
      <c r="AV24" s="3">
        <v>189</v>
      </c>
    </row>
    <row r="25" spans="1:49" ht="30" customHeight="1">
      <c r="A25" s="8" t="s">
        <v>158</v>
      </c>
      <c r="B25" s="8" t="s">
        <v>159</v>
      </c>
      <c r="C25" s="8" t="s">
        <v>61</v>
      </c>
      <c r="D25" s="9">
        <v>41</v>
      </c>
      <c r="E25" s="11">
        <f>TRUNC(일위대가목록!E44,0)</f>
        <v>0</v>
      </c>
      <c r="F25" s="11">
        <f t="shared" si="0"/>
        <v>0</v>
      </c>
      <c r="G25" s="11">
        <f>TRUNC(일위대가목록!F44,0)</f>
        <v>0</v>
      </c>
      <c r="H25" s="11">
        <f t="shared" si="1"/>
        <v>0</v>
      </c>
      <c r="I25" s="11">
        <f>TRUNC(일위대가목록!G44,0)</f>
        <v>0</v>
      </c>
      <c r="J25" s="11">
        <f t="shared" si="2"/>
        <v>0</v>
      </c>
      <c r="K25" s="11">
        <f t="shared" si="3"/>
        <v>0</v>
      </c>
      <c r="L25" s="11">
        <f t="shared" si="4"/>
        <v>0</v>
      </c>
      <c r="M25" s="8"/>
      <c r="N25" s="2" t="s">
        <v>161</v>
      </c>
      <c r="O25" s="2" t="s">
        <v>52</v>
      </c>
      <c r="P25" s="2" t="s">
        <v>52</v>
      </c>
      <c r="Q25" s="2" t="s">
        <v>57</v>
      </c>
      <c r="R25" s="2" t="s">
        <v>64</v>
      </c>
      <c r="S25" s="2" t="s">
        <v>65</v>
      </c>
      <c r="T25" s="2" t="s">
        <v>65</v>
      </c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2" t="s">
        <v>52</v>
      </c>
      <c r="AS25" s="2" t="s">
        <v>52</v>
      </c>
      <c r="AT25" s="3"/>
      <c r="AU25" s="2" t="s">
        <v>162</v>
      </c>
      <c r="AV25" s="3">
        <v>190</v>
      </c>
    </row>
    <row r="26" spans="1:49" ht="30" customHeight="1">
      <c r="A26" s="8" t="s">
        <v>163</v>
      </c>
      <c r="B26" s="8" t="s">
        <v>164</v>
      </c>
      <c r="C26" s="8" t="s">
        <v>61</v>
      </c>
      <c r="D26" s="9">
        <v>42</v>
      </c>
      <c r="E26" s="11">
        <f>TRUNC(일위대가목록!E45,0)</f>
        <v>0</v>
      </c>
      <c r="F26" s="11">
        <f t="shared" si="0"/>
        <v>0</v>
      </c>
      <c r="G26" s="11">
        <f>TRUNC(일위대가목록!F45,0)</f>
        <v>0</v>
      </c>
      <c r="H26" s="11">
        <f t="shared" si="1"/>
        <v>0</v>
      </c>
      <c r="I26" s="11">
        <f>TRUNC(일위대가목록!G45,0)</f>
        <v>0</v>
      </c>
      <c r="J26" s="11">
        <f t="shared" si="2"/>
        <v>0</v>
      </c>
      <c r="K26" s="11">
        <f t="shared" si="3"/>
        <v>0</v>
      </c>
      <c r="L26" s="11">
        <f t="shared" si="4"/>
        <v>0</v>
      </c>
      <c r="M26" s="8"/>
      <c r="N26" s="2" t="s">
        <v>166</v>
      </c>
      <c r="O26" s="2" t="s">
        <v>52</v>
      </c>
      <c r="P26" s="2" t="s">
        <v>52</v>
      </c>
      <c r="Q26" s="2" t="s">
        <v>57</v>
      </c>
      <c r="R26" s="2" t="s">
        <v>64</v>
      </c>
      <c r="S26" s="2" t="s">
        <v>65</v>
      </c>
      <c r="T26" s="2" t="s">
        <v>65</v>
      </c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2" t="s">
        <v>52</v>
      </c>
      <c r="AS26" s="2" t="s">
        <v>52</v>
      </c>
      <c r="AT26" s="3"/>
      <c r="AU26" s="2" t="s">
        <v>167</v>
      </c>
      <c r="AV26" s="3">
        <v>191</v>
      </c>
    </row>
    <row r="27" spans="1:49" ht="30" customHeight="1">
      <c r="A27" s="8" t="s">
        <v>168</v>
      </c>
      <c r="B27" s="8" t="s">
        <v>169</v>
      </c>
      <c r="C27" s="8" t="s">
        <v>61</v>
      </c>
      <c r="D27" s="9">
        <v>1</v>
      </c>
      <c r="E27" s="11">
        <f>TRUNC(일위대가목록!E47,0)</f>
        <v>0</v>
      </c>
      <c r="F27" s="11">
        <f t="shared" si="0"/>
        <v>0</v>
      </c>
      <c r="G27" s="11">
        <f>TRUNC(일위대가목록!F47,0)</f>
        <v>0</v>
      </c>
      <c r="H27" s="11">
        <f t="shared" si="1"/>
        <v>0</v>
      </c>
      <c r="I27" s="11">
        <f>TRUNC(일위대가목록!G47,0)</f>
        <v>0</v>
      </c>
      <c r="J27" s="11">
        <f t="shared" si="2"/>
        <v>0</v>
      </c>
      <c r="K27" s="11">
        <f t="shared" si="3"/>
        <v>0</v>
      </c>
      <c r="L27" s="11">
        <f t="shared" si="4"/>
        <v>0</v>
      </c>
      <c r="M27" s="8"/>
      <c r="N27" s="2" t="s">
        <v>171</v>
      </c>
      <c r="O27" s="2" t="s">
        <v>52</v>
      </c>
      <c r="P27" s="2" t="s">
        <v>52</v>
      </c>
      <c r="Q27" s="2" t="s">
        <v>57</v>
      </c>
      <c r="R27" s="2" t="s">
        <v>64</v>
      </c>
      <c r="S27" s="2" t="s">
        <v>65</v>
      </c>
      <c r="T27" s="2" t="s">
        <v>65</v>
      </c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2" t="s">
        <v>52</v>
      </c>
      <c r="AS27" s="2" t="s">
        <v>52</v>
      </c>
      <c r="AT27" s="3"/>
      <c r="AU27" s="2" t="s">
        <v>172</v>
      </c>
      <c r="AV27" s="3">
        <v>192</v>
      </c>
    </row>
    <row r="28" spans="1:49" ht="30" customHeight="1">
      <c r="A28" s="8" t="s">
        <v>173</v>
      </c>
      <c r="B28" s="8" t="s">
        <v>174</v>
      </c>
      <c r="C28" s="8" t="s">
        <v>98</v>
      </c>
      <c r="D28" s="9">
        <v>6</v>
      </c>
      <c r="E28" s="11">
        <f>TRUNC(일위대가목록!E33,0)</f>
        <v>0</v>
      </c>
      <c r="F28" s="11">
        <f t="shared" si="0"/>
        <v>0</v>
      </c>
      <c r="G28" s="11">
        <f>TRUNC(일위대가목록!F33,0)</f>
        <v>0</v>
      </c>
      <c r="H28" s="11">
        <f t="shared" si="1"/>
        <v>0</v>
      </c>
      <c r="I28" s="11">
        <f>TRUNC(일위대가목록!G33,0)</f>
        <v>0</v>
      </c>
      <c r="J28" s="11">
        <f t="shared" si="2"/>
        <v>0</v>
      </c>
      <c r="K28" s="11">
        <f t="shared" si="3"/>
        <v>0</v>
      </c>
      <c r="L28" s="11">
        <f t="shared" si="4"/>
        <v>0</v>
      </c>
      <c r="M28" s="8"/>
      <c r="N28" s="2" t="s">
        <v>176</v>
      </c>
      <c r="O28" s="2" t="s">
        <v>52</v>
      </c>
      <c r="P28" s="2" t="s">
        <v>52</v>
      </c>
      <c r="Q28" s="2" t="s">
        <v>57</v>
      </c>
      <c r="R28" s="2" t="s">
        <v>64</v>
      </c>
      <c r="S28" s="2" t="s">
        <v>65</v>
      </c>
      <c r="T28" s="2" t="s">
        <v>65</v>
      </c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2" t="s">
        <v>52</v>
      </c>
      <c r="AS28" s="2" t="s">
        <v>52</v>
      </c>
      <c r="AT28" s="3"/>
      <c r="AU28" s="2" t="s">
        <v>177</v>
      </c>
      <c r="AV28" s="3">
        <v>193</v>
      </c>
    </row>
    <row r="29" spans="1:49" ht="30" customHeight="1">
      <c r="A29" s="8" t="s">
        <v>178</v>
      </c>
      <c r="B29" s="8" t="s">
        <v>179</v>
      </c>
      <c r="C29" s="8" t="s">
        <v>61</v>
      </c>
      <c r="D29" s="9">
        <v>2</v>
      </c>
      <c r="E29" s="11">
        <f>TRUNC(단가대비표!O65,0)</f>
        <v>0</v>
      </c>
      <c r="F29" s="11">
        <f t="shared" si="0"/>
        <v>0</v>
      </c>
      <c r="G29" s="11">
        <f>TRUNC(단가대비표!P65,0)</f>
        <v>0</v>
      </c>
      <c r="H29" s="11">
        <f t="shared" si="1"/>
        <v>0</v>
      </c>
      <c r="I29" s="11">
        <f>TRUNC(단가대비표!V65,0)</f>
        <v>0</v>
      </c>
      <c r="J29" s="11">
        <f t="shared" si="2"/>
        <v>0</v>
      </c>
      <c r="K29" s="11">
        <f t="shared" si="3"/>
        <v>0</v>
      </c>
      <c r="L29" s="11">
        <f t="shared" si="4"/>
        <v>0</v>
      </c>
      <c r="M29" s="8"/>
      <c r="N29" s="2" t="s">
        <v>180</v>
      </c>
      <c r="O29" s="2" t="s">
        <v>52</v>
      </c>
      <c r="P29" s="2" t="s">
        <v>52</v>
      </c>
      <c r="Q29" s="2" t="s">
        <v>57</v>
      </c>
      <c r="R29" s="2" t="s">
        <v>65</v>
      </c>
      <c r="S29" s="2" t="s">
        <v>65</v>
      </c>
      <c r="T29" s="2" t="s">
        <v>64</v>
      </c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2" t="s">
        <v>52</v>
      </c>
      <c r="AS29" s="2" t="s">
        <v>52</v>
      </c>
      <c r="AT29" s="3"/>
      <c r="AU29" s="2" t="s">
        <v>181</v>
      </c>
      <c r="AV29" s="3">
        <v>194</v>
      </c>
    </row>
    <row r="30" spans="1:49" ht="30" customHeight="1">
      <c r="A30" s="8" t="s">
        <v>178</v>
      </c>
      <c r="B30" s="8" t="s">
        <v>182</v>
      </c>
      <c r="C30" s="8" t="s">
        <v>61</v>
      </c>
      <c r="D30" s="9">
        <v>4</v>
      </c>
      <c r="E30" s="11">
        <f>TRUNC(단가대비표!O66,0)</f>
        <v>0</v>
      </c>
      <c r="F30" s="11">
        <f t="shared" si="0"/>
        <v>0</v>
      </c>
      <c r="G30" s="11">
        <f>TRUNC(단가대비표!P66,0)</f>
        <v>0</v>
      </c>
      <c r="H30" s="11">
        <f t="shared" si="1"/>
        <v>0</v>
      </c>
      <c r="I30" s="11">
        <f>TRUNC(단가대비표!V66,0)</f>
        <v>0</v>
      </c>
      <c r="J30" s="11">
        <f t="shared" si="2"/>
        <v>0</v>
      </c>
      <c r="K30" s="11">
        <f t="shared" si="3"/>
        <v>0</v>
      </c>
      <c r="L30" s="11">
        <f t="shared" si="4"/>
        <v>0</v>
      </c>
      <c r="M30" s="8"/>
      <c r="N30" s="2" t="s">
        <v>183</v>
      </c>
      <c r="O30" s="2" t="s">
        <v>52</v>
      </c>
      <c r="P30" s="2" t="s">
        <v>52</v>
      </c>
      <c r="Q30" s="2" t="s">
        <v>57</v>
      </c>
      <c r="R30" s="2" t="s">
        <v>65</v>
      </c>
      <c r="S30" s="2" t="s">
        <v>65</v>
      </c>
      <c r="T30" s="2" t="s">
        <v>64</v>
      </c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2" t="s">
        <v>52</v>
      </c>
      <c r="AS30" s="2" t="s">
        <v>52</v>
      </c>
      <c r="AT30" s="3"/>
      <c r="AU30" s="2" t="s">
        <v>184</v>
      </c>
      <c r="AV30" s="3">
        <v>195</v>
      </c>
    </row>
    <row r="31" spans="1:49" ht="30" customHeight="1">
      <c r="A31" s="8" t="s">
        <v>185</v>
      </c>
      <c r="B31" s="8" t="s">
        <v>186</v>
      </c>
      <c r="C31" s="8" t="s">
        <v>61</v>
      </c>
      <c r="D31" s="9">
        <v>3</v>
      </c>
      <c r="E31" s="11">
        <f>TRUNC(단가대비표!O73,0)</f>
        <v>0</v>
      </c>
      <c r="F31" s="11">
        <f t="shared" si="0"/>
        <v>0</v>
      </c>
      <c r="G31" s="11">
        <f>TRUNC(단가대비표!P73,0)</f>
        <v>0</v>
      </c>
      <c r="H31" s="11">
        <f t="shared" si="1"/>
        <v>0</v>
      </c>
      <c r="I31" s="11">
        <f>TRUNC(단가대비표!V73,0)</f>
        <v>0</v>
      </c>
      <c r="J31" s="11">
        <f t="shared" si="2"/>
        <v>0</v>
      </c>
      <c r="K31" s="11">
        <f t="shared" si="3"/>
        <v>0</v>
      </c>
      <c r="L31" s="11">
        <f t="shared" si="4"/>
        <v>0</v>
      </c>
      <c r="M31" s="8"/>
      <c r="N31" s="2" t="s">
        <v>187</v>
      </c>
      <c r="O31" s="2" t="s">
        <v>52</v>
      </c>
      <c r="P31" s="2" t="s">
        <v>52</v>
      </c>
      <c r="Q31" s="2" t="s">
        <v>57</v>
      </c>
      <c r="R31" s="2" t="s">
        <v>65</v>
      </c>
      <c r="S31" s="2" t="s">
        <v>65</v>
      </c>
      <c r="T31" s="2" t="s">
        <v>64</v>
      </c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2" t="s">
        <v>52</v>
      </c>
      <c r="AS31" s="2" t="s">
        <v>52</v>
      </c>
      <c r="AT31" s="3"/>
      <c r="AU31" s="2" t="s">
        <v>188</v>
      </c>
      <c r="AV31" s="3">
        <v>196</v>
      </c>
    </row>
    <row r="32" spans="1:49" ht="30" customHeight="1">
      <c r="A32" s="8" t="s">
        <v>185</v>
      </c>
      <c r="B32" s="8" t="s">
        <v>189</v>
      </c>
      <c r="C32" s="8" t="s">
        <v>61</v>
      </c>
      <c r="D32" s="9">
        <v>6</v>
      </c>
      <c r="E32" s="11">
        <f>TRUNC(단가대비표!O74,0)</f>
        <v>0</v>
      </c>
      <c r="F32" s="11">
        <f t="shared" si="0"/>
        <v>0</v>
      </c>
      <c r="G32" s="11">
        <f>TRUNC(단가대비표!P74,0)</f>
        <v>0</v>
      </c>
      <c r="H32" s="11">
        <f t="shared" si="1"/>
        <v>0</v>
      </c>
      <c r="I32" s="11">
        <f>TRUNC(단가대비표!V74,0)</f>
        <v>0</v>
      </c>
      <c r="J32" s="11">
        <f t="shared" si="2"/>
        <v>0</v>
      </c>
      <c r="K32" s="11">
        <f t="shared" si="3"/>
        <v>0</v>
      </c>
      <c r="L32" s="11">
        <f t="shared" si="4"/>
        <v>0</v>
      </c>
      <c r="M32" s="8"/>
      <c r="N32" s="2" t="s">
        <v>190</v>
      </c>
      <c r="O32" s="2" t="s">
        <v>52</v>
      </c>
      <c r="P32" s="2" t="s">
        <v>52</v>
      </c>
      <c r="Q32" s="2" t="s">
        <v>57</v>
      </c>
      <c r="R32" s="2" t="s">
        <v>65</v>
      </c>
      <c r="S32" s="2" t="s">
        <v>65</v>
      </c>
      <c r="T32" s="2" t="s">
        <v>64</v>
      </c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2" t="s">
        <v>52</v>
      </c>
      <c r="AS32" s="2" t="s">
        <v>52</v>
      </c>
      <c r="AT32" s="3"/>
      <c r="AU32" s="2" t="s">
        <v>191</v>
      </c>
      <c r="AV32" s="3">
        <v>197</v>
      </c>
    </row>
    <row r="33" spans="1:48" ht="30" customHeight="1">
      <c r="A33" s="8" t="s">
        <v>192</v>
      </c>
      <c r="B33" s="8" t="s">
        <v>193</v>
      </c>
      <c r="C33" s="8" t="s">
        <v>61</v>
      </c>
      <c r="D33" s="9">
        <v>110</v>
      </c>
      <c r="E33" s="11">
        <f>TRUNC(단가대비표!O75,0)</f>
        <v>0</v>
      </c>
      <c r="F33" s="11">
        <f t="shared" si="0"/>
        <v>0</v>
      </c>
      <c r="G33" s="11">
        <f>TRUNC(단가대비표!P75,0)</f>
        <v>0</v>
      </c>
      <c r="H33" s="11">
        <f t="shared" si="1"/>
        <v>0</v>
      </c>
      <c r="I33" s="11">
        <f>TRUNC(단가대비표!V75,0)</f>
        <v>0</v>
      </c>
      <c r="J33" s="11">
        <f t="shared" si="2"/>
        <v>0</v>
      </c>
      <c r="K33" s="11">
        <f t="shared" si="3"/>
        <v>0</v>
      </c>
      <c r="L33" s="11">
        <f t="shared" si="4"/>
        <v>0</v>
      </c>
      <c r="M33" s="8"/>
      <c r="N33" s="2" t="s">
        <v>194</v>
      </c>
      <c r="O33" s="2" t="s">
        <v>52</v>
      </c>
      <c r="P33" s="2" t="s">
        <v>52</v>
      </c>
      <c r="Q33" s="2" t="s">
        <v>57</v>
      </c>
      <c r="R33" s="2" t="s">
        <v>65</v>
      </c>
      <c r="S33" s="2" t="s">
        <v>65</v>
      </c>
      <c r="T33" s="2" t="s">
        <v>64</v>
      </c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2" t="s">
        <v>52</v>
      </c>
      <c r="AS33" s="2" t="s">
        <v>52</v>
      </c>
      <c r="AT33" s="3"/>
      <c r="AU33" s="2" t="s">
        <v>195</v>
      </c>
      <c r="AV33" s="3">
        <v>709</v>
      </c>
    </row>
    <row r="34" spans="1:48" ht="30" customHeight="1">
      <c r="A34" s="8" t="s">
        <v>192</v>
      </c>
      <c r="B34" s="8" t="s">
        <v>196</v>
      </c>
      <c r="C34" s="8" t="s">
        <v>61</v>
      </c>
      <c r="D34" s="9">
        <v>6</v>
      </c>
      <c r="E34" s="11">
        <f>TRUNC(단가대비표!O76,0)</f>
        <v>0</v>
      </c>
      <c r="F34" s="11">
        <f t="shared" si="0"/>
        <v>0</v>
      </c>
      <c r="G34" s="11">
        <f>TRUNC(단가대비표!P76,0)</f>
        <v>0</v>
      </c>
      <c r="H34" s="11">
        <f t="shared" si="1"/>
        <v>0</v>
      </c>
      <c r="I34" s="11">
        <f>TRUNC(단가대비표!V76,0)</f>
        <v>0</v>
      </c>
      <c r="J34" s="11">
        <f t="shared" si="2"/>
        <v>0</v>
      </c>
      <c r="K34" s="11">
        <f t="shared" si="3"/>
        <v>0</v>
      </c>
      <c r="L34" s="11">
        <f t="shared" si="4"/>
        <v>0</v>
      </c>
      <c r="M34" s="8"/>
      <c r="N34" s="2" t="s">
        <v>197</v>
      </c>
      <c r="O34" s="2" t="s">
        <v>52</v>
      </c>
      <c r="P34" s="2" t="s">
        <v>52</v>
      </c>
      <c r="Q34" s="2" t="s">
        <v>57</v>
      </c>
      <c r="R34" s="2" t="s">
        <v>65</v>
      </c>
      <c r="S34" s="2" t="s">
        <v>65</v>
      </c>
      <c r="T34" s="2" t="s">
        <v>64</v>
      </c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2" t="s">
        <v>52</v>
      </c>
      <c r="AS34" s="2" t="s">
        <v>52</v>
      </c>
      <c r="AT34" s="3"/>
      <c r="AU34" s="2" t="s">
        <v>198</v>
      </c>
      <c r="AV34" s="3">
        <v>710</v>
      </c>
    </row>
    <row r="35" spans="1:48" ht="30" customHeight="1">
      <c r="A35" s="8" t="s">
        <v>192</v>
      </c>
      <c r="B35" s="8" t="s">
        <v>199</v>
      </c>
      <c r="C35" s="8" t="s">
        <v>61</v>
      </c>
      <c r="D35" s="9">
        <v>3</v>
      </c>
      <c r="E35" s="11">
        <f>TRUNC(단가대비표!O77,0)</f>
        <v>0</v>
      </c>
      <c r="F35" s="11">
        <f t="shared" si="0"/>
        <v>0</v>
      </c>
      <c r="G35" s="11">
        <f>TRUNC(단가대비표!P77,0)</f>
        <v>0</v>
      </c>
      <c r="H35" s="11">
        <f t="shared" si="1"/>
        <v>0</v>
      </c>
      <c r="I35" s="11">
        <f>TRUNC(단가대비표!V77,0)</f>
        <v>0</v>
      </c>
      <c r="J35" s="11">
        <f t="shared" si="2"/>
        <v>0</v>
      </c>
      <c r="K35" s="11">
        <f t="shared" si="3"/>
        <v>0</v>
      </c>
      <c r="L35" s="11">
        <f t="shared" si="4"/>
        <v>0</v>
      </c>
      <c r="M35" s="8"/>
      <c r="N35" s="2" t="s">
        <v>200</v>
      </c>
      <c r="O35" s="2" t="s">
        <v>52</v>
      </c>
      <c r="P35" s="2" t="s">
        <v>52</v>
      </c>
      <c r="Q35" s="2" t="s">
        <v>57</v>
      </c>
      <c r="R35" s="2" t="s">
        <v>65</v>
      </c>
      <c r="S35" s="2" t="s">
        <v>65</v>
      </c>
      <c r="T35" s="2" t="s">
        <v>64</v>
      </c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2" t="s">
        <v>52</v>
      </c>
      <c r="AS35" s="2" t="s">
        <v>52</v>
      </c>
      <c r="AT35" s="3"/>
      <c r="AU35" s="2" t="s">
        <v>201</v>
      </c>
      <c r="AV35" s="3">
        <v>711</v>
      </c>
    </row>
    <row r="36" spans="1:48" ht="30" customHeight="1">
      <c r="A36" s="8" t="s">
        <v>192</v>
      </c>
      <c r="B36" s="8" t="s">
        <v>202</v>
      </c>
      <c r="C36" s="8" t="s">
        <v>61</v>
      </c>
      <c r="D36" s="9">
        <v>6</v>
      </c>
      <c r="E36" s="11">
        <f>TRUNC(단가대비표!O78,0)</f>
        <v>0</v>
      </c>
      <c r="F36" s="11">
        <f t="shared" si="0"/>
        <v>0</v>
      </c>
      <c r="G36" s="11">
        <f>TRUNC(단가대비표!P78,0)</f>
        <v>0</v>
      </c>
      <c r="H36" s="11">
        <f t="shared" si="1"/>
        <v>0</v>
      </c>
      <c r="I36" s="11">
        <f>TRUNC(단가대비표!V78,0)</f>
        <v>0</v>
      </c>
      <c r="J36" s="11">
        <f t="shared" si="2"/>
        <v>0</v>
      </c>
      <c r="K36" s="11">
        <f t="shared" si="3"/>
        <v>0</v>
      </c>
      <c r="L36" s="11">
        <f t="shared" si="4"/>
        <v>0</v>
      </c>
      <c r="M36" s="8"/>
      <c r="N36" s="2" t="s">
        <v>203</v>
      </c>
      <c r="O36" s="2" t="s">
        <v>52</v>
      </c>
      <c r="P36" s="2" t="s">
        <v>52</v>
      </c>
      <c r="Q36" s="2" t="s">
        <v>57</v>
      </c>
      <c r="R36" s="2" t="s">
        <v>65</v>
      </c>
      <c r="S36" s="2" t="s">
        <v>65</v>
      </c>
      <c r="T36" s="2" t="s">
        <v>64</v>
      </c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2" t="s">
        <v>52</v>
      </c>
      <c r="AS36" s="2" t="s">
        <v>52</v>
      </c>
      <c r="AT36" s="3"/>
      <c r="AU36" s="2" t="s">
        <v>204</v>
      </c>
      <c r="AV36" s="3">
        <v>712</v>
      </c>
    </row>
    <row r="37" spans="1:48" ht="30" customHeight="1">
      <c r="A37" s="8" t="s">
        <v>205</v>
      </c>
      <c r="B37" s="8" t="s">
        <v>206</v>
      </c>
      <c r="C37" s="8" t="s">
        <v>61</v>
      </c>
      <c r="D37" s="9">
        <v>76</v>
      </c>
      <c r="E37" s="11">
        <f>TRUNC(단가대비표!O79,0)</f>
        <v>0</v>
      </c>
      <c r="F37" s="11">
        <f t="shared" si="0"/>
        <v>0</v>
      </c>
      <c r="G37" s="11">
        <f>TRUNC(단가대비표!P79,0)</f>
        <v>0</v>
      </c>
      <c r="H37" s="11">
        <f t="shared" si="1"/>
        <v>0</v>
      </c>
      <c r="I37" s="11">
        <f>TRUNC(단가대비표!V79,0)</f>
        <v>0</v>
      </c>
      <c r="J37" s="11">
        <f t="shared" si="2"/>
        <v>0</v>
      </c>
      <c r="K37" s="11">
        <f t="shared" si="3"/>
        <v>0</v>
      </c>
      <c r="L37" s="11">
        <f t="shared" si="4"/>
        <v>0</v>
      </c>
      <c r="M37" s="8"/>
      <c r="N37" s="2" t="s">
        <v>207</v>
      </c>
      <c r="O37" s="2" t="s">
        <v>52</v>
      </c>
      <c r="P37" s="2" t="s">
        <v>52</v>
      </c>
      <c r="Q37" s="2" t="s">
        <v>57</v>
      </c>
      <c r="R37" s="2" t="s">
        <v>65</v>
      </c>
      <c r="S37" s="2" t="s">
        <v>65</v>
      </c>
      <c r="T37" s="2" t="s">
        <v>64</v>
      </c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2" t="s">
        <v>52</v>
      </c>
      <c r="AS37" s="2" t="s">
        <v>52</v>
      </c>
      <c r="AT37" s="3"/>
      <c r="AU37" s="2" t="s">
        <v>208</v>
      </c>
      <c r="AV37" s="3">
        <v>713</v>
      </c>
    </row>
    <row r="38" spans="1:48" ht="30" customHeight="1">
      <c r="A38" s="8" t="s">
        <v>205</v>
      </c>
      <c r="B38" s="8" t="s">
        <v>209</v>
      </c>
      <c r="C38" s="8" t="s">
        <v>61</v>
      </c>
      <c r="D38" s="9">
        <v>8</v>
      </c>
      <c r="E38" s="11">
        <f>TRUNC(단가대비표!O80,0)</f>
        <v>0</v>
      </c>
      <c r="F38" s="11">
        <f t="shared" si="0"/>
        <v>0</v>
      </c>
      <c r="G38" s="11">
        <f>TRUNC(단가대비표!P80,0)</f>
        <v>0</v>
      </c>
      <c r="H38" s="11">
        <f t="shared" si="1"/>
        <v>0</v>
      </c>
      <c r="I38" s="11">
        <f>TRUNC(단가대비표!V80,0)</f>
        <v>0</v>
      </c>
      <c r="J38" s="11">
        <f t="shared" si="2"/>
        <v>0</v>
      </c>
      <c r="K38" s="11">
        <f t="shared" si="3"/>
        <v>0</v>
      </c>
      <c r="L38" s="11">
        <f t="shared" si="4"/>
        <v>0</v>
      </c>
      <c r="M38" s="8"/>
      <c r="N38" s="2" t="s">
        <v>210</v>
      </c>
      <c r="O38" s="2" t="s">
        <v>52</v>
      </c>
      <c r="P38" s="2" t="s">
        <v>52</v>
      </c>
      <c r="Q38" s="2" t="s">
        <v>57</v>
      </c>
      <c r="R38" s="2" t="s">
        <v>65</v>
      </c>
      <c r="S38" s="2" t="s">
        <v>65</v>
      </c>
      <c r="T38" s="2" t="s">
        <v>64</v>
      </c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2" t="s">
        <v>52</v>
      </c>
      <c r="AS38" s="2" t="s">
        <v>52</v>
      </c>
      <c r="AT38" s="3"/>
      <c r="AU38" s="2" t="s">
        <v>211</v>
      </c>
      <c r="AV38" s="3">
        <v>714</v>
      </c>
    </row>
    <row r="39" spans="1:48" ht="30" customHeight="1">
      <c r="A39" s="8" t="s">
        <v>205</v>
      </c>
      <c r="B39" s="8" t="s">
        <v>212</v>
      </c>
      <c r="C39" s="8" t="s">
        <v>61</v>
      </c>
      <c r="D39" s="9">
        <v>2</v>
      </c>
      <c r="E39" s="11">
        <f>TRUNC(단가대비표!O81,0)</f>
        <v>0</v>
      </c>
      <c r="F39" s="11">
        <f t="shared" si="0"/>
        <v>0</v>
      </c>
      <c r="G39" s="11">
        <f>TRUNC(단가대비표!P81,0)</f>
        <v>0</v>
      </c>
      <c r="H39" s="11">
        <f t="shared" si="1"/>
        <v>0</v>
      </c>
      <c r="I39" s="11">
        <f>TRUNC(단가대비표!V81,0)</f>
        <v>0</v>
      </c>
      <c r="J39" s="11">
        <f t="shared" si="2"/>
        <v>0</v>
      </c>
      <c r="K39" s="11">
        <f t="shared" si="3"/>
        <v>0</v>
      </c>
      <c r="L39" s="11">
        <f t="shared" si="4"/>
        <v>0</v>
      </c>
      <c r="M39" s="8"/>
      <c r="N39" s="2" t="s">
        <v>213</v>
      </c>
      <c r="O39" s="2" t="s">
        <v>52</v>
      </c>
      <c r="P39" s="2" t="s">
        <v>52</v>
      </c>
      <c r="Q39" s="2" t="s">
        <v>57</v>
      </c>
      <c r="R39" s="2" t="s">
        <v>65</v>
      </c>
      <c r="S39" s="2" t="s">
        <v>65</v>
      </c>
      <c r="T39" s="2" t="s">
        <v>64</v>
      </c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2" t="s">
        <v>52</v>
      </c>
      <c r="AS39" s="2" t="s">
        <v>52</v>
      </c>
      <c r="AT39" s="3"/>
      <c r="AU39" s="2" t="s">
        <v>214</v>
      </c>
      <c r="AV39" s="3">
        <v>715</v>
      </c>
    </row>
    <row r="40" spans="1:48" ht="30" customHeight="1">
      <c r="A40" s="8" t="s">
        <v>205</v>
      </c>
      <c r="B40" s="8" t="s">
        <v>215</v>
      </c>
      <c r="C40" s="8" t="s">
        <v>61</v>
      </c>
      <c r="D40" s="9">
        <v>4</v>
      </c>
      <c r="E40" s="11">
        <f>TRUNC(단가대비표!O82,0)</f>
        <v>0</v>
      </c>
      <c r="F40" s="11">
        <f t="shared" si="0"/>
        <v>0</v>
      </c>
      <c r="G40" s="11">
        <f>TRUNC(단가대비표!P82,0)</f>
        <v>0</v>
      </c>
      <c r="H40" s="11">
        <f t="shared" si="1"/>
        <v>0</v>
      </c>
      <c r="I40" s="11">
        <f>TRUNC(단가대비표!V82,0)</f>
        <v>0</v>
      </c>
      <c r="J40" s="11">
        <f t="shared" si="2"/>
        <v>0</v>
      </c>
      <c r="K40" s="11">
        <f t="shared" si="3"/>
        <v>0</v>
      </c>
      <c r="L40" s="11">
        <f t="shared" si="4"/>
        <v>0</v>
      </c>
      <c r="M40" s="8"/>
      <c r="N40" s="2" t="s">
        <v>216</v>
      </c>
      <c r="O40" s="2" t="s">
        <v>52</v>
      </c>
      <c r="P40" s="2" t="s">
        <v>52</v>
      </c>
      <c r="Q40" s="2" t="s">
        <v>57</v>
      </c>
      <c r="R40" s="2" t="s">
        <v>65</v>
      </c>
      <c r="S40" s="2" t="s">
        <v>65</v>
      </c>
      <c r="T40" s="2" t="s">
        <v>64</v>
      </c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2" t="s">
        <v>52</v>
      </c>
      <c r="AS40" s="2" t="s">
        <v>52</v>
      </c>
      <c r="AT40" s="3"/>
      <c r="AU40" s="2" t="s">
        <v>217</v>
      </c>
      <c r="AV40" s="3">
        <v>716</v>
      </c>
    </row>
    <row r="41" spans="1:48" ht="30" customHeight="1">
      <c r="A41" s="8" t="s">
        <v>218</v>
      </c>
      <c r="B41" s="8" t="s">
        <v>219</v>
      </c>
      <c r="C41" s="8" t="s">
        <v>220</v>
      </c>
      <c r="D41" s="9">
        <v>60</v>
      </c>
      <c r="E41" s="11">
        <f>TRUNC(일위대가목록!E6,0)</f>
        <v>0</v>
      </c>
      <c r="F41" s="11">
        <f t="shared" si="0"/>
        <v>0</v>
      </c>
      <c r="G41" s="11">
        <f>TRUNC(일위대가목록!F6,0)</f>
        <v>0</v>
      </c>
      <c r="H41" s="11">
        <f t="shared" si="1"/>
        <v>0</v>
      </c>
      <c r="I41" s="11">
        <f>TRUNC(일위대가목록!G6,0)</f>
        <v>0</v>
      </c>
      <c r="J41" s="11">
        <f t="shared" si="2"/>
        <v>0</v>
      </c>
      <c r="K41" s="11">
        <f t="shared" si="3"/>
        <v>0</v>
      </c>
      <c r="L41" s="11">
        <f t="shared" si="4"/>
        <v>0</v>
      </c>
      <c r="M41" s="8"/>
      <c r="N41" s="2" t="s">
        <v>222</v>
      </c>
      <c r="O41" s="2" t="s">
        <v>52</v>
      </c>
      <c r="P41" s="2" t="s">
        <v>52</v>
      </c>
      <c r="Q41" s="2" t="s">
        <v>57</v>
      </c>
      <c r="R41" s="2" t="s">
        <v>64</v>
      </c>
      <c r="S41" s="2" t="s">
        <v>65</v>
      </c>
      <c r="T41" s="2" t="s">
        <v>65</v>
      </c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2" t="s">
        <v>52</v>
      </c>
      <c r="AS41" s="2" t="s">
        <v>52</v>
      </c>
      <c r="AT41" s="3"/>
      <c r="AU41" s="2" t="s">
        <v>223</v>
      </c>
      <c r="AV41" s="3">
        <v>201</v>
      </c>
    </row>
    <row r="42" spans="1:48" ht="30" customHeight="1">
      <c r="A42" s="8" t="s">
        <v>224</v>
      </c>
      <c r="B42" s="8" t="s">
        <v>225</v>
      </c>
      <c r="C42" s="8" t="s">
        <v>226</v>
      </c>
      <c r="D42" s="9">
        <v>60</v>
      </c>
      <c r="E42" s="11">
        <f>TRUNC(일위대가목록!E8,0)</f>
        <v>0</v>
      </c>
      <c r="F42" s="11">
        <f t="shared" si="0"/>
        <v>0</v>
      </c>
      <c r="G42" s="11">
        <f>TRUNC(일위대가목록!F8,0)</f>
        <v>0</v>
      </c>
      <c r="H42" s="11">
        <f t="shared" si="1"/>
        <v>0</v>
      </c>
      <c r="I42" s="11">
        <f>TRUNC(일위대가목록!G8,0)</f>
        <v>0</v>
      </c>
      <c r="J42" s="11">
        <f t="shared" si="2"/>
        <v>0</v>
      </c>
      <c r="K42" s="11">
        <f t="shared" si="3"/>
        <v>0</v>
      </c>
      <c r="L42" s="11">
        <f t="shared" si="4"/>
        <v>0</v>
      </c>
      <c r="M42" s="8"/>
      <c r="N42" s="2" t="s">
        <v>228</v>
      </c>
      <c r="O42" s="2" t="s">
        <v>52</v>
      </c>
      <c r="P42" s="2" t="s">
        <v>52</v>
      </c>
      <c r="Q42" s="2" t="s">
        <v>57</v>
      </c>
      <c r="R42" s="2" t="s">
        <v>64</v>
      </c>
      <c r="S42" s="2" t="s">
        <v>65</v>
      </c>
      <c r="T42" s="2" t="s">
        <v>65</v>
      </c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2" t="s">
        <v>52</v>
      </c>
      <c r="AS42" s="2" t="s">
        <v>52</v>
      </c>
      <c r="AT42" s="3"/>
      <c r="AU42" s="2" t="s">
        <v>229</v>
      </c>
      <c r="AV42" s="3">
        <v>202</v>
      </c>
    </row>
    <row r="43" spans="1:48" ht="30" customHeight="1">
      <c r="A43" s="8" t="s">
        <v>230</v>
      </c>
      <c r="B43" s="8" t="s">
        <v>231</v>
      </c>
      <c r="C43" s="8" t="s">
        <v>220</v>
      </c>
      <c r="D43" s="9">
        <v>12</v>
      </c>
      <c r="E43" s="11">
        <f>TRUNC(일위대가목록!E9,0)</f>
        <v>0</v>
      </c>
      <c r="F43" s="11">
        <f t="shared" si="0"/>
        <v>0</v>
      </c>
      <c r="G43" s="11">
        <f>TRUNC(일위대가목록!F9,0)</f>
        <v>0</v>
      </c>
      <c r="H43" s="11">
        <f t="shared" si="1"/>
        <v>0</v>
      </c>
      <c r="I43" s="11">
        <f>TRUNC(일위대가목록!G9,0)</f>
        <v>0</v>
      </c>
      <c r="J43" s="11">
        <f t="shared" si="2"/>
        <v>0</v>
      </c>
      <c r="K43" s="11">
        <f t="shared" si="3"/>
        <v>0</v>
      </c>
      <c r="L43" s="11">
        <f t="shared" si="4"/>
        <v>0</v>
      </c>
      <c r="M43" s="8"/>
      <c r="N43" s="2" t="s">
        <v>233</v>
      </c>
      <c r="O43" s="2" t="s">
        <v>52</v>
      </c>
      <c r="P43" s="2" t="s">
        <v>52</v>
      </c>
      <c r="Q43" s="2" t="s">
        <v>57</v>
      </c>
      <c r="R43" s="2" t="s">
        <v>64</v>
      </c>
      <c r="S43" s="2" t="s">
        <v>65</v>
      </c>
      <c r="T43" s="2" t="s">
        <v>65</v>
      </c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2" t="s">
        <v>52</v>
      </c>
      <c r="AS43" s="2" t="s">
        <v>52</v>
      </c>
      <c r="AT43" s="3"/>
      <c r="AU43" s="2" t="s">
        <v>234</v>
      </c>
      <c r="AV43" s="3">
        <v>203</v>
      </c>
    </row>
    <row r="44" spans="1:48" ht="30" customHeight="1">
      <c r="A44" s="8" t="s">
        <v>235</v>
      </c>
      <c r="B44" s="8" t="s">
        <v>236</v>
      </c>
      <c r="C44" s="8" t="s">
        <v>237</v>
      </c>
      <c r="D44" s="9">
        <v>1</v>
      </c>
      <c r="E44" s="11">
        <f>TRUNC(단가대비표!O196,0)</f>
        <v>0</v>
      </c>
      <c r="F44" s="11">
        <f t="shared" si="0"/>
        <v>0</v>
      </c>
      <c r="G44" s="11">
        <f>TRUNC(단가대비표!P196,0)</f>
        <v>0</v>
      </c>
      <c r="H44" s="11">
        <f t="shared" si="1"/>
        <v>0</v>
      </c>
      <c r="I44" s="11">
        <f>TRUNC(단가대비표!V196,0)</f>
        <v>0</v>
      </c>
      <c r="J44" s="11">
        <f t="shared" si="2"/>
        <v>0</v>
      </c>
      <c r="K44" s="11">
        <f t="shared" si="3"/>
        <v>0</v>
      </c>
      <c r="L44" s="11">
        <f t="shared" si="4"/>
        <v>0</v>
      </c>
      <c r="M44" s="8"/>
      <c r="N44" s="2" t="s">
        <v>238</v>
      </c>
      <c r="O44" s="2" t="s">
        <v>52</v>
      </c>
      <c r="P44" s="2" t="s">
        <v>52</v>
      </c>
      <c r="Q44" s="2" t="s">
        <v>57</v>
      </c>
      <c r="R44" s="2" t="s">
        <v>65</v>
      </c>
      <c r="S44" s="2" t="s">
        <v>65</v>
      </c>
      <c r="T44" s="2" t="s">
        <v>64</v>
      </c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2" t="s">
        <v>52</v>
      </c>
      <c r="AS44" s="2" t="s">
        <v>52</v>
      </c>
      <c r="AT44" s="3"/>
      <c r="AU44" s="2" t="s">
        <v>239</v>
      </c>
      <c r="AV44" s="3">
        <v>574</v>
      </c>
    </row>
    <row r="45" spans="1:48" ht="30" customHeight="1">
      <c r="A45" s="8" t="s">
        <v>240</v>
      </c>
      <c r="B45" s="8" t="s">
        <v>241</v>
      </c>
      <c r="C45" s="8" t="s">
        <v>237</v>
      </c>
      <c r="D45" s="9">
        <v>1</v>
      </c>
      <c r="E45" s="11">
        <f>TRUNC(단가대비표!O197,0)</f>
        <v>0</v>
      </c>
      <c r="F45" s="11">
        <f t="shared" si="0"/>
        <v>0</v>
      </c>
      <c r="G45" s="11">
        <f>TRUNC(단가대비표!P197,0)</f>
        <v>0</v>
      </c>
      <c r="H45" s="11">
        <f t="shared" si="1"/>
        <v>0</v>
      </c>
      <c r="I45" s="11">
        <f>TRUNC(단가대비표!V197,0)</f>
        <v>0</v>
      </c>
      <c r="J45" s="11">
        <f t="shared" si="2"/>
        <v>0</v>
      </c>
      <c r="K45" s="11">
        <f t="shared" si="3"/>
        <v>0</v>
      </c>
      <c r="L45" s="11">
        <f t="shared" si="4"/>
        <v>0</v>
      </c>
      <c r="M45" s="8"/>
      <c r="N45" s="2" t="s">
        <v>242</v>
      </c>
      <c r="O45" s="2" t="s">
        <v>52</v>
      </c>
      <c r="P45" s="2" t="s">
        <v>52</v>
      </c>
      <c r="Q45" s="2" t="s">
        <v>57</v>
      </c>
      <c r="R45" s="2" t="s">
        <v>65</v>
      </c>
      <c r="S45" s="2" t="s">
        <v>65</v>
      </c>
      <c r="T45" s="2" t="s">
        <v>64</v>
      </c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2" t="s">
        <v>52</v>
      </c>
      <c r="AS45" s="2" t="s">
        <v>52</v>
      </c>
      <c r="AT45" s="3"/>
      <c r="AU45" s="2" t="s">
        <v>243</v>
      </c>
      <c r="AV45" s="3">
        <v>575</v>
      </c>
    </row>
    <row r="46" spans="1:48" ht="30" customHeight="1">
      <c r="A46" s="8" t="s">
        <v>244</v>
      </c>
      <c r="B46" s="8" t="s">
        <v>241</v>
      </c>
      <c r="C46" s="8" t="s">
        <v>237</v>
      </c>
      <c r="D46" s="9">
        <v>1</v>
      </c>
      <c r="E46" s="11">
        <f>TRUNC(단가대비표!O198,0)</f>
        <v>0</v>
      </c>
      <c r="F46" s="11">
        <f t="shared" si="0"/>
        <v>0</v>
      </c>
      <c r="G46" s="11">
        <f>TRUNC(단가대비표!P198,0)</f>
        <v>0</v>
      </c>
      <c r="H46" s="11">
        <f t="shared" si="1"/>
        <v>0</v>
      </c>
      <c r="I46" s="11">
        <f>TRUNC(단가대비표!V198,0)</f>
        <v>0</v>
      </c>
      <c r="J46" s="11">
        <f t="shared" si="2"/>
        <v>0</v>
      </c>
      <c r="K46" s="11">
        <f t="shared" si="3"/>
        <v>0</v>
      </c>
      <c r="L46" s="11">
        <f t="shared" si="4"/>
        <v>0</v>
      </c>
      <c r="M46" s="8"/>
      <c r="N46" s="2" t="s">
        <v>245</v>
      </c>
      <c r="O46" s="2" t="s">
        <v>52</v>
      </c>
      <c r="P46" s="2" t="s">
        <v>52</v>
      </c>
      <c r="Q46" s="2" t="s">
        <v>57</v>
      </c>
      <c r="R46" s="2" t="s">
        <v>65</v>
      </c>
      <c r="S46" s="2" t="s">
        <v>65</v>
      </c>
      <c r="T46" s="2" t="s">
        <v>64</v>
      </c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2" t="s">
        <v>52</v>
      </c>
      <c r="AS46" s="2" t="s">
        <v>52</v>
      </c>
      <c r="AT46" s="3"/>
      <c r="AU46" s="2" t="s">
        <v>246</v>
      </c>
      <c r="AV46" s="3">
        <v>576</v>
      </c>
    </row>
    <row r="47" spans="1:48" ht="30" customHeight="1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</row>
    <row r="48" spans="1:48" ht="30" customHeight="1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</row>
    <row r="49" spans="1:48" ht="30" customHeight="1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</row>
    <row r="50" spans="1:48" ht="30" customHeight="1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</row>
    <row r="51" spans="1:48" ht="30" customHeight="1">
      <c r="A51" s="8" t="s">
        <v>247</v>
      </c>
      <c r="B51" s="9"/>
      <c r="C51" s="9"/>
      <c r="D51" s="9"/>
      <c r="E51" s="9"/>
      <c r="F51" s="11">
        <f>SUM(F5:F50)</f>
        <v>0</v>
      </c>
      <c r="G51" s="9"/>
      <c r="H51" s="11">
        <f>SUM(H5:H50)</f>
        <v>0</v>
      </c>
      <c r="I51" s="9"/>
      <c r="J51" s="11">
        <f>SUM(J5:J50)</f>
        <v>0</v>
      </c>
      <c r="K51" s="9"/>
      <c r="L51" s="11">
        <f>SUM(L5:L50)</f>
        <v>0</v>
      </c>
      <c r="M51" s="9"/>
      <c r="N51" t="s">
        <v>248</v>
      </c>
    </row>
    <row r="52" spans="1:48" ht="30" customHeight="1">
      <c r="A52" s="8" t="s">
        <v>249</v>
      </c>
      <c r="B52" s="9" t="s">
        <v>58</v>
      </c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3"/>
      <c r="O52" s="3"/>
      <c r="P52" s="3"/>
      <c r="Q52" s="2" t="s">
        <v>250</v>
      </c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</row>
    <row r="53" spans="1:48" ht="30" customHeight="1">
      <c r="A53" s="8" t="s">
        <v>73</v>
      </c>
      <c r="B53" s="8" t="s">
        <v>74</v>
      </c>
      <c r="C53" s="8" t="s">
        <v>69</v>
      </c>
      <c r="D53" s="9">
        <v>161</v>
      </c>
      <c r="E53" s="11">
        <f>TRUNC(일위대가목록!E10,0)</f>
        <v>0</v>
      </c>
      <c r="F53" s="11">
        <f t="shared" ref="F53:F78" si="5">TRUNC(E53*D53, 0)</f>
        <v>0</v>
      </c>
      <c r="G53" s="11">
        <f>TRUNC(일위대가목록!F10,0)</f>
        <v>0</v>
      </c>
      <c r="H53" s="11">
        <f t="shared" ref="H53:H78" si="6">TRUNC(G53*D53, 0)</f>
        <v>0</v>
      </c>
      <c r="I53" s="11">
        <f>TRUNC(일위대가목록!G10,0)</f>
        <v>0</v>
      </c>
      <c r="J53" s="11">
        <f t="shared" ref="J53:J78" si="7">TRUNC(I53*D53, 0)</f>
        <v>0</v>
      </c>
      <c r="K53" s="11">
        <f t="shared" ref="K53:K78" si="8">TRUNC(E53+G53+I53, 0)</f>
        <v>0</v>
      </c>
      <c r="L53" s="11">
        <f t="shared" ref="L53:L78" si="9">TRUNC(F53+H53+J53, 0)</f>
        <v>0</v>
      </c>
      <c r="M53" s="8"/>
      <c r="N53" s="2" t="s">
        <v>76</v>
      </c>
      <c r="O53" s="2" t="s">
        <v>52</v>
      </c>
      <c r="P53" s="2" t="s">
        <v>52</v>
      </c>
      <c r="Q53" s="2" t="s">
        <v>250</v>
      </c>
      <c r="R53" s="2" t="s">
        <v>64</v>
      </c>
      <c r="S53" s="2" t="s">
        <v>65</v>
      </c>
      <c r="T53" s="2" t="s">
        <v>65</v>
      </c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2" t="s">
        <v>52</v>
      </c>
      <c r="AS53" s="2" t="s">
        <v>52</v>
      </c>
      <c r="AT53" s="3"/>
      <c r="AU53" s="2" t="s">
        <v>251</v>
      </c>
      <c r="AV53" s="3">
        <v>205</v>
      </c>
    </row>
    <row r="54" spans="1:48" ht="30" customHeight="1">
      <c r="A54" s="8" t="s">
        <v>87</v>
      </c>
      <c r="B54" s="8" t="s">
        <v>88</v>
      </c>
      <c r="C54" s="8" t="s">
        <v>69</v>
      </c>
      <c r="D54" s="9">
        <v>3</v>
      </c>
      <c r="E54" s="11">
        <f>TRUNC(일위대가목록!E17,0)</f>
        <v>0</v>
      </c>
      <c r="F54" s="11">
        <f t="shared" si="5"/>
        <v>0</v>
      </c>
      <c r="G54" s="11">
        <f>TRUNC(일위대가목록!F17,0)</f>
        <v>0</v>
      </c>
      <c r="H54" s="11">
        <f t="shared" si="6"/>
        <v>0</v>
      </c>
      <c r="I54" s="11">
        <f>TRUNC(일위대가목록!G17,0)</f>
        <v>0</v>
      </c>
      <c r="J54" s="11">
        <f t="shared" si="7"/>
        <v>0</v>
      </c>
      <c r="K54" s="11">
        <f t="shared" si="8"/>
        <v>0</v>
      </c>
      <c r="L54" s="11">
        <f t="shared" si="9"/>
        <v>0</v>
      </c>
      <c r="M54" s="8"/>
      <c r="N54" s="2" t="s">
        <v>90</v>
      </c>
      <c r="O54" s="2" t="s">
        <v>52</v>
      </c>
      <c r="P54" s="2" t="s">
        <v>52</v>
      </c>
      <c r="Q54" s="2" t="s">
        <v>250</v>
      </c>
      <c r="R54" s="2" t="s">
        <v>64</v>
      </c>
      <c r="S54" s="2" t="s">
        <v>65</v>
      </c>
      <c r="T54" s="2" t="s">
        <v>65</v>
      </c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2" t="s">
        <v>52</v>
      </c>
      <c r="AS54" s="2" t="s">
        <v>52</v>
      </c>
      <c r="AT54" s="3"/>
      <c r="AU54" s="2" t="s">
        <v>252</v>
      </c>
      <c r="AV54" s="3">
        <v>206</v>
      </c>
    </row>
    <row r="55" spans="1:48" ht="30" customHeight="1">
      <c r="A55" s="8" t="s">
        <v>107</v>
      </c>
      <c r="B55" s="8" t="s">
        <v>108</v>
      </c>
      <c r="C55" s="8" t="s">
        <v>98</v>
      </c>
      <c r="D55" s="9">
        <v>200</v>
      </c>
      <c r="E55" s="11">
        <f>TRUNC(일위대가목록!E23,0)</f>
        <v>0</v>
      </c>
      <c r="F55" s="11">
        <f t="shared" si="5"/>
        <v>0</v>
      </c>
      <c r="G55" s="11">
        <f>TRUNC(일위대가목록!F23,0)</f>
        <v>0</v>
      </c>
      <c r="H55" s="11">
        <f t="shared" si="6"/>
        <v>0</v>
      </c>
      <c r="I55" s="11">
        <f>TRUNC(일위대가목록!G23,0)</f>
        <v>0</v>
      </c>
      <c r="J55" s="11">
        <f t="shared" si="7"/>
        <v>0</v>
      </c>
      <c r="K55" s="11">
        <f t="shared" si="8"/>
        <v>0</v>
      </c>
      <c r="L55" s="11">
        <f t="shared" si="9"/>
        <v>0</v>
      </c>
      <c r="M55" s="8"/>
      <c r="N55" s="2" t="s">
        <v>110</v>
      </c>
      <c r="O55" s="2" t="s">
        <v>52</v>
      </c>
      <c r="P55" s="2" t="s">
        <v>52</v>
      </c>
      <c r="Q55" s="2" t="s">
        <v>250</v>
      </c>
      <c r="R55" s="2" t="s">
        <v>64</v>
      </c>
      <c r="S55" s="2" t="s">
        <v>65</v>
      </c>
      <c r="T55" s="2" t="s">
        <v>65</v>
      </c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2" t="s">
        <v>52</v>
      </c>
      <c r="AS55" s="2" t="s">
        <v>52</v>
      </c>
      <c r="AT55" s="3"/>
      <c r="AU55" s="2" t="s">
        <v>253</v>
      </c>
      <c r="AV55" s="3">
        <v>207</v>
      </c>
    </row>
    <row r="56" spans="1:48" ht="30" customHeight="1">
      <c r="A56" s="8" t="s">
        <v>116</v>
      </c>
      <c r="B56" s="8" t="s">
        <v>117</v>
      </c>
      <c r="C56" s="8" t="s">
        <v>98</v>
      </c>
      <c r="D56" s="9">
        <v>354.5</v>
      </c>
      <c r="E56" s="11">
        <f>TRUNC(일위대가목록!E25,0)</f>
        <v>0</v>
      </c>
      <c r="F56" s="11">
        <f t="shared" si="5"/>
        <v>0</v>
      </c>
      <c r="G56" s="11">
        <f>TRUNC(일위대가목록!F25,0)</f>
        <v>0</v>
      </c>
      <c r="H56" s="11">
        <f t="shared" si="6"/>
        <v>0</v>
      </c>
      <c r="I56" s="11">
        <f>TRUNC(일위대가목록!G25,0)</f>
        <v>0</v>
      </c>
      <c r="J56" s="11">
        <f t="shared" si="7"/>
        <v>0</v>
      </c>
      <c r="K56" s="11">
        <f t="shared" si="8"/>
        <v>0</v>
      </c>
      <c r="L56" s="11">
        <f t="shared" si="9"/>
        <v>0</v>
      </c>
      <c r="M56" s="8"/>
      <c r="N56" s="2" t="s">
        <v>119</v>
      </c>
      <c r="O56" s="2" t="s">
        <v>52</v>
      </c>
      <c r="P56" s="2" t="s">
        <v>52</v>
      </c>
      <c r="Q56" s="2" t="s">
        <v>250</v>
      </c>
      <c r="R56" s="2" t="s">
        <v>64</v>
      </c>
      <c r="S56" s="2" t="s">
        <v>65</v>
      </c>
      <c r="T56" s="2" t="s">
        <v>65</v>
      </c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2" t="s">
        <v>52</v>
      </c>
      <c r="AS56" s="2" t="s">
        <v>52</v>
      </c>
      <c r="AT56" s="3"/>
      <c r="AU56" s="2" t="s">
        <v>254</v>
      </c>
      <c r="AV56" s="3">
        <v>208</v>
      </c>
    </row>
    <row r="57" spans="1:48" ht="30" customHeight="1">
      <c r="A57" s="8" t="s">
        <v>116</v>
      </c>
      <c r="B57" s="8" t="s">
        <v>125</v>
      </c>
      <c r="C57" s="8" t="s">
        <v>98</v>
      </c>
      <c r="D57" s="9">
        <v>9.5</v>
      </c>
      <c r="E57" s="11">
        <f>TRUNC(일위대가목록!E27,0)</f>
        <v>0</v>
      </c>
      <c r="F57" s="11">
        <f t="shared" si="5"/>
        <v>0</v>
      </c>
      <c r="G57" s="11">
        <f>TRUNC(일위대가목록!F27,0)</f>
        <v>0</v>
      </c>
      <c r="H57" s="11">
        <f t="shared" si="6"/>
        <v>0</v>
      </c>
      <c r="I57" s="11">
        <f>TRUNC(일위대가목록!G27,0)</f>
        <v>0</v>
      </c>
      <c r="J57" s="11">
        <f t="shared" si="7"/>
        <v>0</v>
      </c>
      <c r="K57" s="11">
        <f t="shared" si="8"/>
        <v>0</v>
      </c>
      <c r="L57" s="11">
        <f t="shared" si="9"/>
        <v>0</v>
      </c>
      <c r="M57" s="8"/>
      <c r="N57" s="2" t="s">
        <v>127</v>
      </c>
      <c r="O57" s="2" t="s">
        <v>52</v>
      </c>
      <c r="P57" s="2" t="s">
        <v>52</v>
      </c>
      <c r="Q57" s="2" t="s">
        <v>250</v>
      </c>
      <c r="R57" s="2" t="s">
        <v>64</v>
      </c>
      <c r="S57" s="2" t="s">
        <v>65</v>
      </c>
      <c r="T57" s="2" t="s">
        <v>65</v>
      </c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2" t="s">
        <v>52</v>
      </c>
      <c r="AS57" s="2" t="s">
        <v>52</v>
      </c>
      <c r="AT57" s="3"/>
      <c r="AU57" s="2" t="s">
        <v>255</v>
      </c>
      <c r="AV57" s="3">
        <v>209</v>
      </c>
    </row>
    <row r="58" spans="1:48" ht="30" customHeight="1">
      <c r="A58" s="8" t="s">
        <v>256</v>
      </c>
      <c r="B58" s="8" t="s">
        <v>257</v>
      </c>
      <c r="C58" s="8" t="s">
        <v>135</v>
      </c>
      <c r="D58" s="9">
        <v>1824</v>
      </c>
      <c r="E58" s="11">
        <f>TRUNC(일위대가목록!E49,0)</f>
        <v>0</v>
      </c>
      <c r="F58" s="11">
        <f t="shared" si="5"/>
        <v>0</v>
      </c>
      <c r="G58" s="11">
        <f>TRUNC(일위대가목록!F49,0)</f>
        <v>0</v>
      </c>
      <c r="H58" s="11">
        <f t="shared" si="6"/>
        <v>0</v>
      </c>
      <c r="I58" s="11">
        <f>TRUNC(일위대가목록!G49,0)</f>
        <v>0</v>
      </c>
      <c r="J58" s="11">
        <f t="shared" si="7"/>
        <v>0</v>
      </c>
      <c r="K58" s="11">
        <f t="shared" si="8"/>
        <v>0</v>
      </c>
      <c r="L58" s="11">
        <f t="shared" si="9"/>
        <v>0</v>
      </c>
      <c r="M58" s="8"/>
      <c r="N58" s="2" t="s">
        <v>259</v>
      </c>
      <c r="O58" s="2" t="s">
        <v>52</v>
      </c>
      <c r="P58" s="2" t="s">
        <v>52</v>
      </c>
      <c r="Q58" s="2" t="s">
        <v>250</v>
      </c>
      <c r="R58" s="2" t="s">
        <v>64</v>
      </c>
      <c r="S58" s="2" t="s">
        <v>65</v>
      </c>
      <c r="T58" s="2" t="s">
        <v>65</v>
      </c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2" t="s">
        <v>52</v>
      </c>
      <c r="AS58" s="2" t="s">
        <v>52</v>
      </c>
      <c r="AT58" s="3"/>
      <c r="AU58" s="2" t="s">
        <v>260</v>
      </c>
      <c r="AV58" s="3">
        <v>210</v>
      </c>
    </row>
    <row r="59" spans="1:48" ht="30" customHeight="1">
      <c r="A59" s="8" t="s">
        <v>256</v>
      </c>
      <c r="B59" s="8" t="s">
        <v>261</v>
      </c>
      <c r="C59" s="8" t="s">
        <v>135</v>
      </c>
      <c r="D59" s="9">
        <v>486</v>
      </c>
      <c r="E59" s="11">
        <f>TRUNC(일위대가목록!E50,0)</f>
        <v>0</v>
      </c>
      <c r="F59" s="11">
        <f t="shared" si="5"/>
        <v>0</v>
      </c>
      <c r="G59" s="11">
        <f>TRUNC(일위대가목록!F50,0)</f>
        <v>0</v>
      </c>
      <c r="H59" s="11">
        <f t="shared" si="6"/>
        <v>0</v>
      </c>
      <c r="I59" s="11">
        <f>TRUNC(일위대가목록!G50,0)</f>
        <v>0</v>
      </c>
      <c r="J59" s="11">
        <f t="shared" si="7"/>
        <v>0</v>
      </c>
      <c r="K59" s="11">
        <f t="shared" si="8"/>
        <v>0</v>
      </c>
      <c r="L59" s="11">
        <f t="shared" si="9"/>
        <v>0</v>
      </c>
      <c r="M59" s="8"/>
      <c r="N59" s="2" t="s">
        <v>263</v>
      </c>
      <c r="O59" s="2" t="s">
        <v>52</v>
      </c>
      <c r="P59" s="2" t="s">
        <v>52</v>
      </c>
      <c r="Q59" s="2" t="s">
        <v>250</v>
      </c>
      <c r="R59" s="2" t="s">
        <v>64</v>
      </c>
      <c r="S59" s="2" t="s">
        <v>65</v>
      </c>
      <c r="T59" s="2" t="s">
        <v>65</v>
      </c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2" t="s">
        <v>52</v>
      </c>
      <c r="AS59" s="2" t="s">
        <v>52</v>
      </c>
      <c r="AT59" s="3"/>
      <c r="AU59" s="2" t="s">
        <v>264</v>
      </c>
      <c r="AV59" s="3">
        <v>211</v>
      </c>
    </row>
    <row r="60" spans="1:48" ht="30" customHeight="1">
      <c r="A60" s="8" t="s">
        <v>265</v>
      </c>
      <c r="B60" s="8" t="s">
        <v>266</v>
      </c>
      <c r="C60" s="8" t="s">
        <v>69</v>
      </c>
      <c r="D60" s="9">
        <v>74</v>
      </c>
      <c r="E60" s="11">
        <f>TRUNC(일위대가목록!E51,0)</f>
        <v>0</v>
      </c>
      <c r="F60" s="11">
        <f t="shared" si="5"/>
        <v>0</v>
      </c>
      <c r="G60" s="11">
        <f>TRUNC(일위대가목록!F51,0)</f>
        <v>0</v>
      </c>
      <c r="H60" s="11">
        <f t="shared" si="6"/>
        <v>0</v>
      </c>
      <c r="I60" s="11">
        <f>TRUNC(일위대가목록!G51,0)</f>
        <v>0</v>
      </c>
      <c r="J60" s="11">
        <f t="shared" si="7"/>
        <v>0</v>
      </c>
      <c r="K60" s="11">
        <f t="shared" si="8"/>
        <v>0</v>
      </c>
      <c r="L60" s="11">
        <f t="shared" si="9"/>
        <v>0</v>
      </c>
      <c r="M60" s="8"/>
      <c r="N60" s="2" t="s">
        <v>268</v>
      </c>
      <c r="O60" s="2" t="s">
        <v>52</v>
      </c>
      <c r="P60" s="2" t="s">
        <v>52</v>
      </c>
      <c r="Q60" s="2" t="s">
        <v>250</v>
      </c>
      <c r="R60" s="2" t="s">
        <v>64</v>
      </c>
      <c r="S60" s="2" t="s">
        <v>65</v>
      </c>
      <c r="T60" s="2" t="s">
        <v>65</v>
      </c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2" t="s">
        <v>52</v>
      </c>
      <c r="AS60" s="2" t="s">
        <v>52</v>
      </c>
      <c r="AT60" s="3"/>
      <c r="AU60" s="2" t="s">
        <v>269</v>
      </c>
      <c r="AV60" s="3">
        <v>212</v>
      </c>
    </row>
    <row r="61" spans="1:48" ht="30" customHeight="1">
      <c r="A61" s="8" t="s">
        <v>265</v>
      </c>
      <c r="B61" s="8" t="s">
        <v>270</v>
      </c>
      <c r="C61" s="8" t="s">
        <v>69</v>
      </c>
      <c r="D61" s="9">
        <v>12</v>
      </c>
      <c r="E61" s="11">
        <f>TRUNC(일위대가목록!E52,0)</f>
        <v>0</v>
      </c>
      <c r="F61" s="11">
        <f t="shared" si="5"/>
        <v>0</v>
      </c>
      <c r="G61" s="11">
        <f>TRUNC(일위대가목록!F52,0)</f>
        <v>0</v>
      </c>
      <c r="H61" s="11">
        <f t="shared" si="6"/>
        <v>0</v>
      </c>
      <c r="I61" s="11">
        <f>TRUNC(일위대가목록!G52,0)</f>
        <v>0</v>
      </c>
      <c r="J61" s="11">
        <f t="shared" si="7"/>
        <v>0</v>
      </c>
      <c r="K61" s="11">
        <f t="shared" si="8"/>
        <v>0</v>
      </c>
      <c r="L61" s="11">
        <f t="shared" si="9"/>
        <v>0</v>
      </c>
      <c r="M61" s="8"/>
      <c r="N61" s="2" t="s">
        <v>272</v>
      </c>
      <c r="O61" s="2" t="s">
        <v>52</v>
      </c>
      <c r="P61" s="2" t="s">
        <v>52</v>
      </c>
      <c r="Q61" s="2" t="s">
        <v>250</v>
      </c>
      <c r="R61" s="2" t="s">
        <v>64</v>
      </c>
      <c r="S61" s="2" t="s">
        <v>65</v>
      </c>
      <c r="T61" s="2" t="s">
        <v>65</v>
      </c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2" t="s">
        <v>52</v>
      </c>
      <c r="AS61" s="2" t="s">
        <v>52</v>
      </c>
      <c r="AT61" s="3"/>
      <c r="AU61" s="2" t="s">
        <v>273</v>
      </c>
      <c r="AV61" s="3">
        <v>213</v>
      </c>
    </row>
    <row r="62" spans="1:48" ht="30" customHeight="1">
      <c r="A62" s="8" t="s">
        <v>158</v>
      </c>
      <c r="B62" s="8" t="s">
        <v>159</v>
      </c>
      <c r="C62" s="8" t="s">
        <v>61</v>
      </c>
      <c r="D62" s="9">
        <v>36</v>
      </c>
      <c r="E62" s="11">
        <f>TRUNC(일위대가목록!E44,0)</f>
        <v>0</v>
      </c>
      <c r="F62" s="11">
        <f t="shared" si="5"/>
        <v>0</v>
      </c>
      <c r="G62" s="11">
        <f>TRUNC(일위대가목록!F44,0)</f>
        <v>0</v>
      </c>
      <c r="H62" s="11">
        <f t="shared" si="6"/>
        <v>0</v>
      </c>
      <c r="I62" s="11">
        <f>TRUNC(일위대가목록!G44,0)</f>
        <v>0</v>
      </c>
      <c r="J62" s="11">
        <f t="shared" si="7"/>
        <v>0</v>
      </c>
      <c r="K62" s="11">
        <f t="shared" si="8"/>
        <v>0</v>
      </c>
      <c r="L62" s="11">
        <f t="shared" si="9"/>
        <v>0</v>
      </c>
      <c r="M62" s="8"/>
      <c r="N62" s="2" t="s">
        <v>161</v>
      </c>
      <c r="O62" s="2" t="s">
        <v>52</v>
      </c>
      <c r="P62" s="2" t="s">
        <v>52</v>
      </c>
      <c r="Q62" s="2" t="s">
        <v>250</v>
      </c>
      <c r="R62" s="2" t="s">
        <v>64</v>
      </c>
      <c r="S62" s="2" t="s">
        <v>65</v>
      </c>
      <c r="T62" s="2" t="s">
        <v>65</v>
      </c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2" t="s">
        <v>52</v>
      </c>
      <c r="AS62" s="2" t="s">
        <v>52</v>
      </c>
      <c r="AT62" s="3"/>
      <c r="AU62" s="2" t="s">
        <v>274</v>
      </c>
      <c r="AV62" s="3">
        <v>214</v>
      </c>
    </row>
    <row r="63" spans="1:48" ht="30" customHeight="1">
      <c r="A63" s="8" t="s">
        <v>163</v>
      </c>
      <c r="B63" s="8" t="s">
        <v>164</v>
      </c>
      <c r="C63" s="8" t="s">
        <v>61</v>
      </c>
      <c r="D63" s="9">
        <v>37</v>
      </c>
      <c r="E63" s="11">
        <f>TRUNC(일위대가목록!E45,0)</f>
        <v>0</v>
      </c>
      <c r="F63" s="11">
        <f t="shared" si="5"/>
        <v>0</v>
      </c>
      <c r="G63" s="11">
        <f>TRUNC(일위대가목록!F45,0)</f>
        <v>0</v>
      </c>
      <c r="H63" s="11">
        <f t="shared" si="6"/>
        <v>0</v>
      </c>
      <c r="I63" s="11">
        <f>TRUNC(일위대가목록!G45,0)</f>
        <v>0</v>
      </c>
      <c r="J63" s="11">
        <f t="shared" si="7"/>
        <v>0</v>
      </c>
      <c r="K63" s="11">
        <f t="shared" si="8"/>
        <v>0</v>
      </c>
      <c r="L63" s="11">
        <f t="shared" si="9"/>
        <v>0</v>
      </c>
      <c r="M63" s="8"/>
      <c r="N63" s="2" t="s">
        <v>166</v>
      </c>
      <c r="O63" s="2" t="s">
        <v>52</v>
      </c>
      <c r="P63" s="2" t="s">
        <v>52</v>
      </c>
      <c r="Q63" s="2" t="s">
        <v>250</v>
      </c>
      <c r="R63" s="2" t="s">
        <v>64</v>
      </c>
      <c r="S63" s="2" t="s">
        <v>65</v>
      </c>
      <c r="T63" s="2" t="s">
        <v>65</v>
      </c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2" t="s">
        <v>52</v>
      </c>
      <c r="AS63" s="2" t="s">
        <v>52</v>
      </c>
      <c r="AT63" s="3"/>
      <c r="AU63" s="2" t="s">
        <v>275</v>
      </c>
      <c r="AV63" s="3">
        <v>215</v>
      </c>
    </row>
    <row r="64" spans="1:48" ht="30" customHeight="1">
      <c r="A64" s="8" t="s">
        <v>173</v>
      </c>
      <c r="B64" s="8" t="s">
        <v>174</v>
      </c>
      <c r="C64" s="8" t="s">
        <v>98</v>
      </c>
      <c r="D64" s="9">
        <v>6</v>
      </c>
      <c r="E64" s="11">
        <f>TRUNC(일위대가목록!E33,0)</f>
        <v>0</v>
      </c>
      <c r="F64" s="11">
        <f t="shared" si="5"/>
        <v>0</v>
      </c>
      <c r="G64" s="11">
        <f>TRUNC(일위대가목록!F33,0)</f>
        <v>0</v>
      </c>
      <c r="H64" s="11">
        <f t="shared" si="6"/>
        <v>0</v>
      </c>
      <c r="I64" s="11">
        <f>TRUNC(일위대가목록!G33,0)</f>
        <v>0</v>
      </c>
      <c r="J64" s="11">
        <f t="shared" si="7"/>
        <v>0</v>
      </c>
      <c r="K64" s="11">
        <f t="shared" si="8"/>
        <v>0</v>
      </c>
      <c r="L64" s="11">
        <f t="shared" si="9"/>
        <v>0</v>
      </c>
      <c r="M64" s="8"/>
      <c r="N64" s="2" t="s">
        <v>176</v>
      </c>
      <c r="O64" s="2" t="s">
        <v>52</v>
      </c>
      <c r="P64" s="2" t="s">
        <v>52</v>
      </c>
      <c r="Q64" s="2" t="s">
        <v>250</v>
      </c>
      <c r="R64" s="2" t="s">
        <v>64</v>
      </c>
      <c r="S64" s="2" t="s">
        <v>65</v>
      </c>
      <c r="T64" s="2" t="s">
        <v>65</v>
      </c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2" t="s">
        <v>52</v>
      </c>
      <c r="AS64" s="2" t="s">
        <v>52</v>
      </c>
      <c r="AT64" s="3"/>
      <c r="AU64" s="2" t="s">
        <v>276</v>
      </c>
      <c r="AV64" s="3">
        <v>216</v>
      </c>
    </row>
    <row r="65" spans="1:48" ht="30" customHeight="1">
      <c r="A65" s="8" t="s">
        <v>277</v>
      </c>
      <c r="B65" s="8" t="s">
        <v>278</v>
      </c>
      <c r="C65" s="8" t="s">
        <v>279</v>
      </c>
      <c r="D65" s="9">
        <v>3</v>
      </c>
      <c r="E65" s="11">
        <f>TRUNC(일위대가목록!E58,0)</f>
        <v>0</v>
      </c>
      <c r="F65" s="11">
        <f t="shared" si="5"/>
        <v>0</v>
      </c>
      <c r="G65" s="11">
        <f>TRUNC(일위대가목록!F58,0)</f>
        <v>0</v>
      </c>
      <c r="H65" s="11">
        <f t="shared" si="6"/>
        <v>0</v>
      </c>
      <c r="I65" s="11">
        <f>TRUNC(일위대가목록!G58,0)</f>
        <v>0</v>
      </c>
      <c r="J65" s="11">
        <f t="shared" si="7"/>
        <v>0</v>
      </c>
      <c r="K65" s="11">
        <f t="shared" si="8"/>
        <v>0</v>
      </c>
      <c r="L65" s="11">
        <f t="shared" si="9"/>
        <v>0</v>
      </c>
      <c r="M65" s="8"/>
      <c r="N65" s="2" t="s">
        <v>281</v>
      </c>
      <c r="O65" s="2" t="s">
        <v>52</v>
      </c>
      <c r="P65" s="2" t="s">
        <v>52</v>
      </c>
      <c r="Q65" s="2" t="s">
        <v>250</v>
      </c>
      <c r="R65" s="2" t="s">
        <v>64</v>
      </c>
      <c r="S65" s="2" t="s">
        <v>65</v>
      </c>
      <c r="T65" s="2" t="s">
        <v>65</v>
      </c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2" t="s">
        <v>52</v>
      </c>
      <c r="AS65" s="2" t="s">
        <v>52</v>
      </c>
      <c r="AT65" s="3"/>
      <c r="AU65" s="2" t="s">
        <v>282</v>
      </c>
      <c r="AV65" s="3">
        <v>217</v>
      </c>
    </row>
    <row r="66" spans="1:48" ht="30" customHeight="1">
      <c r="A66" s="8" t="s">
        <v>283</v>
      </c>
      <c r="B66" s="8" t="s">
        <v>284</v>
      </c>
      <c r="C66" s="8" t="s">
        <v>279</v>
      </c>
      <c r="D66" s="9">
        <v>3</v>
      </c>
      <c r="E66" s="11">
        <f>TRUNC(일위대가목록!E59,0)</f>
        <v>0</v>
      </c>
      <c r="F66" s="11">
        <f t="shared" si="5"/>
        <v>0</v>
      </c>
      <c r="G66" s="11">
        <f>TRUNC(일위대가목록!F59,0)</f>
        <v>0</v>
      </c>
      <c r="H66" s="11">
        <f t="shared" si="6"/>
        <v>0</v>
      </c>
      <c r="I66" s="11">
        <f>TRUNC(일위대가목록!G59,0)</f>
        <v>0</v>
      </c>
      <c r="J66" s="11">
        <f t="shared" si="7"/>
        <v>0</v>
      </c>
      <c r="K66" s="11">
        <f t="shared" si="8"/>
        <v>0</v>
      </c>
      <c r="L66" s="11">
        <f t="shared" si="9"/>
        <v>0</v>
      </c>
      <c r="M66" s="8"/>
      <c r="N66" s="2" t="s">
        <v>286</v>
      </c>
      <c r="O66" s="2" t="s">
        <v>52</v>
      </c>
      <c r="P66" s="2" t="s">
        <v>52</v>
      </c>
      <c r="Q66" s="2" t="s">
        <v>250</v>
      </c>
      <c r="R66" s="2" t="s">
        <v>64</v>
      </c>
      <c r="S66" s="2" t="s">
        <v>65</v>
      </c>
      <c r="T66" s="2" t="s">
        <v>65</v>
      </c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2" t="s">
        <v>52</v>
      </c>
      <c r="AS66" s="2" t="s">
        <v>52</v>
      </c>
      <c r="AT66" s="3"/>
      <c r="AU66" s="2" t="s">
        <v>287</v>
      </c>
      <c r="AV66" s="3">
        <v>218</v>
      </c>
    </row>
    <row r="67" spans="1:48" ht="30" customHeight="1">
      <c r="A67" s="8" t="s">
        <v>288</v>
      </c>
      <c r="B67" s="8" t="s">
        <v>289</v>
      </c>
      <c r="C67" s="8" t="s">
        <v>61</v>
      </c>
      <c r="D67" s="9">
        <v>4</v>
      </c>
      <c r="E67" s="11">
        <f>TRUNC(일위대가목록!E53,0)</f>
        <v>0</v>
      </c>
      <c r="F67" s="11">
        <f t="shared" si="5"/>
        <v>0</v>
      </c>
      <c r="G67" s="11">
        <f>TRUNC(일위대가목록!F53,0)</f>
        <v>0</v>
      </c>
      <c r="H67" s="11">
        <f t="shared" si="6"/>
        <v>0</v>
      </c>
      <c r="I67" s="11">
        <f>TRUNC(일위대가목록!G53,0)</f>
        <v>0</v>
      </c>
      <c r="J67" s="11">
        <f t="shared" si="7"/>
        <v>0</v>
      </c>
      <c r="K67" s="11">
        <f t="shared" si="8"/>
        <v>0</v>
      </c>
      <c r="L67" s="11">
        <f t="shared" si="9"/>
        <v>0</v>
      </c>
      <c r="M67" s="8"/>
      <c r="N67" s="2" t="s">
        <v>291</v>
      </c>
      <c r="O67" s="2" t="s">
        <v>52</v>
      </c>
      <c r="P67" s="2" t="s">
        <v>52</v>
      </c>
      <c r="Q67" s="2" t="s">
        <v>250</v>
      </c>
      <c r="R67" s="2" t="s">
        <v>64</v>
      </c>
      <c r="S67" s="2" t="s">
        <v>65</v>
      </c>
      <c r="T67" s="2" t="s">
        <v>65</v>
      </c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2" t="s">
        <v>52</v>
      </c>
      <c r="AS67" s="2" t="s">
        <v>52</v>
      </c>
      <c r="AT67" s="3"/>
      <c r="AU67" s="2" t="s">
        <v>292</v>
      </c>
      <c r="AV67" s="3">
        <v>219</v>
      </c>
    </row>
    <row r="68" spans="1:48" ht="30" customHeight="1">
      <c r="A68" s="8" t="s">
        <v>293</v>
      </c>
      <c r="B68" s="8" t="s">
        <v>294</v>
      </c>
      <c r="C68" s="8" t="s">
        <v>61</v>
      </c>
      <c r="D68" s="9">
        <v>6</v>
      </c>
      <c r="E68" s="11">
        <f>TRUNC(일위대가목록!E54,0)</f>
        <v>0</v>
      </c>
      <c r="F68" s="11">
        <f t="shared" si="5"/>
        <v>0</v>
      </c>
      <c r="G68" s="11">
        <f>TRUNC(일위대가목록!F54,0)</f>
        <v>0</v>
      </c>
      <c r="H68" s="11">
        <f t="shared" si="6"/>
        <v>0</v>
      </c>
      <c r="I68" s="11">
        <f>TRUNC(일위대가목록!G54,0)</f>
        <v>0</v>
      </c>
      <c r="J68" s="11">
        <f t="shared" si="7"/>
        <v>0</v>
      </c>
      <c r="K68" s="11">
        <f t="shared" si="8"/>
        <v>0</v>
      </c>
      <c r="L68" s="11">
        <f t="shared" si="9"/>
        <v>0</v>
      </c>
      <c r="M68" s="8"/>
      <c r="N68" s="2" t="s">
        <v>296</v>
      </c>
      <c r="O68" s="2" t="s">
        <v>52</v>
      </c>
      <c r="P68" s="2" t="s">
        <v>52</v>
      </c>
      <c r="Q68" s="2" t="s">
        <v>250</v>
      </c>
      <c r="R68" s="2" t="s">
        <v>64</v>
      </c>
      <c r="S68" s="2" t="s">
        <v>65</v>
      </c>
      <c r="T68" s="2" t="s">
        <v>65</v>
      </c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2" t="s">
        <v>52</v>
      </c>
      <c r="AS68" s="2" t="s">
        <v>52</v>
      </c>
      <c r="AT68" s="3"/>
      <c r="AU68" s="2" t="s">
        <v>297</v>
      </c>
      <c r="AV68" s="3">
        <v>220</v>
      </c>
    </row>
    <row r="69" spans="1:48" ht="30" customHeight="1">
      <c r="A69" s="8" t="s">
        <v>293</v>
      </c>
      <c r="B69" s="8" t="s">
        <v>298</v>
      </c>
      <c r="C69" s="8" t="s">
        <v>61</v>
      </c>
      <c r="D69" s="9">
        <v>6</v>
      </c>
      <c r="E69" s="11">
        <f>TRUNC(일위대가목록!E55,0)</f>
        <v>0</v>
      </c>
      <c r="F69" s="11">
        <f t="shared" si="5"/>
        <v>0</v>
      </c>
      <c r="G69" s="11">
        <f>TRUNC(일위대가목록!F55,0)</f>
        <v>0</v>
      </c>
      <c r="H69" s="11">
        <f t="shared" si="6"/>
        <v>0</v>
      </c>
      <c r="I69" s="11">
        <f>TRUNC(일위대가목록!G55,0)</f>
        <v>0</v>
      </c>
      <c r="J69" s="11">
        <f t="shared" si="7"/>
        <v>0</v>
      </c>
      <c r="K69" s="11">
        <f t="shared" si="8"/>
        <v>0</v>
      </c>
      <c r="L69" s="11">
        <f t="shared" si="9"/>
        <v>0</v>
      </c>
      <c r="M69" s="8"/>
      <c r="N69" s="2" t="s">
        <v>300</v>
      </c>
      <c r="O69" s="2" t="s">
        <v>52</v>
      </c>
      <c r="P69" s="2" t="s">
        <v>52</v>
      </c>
      <c r="Q69" s="2" t="s">
        <v>250</v>
      </c>
      <c r="R69" s="2" t="s">
        <v>64</v>
      </c>
      <c r="S69" s="2" t="s">
        <v>65</v>
      </c>
      <c r="T69" s="2" t="s">
        <v>65</v>
      </c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2" t="s">
        <v>52</v>
      </c>
      <c r="AS69" s="2" t="s">
        <v>52</v>
      </c>
      <c r="AT69" s="3"/>
      <c r="AU69" s="2" t="s">
        <v>301</v>
      </c>
      <c r="AV69" s="3">
        <v>221</v>
      </c>
    </row>
    <row r="70" spans="1:48" ht="30" customHeight="1">
      <c r="A70" s="8" t="s">
        <v>293</v>
      </c>
      <c r="B70" s="8" t="s">
        <v>302</v>
      </c>
      <c r="C70" s="8" t="s">
        <v>61</v>
      </c>
      <c r="D70" s="9">
        <v>6</v>
      </c>
      <c r="E70" s="11">
        <f>TRUNC(일위대가목록!E56,0)</f>
        <v>0</v>
      </c>
      <c r="F70" s="11">
        <f t="shared" si="5"/>
        <v>0</v>
      </c>
      <c r="G70" s="11">
        <f>TRUNC(일위대가목록!F56,0)</f>
        <v>0</v>
      </c>
      <c r="H70" s="11">
        <f t="shared" si="6"/>
        <v>0</v>
      </c>
      <c r="I70" s="11">
        <f>TRUNC(일위대가목록!G56,0)</f>
        <v>0</v>
      </c>
      <c r="J70" s="11">
        <f t="shared" si="7"/>
        <v>0</v>
      </c>
      <c r="K70" s="11">
        <f t="shared" si="8"/>
        <v>0</v>
      </c>
      <c r="L70" s="11">
        <f t="shared" si="9"/>
        <v>0</v>
      </c>
      <c r="M70" s="8"/>
      <c r="N70" s="2" t="s">
        <v>304</v>
      </c>
      <c r="O70" s="2" t="s">
        <v>52</v>
      </c>
      <c r="P70" s="2" t="s">
        <v>52</v>
      </c>
      <c r="Q70" s="2" t="s">
        <v>250</v>
      </c>
      <c r="R70" s="2" t="s">
        <v>64</v>
      </c>
      <c r="S70" s="2" t="s">
        <v>65</v>
      </c>
      <c r="T70" s="2" t="s">
        <v>65</v>
      </c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2" t="s">
        <v>52</v>
      </c>
      <c r="AS70" s="2" t="s">
        <v>52</v>
      </c>
      <c r="AT70" s="3"/>
      <c r="AU70" s="2" t="s">
        <v>305</v>
      </c>
      <c r="AV70" s="3">
        <v>222</v>
      </c>
    </row>
    <row r="71" spans="1:48" ht="30" customHeight="1">
      <c r="A71" s="8" t="s">
        <v>306</v>
      </c>
      <c r="B71" s="8" t="s">
        <v>307</v>
      </c>
      <c r="C71" s="8" t="s">
        <v>61</v>
      </c>
      <c r="D71" s="9">
        <v>3</v>
      </c>
      <c r="E71" s="11">
        <f>TRUNC(일위대가목록!E57,0)</f>
        <v>0</v>
      </c>
      <c r="F71" s="11">
        <f t="shared" si="5"/>
        <v>0</v>
      </c>
      <c r="G71" s="11">
        <f>TRUNC(일위대가목록!F57,0)</f>
        <v>0</v>
      </c>
      <c r="H71" s="11">
        <f t="shared" si="6"/>
        <v>0</v>
      </c>
      <c r="I71" s="11">
        <f>TRUNC(일위대가목록!G57,0)</f>
        <v>0</v>
      </c>
      <c r="J71" s="11">
        <f t="shared" si="7"/>
        <v>0</v>
      </c>
      <c r="K71" s="11">
        <f t="shared" si="8"/>
        <v>0</v>
      </c>
      <c r="L71" s="11">
        <f t="shared" si="9"/>
        <v>0</v>
      </c>
      <c r="M71" s="8"/>
      <c r="N71" s="2" t="s">
        <v>309</v>
      </c>
      <c r="O71" s="2" t="s">
        <v>52</v>
      </c>
      <c r="P71" s="2" t="s">
        <v>52</v>
      </c>
      <c r="Q71" s="2" t="s">
        <v>250</v>
      </c>
      <c r="R71" s="2" t="s">
        <v>64</v>
      </c>
      <c r="S71" s="2" t="s">
        <v>65</v>
      </c>
      <c r="T71" s="2" t="s">
        <v>65</v>
      </c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2" t="s">
        <v>52</v>
      </c>
      <c r="AS71" s="2" t="s">
        <v>52</v>
      </c>
      <c r="AT71" s="3"/>
      <c r="AU71" s="2" t="s">
        <v>310</v>
      </c>
      <c r="AV71" s="3">
        <v>223</v>
      </c>
    </row>
    <row r="72" spans="1:48" ht="30" customHeight="1">
      <c r="A72" s="8" t="s">
        <v>311</v>
      </c>
      <c r="B72" s="8" t="s">
        <v>312</v>
      </c>
      <c r="C72" s="8" t="s">
        <v>61</v>
      </c>
      <c r="D72" s="9">
        <v>37</v>
      </c>
      <c r="E72" s="11">
        <f>TRUNC(일위대가목록!E60,0)</f>
        <v>0</v>
      </c>
      <c r="F72" s="11">
        <f t="shared" si="5"/>
        <v>0</v>
      </c>
      <c r="G72" s="11">
        <f>TRUNC(일위대가목록!F60,0)</f>
        <v>0</v>
      </c>
      <c r="H72" s="11">
        <f t="shared" si="6"/>
        <v>0</v>
      </c>
      <c r="I72" s="11">
        <f>TRUNC(일위대가목록!G60,0)</f>
        <v>0</v>
      </c>
      <c r="J72" s="11">
        <f t="shared" si="7"/>
        <v>0</v>
      </c>
      <c r="K72" s="11">
        <f t="shared" si="8"/>
        <v>0</v>
      </c>
      <c r="L72" s="11">
        <f t="shared" si="9"/>
        <v>0</v>
      </c>
      <c r="M72" s="8"/>
      <c r="N72" s="2" t="s">
        <v>314</v>
      </c>
      <c r="O72" s="2" t="s">
        <v>52</v>
      </c>
      <c r="P72" s="2" t="s">
        <v>52</v>
      </c>
      <c r="Q72" s="2" t="s">
        <v>250</v>
      </c>
      <c r="R72" s="2" t="s">
        <v>64</v>
      </c>
      <c r="S72" s="2" t="s">
        <v>65</v>
      </c>
      <c r="T72" s="2" t="s">
        <v>65</v>
      </c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2" t="s">
        <v>52</v>
      </c>
      <c r="AS72" s="2" t="s">
        <v>52</v>
      </c>
      <c r="AT72" s="3"/>
      <c r="AU72" s="2" t="s">
        <v>315</v>
      </c>
      <c r="AV72" s="3">
        <v>224</v>
      </c>
    </row>
    <row r="73" spans="1:48" ht="30" customHeight="1">
      <c r="A73" s="8" t="s">
        <v>178</v>
      </c>
      <c r="B73" s="8" t="s">
        <v>179</v>
      </c>
      <c r="C73" s="8" t="s">
        <v>61</v>
      </c>
      <c r="D73" s="9">
        <v>2</v>
      </c>
      <c r="E73" s="11">
        <f>TRUNC(단가대비표!O65,0)</f>
        <v>0</v>
      </c>
      <c r="F73" s="11">
        <f t="shared" si="5"/>
        <v>0</v>
      </c>
      <c r="G73" s="11">
        <f>TRUNC(단가대비표!P65,0)</f>
        <v>0</v>
      </c>
      <c r="H73" s="11">
        <f t="shared" si="6"/>
        <v>0</v>
      </c>
      <c r="I73" s="11">
        <f>TRUNC(단가대비표!V65,0)</f>
        <v>0</v>
      </c>
      <c r="J73" s="11">
        <f t="shared" si="7"/>
        <v>0</v>
      </c>
      <c r="K73" s="11">
        <f t="shared" si="8"/>
        <v>0</v>
      </c>
      <c r="L73" s="11">
        <f t="shared" si="9"/>
        <v>0</v>
      </c>
      <c r="M73" s="8"/>
      <c r="N73" s="2" t="s">
        <v>180</v>
      </c>
      <c r="O73" s="2" t="s">
        <v>52</v>
      </c>
      <c r="P73" s="2" t="s">
        <v>52</v>
      </c>
      <c r="Q73" s="2" t="s">
        <v>250</v>
      </c>
      <c r="R73" s="2" t="s">
        <v>65</v>
      </c>
      <c r="S73" s="2" t="s">
        <v>65</v>
      </c>
      <c r="T73" s="2" t="s">
        <v>64</v>
      </c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2" t="s">
        <v>52</v>
      </c>
      <c r="AS73" s="2" t="s">
        <v>52</v>
      </c>
      <c r="AT73" s="3"/>
      <c r="AU73" s="2" t="s">
        <v>316</v>
      </c>
      <c r="AV73" s="3">
        <v>225</v>
      </c>
    </row>
    <row r="74" spans="1:48" ht="30" customHeight="1">
      <c r="A74" s="8" t="s">
        <v>185</v>
      </c>
      <c r="B74" s="8" t="s">
        <v>186</v>
      </c>
      <c r="C74" s="8" t="s">
        <v>61</v>
      </c>
      <c r="D74" s="9">
        <v>3</v>
      </c>
      <c r="E74" s="11">
        <f>TRUNC(단가대비표!O73,0)</f>
        <v>0</v>
      </c>
      <c r="F74" s="11">
        <f t="shared" si="5"/>
        <v>0</v>
      </c>
      <c r="G74" s="11">
        <f>TRUNC(단가대비표!P73,0)</f>
        <v>0</v>
      </c>
      <c r="H74" s="11">
        <f t="shared" si="6"/>
        <v>0</v>
      </c>
      <c r="I74" s="11">
        <f>TRUNC(단가대비표!V73,0)</f>
        <v>0</v>
      </c>
      <c r="J74" s="11">
        <f t="shared" si="7"/>
        <v>0</v>
      </c>
      <c r="K74" s="11">
        <f t="shared" si="8"/>
        <v>0</v>
      </c>
      <c r="L74" s="11">
        <f t="shared" si="9"/>
        <v>0</v>
      </c>
      <c r="M74" s="8"/>
      <c r="N74" s="2" t="s">
        <v>187</v>
      </c>
      <c r="O74" s="2" t="s">
        <v>52</v>
      </c>
      <c r="P74" s="2" t="s">
        <v>52</v>
      </c>
      <c r="Q74" s="2" t="s">
        <v>250</v>
      </c>
      <c r="R74" s="2" t="s">
        <v>65</v>
      </c>
      <c r="S74" s="2" t="s">
        <v>65</v>
      </c>
      <c r="T74" s="2" t="s">
        <v>64</v>
      </c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2" t="s">
        <v>52</v>
      </c>
      <c r="AS74" s="2" t="s">
        <v>52</v>
      </c>
      <c r="AT74" s="3"/>
      <c r="AU74" s="2" t="s">
        <v>317</v>
      </c>
      <c r="AV74" s="3">
        <v>226</v>
      </c>
    </row>
    <row r="75" spans="1:48" ht="30" customHeight="1">
      <c r="A75" s="8" t="s">
        <v>192</v>
      </c>
      <c r="B75" s="8" t="s">
        <v>193</v>
      </c>
      <c r="C75" s="8" t="s">
        <v>61</v>
      </c>
      <c r="D75" s="9">
        <v>98</v>
      </c>
      <c r="E75" s="11">
        <f>TRUNC(단가대비표!O75,0)</f>
        <v>0</v>
      </c>
      <c r="F75" s="11">
        <f t="shared" si="5"/>
        <v>0</v>
      </c>
      <c r="G75" s="11">
        <f>TRUNC(단가대비표!P75,0)</f>
        <v>0</v>
      </c>
      <c r="H75" s="11">
        <f t="shared" si="6"/>
        <v>0</v>
      </c>
      <c r="I75" s="11">
        <f>TRUNC(단가대비표!V75,0)</f>
        <v>0</v>
      </c>
      <c r="J75" s="11">
        <f t="shared" si="7"/>
        <v>0</v>
      </c>
      <c r="K75" s="11">
        <f t="shared" si="8"/>
        <v>0</v>
      </c>
      <c r="L75" s="11">
        <f t="shared" si="9"/>
        <v>0</v>
      </c>
      <c r="M75" s="8"/>
      <c r="N75" s="2" t="s">
        <v>194</v>
      </c>
      <c r="O75" s="2" t="s">
        <v>52</v>
      </c>
      <c r="P75" s="2" t="s">
        <v>52</v>
      </c>
      <c r="Q75" s="2" t="s">
        <v>250</v>
      </c>
      <c r="R75" s="2" t="s">
        <v>65</v>
      </c>
      <c r="S75" s="2" t="s">
        <v>65</v>
      </c>
      <c r="T75" s="2" t="s">
        <v>64</v>
      </c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2" t="s">
        <v>52</v>
      </c>
      <c r="AS75" s="2" t="s">
        <v>52</v>
      </c>
      <c r="AT75" s="3"/>
      <c r="AU75" s="2" t="s">
        <v>318</v>
      </c>
      <c r="AV75" s="3">
        <v>705</v>
      </c>
    </row>
    <row r="76" spans="1:48" ht="30" customHeight="1">
      <c r="A76" s="8" t="s">
        <v>192</v>
      </c>
      <c r="B76" s="8" t="s">
        <v>199</v>
      </c>
      <c r="C76" s="8" t="s">
        <v>61</v>
      </c>
      <c r="D76" s="9">
        <v>3</v>
      </c>
      <c r="E76" s="11">
        <f>TRUNC(단가대비표!O77,0)</f>
        <v>0</v>
      </c>
      <c r="F76" s="11">
        <f t="shared" si="5"/>
        <v>0</v>
      </c>
      <c r="G76" s="11">
        <f>TRUNC(단가대비표!P77,0)</f>
        <v>0</v>
      </c>
      <c r="H76" s="11">
        <f t="shared" si="6"/>
        <v>0</v>
      </c>
      <c r="I76" s="11">
        <f>TRUNC(단가대비표!V77,0)</f>
        <v>0</v>
      </c>
      <c r="J76" s="11">
        <f t="shared" si="7"/>
        <v>0</v>
      </c>
      <c r="K76" s="11">
        <f t="shared" si="8"/>
        <v>0</v>
      </c>
      <c r="L76" s="11">
        <f t="shared" si="9"/>
        <v>0</v>
      </c>
      <c r="M76" s="8"/>
      <c r="N76" s="2" t="s">
        <v>200</v>
      </c>
      <c r="O76" s="2" t="s">
        <v>52</v>
      </c>
      <c r="P76" s="2" t="s">
        <v>52</v>
      </c>
      <c r="Q76" s="2" t="s">
        <v>250</v>
      </c>
      <c r="R76" s="2" t="s">
        <v>65</v>
      </c>
      <c r="S76" s="2" t="s">
        <v>65</v>
      </c>
      <c r="T76" s="2" t="s">
        <v>64</v>
      </c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2" t="s">
        <v>52</v>
      </c>
      <c r="AS76" s="2" t="s">
        <v>52</v>
      </c>
      <c r="AT76" s="3"/>
      <c r="AU76" s="2" t="s">
        <v>319</v>
      </c>
      <c r="AV76" s="3">
        <v>706</v>
      </c>
    </row>
    <row r="77" spans="1:48" ht="30" customHeight="1">
      <c r="A77" s="8" t="s">
        <v>205</v>
      </c>
      <c r="B77" s="8" t="s">
        <v>206</v>
      </c>
      <c r="C77" s="8" t="s">
        <v>61</v>
      </c>
      <c r="D77" s="9">
        <v>74</v>
      </c>
      <c r="E77" s="11">
        <f>TRUNC(단가대비표!O79,0)</f>
        <v>0</v>
      </c>
      <c r="F77" s="11">
        <f t="shared" si="5"/>
        <v>0</v>
      </c>
      <c r="G77" s="11">
        <f>TRUNC(단가대비표!P79,0)</f>
        <v>0</v>
      </c>
      <c r="H77" s="11">
        <f t="shared" si="6"/>
        <v>0</v>
      </c>
      <c r="I77" s="11">
        <f>TRUNC(단가대비표!V79,0)</f>
        <v>0</v>
      </c>
      <c r="J77" s="11">
        <f t="shared" si="7"/>
        <v>0</v>
      </c>
      <c r="K77" s="11">
        <f t="shared" si="8"/>
        <v>0</v>
      </c>
      <c r="L77" s="11">
        <f t="shared" si="9"/>
        <v>0</v>
      </c>
      <c r="M77" s="8"/>
      <c r="N77" s="2" t="s">
        <v>207</v>
      </c>
      <c r="O77" s="2" t="s">
        <v>52</v>
      </c>
      <c r="P77" s="2" t="s">
        <v>52</v>
      </c>
      <c r="Q77" s="2" t="s">
        <v>250</v>
      </c>
      <c r="R77" s="2" t="s">
        <v>65</v>
      </c>
      <c r="S77" s="2" t="s">
        <v>65</v>
      </c>
      <c r="T77" s="2" t="s">
        <v>64</v>
      </c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2" t="s">
        <v>52</v>
      </c>
      <c r="AS77" s="2" t="s">
        <v>52</v>
      </c>
      <c r="AT77" s="3"/>
      <c r="AU77" s="2" t="s">
        <v>320</v>
      </c>
      <c r="AV77" s="3">
        <v>707</v>
      </c>
    </row>
    <row r="78" spans="1:48" ht="30" customHeight="1">
      <c r="A78" s="8" t="s">
        <v>205</v>
      </c>
      <c r="B78" s="8" t="s">
        <v>212</v>
      </c>
      <c r="C78" s="8" t="s">
        <v>61</v>
      </c>
      <c r="D78" s="9">
        <v>2</v>
      </c>
      <c r="E78" s="11">
        <f>TRUNC(단가대비표!O81,0)</f>
        <v>0</v>
      </c>
      <c r="F78" s="11">
        <f t="shared" si="5"/>
        <v>0</v>
      </c>
      <c r="G78" s="11">
        <f>TRUNC(단가대비표!P81,0)</f>
        <v>0</v>
      </c>
      <c r="H78" s="11">
        <f t="shared" si="6"/>
        <v>0</v>
      </c>
      <c r="I78" s="11">
        <f>TRUNC(단가대비표!V81,0)</f>
        <v>0</v>
      </c>
      <c r="J78" s="11">
        <f t="shared" si="7"/>
        <v>0</v>
      </c>
      <c r="K78" s="11">
        <f t="shared" si="8"/>
        <v>0</v>
      </c>
      <c r="L78" s="11">
        <f t="shared" si="9"/>
        <v>0</v>
      </c>
      <c r="M78" s="8"/>
      <c r="N78" s="2" t="s">
        <v>213</v>
      </c>
      <c r="O78" s="2" t="s">
        <v>52</v>
      </c>
      <c r="P78" s="2" t="s">
        <v>52</v>
      </c>
      <c r="Q78" s="2" t="s">
        <v>250</v>
      </c>
      <c r="R78" s="2" t="s">
        <v>65</v>
      </c>
      <c r="S78" s="2" t="s">
        <v>65</v>
      </c>
      <c r="T78" s="2" t="s">
        <v>64</v>
      </c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2" t="s">
        <v>52</v>
      </c>
      <c r="AS78" s="2" t="s">
        <v>52</v>
      </c>
      <c r="AT78" s="3"/>
      <c r="AU78" s="2" t="s">
        <v>321</v>
      </c>
      <c r="AV78" s="3">
        <v>708</v>
      </c>
    </row>
    <row r="79" spans="1:48" ht="30" customHeight="1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</row>
    <row r="80" spans="1:48" ht="30" customHeight="1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</row>
    <row r="81" spans="1:13" ht="30" customHeight="1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</row>
    <row r="82" spans="1:13" ht="30" customHeight="1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</row>
    <row r="83" spans="1:13" ht="30" customHeight="1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</row>
    <row r="84" spans="1:13" ht="30" customHeight="1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</row>
    <row r="85" spans="1:13" ht="30" customHeight="1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</row>
    <row r="86" spans="1:13" ht="30" customHeight="1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</row>
    <row r="87" spans="1:13" ht="30" customHeight="1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</row>
    <row r="88" spans="1:13" ht="30" customHeight="1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</row>
    <row r="89" spans="1:13" ht="30" customHeight="1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</row>
    <row r="90" spans="1:13" ht="30" customHeight="1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</row>
    <row r="91" spans="1:13" ht="30" customHeight="1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</row>
    <row r="92" spans="1:13" ht="30" customHeight="1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</row>
    <row r="93" spans="1:13" ht="30" customHeight="1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</row>
    <row r="94" spans="1:13" ht="30" customHeight="1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</row>
    <row r="95" spans="1:13" ht="30" customHeight="1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</row>
    <row r="96" spans="1:13" ht="30" customHeight="1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</row>
    <row r="97" spans="1:48" ht="30" customHeight="1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</row>
    <row r="98" spans="1:48" ht="30" customHeight="1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</row>
    <row r="99" spans="1:48" ht="30" customHeight="1">
      <c r="A99" s="8" t="s">
        <v>247</v>
      </c>
      <c r="B99" s="9"/>
      <c r="C99" s="9"/>
      <c r="D99" s="9"/>
      <c r="E99" s="9"/>
      <c r="F99" s="11">
        <f>SUM(F53:F98)</f>
        <v>0</v>
      </c>
      <c r="G99" s="9"/>
      <c r="H99" s="11">
        <f>SUM(H53:H98)</f>
        <v>0</v>
      </c>
      <c r="I99" s="9"/>
      <c r="J99" s="11">
        <f>SUM(J53:J98)</f>
        <v>0</v>
      </c>
      <c r="K99" s="9"/>
      <c r="L99" s="11">
        <f>SUM(L53:L98)</f>
        <v>0</v>
      </c>
      <c r="M99" s="9"/>
      <c r="N99" t="s">
        <v>248</v>
      </c>
    </row>
    <row r="100" spans="1:48" ht="30" customHeight="1">
      <c r="A100" s="8" t="s">
        <v>322</v>
      </c>
      <c r="B100" s="9" t="s">
        <v>58</v>
      </c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3"/>
      <c r="O100" s="3"/>
      <c r="P100" s="3"/>
      <c r="Q100" s="2" t="s">
        <v>323</v>
      </c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</row>
    <row r="101" spans="1:48" ht="30" customHeight="1">
      <c r="A101" s="8" t="s">
        <v>73</v>
      </c>
      <c r="B101" s="8" t="s">
        <v>74</v>
      </c>
      <c r="C101" s="8" t="s">
        <v>69</v>
      </c>
      <c r="D101" s="9">
        <v>48</v>
      </c>
      <c r="E101" s="11">
        <f>TRUNC(일위대가목록!E10,0)</f>
        <v>0</v>
      </c>
      <c r="F101" s="11">
        <f t="shared" ref="F101:F128" si="10">TRUNC(E101*D101, 0)</f>
        <v>0</v>
      </c>
      <c r="G101" s="11">
        <f>TRUNC(일위대가목록!F10,0)</f>
        <v>0</v>
      </c>
      <c r="H101" s="11">
        <f t="shared" ref="H101:H128" si="11">TRUNC(G101*D101, 0)</f>
        <v>0</v>
      </c>
      <c r="I101" s="11">
        <f>TRUNC(일위대가목록!G10,0)</f>
        <v>0</v>
      </c>
      <c r="J101" s="11">
        <f t="shared" ref="J101:J128" si="12">TRUNC(I101*D101, 0)</f>
        <v>0</v>
      </c>
      <c r="K101" s="11">
        <f t="shared" ref="K101:K128" si="13">TRUNC(E101+G101+I101, 0)</f>
        <v>0</v>
      </c>
      <c r="L101" s="11">
        <f t="shared" ref="L101:L128" si="14">TRUNC(F101+H101+J101, 0)</f>
        <v>0</v>
      </c>
      <c r="M101" s="8"/>
      <c r="N101" s="2" t="s">
        <v>76</v>
      </c>
      <c r="O101" s="2" t="s">
        <v>52</v>
      </c>
      <c r="P101" s="2" t="s">
        <v>52</v>
      </c>
      <c r="Q101" s="2" t="s">
        <v>323</v>
      </c>
      <c r="R101" s="2" t="s">
        <v>64</v>
      </c>
      <c r="S101" s="2" t="s">
        <v>65</v>
      </c>
      <c r="T101" s="2" t="s">
        <v>65</v>
      </c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2" t="s">
        <v>52</v>
      </c>
      <c r="AS101" s="2" t="s">
        <v>52</v>
      </c>
      <c r="AT101" s="3"/>
      <c r="AU101" s="2" t="s">
        <v>324</v>
      </c>
      <c r="AV101" s="3">
        <v>228</v>
      </c>
    </row>
    <row r="102" spans="1:48" ht="30" customHeight="1">
      <c r="A102" s="8" t="s">
        <v>73</v>
      </c>
      <c r="B102" s="8" t="s">
        <v>78</v>
      </c>
      <c r="C102" s="8" t="s">
        <v>69</v>
      </c>
      <c r="D102" s="9">
        <v>4</v>
      </c>
      <c r="E102" s="11">
        <f>TRUNC(일위대가목록!E11,0)</f>
        <v>0</v>
      </c>
      <c r="F102" s="11">
        <f t="shared" si="10"/>
        <v>0</v>
      </c>
      <c r="G102" s="11">
        <f>TRUNC(일위대가목록!F11,0)</f>
        <v>0</v>
      </c>
      <c r="H102" s="11">
        <f t="shared" si="11"/>
        <v>0</v>
      </c>
      <c r="I102" s="11">
        <f>TRUNC(일위대가목록!G11,0)</f>
        <v>0</v>
      </c>
      <c r="J102" s="11">
        <f t="shared" si="12"/>
        <v>0</v>
      </c>
      <c r="K102" s="11">
        <f t="shared" si="13"/>
        <v>0</v>
      </c>
      <c r="L102" s="11">
        <f t="shared" si="14"/>
        <v>0</v>
      </c>
      <c r="M102" s="8"/>
      <c r="N102" s="2" t="s">
        <v>80</v>
      </c>
      <c r="O102" s="2" t="s">
        <v>52</v>
      </c>
      <c r="P102" s="2" t="s">
        <v>52</v>
      </c>
      <c r="Q102" s="2" t="s">
        <v>323</v>
      </c>
      <c r="R102" s="2" t="s">
        <v>64</v>
      </c>
      <c r="S102" s="2" t="s">
        <v>65</v>
      </c>
      <c r="T102" s="2" t="s">
        <v>65</v>
      </c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2" t="s">
        <v>52</v>
      </c>
      <c r="AS102" s="2" t="s">
        <v>52</v>
      </c>
      <c r="AT102" s="3"/>
      <c r="AU102" s="2" t="s">
        <v>325</v>
      </c>
      <c r="AV102" s="3">
        <v>229</v>
      </c>
    </row>
    <row r="103" spans="1:48" ht="30" customHeight="1">
      <c r="A103" s="8" t="s">
        <v>87</v>
      </c>
      <c r="B103" s="8" t="s">
        <v>88</v>
      </c>
      <c r="C103" s="8" t="s">
        <v>69</v>
      </c>
      <c r="D103" s="9">
        <v>3</v>
      </c>
      <c r="E103" s="11">
        <f>TRUNC(일위대가목록!E17,0)</f>
        <v>0</v>
      </c>
      <c r="F103" s="11">
        <f t="shared" si="10"/>
        <v>0</v>
      </c>
      <c r="G103" s="11">
        <f>TRUNC(일위대가목록!F17,0)</f>
        <v>0</v>
      </c>
      <c r="H103" s="11">
        <f t="shared" si="11"/>
        <v>0</v>
      </c>
      <c r="I103" s="11">
        <f>TRUNC(일위대가목록!G17,0)</f>
        <v>0</v>
      </c>
      <c r="J103" s="11">
        <f t="shared" si="12"/>
        <v>0</v>
      </c>
      <c r="K103" s="11">
        <f t="shared" si="13"/>
        <v>0</v>
      </c>
      <c r="L103" s="11">
        <f t="shared" si="14"/>
        <v>0</v>
      </c>
      <c r="M103" s="8"/>
      <c r="N103" s="2" t="s">
        <v>90</v>
      </c>
      <c r="O103" s="2" t="s">
        <v>52</v>
      </c>
      <c r="P103" s="2" t="s">
        <v>52</v>
      </c>
      <c r="Q103" s="2" t="s">
        <v>323</v>
      </c>
      <c r="R103" s="2" t="s">
        <v>64</v>
      </c>
      <c r="S103" s="2" t="s">
        <v>65</v>
      </c>
      <c r="T103" s="2" t="s">
        <v>65</v>
      </c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2" t="s">
        <v>52</v>
      </c>
      <c r="AS103" s="2" t="s">
        <v>52</v>
      </c>
      <c r="AT103" s="3"/>
      <c r="AU103" s="2" t="s">
        <v>326</v>
      </c>
      <c r="AV103" s="3">
        <v>230</v>
      </c>
    </row>
    <row r="104" spans="1:48" ht="30" customHeight="1">
      <c r="A104" s="8" t="s">
        <v>107</v>
      </c>
      <c r="B104" s="8" t="s">
        <v>108</v>
      </c>
      <c r="C104" s="8" t="s">
        <v>98</v>
      </c>
      <c r="D104" s="9">
        <v>200</v>
      </c>
      <c r="E104" s="11">
        <f>TRUNC(일위대가목록!E23,0)</f>
        <v>0</v>
      </c>
      <c r="F104" s="11">
        <f t="shared" si="10"/>
        <v>0</v>
      </c>
      <c r="G104" s="11">
        <f>TRUNC(일위대가목록!F23,0)</f>
        <v>0</v>
      </c>
      <c r="H104" s="11">
        <f t="shared" si="11"/>
        <v>0</v>
      </c>
      <c r="I104" s="11">
        <f>TRUNC(일위대가목록!G23,0)</f>
        <v>0</v>
      </c>
      <c r="J104" s="11">
        <f t="shared" si="12"/>
        <v>0</v>
      </c>
      <c r="K104" s="11">
        <f t="shared" si="13"/>
        <v>0</v>
      </c>
      <c r="L104" s="11">
        <f t="shared" si="14"/>
        <v>0</v>
      </c>
      <c r="M104" s="8"/>
      <c r="N104" s="2" t="s">
        <v>110</v>
      </c>
      <c r="O104" s="2" t="s">
        <v>52</v>
      </c>
      <c r="P104" s="2" t="s">
        <v>52</v>
      </c>
      <c r="Q104" s="2" t="s">
        <v>323</v>
      </c>
      <c r="R104" s="2" t="s">
        <v>64</v>
      </c>
      <c r="S104" s="2" t="s">
        <v>65</v>
      </c>
      <c r="T104" s="2" t="s">
        <v>65</v>
      </c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2" t="s">
        <v>52</v>
      </c>
      <c r="AS104" s="2" t="s">
        <v>52</v>
      </c>
      <c r="AT104" s="3"/>
      <c r="AU104" s="2" t="s">
        <v>327</v>
      </c>
      <c r="AV104" s="3">
        <v>231</v>
      </c>
    </row>
    <row r="105" spans="1:48" ht="30" customHeight="1">
      <c r="A105" s="8" t="s">
        <v>116</v>
      </c>
      <c r="B105" s="8" t="s">
        <v>117</v>
      </c>
      <c r="C105" s="8" t="s">
        <v>98</v>
      </c>
      <c r="D105" s="9">
        <v>72</v>
      </c>
      <c r="E105" s="11">
        <f>TRUNC(일위대가목록!E25,0)</f>
        <v>0</v>
      </c>
      <c r="F105" s="11">
        <f t="shared" si="10"/>
        <v>0</v>
      </c>
      <c r="G105" s="11">
        <f>TRUNC(일위대가목록!F25,0)</f>
        <v>0</v>
      </c>
      <c r="H105" s="11">
        <f t="shared" si="11"/>
        <v>0</v>
      </c>
      <c r="I105" s="11">
        <f>TRUNC(일위대가목록!G25,0)</f>
        <v>0</v>
      </c>
      <c r="J105" s="11">
        <f t="shared" si="12"/>
        <v>0</v>
      </c>
      <c r="K105" s="11">
        <f t="shared" si="13"/>
        <v>0</v>
      </c>
      <c r="L105" s="11">
        <f t="shared" si="14"/>
        <v>0</v>
      </c>
      <c r="M105" s="8"/>
      <c r="N105" s="2" t="s">
        <v>119</v>
      </c>
      <c r="O105" s="2" t="s">
        <v>52</v>
      </c>
      <c r="P105" s="2" t="s">
        <v>52</v>
      </c>
      <c r="Q105" s="2" t="s">
        <v>323</v>
      </c>
      <c r="R105" s="2" t="s">
        <v>64</v>
      </c>
      <c r="S105" s="2" t="s">
        <v>65</v>
      </c>
      <c r="T105" s="2" t="s">
        <v>65</v>
      </c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2" t="s">
        <v>52</v>
      </c>
      <c r="AS105" s="2" t="s">
        <v>52</v>
      </c>
      <c r="AT105" s="3"/>
      <c r="AU105" s="2" t="s">
        <v>328</v>
      </c>
      <c r="AV105" s="3">
        <v>232</v>
      </c>
    </row>
    <row r="106" spans="1:48" ht="30" customHeight="1">
      <c r="A106" s="8" t="s">
        <v>116</v>
      </c>
      <c r="B106" s="8" t="s">
        <v>121</v>
      </c>
      <c r="C106" s="8" t="s">
        <v>98</v>
      </c>
      <c r="D106" s="9">
        <v>6</v>
      </c>
      <c r="E106" s="11">
        <f>TRUNC(일위대가목록!E26,0)</f>
        <v>0</v>
      </c>
      <c r="F106" s="11">
        <f t="shared" si="10"/>
        <v>0</v>
      </c>
      <c r="G106" s="11">
        <f>TRUNC(일위대가목록!F26,0)</f>
        <v>0</v>
      </c>
      <c r="H106" s="11">
        <f t="shared" si="11"/>
        <v>0</v>
      </c>
      <c r="I106" s="11">
        <f>TRUNC(일위대가목록!G26,0)</f>
        <v>0</v>
      </c>
      <c r="J106" s="11">
        <f t="shared" si="12"/>
        <v>0</v>
      </c>
      <c r="K106" s="11">
        <f t="shared" si="13"/>
        <v>0</v>
      </c>
      <c r="L106" s="11">
        <f t="shared" si="14"/>
        <v>0</v>
      </c>
      <c r="M106" s="8"/>
      <c r="N106" s="2" t="s">
        <v>123</v>
      </c>
      <c r="O106" s="2" t="s">
        <v>52</v>
      </c>
      <c r="P106" s="2" t="s">
        <v>52</v>
      </c>
      <c r="Q106" s="2" t="s">
        <v>323</v>
      </c>
      <c r="R106" s="2" t="s">
        <v>64</v>
      </c>
      <c r="S106" s="2" t="s">
        <v>65</v>
      </c>
      <c r="T106" s="2" t="s">
        <v>65</v>
      </c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2" t="s">
        <v>52</v>
      </c>
      <c r="AS106" s="2" t="s">
        <v>52</v>
      </c>
      <c r="AT106" s="3"/>
      <c r="AU106" s="2" t="s">
        <v>329</v>
      </c>
      <c r="AV106" s="3">
        <v>233</v>
      </c>
    </row>
    <row r="107" spans="1:48" ht="30" customHeight="1">
      <c r="A107" s="8" t="s">
        <v>116</v>
      </c>
      <c r="B107" s="8" t="s">
        <v>125</v>
      </c>
      <c r="C107" s="8" t="s">
        <v>98</v>
      </c>
      <c r="D107" s="9">
        <v>11.5</v>
      </c>
      <c r="E107" s="11">
        <f>TRUNC(일위대가목록!E27,0)</f>
        <v>0</v>
      </c>
      <c r="F107" s="11">
        <f t="shared" si="10"/>
        <v>0</v>
      </c>
      <c r="G107" s="11">
        <f>TRUNC(일위대가목록!F27,0)</f>
        <v>0</v>
      </c>
      <c r="H107" s="11">
        <f t="shared" si="11"/>
        <v>0</v>
      </c>
      <c r="I107" s="11">
        <f>TRUNC(일위대가목록!G27,0)</f>
        <v>0</v>
      </c>
      <c r="J107" s="11">
        <f t="shared" si="12"/>
        <v>0</v>
      </c>
      <c r="K107" s="11">
        <f t="shared" si="13"/>
        <v>0</v>
      </c>
      <c r="L107" s="11">
        <f t="shared" si="14"/>
        <v>0</v>
      </c>
      <c r="M107" s="8"/>
      <c r="N107" s="2" t="s">
        <v>127</v>
      </c>
      <c r="O107" s="2" t="s">
        <v>52</v>
      </c>
      <c r="P107" s="2" t="s">
        <v>52</v>
      </c>
      <c r="Q107" s="2" t="s">
        <v>323</v>
      </c>
      <c r="R107" s="2" t="s">
        <v>64</v>
      </c>
      <c r="S107" s="2" t="s">
        <v>65</v>
      </c>
      <c r="T107" s="2" t="s">
        <v>65</v>
      </c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2" t="s">
        <v>52</v>
      </c>
      <c r="AS107" s="2" t="s">
        <v>52</v>
      </c>
      <c r="AT107" s="3"/>
      <c r="AU107" s="2" t="s">
        <v>330</v>
      </c>
      <c r="AV107" s="3">
        <v>234</v>
      </c>
    </row>
    <row r="108" spans="1:48" ht="30" customHeight="1">
      <c r="A108" s="8" t="s">
        <v>331</v>
      </c>
      <c r="B108" s="8" t="s">
        <v>332</v>
      </c>
      <c r="C108" s="8" t="s">
        <v>98</v>
      </c>
      <c r="D108" s="9">
        <v>6</v>
      </c>
      <c r="E108" s="11">
        <f>TRUNC(일위대가목록!E29,0)</f>
        <v>0</v>
      </c>
      <c r="F108" s="11">
        <f t="shared" si="10"/>
        <v>0</v>
      </c>
      <c r="G108" s="11">
        <f>TRUNC(일위대가목록!F29,0)</f>
        <v>0</v>
      </c>
      <c r="H108" s="11">
        <f t="shared" si="11"/>
        <v>0</v>
      </c>
      <c r="I108" s="11">
        <f>TRUNC(일위대가목록!G29,0)</f>
        <v>0</v>
      </c>
      <c r="J108" s="11">
        <f t="shared" si="12"/>
        <v>0</v>
      </c>
      <c r="K108" s="11">
        <f t="shared" si="13"/>
        <v>0</v>
      </c>
      <c r="L108" s="11">
        <f t="shared" si="14"/>
        <v>0</v>
      </c>
      <c r="M108" s="8"/>
      <c r="N108" s="2" t="s">
        <v>334</v>
      </c>
      <c r="O108" s="2" t="s">
        <v>52</v>
      </c>
      <c r="P108" s="2" t="s">
        <v>52</v>
      </c>
      <c r="Q108" s="2" t="s">
        <v>323</v>
      </c>
      <c r="R108" s="2" t="s">
        <v>64</v>
      </c>
      <c r="S108" s="2" t="s">
        <v>65</v>
      </c>
      <c r="T108" s="2" t="s">
        <v>65</v>
      </c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2" t="s">
        <v>52</v>
      </c>
      <c r="AS108" s="2" t="s">
        <v>52</v>
      </c>
      <c r="AT108" s="3"/>
      <c r="AU108" s="2" t="s">
        <v>335</v>
      </c>
      <c r="AV108" s="3">
        <v>389</v>
      </c>
    </row>
    <row r="109" spans="1:48" ht="30" customHeight="1">
      <c r="A109" s="8" t="s">
        <v>331</v>
      </c>
      <c r="B109" s="8" t="s">
        <v>336</v>
      </c>
      <c r="C109" s="8" t="s">
        <v>98</v>
      </c>
      <c r="D109" s="9">
        <v>13</v>
      </c>
      <c r="E109" s="11">
        <f>TRUNC(일위대가목록!E30,0)</f>
        <v>0</v>
      </c>
      <c r="F109" s="11">
        <f t="shared" si="10"/>
        <v>0</v>
      </c>
      <c r="G109" s="11">
        <f>TRUNC(일위대가목록!F30,0)</f>
        <v>0</v>
      </c>
      <c r="H109" s="11">
        <f t="shared" si="11"/>
        <v>0</v>
      </c>
      <c r="I109" s="11">
        <f>TRUNC(일위대가목록!G30,0)</f>
        <v>0</v>
      </c>
      <c r="J109" s="11">
        <f t="shared" si="12"/>
        <v>0</v>
      </c>
      <c r="K109" s="11">
        <f t="shared" si="13"/>
        <v>0</v>
      </c>
      <c r="L109" s="11">
        <f t="shared" si="14"/>
        <v>0</v>
      </c>
      <c r="M109" s="8"/>
      <c r="N109" s="2" t="s">
        <v>338</v>
      </c>
      <c r="O109" s="2" t="s">
        <v>52</v>
      </c>
      <c r="P109" s="2" t="s">
        <v>52</v>
      </c>
      <c r="Q109" s="2" t="s">
        <v>323</v>
      </c>
      <c r="R109" s="2" t="s">
        <v>64</v>
      </c>
      <c r="S109" s="2" t="s">
        <v>65</v>
      </c>
      <c r="T109" s="2" t="s">
        <v>65</v>
      </c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2" t="s">
        <v>52</v>
      </c>
      <c r="AS109" s="2" t="s">
        <v>52</v>
      </c>
      <c r="AT109" s="3"/>
      <c r="AU109" s="2" t="s">
        <v>339</v>
      </c>
      <c r="AV109" s="3">
        <v>235</v>
      </c>
    </row>
    <row r="110" spans="1:48" ht="30" customHeight="1">
      <c r="A110" s="8" t="s">
        <v>133</v>
      </c>
      <c r="B110" s="8" t="s">
        <v>134</v>
      </c>
      <c r="C110" s="8" t="s">
        <v>135</v>
      </c>
      <c r="D110" s="9">
        <v>925</v>
      </c>
      <c r="E110" s="11">
        <f>TRUNC(일위대가목록!E31,0)</f>
        <v>0</v>
      </c>
      <c r="F110" s="11">
        <f t="shared" si="10"/>
        <v>0</v>
      </c>
      <c r="G110" s="11">
        <f>TRUNC(일위대가목록!F31,0)</f>
        <v>0</v>
      </c>
      <c r="H110" s="11">
        <f t="shared" si="11"/>
        <v>0</v>
      </c>
      <c r="I110" s="11">
        <f>TRUNC(일위대가목록!G31,0)</f>
        <v>0</v>
      </c>
      <c r="J110" s="11">
        <f t="shared" si="12"/>
        <v>0</v>
      </c>
      <c r="K110" s="11">
        <f t="shared" si="13"/>
        <v>0</v>
      </c>
      <c r="L110" s="11">
        <f t="shared" si="14"/>
        <v>0</v>
      </c>
      <c r="M110" s="8"/>
      <c r="N110" s="2" t="s">
        <v>137</v>
      </c>
      <c r="O110" s="2" t="s">
        <v>52</v>
      </c>
      <c r="P110" s="2" t="s">
        <v>52</v>
      </c>
      <c r="Q110" s="2" t="s">
        <v>323</v>
      </c>
      <c r="R110" s="2" t="s">
        <v>64</v>
      </c>
      <c r="S110" s="2" t="s">
        <v>65</v>
      </c>
      <c r="T110" s="2" t="s">
        <v>65</v>
      </c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2" t="s">
        <v>52</v>
      </c>
      <c r="AS110" s="2" t="s">
        <v>52</v>
      </c>
      <c r="AT110" s="3"/>
      <c r="AU110" s="2" t="s">
        <v>340</v>
      </c>
      <c r="AV110" s="3">
        <v>236</v>
      </c>
    </row>
    <row r="111" spans="1:48" ht="30" customHeight="1">
      <c r="A111" s="8" t="s">
        <v>148</v>
      </c>
      <c r="B111" s="8" t="s">
        <v>341</v>
      </c>
      <c r="C111" s="8" t="s">
        <v>135</v>
      </c>
      <c r="D111" s="9">
        <v>214</v>
      </c>
      <c r="E111" s="11">
        <f>TRUNC(일위대가목록!E39,0)</f>
        <v>0</v>
      </c>
      <c r="F111" s="11">
        <f t="shared" si="10"/>
        <v>0</v>
      </c>
      <c r="G111" s="11">
        <f>TRUNC(일위대가목록!F39,0)</f>
        <v>0</v>
      </c>
      <c r="H111" s="11">
        <f t="shared" si="11"/>
        <v>0</v>
      </c>
      <c r="I111" s="11">
        <f>TRUNC(일위대가목록!G39,0)</f>
        <v>0</v>
      </c>
      <c r="J111" s="11">
        <f t="shared" si="12"/>
        <v>0</v>
      </c>
      <c r="K111" s="11">
        <f t="shared" si="13"/>
        <v>0</v>
      </c>
      <c r="L111" s="11">
        <f t="shared" si="14"/>
        <v>0</v>
      </c>
      <c r="M111" s="8"/>
      <c r="N111" s="2" t="s">
        <v>343</v>
      </c>
      <c r="O111" s="2" t="s">
        <v>52</v>
      </c>
      <c r="P111" s="2" t="s">
        <v>52</v>
      </c>
      <c r="Q111" s="2" t="s">
        <v>323</v>
      </c>
      <c r="R111" s="2" t="s">
        <v>64</v>
      </c>
      <c r="S111" s="2" t="s">
        <v>65</v>
      </c>
      <c r="T111" s="2" t="s">
        <v>65</v>
      </c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2" t="s">
        <v>52</v>
      </c>
      <c r="AS111" s="2" t="s">
        <v>52</v>
      </c>
      <c r="AT111" s="3"/>
      <c r="AU111" s="2" t="s">
        <v>344</v>
      </c>
      <c r="AV111" s="3">
        <v>237</v>
      </c>
    </row>
    <row r="112" spans="1:48" ht="30" customHeight="1">
      <c r="A112" s="8" t="s">
        <v>153</v>
      </c>
      <c r="B112" s="8" t="s">
        <v>52</v>
      </c>
      <c r="C112" s="8" t="s">
        <v>154</v>
      </c>
      <c r="D112" s="9">
        <v>8</v>
      </c>
      <c r="E112" s="11">
        <f>TRUNC(일위대가목록!E41,0)</f>
        <v>0</v>
      </c>
      <c r="F112" s="11">
        <f t="shared" si="10"/>
        <v>0</v>
      </c>
      <c r="G112" s="11">
        <f>TRUNC(일위대가목록!F41,0)</f>
        <v>0</v>
      </c>
      <c r="H112" s="11">
        <f t="shared" si="11"/>
        <v>0</v>
      </c>
      <c r="I112" s="11">
        <f>TRUNC(일위대가목록!G41,0)</f>
        <v>0</v>
      </c>
      <c r="J112" s="11">
        <f t="shared" si="12"/>
        <v>0</v>
      </c>
      <c r="K112" s="11">
        <f t="shared" si="13"/>
        <v>0</v>
      </c>
      <c r="L112" s="11">
        <f t="shared" si="14"/>
        <v>0</v>
      </c>
      <c r="M112" s="8"/>
      <c r="N112" s="2" t="s">
        <v>156</v>
      </c>
      <c r="O112" s="2" t="s">
        <v>52</v>
      </c>
      <c r="P112" s="2" t="s">
        <v>52</v>
      </c>
      <c r="Q112" s="2" t="s">
        <v>323</v>
      </c>
      <c r="R112" s="2" t="s">
        <v>64</v>
      </c>
      <c r="S112" s="2" t="s">
        <v>65</v>
      </c>
      <c r="T112" s="2" t="s">
        <v>65</v>
      </c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2" t="s">
        <v>52</v>
      </c>
      <c r="AS112" s="2" t="s">
        <v>52</v>
      </c>
      <c r="AT112" s="3"/>
      <c r="AU112" s="2" t="s">
        <v>345</v>
      </c>
      <c r="AV112" s="3">
        <v>238</v>
      </c>
    </row>
    <row r="113" spans="1:48" ht="30" customHeight="1">
      <c r="A113" s="8" t="s">
        <v>158</v>
      </c>
      <c r="B113" s="8" t="s">
        <v>159</v>
      </c>
      <c r="C113" s="8" t="s">
        <v>61</v>
      </c>
      <c r="D113" s="9">
        <v>19</v>
      </c>
      <c r="E113" s="11">
        <f>TRUNC(일위대가목록!E44,0)</f>
        <v>0</v>
      </c>
      <c r="F113" s="11">
        <f t="shared" si="10"/>
        <v>0</v>
      </c>
      <c r="G113" s="11">
        <f>TRUNC(일위대가목록!F44,0)</f>
        <v>0</v>
      </c>
      <c r="H113" s="11">
        <f t="shared" si="11"/>
        <v>0</v>
      </c>
      <c r="I113" s="11">
        <f>TRUNC(일위대가목록!G44,0)</f>
        <v>0</v>
      </c>
      <c r="J113" s="11">
        <f t="shared" si="12"/>
        <v>0</v>
      </c>
      <c r="K113" s="11">
        <f t="shared" si="13"/>
        <v>0</v>
      </c>
      <c r="L113" s="11">
        <f t="shared" si="14"/>
        <v>0</v>
      </c>
      <c r="M113" s="8"/>
      <c r="N113" s="2" t="s">
        <v>161</v>
      </c>
      <c r="O113" s="2" t="s">
        <v>52</v>
      </c>
      <c r="P113" s="2" t="s">
        <v>52</v>
      </c>
      <c r="Q113" s="2" t="s">
        <v>323</v>
      </c>
      <c r="R113" s="2" t="s">
        <v>64</v>
      </c>
      <c r="S113" s="2" t="s">
        <v>65</v>
      </c>
      <c r="T113" s="2" t="s">
        <v>65</v>
      </c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2" t="s">
        <v>52</v>
      </c>
      <c r="AS113" s="2" t="s">
        <v>52</v>
      </c>
      <c r="AT113" s="3"/>
      <c r="AU113" s="2" t="s">
        <v>346</v>
      </c>
      <c r="AV113" s="3">
        <v>239</v>
      </c>
    </row>
    <row r="114" spans="1:48" ht="30" customHeight="1">
      <c r="A114" s="8" t="s">
        <v>168</v>
      </c>
      <c r="B114" s="8" t="s">
        <v>347</v>
      </c>
      <c r="C114" s="8" t="s">
        <v>61</v>
      </c>
      <c r="D114" s="9">
        <v>1</v>
      </c>
      <c r="E114" s="11">
        <f>TRUNC(일위대가목록!E46,0)</f>
        <v>0</v>
      </c>
      <c r="F114" s="11">
        <f t="shared" si="10"/>
        <v>0</v>
      </c>
      <c r="G114" s="11">
        <f>TRUNC(일위대가목록!F46,0)</f>
        <v>0</v>
      </c>
      <c r="H114" s="11">
        <f t="shared" si="11"/>
        <v>0</v>
      </c>
      <c r="I114" s="11">
        <f>TRUNC(일위대가목록!G46,0)</f>
        <v>0</v>
      </c>
      <c r="J114" s="11">
        <f t="shared" si="12"/>
        <v>0</v>
      </c>
      <c r="K114" s="11">
        <f t="shared" si="13"/>
        <v>0</v>
      </c>
      <c r="L114" s="11">
        <f t="shared" si="14"/>
        <v>0</v>
      </c>
      <c r="M114" s="8"/>
      <c r="N114" s="2" t="s">
        <v>349</v>
      </c>
      <c r="O114" s="2" t="s">
        <v>52</v>
      </c>
      <c r="P114" s="2" t="s">
        <v>52</v>
      </c>
      <c r="Q114" s="2" t="s">
        <v>323</v>
      </c>
      <c r="R114" s="2" t="s">
        <v>64</v>
      </c>
      <c r="S114" s="2" t="s">
        <v>65</v>
      </c>
      <c r="T114" s="2" t="s">
        <v>65</v>
      </c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2" t="s">
        <v>52</v>
      </c>
      <c r="AS114" s="2" t="s">
        <v>52</v>
      </c>
      <c r="AT114" s="3"/>
      <c r="AU114" s="2" t="s">
        <v>350</v>
      </c>
      <c r="AV114" s="3">
        <v>240</v>
      </c>
    </row>
    <row r="115" spans="1:48" ht="30" customHeight="1">
      <c r="A115" s="8" t="s">
        <v>351</v>
      </c>
      <c r="B115" s="8" t="s">
        <v>352</v>
      </c>
      <c r="C115" s="8" t="s">
        <v>61</v>
      </c>
      <c r="D115" s="9">
        <v>12</v>
      </c>
      <c r="E115" s="11">
        <f>TRUNC(단가대비표!O62,0)</f>
        <v>0</v>
      </c>
      <c r="F115" s="11">
        <f t="shared" si="10"/>
        <v>0</v>
      </c>
      <c r="G115" s="11">
        <f>TRUNC(단가대비표!P62,0)</f>
        <v>0</v>
      </c>
      <c r="H115" s="11">
        <f t="shared" si="11"/>
        <v>0</v>
      </c>
      <c r="I115" s="11">
        <f>TRUNC(단가대비표!V62,0)</f>
        <v>0</v>
      </c>
      <c r="J115" s="11">
        <f t="shared" si="12"/>
        <v>0</v>
      </c>
      <c r="K115" s="11">
        <f t="shared" si="13"/>
        <v>0</v>
      </c>
      <c r="L115" s="11">
        <f t="shared" si="14"/>
        <v>0</v>
      </c>
      <c r="M115" s="8"/>
      <c r="N115" s="2" t="s">
        <v>353</v>
      </c>
      <c r="O115" s="2" t="s">
        <v>52</v>
      </c>
      <c r="P115" s="2" t="s">
        <v>52</v>
      </c>
      <c r="Q115" s="2" t="s">
        <v>323</v>
      </c>
      <c r="R115" s="2" t="s">
        <v>65</v>
      </c>
      <c r="S115" s="2" t="s">
        <v>65</v>
      </c>
      <c r="T115" s="2" t="s">
        <v>64</v>
      </c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2" t="s">
        <v>52</v>
      </c>
      <c r="AS115" s="2" t="s">
        <v>52</v>
      </c>
      <c r="AT115" s="3"/>
      <c r="AU115" s="2" t="s">
        <v>354</v>
      </c>
      <c r="AV115" s="3">
        <v>388</v>
      </c>
    </row>
    <row r="116" spans="1:48" ht="30" customHeight="1">
      <c r="A116" s="8" t="s">
        <v>351</v>
      </c>
      <c r="B116" s="8" t="s">
        <v>355</v>
      </c>
      <c r="C116" s="8" t="s">
        <v>61</v>
      </c>
      <c r="D116" s="9">
        <v>26</v>
      </c>
      <c r="E116" s="11">
        <f>TRUNC(단가대비표!O61,0)</f>
        <v>0</v>
      </c>
      <c r="F116" s="11">
        <f t="shared" si="10"/>
        <v>0</v>
      </c>
      <c r="G116" s="11">
        <f>TRUNC(단가대비표!P61,0)</f>
        <v>0</v>
      </c>
      <c r="H116" s="11">
        <f t="shared" si="11"/>
        <v>0</v>
      </c>
      <c r="I116" s="11">
        <f>TRUNC(단가대비표!V61,0)</f>
        <v>0</v>
      </c>
      <c r="J116" s="11">
        <f t="shared" si="12"/>
        <v>0</v>
      </c>
      <c r="K116" s="11">
        <f t="shared" si="13"/>
        <v>0</v>
      </c>
      <c r="L116" s="11">
        <f t="shared" si="14"/>
        <v>0</v>
      </c>
      <c r="M116" s="8"/>
      <c r="N116" s="2" t="s">
        <v>356</v>
      </c>
      <c r="O116" s="2" t="s">
        <v>52</v>
      </c>
      <c r="P116" s="2" t="s">
        <v>52</v>
      </c>
      <c r="Q116" s="2" t="s">
        <v>323</v>
      </c>
      <c r="R116" s="2" t="s">
        <v>65</v>
      </c>
      <c r="S116" s="2" t="s">
        <v>65</v>
      </c>
      <c r="T116" s="2" t="s">
        <v>64</v>
      </c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2" t="s">
        <v>52</v>
      </c>
      <c r="AS116" s="2" t="s">
        <v>52</v>
      </c>
      <c r="AT116" s="3"/>
      <c r="AU116" s="2" t="s">
        <v>357</v>
      </c>
      <c r="AV116" s="3">
        <v>241</v>
      </c>
    </row>
    <row r="117" spans="1:48" ht="30" customHeight="1">
      <c r="A117" s="8" t="s">
        <v>178</v>
      </c>
      <c r="B117" s="8" t="s">
        <v>179</v>
      </c>
      <c r="C117" s="8" t="s">
        <v>61</v>
      </c>
      <c r="D117" s="9">
        <v>2</v>
      </c>
      <c r="E117" s="11">
        <f>TRUNC(단가대비표!O65,0)</f>
        <v>0</v>
      </c>
      <c r="F117" s="11">
        <f t="shared" si="10"/>
        <v>0</v>
      </c>
      <c r="G117" s="11">
        <f>TRUNC(단가대비표!P65,0)</f>
        <v>0</v>
      </c>
      <c r="H117" s="11">
        <f t="shared" si="11"/>
        <v>0</v>
      </c>
      <c r="I117" s="11">
        <f>TRUNC(단가대비표!V65,0)</f>
        <v>0</v>
      </c>
      <c r="J117" s="11">
        <f t="shared" si="12"/>
        <v>0</v>
      </c>
      <c r="K117" s="11">
        <f t="shared" si="13"/>
        <v>0</v>
      </c>
      <c r="L117" s="11">
        <f t="shared" si="14"/>
        <v>0</v>
      </c>
      <c r="M117" s="8"/>
      <c r="N117" s="2" t="s">
        <v>180</v>
      </c>
      <c r="O117" s="2" t="s">
        <v>52</v>
      </c>
      <c r="P117" s="2" t="s">
        <v>52</v>
      </c>
      <c r="Q117" s="2" t="s">
        <v>323</v>
      </c>
      <c r="R117" s="2" t="s">
        <v>65</v>
      </c>
      <c r="S117" s="2" t="s">
        <v>65</v>
      </c>
      <c r="T117" s="2" t="s">
        <v>64</v>
      </c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2" t="s">
        <v>52</v>
      </c>
      <c r="AS117" s="2" t="s">
        <v>52</v>
      </c>
      <c r="AT117" s="3"/>
      <c r="AU117" s="2" t="s">
        <v>358</v>
      </c>
      <c r="AV117" s="3">
        <v>242</v>
      </c>
    </row>
    <row r="118" spans="1:48" ht="30" customHeight="1">
      <c r="A118" s="8" t="s">
        <v>185</v>
      </c>
      <c r="B118" s="8" t="s">
        <v>186</v>
      </c>
      <c r="C118" s="8" t="s">
        <v>61</v>
      </c>
      <c r="D118" s="9">
        <v>3</v>
      </c>
      <c r="E118" s="11">
        <f>TRUNC(단가대비표!O73,0)</f>
        <v>0</v>
      </c>
      <c r="F118" s="11">
        <f t="shared" si="10"/>
        <v>0</v>
      </c>
      <c r="G118" s="11">
        <f>TRUNC(단가대비표!P73,0)</f>
        <v>0</v>
      </c>
      <c r="H118" s="11">
        <f t="shared" si="11"/>
        <v>0</v>
      </c>
      <c r="I118" s="11">
        <f>TRUNC(단가대비표!V73,0)</f>
        <v>0</v>
      </c>
      <c r="J118" s="11">
        <f t="shared" si="12"/>
        <v>0</v>
      </c>
      <c r="K118" s="11">
        <f t="shared" si="13"/>
        <v>0</v>
      </c>
      <c r="L118" s="11">
        <f t="shared" si="14"/>
        <v>0</v>
      </c>
      <c r="M118" s="8"/>
      <c r="N118" s="2" t="s">
        <v>187</v>
      </c>
      <c r="O118" s="2" t="s">
        <v>52</v>
      </c>
      <c r="P118" s="2" t="s">
        <v>52</v>
      </c>
      <c r="Q118" s="2" t="s">
        <v>323</v>
      </c>
      <c r="R118" s="2" t="s">
        <v>65</v>
      </c>
      <c r="S118" s="2" t="s">
        <v>65</v>
      </c>
      <c r="T118" s="2" t="s">
        <v>64</v>
      </c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2" t="s">
        <v>52</v>
      </c>
      <c r="AS118" s="2" t="s">
        <v>52</v>
      </c>
      <c r="AT118" s="3"/>
      <c r="AU118" s="2" t="s">
        <v>359</v>
      </c>
      <c r="AV118" s="3">
        <v>243</v>
      </c>
    </row>
    <row r="119" spans="1:48" ht="30" customHeight="1">
      <c r="A119" s="8" t="s">
        <v>192</v>
      </c>
      <c r="B119" s="8" t="s">
        <v>193</v>
      </c>
      <c r="C119" s="8" t="s">
        <v>61</v>
      </c>
      <c r="D119" s="9">
        <v>20</v>
      </c>
      <c r="E119" s="11">
        <f>TRUNC(단가대비표!O75,0)</f>
        <v>0</v>
      </c>
      <c r="F119" s="11">
        <f t="shared" si="10"/>
        <v>0</v>
      </c>
      <c r="G119" s="11">
        <f>TRUNC(단가대비표!P75,0)</f>
        <v>0</v>
      </c>
      <c r="H119" s="11">
        <f t="shared" si="11"/>
        <v>0</v>
      </c>
      <c r="I119" s="11">
        <f>TRUNC(단가대비표!V75,0)</f>
        <v>0</v>
      </c>
      <c r="J119" s="11">
        <f t="shared" si="12"/>
        <v>0</v>
      </c>
      <c r="K119" s="11">
        <f t="shared" si="13"/>
        <v>0</v>
      </c>
      <c r="L119" s="11">
        <f t="shared" si="14"/>
        <v>0</v>
      </c>
      <c r="M119" s="8"/>
      <c r="N119" s="2" t="s">
        <v>194</v>
      </c>
      <c r="O119" s="2" t="s">
        <v>52</v>
      </c>
      <c r="P119" s="2" t="s">
        <v>52</v>
      </c>
      <c r="Q119" s="2" t="s">
        <v>323</v>
      </c>
      <c r="R119" s="2" t="s">
        <v>65</v>
      </c>
      <c r="S119" s="2" t="s">
        <v>65</v>
      </c>
      <c r="T119" s="2" t="s">
        <v>64</v>
      </c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2" t="s">
        <v>52</v>
      </c>
      <c r="AS119" s="2" t="s">
        <v>52</v>
      </c>
      <c r="AT119" s="3"/>
      <c r="AU119" s="2" t="s">
        <v>360</v>
      </c>
      <c r="AV119" s="3">
        <v>699</v>
      </c>
    </row>
    <row r="120" spans="1:48" ht="30" customHeight="1">
      <c r="A120" s="8" t="s">
        <v>192</v>
      </c>
      <c r="B120" s="8" t="s">
        <v>196</v>
      </c>
      <c r="C120" s="8" t="s">
        <v>61</v>
      </c>
      <c r="D120" s="9">
        <v>2</v>
      </c>
      <c r="E120" s="11">
        <f>TRUNC(단가대비표!O76,0)</f>
        <v>0</v>
      </c>
      <c r="F120" s="11">
        <f t="shared" si="10"/>
        <v>0</v>
      </c>
      <c r="G120" s="11">
        <f>TRUNC(단가대비표!P76,0)</f>
        <v>0</v>
      </c>
      <c r="H120" s="11">
        <f t="shared" si="11"/>
        <v>0</v>
      </c>
      <c r="I120" s="11">
        <f>TRUNC(단가대비표!V76,0)</f>
        <v>0</v>
      </c>
      <c r="J120" s="11">
        <f t="shared" si="12"/>
        <v>0</v>
      </c>
      <c r="K120" s="11">
        <f t="shared" si="13"/>
        <v>0</v>
      </c>
      <c r="L120" s="11">
        <f t="shared" si="14"/>
        <v>0</v>
      </c>
      <c r="M120" s="8"/>
      <c r="N120" s="2" t="s">
        <v>197</v>
      </c>
      <c r="O120" s="2" t="s">
        <v>52</v>
      </c>
      <c r="P120" s="2" t="s">
        <v>52</v>
      </c>
      <c r="Q120" s="2" t="s">
        <v>323</v>
      </c>
      <c r="R120" s="2" t="s">
        <v>65</v>
      </c>
      <c r="S120" s="2" t="s">
        <v>65</v>
      </c>
      <c r="T120" s="2" t="s">
        <v>64</v>
      </c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2" t="s">
        <v>52</v>
      </c>
      <c r="AS120" s="2" t="s">
        <v>52</v>
      </c>
      <c r="AT120" s="3"/>
      <c r="AU120" s="2" t="s">
        <v>361</v>
      </c>
      <c r="AV120" s="3">
        <v>700</v>
      </c>
    </row>
    <row r="121" spans="1:48" ht="30" customHeight="1">
      <c r="A121" s="8" t="s">
        <v>192</v>
      </c>
      <c r="B121" s="8" t="s">
        <v>199</v>
      </c>
      <c r="C121" s="8" t="s">
        <v>61</v>
      </c>
      <c r="D121" s="9">
        <v>3</v>
      </c>
      <c r="E121" s="11">
        <f>TRUNC(단가대비표!O77,0)</f>
        <v>0</v>
      </c>
      <c r="F121" s="11">
        <f t="shared" si="10"/>
        <v>0</v>
      </c>
      <c r="G121" s="11">
        <f>TRUNC(단가대비표!P77,0)</f>
        <v>0</v>
      </c>
      <c r="H121" s="11">
        <f t="shared" si="11"/>
        <v>0</v>
      </c>
      <c r="I121" s="11">
        <f>TRUNC(단가대비표!V77,0)</f>
        <v>0</v>
      </c>
      <c r="J121" s="11">
        <f t="shared" si="12"/>
        <v>0</v>
      </c>
      <c r="K121" s="11">
        <f t="shared" si="13"/>
        <v>0</v>
      </c>
      <c r="L121" s="11">
        <f t="shared" si="14"/>
        <v>0</v>
      </c>
      <c r="M121" s="8"/>
      <c r="N121" s="2" t="s">
        <v>200</v>
      </c>
      <c r="O121" s="2" t="s">
        <v>52</v>
      </c>
      <c r="P121" s="2" t="s">
        <v>52</v>
      </c>
      <c r="Q121" s="2" t="s">
        <v>323</v>
      </c>
      <c r="R121" s="2" t="s">
        <v>65</v>
      </c>
      <c r="S121" s="2" t="s">
        <v>65</v>
      </c>
      <c r="T121" s="2" t="s">
        <v>64</v>
      </c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2" t="s">
        <v>52</v>
      </c>
      <c r="AS121" s="2" t="s">
        <v>52</v>
      </c>
      <c r="AT121" s="3"/>
      <c r="AU121" s="2" t="s">
        <v>362</v>
      </c>
      <c r="AV121" s="3">
        <v>701</v>
      </c>
    </row>
    <row r="122" spans="1:48" ht="30" customHeight="1">
      <c r="A122" s="8" t="s">
        <v>205</v>
      </c>
      <c r="B122" s="8" t="s">
        <v>206</v>
      </c>
      <c r="C122" s="8" t="s">
        <v>61</v>
      </c>
      <c r="D122" s="9">
        <v>32</v>
      </c>
      <c r="E122" s="11">
        <f>TRUNC(단가대비표!O79,0)</f>
        <v>0</v>
      </c>
      <c r="F122" s="11">
        <f t="shared" si="10"/>
        <v>0</v>
      </c>
      <c r="G122" s="11">
        <f>TRUNC(단가대비표!P79,0)</f>
        <v>0</v>
      </c>
      <c r="H122" s="11">
        <f t="shared" si="11"/>
        <v>0</v>
      </c>
      <c r="I122" s="11">
        <f>TRUNC(단가대비표!V79,0)</f>
        <v>0</v>
      </c>
      <c r="J122" s="11">
        <f t="shared" si="12"/>
        <v>0</v>
      </c>
      <c r="K122" s="11">
        <f t="shared" si="13"/>
        <v>0</v>
      </c>
      <c r="L122" s="11">
        <f t="shared" si="14"/>
        <v>0</v>
      </c>
      <c r="M122" s="8"/>
      <c r="N122" s="2" t="s">
        <v>207</v>
      </c>
      <c r="O122" s="2" t="s">
        <v>52</v>
      </c>
      <c r="P122" s="2" t="s">
        <v>52</v>
      </c>
      <c r="Q122" s="2" t="s">
        <v>323</v>
      </c>
      <c r="R122" s="2" t="s">
        <v>65</v>
      </c>
      <c r="S122" s="2" t="s">
        <v>65</v>
      </c>
      <c r="T122" s="2" t="s">
        <v>64</v>
      </c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2" t="s">
        <v>52</v>
      </c>
      <c r="AS122" s="2" t="s">
        <v>52</v>
      </c>
      <c r="AT122" s="3"/>
      <c r="AU122" s="2" t="s">
        <v>363</v>
      </c>
      <c r="AV122" s="3">
        <v>702</v>
      </c>
    </row>
    <row r="123" spans="1:48" ht="30" customHeight="1">
      <c r="A123" s="8" t="s">
        <v>205</v>
      </c>
      <c r="B123" s="8" t="s">
        <v>209</v>
      </c>
      <c r="C123" s="8" t="s">
        <v>61</v>
      </c>
      <c r="D123" s="9">
        <v>4</v>
      </c>
      <c r="E123" s="11">
        <f>TRUNC(단가대비표!O80,0)</f>
        <v>0</v>
      </c>
      <c r="F123" s="11">
        <f t="shared" si="10"/>
        <v>0</v>
      </c>
      <c r="G123" s="11">
        <f>TRUNC(단가대비표!P80,0)</f>
        <v>0</v>
      </c>
      <c r="H123" s="11">
        <f t="shared" si="11"/>
        <v>0</v>
      </c>
      <c r="I123" s="11">
        <f>TRUNC(단가대비표!V80,0)</f>
        <v>0</v>
      </c>
      <c r="J123" s="11">
        <f t="shared" si="12"/>
        <v>0</v>
      </c>
      <c r="K123" s="11">
        <f t="shared" si="13"/>
        <v>0</v>
      </c>
      <c r="L123" s="11">
        <f t="shared" si="14"/>
        <v>0</v>
      </c>
      <c r="M123" s="8"/>
      <c r="N123" s="2" t="s">
        <v>210</v>
      </c>
      <c r="O123" s="2" t="s">
        <v>52</v>
      </c>
      <c r="P123" s="2" t="s">
        <v>52</v>
      </c>
      <c r="Q123" s="2" t="s">
        <v>323</v>
      </c>
      <c r="R123" s="2" t="s">
        <v>65</v>
      </c>
      <c r="S123" s="2" t="s">
        <v>65</v>
      </c>
      <c r="T123" s="2" t="s">
        <v>64</v>
      </c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2" t="s">
        <v>52</v>
      </c>
      <c r="AS123" s="2" t="s">
        <v>52</v>
      </c>
      <c r="AT123" s="3"/>
      <c r="AU123" s="2" t="s">
        <v>364</v>
      </c>
      <c r="AV123" s="3">
        <v>703</v>
      </c>
    </row>
    <row r="124" spans="1:48" ht="30" customHeight="1">
      <c r="A124" s="8" t="s">
        <v>205</v>
      </c>
      <c r="B124" s="8" t="s">
        <v>212</v>
      </c>
      <c r="C124" s="8" t="s">
        <v>61</v>
      </c>
      <c r="D124" s="9">
        <v>2</v>
      </c>
      <c r="E124" s="11">
        <f>TRUNC(단가대비표!O81,0)</f>
        <v>0</v>
      </c>
      <c r="F124" s="11">
        <f t="shared" si="10"/>
        <v>0</v>
      </c>
      <c r="G124" s="11">
        <f>TRUNC(단가대비표!P81,0)</f>
        <v>0</v>
      </c>
      <c r="H124" s="11">
        <f t="shared" si="11"/>
        <v>0</v>
      </c>
      <c r="I124" s="11">
        <f>TRUNC(단가대비표!V81,0)</f>
        <v>0</v>
      </c>
      <c r="J124" s="11">
        <f t="shared" si="12"/>
        <v>0</v>
      </c>
      <c r="K124" s="11">
        <f t="shared" si="13"/>
        <v>0</v>
      </c>
      <c r="L124" s="11">
        <f t="shared" si="14"/>
        <v>0</v>
      </c>
      <c r="M124" s="8"/>
      <c r="N124" s="2" t="s">
        <v>213</v>
      </c>
      <c r="O124" s="2" t="s">
        <v>52</v>
      </c>
      <c r="P124" s="2" t="s">
        <v>52</v>
      </c>
      <c r="Q124" s="2" t="s">
        <v>323</v>
      </c>
      <c r="R124" s="2" t="s">
        <v>65</v>
      </c>
      <c r="S124" s="2" t="s">
        <v>65</v>
      </c>
      <c r="T124" s="2" t="s">
        <v>64</v>
      </c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2" t="s">
        <v>52</v>
      </c>
      <c r="AS124" s="2" t="s">
        <v>52</v>
      </c>
      <c r="AT124" s="3"/>
      <c r="AU124" s="2" t="s">
        <v>365</v>
      </c>
      <c r="AV124" s="3">
        <v>704</v>
      </c>
    </row>
    <row r="125" spans="1:48" ht="30" customHeight="1">
      <c r="A125" s="8" t="s">
        <v>366</v>
      </c>
      <c r="B125" s="8" t="s">
        <v>52</v>
      </c>
      <c r="C125" s="8" t="s">
        <v>367</v>
      </c>
      <c r="D125" s="9">
        <v>13</v>
      </c>
      <c r="E125" s="11">
        <f>TRUNC(단가대비표!O192,0)</f>
        <v>0</v>
      </c>
      <c r="F125" s="11">
        <f t="shared" si="10"/>
        <v>0</v>
      </c>
      <c r="G125" s="11">
        <f>TRUNC(단가대비표!P192,0)</f>
        <v>0</v>
      </c>
      <c r="H125" s="11">
        <f t="shared" si="11"/>
        <v>0</v>
      </c>
      <c r="I125" s="11">
        <f>TRUNC(단가대비표!V192,0)</f>
        <v>0</v>
      </c>
      <c r="J125" s="11">
        <f t="shared" si="12"/>
        <v>0</v>
      </c>
      <c r="K125" s="11">
        <f t="shared" si="13"/>
        <v>0</v>
      </c>
      <c r="L125" s="11">
        <f t="shared" si="14"/>
        <v>0</v>
      </c>
      <c r="M125" s="8"/>
      <c r="N125" s="2" t="s">
        <v>368</v>
      </c>
      <c r="O125" s="2" t="s">
        <v>52</v>
      </c>
      <c r="P125" s="2" t="s">
        <v>52</v>
      </c>
      <c r="Q125" s="2" t="s">
        <v>323</v>
      </c>
      <c r="R125" s="2" t="s">
        <v>65</v>
      </c>
      <c r="S125" s="2" t="s">
        <v>65</v>
      </c>
      <c r="T125" s="2" t="s">
        <v>64</v>
      </c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2" t="s">
        <v>52</v>
      </c>
      <c r="AS125" s="2" t="s">
        <v>52</v>
      </c>
      <c r="AT125" s="3"/>
      <c r="AU125" s="2" t="s">
        <v>369</v>
      </c>
      <c r="AV125" s="3">
        <v>433</v>
      </c>
    </row>
    <row r="126" spans="1:48" ht="30" customHeight="1">
      <c r="A126" s="8" t="s">
        <v>370</v>
      </c>
      <c r="B126" s="8" t="s">
        <v>52</v>
      </c>
      <c r="C126" s="8" t="s">
        <v>367</v>
      </c>
      <c r="D126" s="9">
        <v>6</v>
      </c>
      <c r="E126" s="11">
        <f>TRUNC(단가대비표!O193,0)</f>
        <v>0</v>
      </c>
      <c r="F126" s="11">
        <f t="shared" si="10"/>
        <v>0</v>
      </c>
      <c r="G126" s="11">
        <f>TRUNC(단가대비표!P193,0)</f>
        <v>0</v>
      </c>
      <c r="H126" s="11">
        <f t="shared" si="11"/>
        <v>0</v>
      </c>
      <c r="I126" s="11">
        <f>TRUNC(단가대비표!V193,0)</f>
        <v>0</v>
      </c>
      <c r="J126" s="11">
        <f t="shared" si="12"/>
        <v>0</v>
      </c>
      <c r="K126" s="11">
        <f t="shared" si="13"/>
        <v>0</v>
      </c>
      <c r="L126" s="11">
        <f t="shared" si="14"/>
        <v>0</v>
      </c>
      <c r="M126" s="8"/>
      <c r="N126" s="2" t="s">
        <v>371</v>
      </c>
      <c r="O126" s="2" t="s">
        <v>52</v>
      </c>
      <c r="P126" s="2" t="s">
        <v>52</v>
      </c>
      <c r="Q126" s="2" t="s">
        <v>323</v>
      </c>
      <c r="R126" s="2" t="s">
        <v>65</v>
      </c>
      <c r="S126" s="2" t="s">
        <v>65</v>
      </c>
      <c r="T126" s="2" t="s">
        <v>64</v>
      </c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2" t="s">
        <v>52</v>
      </c>
      <c r="AS126" s="2" t="s">
        <v>52</v>
      </c>
      <c r="AT126" s="3"/>
      <c r="AU126" s="2" t="s">
        <v>372</v>
      </c>
      <c r="AV126" s="3">
        <v>434</v>
      </c>
    </row>
    <row r="127" spans="1:48" ht="30" customHeight="1">
      <c r="A127" s="8" t="s">
        <v>373</v>
      </c>
      <c r="B127" s="8" t="s">
        <v>52</v>
      </c>
      <c r="C127" s="8" t="s">
        <v>367</v>
      </c>
      <c r="D127" s="9">
        <v>2</v>
      </c>
      <c r="E127" s="11">
        <f>TRUNC(단가대비표!O194,0)</f>
        <v>0</v>
      </c>
      <c r="F127" s="11">
        <f t="shared" si="10"/>
        <v>0</v>
      </c>
      <c r="G127" s="11">
        <f>TRUNC(단가대비표!P194,0)</f>
        <v>0</v>
      </c>
      <c r="H127" s="11">
        <f t="shared" si="11"/>
        <v>0</v>
      </c>
      <c r="I127" s="11">
        <f>TRUNC(단가대비표!V194,0)</f>
        <v>0</v>
      </c>
      <c r="J127" s="11">
        <f t="shared" si="12"/>
        <v>0</v>
      </c>
      <c r="K127" s="11">
        <f t="shared" si="13"/>
        <v>0</v>
      </c>
      <c r="L127" s="11">
        <f t="shared" si="14"/>
        <v>0</v>
      </c>
      <c r="M127" s="8"/>
      <c r="N127" s="2" t="s">
        <v>374</v>
      </c>
      <c r="O127" s="2" t="s">
        <v>52</v>
      </c>
      <c r="P127" s="2" t="s">
        <v>52</v>
      </c>
      <c r="Q127" s="2" t="s">
        <v>323</v>
      </c>
      <c r="R127" s="2" t="s">
        <v>65</v>
      </c>
      <c r="S127" s="2" t="s">
        <v>65</v>
      </c>
      <c r="T127" s="2" t="s">
        <v>64</v>
      </c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2" t="s">
        <v>52</v>
      </c>
      <c r="AS127" s="2" t="s">
        <v>52</v>
      </c>
      <c r="AT127" s="3"/>
      <c r="AU127" s="2" t="s">
        <v>375</v>
      </c>
      <c r="AV127" s="3">
        <v>435</v>
      </c>
    </row>
    <row r="128" spans="1:48" ht="30" customHeight="1">
      <c r="A128" s="8" t="s">
        <v>376</v>
      </c>
      <c r="B128" s="8" t="s">
        <v>52</v>
      </c>
      <c r="C128" s="8" t="s">
        <v>377</v>
      </c>
      <c r="D128" s="9">
        <v>1</v>
      </c>
      <c r="E128" s="11">
        <f>TRUNC(단가대비표!O195,0)</f>
        <v>0</v>
      </c>
      <c r="F128" s="11">
        <f t="shared" si="10"/>
        <v>0</v>
      </c>
      <c r="G128" s="11">
        <f>TRUNC(단가대비표!P195,0)</f>
        <v>0</v>
      </c>
      <c r="H128" s="11">
        <f t="shared" si="11"/>
        <v>0</v>
      </c>
      <c r="I128" s="11">
        <f>TRUNC(단가대비표!V195,0)</f>
        <v>0</v>
      </c>
      <c r="J128" s="11">
        <f t="shared" si="12"/>
        <v>0</v>
      </c>
      <c r="K128" s="11">
        <f t="shared" si="13"/>
        <v>0</v>
      </c>
      <c r="L128" s="11">
        <f t="shared" si="14"/>
        <v>0</v>
      </c>
      <c r="M128" s="8"/>
      <c r="N128" s="2" t="s">
        <v>378</v>
      </c>
      <c r="O128" s="2" t="s">
        <v>52</v>
      </c>
      <c r="P128" s="2" t="s">
        <v>52</v>
      </c>
      <c r="Q128" s="2" t="s">
        <v>323</v>
      </c>
      <c r="R128" s="2" t="s">
        <v>65</v>
      </c>
      <c r="S128" s="2" t="s">
        <v>65</v>
      </c>
      <c r="T128" s="2" t="s">
        <v>64</v>
      </c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2" t="s">
        <v>52</v>
      </c>
      <c r="AS128" s="2" t="s">
        <v>52</v>
      </c>
      <c r="AT128" s="3"/>
      <c r="AU128" s="2" t="s">
        <v>379</v>
      </c>
      <c r="AV128" s="3">
        <v>437</v>
      </c>
    </row>
    <row r="129" spans="1:13" ht="30" customHeight="1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</row>
    <row r="130" spans="1:13" ht="30" customHeight="1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</row>
    <row r="131" spans="1:13" ht="30" customHeight="1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</row>
    <row r="132" spans="1:13" ht="30" customHeight="1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</row>
    <row r="133" spans="1:13" ht="30" customHeight="1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</row>
    <row r="134" spans="1:13" ht="30" customHeight="1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</row>
    <row r="135" spans="1:13" ht="30" customHeight="1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</row>
    <row r="136" spans="1:13" ht="30" customHeight="1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</row>
    <row r="137" spans="1:13" ht="30" customHeight="1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</row>
    <row r="138" spans="1:13" ht="30" customHeight="1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</row>
    <row r="139" spans="1:13" ht="30" customHeight="1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</row>
    <row r="140" spans="1:13" ht="30" customHeight="1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</row>
    <row r="141" spans="1:13" ht="30" customHeight="1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</row>
    <row r="142" spans="1:13" ht="30" customHeight="1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</row>
    <row r="143" spans="1:13" ht="30" customHeight="1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</row>
    <row r="144" spans="1:13" ht="30" customHeight="1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</row>
    <row r="145" spans="1:48" ht="30" customHeight="1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</row>
    <row r="146" spans="1:48" ht="30" customHeight="1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</row>
    <row r="147" spans="1:48" ht="30" customHeight="1">
      <c r="A147" s="8" t="s">
        <v>247</v>
      </c>
      <c r="B147" s="9"/>
      <c r="C147" s="9"/>
      <c r="D147" s="9"/>
      <c r="E147" s="9"/>
      <c r="F147" s="11">
        <f>SUM(F101:F146)</f>
        <v>0</v>
      </c>
      <c r="G147" s="9"/>
      <c r="H147" s="11">
        <f>SUM(H101:H146)</f>
        <v>0</v>
      </c>
      <c r="I147" s="9"/>
      <c r="J147" s="11">
        <f>SUM(J101:J146)</f>
        <v>0</v>
      </c>
      <c r="K147" s="9"/>
      <c r="L147" s="11">
        <f>SUM(L101:L146)</f>
        <v>0</v>
      </c>
      <c r="M147" s="9"/>
      <c r="N147" t="s">
        <v>248</v>
      </c>
    </row>
    <row r="148" spans="1:48" ht="30" customHeight="1">
      <c r="A148" s="8" t="s">
        <v>380</v>
      </c>
      <c r="B148" s="9" t="s">
        <v>58</v>
      </c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3"/>
      <c r="O148" s="3"/>
      <c r="P148" s="3"/>
      <c r="Q148" s="2" t="s">
        <v>381</v>
      </c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</row>
    <row r="149" spans="1:48" ht="30" customHeight="1">
      <c r="A149" s="8" t="s">
        <v>73</v>
      </c>
      <c r="B149" s="8" t="s">
        <v>74</v>
      </c>
      <c r="C149" s="8" t="s">
        <v>69</v>
      </c>
      <c r="D149" s="9">
        <v>504</v>
      </c>
      <c r="E149" s="11">
        <f>TRUNC(일위대가목록!E10,0)</f>
        <v>0</v>
      </c>
      <c r="F149" s="11">
        <f t="shared" ref="F149:F168" si="15">TRUNC(E149*D149, 0)</f>
        <v>0</v>
      </c>
      <c r="G149" s="11">
        <f>TRUNC(일위대가목록!F10,0)</f>
        <v>0</v>
      </c>
      <c r="H149" s="11">
        <f t="shared" ref="H149:H168" si="16">TRUNC(G149*D149, 0)</f>
        <v>0</v>
      </c>
      <c r="I149" s="11">
        <f>TRUNC(일위대가목록!G10,0)</f>
        <v>0</v>
      </c>
      <c r="J149" s="11">
        <f t="shared" ref="J149:J168" si="17">TRUNC(I149*D149, 0)</f>
        <v>0</v>
      </c>
      <c r="K149" s="11">
        <f t="shared" ref="K149:K168" si="18">TRUNC(E149+G149+I149, 0)</f>
        <v>0</v>
      </c>
      <c r="L149" s="11">
        <f t="shared" ref="L149:L168" si="19">TRUNC(F149+H149+J149, 0)</f>
        <v>0</v>
      </c>
      <c r="M149" s="8"/>
      <c r="N149" s="2" t="s">
        <v>76</v>
      </c>
      <c r="O149" s="2" t="s">
        <v>52</v>
      </c>
      <c r="P149" s="2" t="s">
        <v>52</v>
      </c>
      <c r="Q149" s="2" t="s">
        <v>381</v>
      </c>
      <c r="R149" s="2" t="s">
        <v>64</v>
      </c>
      <c r="S149" s="2" t="s">
        <v>65</v>
      </c>
      <c r="T149" s="2" t="s">
        <v>65</v>
      </c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2" t="s">
        <v>52</v>
      </c>
      <c r="AS149" s="2" t="s">
        <v>52</v>
      </c>
      <c r="AT149" s="3"/>
      <c r="AU149" s="2" t="s">
        <v>382</v>
      </c>
      <c r="AV149" s="3">
        <v>247</v>
      </c>
    </row>
    <row r="150" spans="1:48" ht="30" customHeight="1">
      <c r="A150" s="8" t="s">
        <v>383</v>
      </c>
      <c r="B150" s="8" t="s">
        <v>384</v>
      </c>
      <c r="C150" s="8" t="s">
        <v>135</v>
      </c>
      <c r="D150" s="9">
        <v>2267.5</v>
      </c>
      <c r="E150" s="11">
        <f>TRUNC(일위대가목록!E13,0)</f>
        <v>0</v>
      </c>
      <c r="F150" s="11">
        <f t="shared" si="15"/>
        <v>0</v>
      </c>
      <c r="G150" s="11">
        <f>TRUNC(일위대가목록!F13,0)</f>
        <v>0</v>
      </c>
      <c r="H150" s="11">
        <f t="shared" si="16"/>
        <v>0</v>
      </c>
      <c r="I150" s="11">
        <f>TRUNC(일위대가목록!G13,0)</f>
        <v>0</v>
      </c>
      <c r="J150" s="11">
        <f t="shared" si="17"/>
        <v>0</v>
      </c>
      <c r="K150" s="11">
        <f t="shared" si="18"/>
        <v>0</v>
      </c>
      <c r="L150" s="11">
        <f t="shared" si="19"/>
        <v>0</v>
      </c>
      <c r="M150" s="8"/>
      <c r="N150" s="2" t="s">
        <v>386</v>
      </c>
      <c r="O150" s="2" t="s">
        <v>52</v>
      </c>
      <c r="P150" s="2" t="s">
        <v>52</v>
      </c>
      <c r="Q150" s="2" t="s">
        <v>381</v>
      </c>
      <c r="R150" s="2" t="s">
        <v>64</v>
      </c>
      <c r="S150" s="2" t="s">
        <v>65</v>
      </c>
      <c r="T150" s="2" t="s">
        <v>65</v>
      </c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2" t="s">
        <v>52</v>
      </c>
      <c r="AS150" s="2" t="s">
        <v>52</v>
      </c>
      <c r="AT150" s="3"/>
      <c r="AU150" s="2" t="s">
        <v>387</v>
      </c>
      <c r="AV150" s="3">
        <v>248</v>
      </c>
    </row>
    <row r="151" spans="1:48" ht="30" customHeight="1">
      <c r="A151" s="8" t="s">
        <v>388</v>
      </c>
      <c r="B151" s="8" t="s">
        <v>389</v>
      </c>
      <c r="C151" s="8" t="s">
        <v>135</v>
      </c>
      <c r="D151" s="9">
        <v>17</v>
      </c>
      <c r="E151" s="11">
        <f>TRUNC(일위대가목록!E14,0)</f>
        <v>0</v>
      </c>
      <c r="F151" s="11">
        <f t="shared" si="15"/>
        <v>0</v>
      </c>
      <c r="G151" s="11">
        <f>TRUNC(일위대가목록!F14,0)</f>
        <v>0</v>
      </c>
      <c r="H151" s="11">
        <f t="shared" si="16"/>
        <v>0</v>
      </c>
      <c r="I151" s="11">
        <f>TRUNC(일위대가목록!G14,0)</f>
        <v>0</v>
      </c>
      <c r="J151" s="11">
        <f t="shared" si="17"/>
        <v>0</v>
      </c>
      <c r="K151" s="11">
        <f t="shared" si="18"/>
        <v>0</v>
      </c>
      <c r="L151" s="11">
        <f t="shared" si="19"/>
        <v>0</v>
      </c>
      <c r="M151" s="8"/>
      <c r="N151" s="2" t="s">
        <v>391</v>
      </c>
      <c r="O151" s="2" t="s">
        <v>52</v>
      </c>
      <c r="P151" s="2" t="s">
        <v>52</v>
      </c>
      <c r="Q151" s="2" t="s">
        <v>381</v>
      </c>
      <c r="R151" s="2" t="s">
        <v>64</v>
      </c>
      <c r="S151" s="2" t="s">
        <v>65</v>
      </c>
      <c r="T151" s="2" t="s">
        <v>65</v>
      </c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2" t="s">
        <v>52</v>
      </c>
      <c r="AS151" s="2" t="s">
        <v>52</v>
      </c>
      <c r="AT151" s="3"/>
      <c r="AU151" s="2" t="s">
        <v>392</v>
      </c>
      <c r="AV151" s="3">
        <v>249</v>
      </c>
    </row>
    <row r="152" spans="1:48" ht="30" customHeight="1">
      <c r="A152" s="8" t="s">
        <v>87</v>
      </c>
      <c r="B152" s="8" t="s">
        <v>88</v>
      </c>
      <c r="C152" s="8" t="s">
        <v>69</v>
      </c>
      <c r="D152" s="9">
        <v>3</v>
      </c>
      <c r="E152" s="11">
        <f>TRUNC(일위대가목록!E17,0)</f>
        <v>0</v>
      </c>
      <c r="F152" s="11">
        <f t="shared" si="15"/>
        <v>0</v>
      </c>
      <c r="G152" s="11">
        <f>TRUNC(일위대가목록!F17,0)</f>
        <v>0</v>
      </c>
      <c r="H152" s="11">
        <f t="shared" si="16"/>
        <v>0</v>
      </c>
      <c r="I152" s="11">
        <f>TRUNC(일위대가목록!G17,0)</f>
        <v>0</v>
      </c>
      <c r="J152" s="11">
        <f t="shared" si="17"/>
        <v>0</v>
      </c>
      <c r="K152" s="11">
        <f t="shared" si="18"/>
        <v>0</v>
      </c>
      <c r="L152" s="11">
        <f t="shared" si="19"/>
        <v>0</v>
      </c>
      <c r="M152" s="8"/>
      <c r="N152" s="2" t="s">
        <v>90</v>
      </c>
      <c r="O152" s="2" t="s">
        <v>52</v>
      </c>
      <c r="P152" s="2" t="s">
        <v>52</v>
      </c>
      <c r="Q152" s="2" t="s">
        <v>381</v>
      </c>
      <c r="R152" s="2" t="s">
        <v>64</v>
      </c>
      <c r="S152" s="2" t="s">
        <v>65</v>
      </c>
      <c r="T152" s="2" t="s">
        <v>65</v>
      </c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2" t="s">
        <v>52</v>
      </c>
      <c r="AS152" s="2" t="s">
        <v>52</v>
      </c>
      <c r="AT152" s="3"/>
      <c r="AU152" s="2" t="s">
        <v>393</v>
      </c>
      <c r="AV152" s="3">
        <v>251</v>
      </c>
    </row>
    <row r="153" spans="1:48" ht="30" customHeight="1">
      <c r="A153" s="8" t="s">
        <v>102</v>
      </c>
      <c r="B153" s="8" t="s">
        <v>103</v>
      </c>
      <c r="C153" s="8" t="s">
        <v>69</v>
      </c>
      <c r="D153" s="9">
        <v>8</v>
      </c>
      <c r="E153" s="11">
        <f>TRUNC(일위대가목록!E48,0)</f>
        <v>0</v>
      </c>
      <c r="F153" s="11">
        <f t="shared" si="15"/>
        <v>0</v>
      </c>
      <c r="G153" s="11">
        <f>TRUNC(일위대가목록!F48,0)</f>
        <v>0</v>
      </c>
      <c r="H153" s="11">
        <f t="shared" si="16"/>
        <v>0</v>
      </c>
      <c r="I153" s="11">
        <f>TRUNC(일위대가목록!G48,0)</f>
        <v>0</v>
      </c>
      <c r="J153" s="11">
        <f t="shared" si="17"/>
        <v>0</v>
      </c>
      <c r="K153" s="11">
        <f t="shared" si="18"/>
        <v>0</v>
      </c>
      <c r="L153" s="11">
        <f t="shared" si="19"/>
        <v>0</v>
      </c>
      <c r="M153" s="8"/>
      <c r="N153" s="2" t="s">
        <v>105</v>
      </c>
      <c r="O153" s="2" t="s">
        <v>52</v>
      </c>
      <c r="P153" s="2" t="s">
        <v>52</v>
      </c>
      <c r="Q153" s="2" t="s">
        <v>381</v>
      </c>
      <c r="R153" s="2" t="s">
        <v>64</v>
      </c>
      <c r="S153" s="2" t="s">
        <v>65</v>
      </c>
      <c r="T153" s="2" t="s">
        <v>65</v>
      </c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2" t="s">
        <v>52</v>
      </c>
      <c r="AS153" s="2" t="s">
        <v>52</v>
      </c>
      <c r="AT153" s="3"/>
      <c r="AU153" s="2" t="s">
        <v>394</v>
      </c>
      <c r="AV153" s="3">
        <v>354</v>
      </c>
    </row>
    <row r="154" spans="1:48" ht="30" customHeight="1">
      <c r="A154" s="8" t="s">
        <v>107</v>
      </c>
      <c r="B154" s="8" t="s">
        <v>395</v>
      </c>
      <c r="C154" s="8" t="s">
        <v>98</v>
      </c>
      <c r="D154" s="9">
        <v>200</v>
      </c>
      <c r="E154" s="11">
        <f>TRUNC(일위대가목록!E22,0)</f>
        <v>0</v>
      </c>
      <c r="F154" s="11">
        <f t="shared" si="15"/>
        <v>0</v>
      </c>
      <c r="G154" s="11">
        <f>TRUNC(일위대가목록!F22,0)</f>
        <v>0</v>
      </c>
      <c r="H154" s="11">
        <f t="shared" si="16"/>
        <v>0</v>
      </c>
      <c r="I154" s="11">
        <f>TRUNC(일위대가목록!G22,0)</f>
        <v>0</v>
      </c>
      <c r="J154" s="11">
        <f t="shared" si="17"/>
        <v>0</v>
      </c>
      <c r="K154" s="11">
        <f t="shared" si="18"/>
        <v>0</v>
      </c>
      <c r="L154" s="11">
        <f t="shared" si="19"/>
        <v>0</v>
      </c>
      <c r="M154" s="8"/>
      <c r="N154" s="2" t="s">
        <v>397</v>
      </c>
      <c r="O154" s="2" t="s">
        <v>52</v>
      </c>
      <c r="P154" s="2" t="s">
        <v>52</v>
      </c>
      <c r="Q154" s="2" t="s">
        <v>381</v>
      </c>
      <c r="R154" s="2" t="s">
        <v>64</v>
      </c>
      <c r="S154" s="2" t="s">
        <v>65</v>
      </c>
      <c r="T154" s="2" t="s">
        <v>65</v>
      </c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2" t="s">
        <v>52</v>
      </c>
      <c r="AS154" s="2" t="s">
        <v>52</v>
      </c>
      <c r="AT154" s="3"/>
      <c r="AU154" s="2" t="s">
        <v>398</v>
      </c>
      <c r="AV154" s="3">
        <v>253</v>
      </c>
    </row>
    <row r="155" spans="1:48" ht="30" customHeight="1">
      <c r="A155" s="8" t="s">
        <v>116</v>
      </c>
      <c r="B155" s="8" t="s">
        <v>117</v>
      </c>
      <c r="C155" s="8" t="s">
        <v>98</v>
      </c>
      <c r="D155" s="9">
        <v>818</v>
      </c>
      <c r="E155" s="11">
        <f>TRUNC(일위대가목록!E25,0)</f>
        <v>0</v>
      </c>
      <c r="F155" s="11">
        <f t="shared" si="15"/>
        <v>0</v>
      </c>
      <c r="G155" s="11">
        <f>TRUNC(일위대가목록!F25,0)</f>
        <v>0</v>
      </c>
      <c r="H155" s="11">
        <f t="shared" si="16"/>
        <v>0</v>
      </c>
      <c r="I155" s="11">
        <f>TRUNC(일위대가목록!G25,0)</f>
        <v>0</v>
      </c>
      <c r="J155" s="11">
        <f t="shared" si="17"/>
        <v>0</v>
      </c>
      <c r="K155" s="11">
        <f t="shared" si="18"/>
        <v>0</v>
      </c>
      <c r="L155" s="11">
        <f t="shared" si="19"/>
        <v>0</v>
      </c>
      <c r="M155" s="8"/>
      <c r="N155" s="2" t="s">
        <v>119</v>
      </c>
      <c r="O155" s="2" t="s">
        <v>52</v>
      </c>
      <c r="P155" s="2" t="s">
        <v>52</v>
      </c>
      <c r="Q155" s="2" t="s">
        <v>381</v>
      </c>
      <c r="R155" s="2" t="s">
        <v>64</v>
      </c>
      <c r="S155" s="2" t="s">
        <v>65</v>
      </c>
      <c r="T155" s="2" t="s">
        <v>65</v>
      </c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2" t="s">
        <v>52</v>
      </c>
      <c r="AS155" s="2" t="s">
        <v>52</v>
      </c>
      <c r="AT155" s="3"/>
      <c r="AU155" s="2" t="s">
        <v>399</v>
      </c>
      <c r="AV155" s="3">
        <v>254</v>
      </c>
    </row>
    <row r="156" spans="1:48" ht="30" customHeight="1">
      <c r="A156" s="8" t="s">
        <v>331</v>
      </c>
      <c r="B156" s="8" t="s">
        <v>336</v>
      </c>
      <c r="C156" s="8" t="s">
        <v>98</v>
      </c>
      <c r="D156" s="9">
        <v>58</v>
      </c>
      <c r="E156" s="11">
        <f>TRUNC(일위대가목록!E30,0)</f>
        <v>0</v>
      </c>
      <c r="F156" s="11">
        <f t="shared" si="15"/>
        <v>0</v>
      </c>
      <c r="G156" s="11">
        <f>TRUNC(일위대가목록!F30,0)</f>
        <v>0</v>
      </c>
      <c r="H156" s="11">
        <f t="shared" si="16"/>
        <v>0</v>
      </c>
      <c r="I156" s="11">
        <f>TRUNC(일위대가목록!G30,0)</f>
        <v>0</v>
      </c>
      <c r="J156" s="11">
        <f t="shared" si="17"/>
        <v>0</v>
      </c>
      <c r="K156" s="11">
        <f t="shared" si="18"/>
        <v>0</v>
      </c>
      <c r="L156" s="11">
        <f t="shared" si="19"/>
        <v>0</v>
      </c>
      <c r="M156" s="8"/>
      <c r="N156" s="2" t="s">
        <v>338</v>
      </c>
      <c r="O156" s="2" t="s">
        <v>52</v>
      </c>
      <c r="P156" s="2" t="s">
        <v>52</v>
      </c>
      <c r="Q156" s="2" t="s">
        <v>381</v>
      </c>
      <c r="R156" s="2" t="s">
        <v>64</v>
      </c>
      <c r="S156" s="2" t="s">
        <v>65</v>
      </c>
      <c r="T156" s="2" t="s">
        <v>65</v>
      </c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2" t="s">
        <v>52</v>
      </c>
      <c r="AS156" s="2" t="s">
        <v>52</v>
      </c>
      <c r="AT156" s="3"/>
      <c r="AU156" s="2" t="s">
        <v>400</v>
      </c>
      <c r="AV156" s="3">
        <v>255</v>
      </c>
    </row>
    <row r="157" spans="1:48" ht="30" customHeight="1">
      <c r="A157" s="8" t="s">
        <v>133</v>
      </c>
      <c r="B157" s="8" t="s">
        <v>134</v>
      </c>
      <c r="C157" s="8" t="s">
        <v>135</v>
      </c>
      <c r="D157" s="9">
        <v>228.5</v>
      </c>
      <c r="E157" s="11">
        <f>TRUNC(일위대가목록!E31,0)</f>
        <v>0</v>
      </c>
      <c r="F157" s="11">
        <f t="shared" si="15"/>
        <v>0</v>
      </c>
      <c r="G157" s="11">
        <f>TRUNC(일위대가목록!F31,0)</f>
        <v>0</v>
      </c>
      <c r="H157" s="11">
        <f t="shared" si="16"/>
        <v>0</v>
      </c>
      <c r="I157" s="11">
        <f>TRUNC(일위대가목록!G31,0)</f>
        <v>0</v>
      </c>
      <c r="J157" s="11">
        <f t="shared" si="17"/>
        <v>0</v>
      </c>
      <c r="K157" s="11">
        <f t="shared" si="18"/>
        <v>0</v>
      </c>
      <c r="L157" s="11">
        <f t="shared" si="19"/>
        <v>0</v>
      </c>
      <c r="M157" s="8"/>
      <c r="N157" s="2" t="s">
        <v>137</v>
      </c>
      <c r="O157" s="2" t="s">
        <v>52</v>
      </c>
      <c r="P157" s="2" t="s">
        <v>52</v>
      </c>
      <c r="Q157" s="2" t="s">
        <v>381</v>
      </c>
      <c r="R157" s="2" t="s">
        <v>64</v>
      </c>
      <c r="S157" s="2" t="s">
        <v>65</v>
      </c>
      <c r="T157" s="2" t="s">
        <v>65</v>
      </c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2" t="s">
        <v>52</v>
      </c>
      <c r="AS157" s="2" t="s">
        <v>52</v>
      </c>
      <c r="AT157" s="3"/>
      <c r="AU157" s="2" t="s">
        <v>401</v>
      </c>
      <c r="AV157" s="3">
        <v>256</v>
      </c>
    </row>
    <row r="158" spans="1:48" ht="30" customHeight="1">
      <c r="A158" s="8" t="s">
        <v>402</v>
      </c>
      <c r="B158" s="8" t="s">
        <v>403</v>
      </c>
      <c r="C158" s="8" t="s">
        <v>237</v>
      </c>
      <c r="D158" s="9">
        <v>2</v>
      </c>
      <c r="E158" s="11">
        <f>TRUNC(일위대가목록!E43,0)</f>
        <v>0</v>
      </c>
      <c r="F158" s="11">
        <f t="shared" si="15"/>
        <v>0</v>
      </c>
      <c r="G158" s="11">
        <f>TRUNC(일위대가목록!F43,0)</f>
        <v>0</v>
      </c>
      <c r="H158" s="11">
        <f t="shared" si="16"/>
        <v>0</v>
      </c>
      <c r="I158" s="11">
        <f>TRUNC(일위대가목록!G43,0)</f>
        <v>0</v>
      </c>
      <c r="J158" s="11">
        <f t="shared" si="17"/>
        <v>0</v>
      </c>
      <c r="K158" s="11">
        <f t="shared" si="18"/>
        <v>0</v>
      </c>
      <c r="L158" s="11">
        <f t="shared" si="19"/>
        <v>0</v>
      </c>
      <c r="M158" s="8"/>
      <c r="N158" s="2" t="s">
        <v>405</v>
      </c>
      <c r="O158" s="2" t="s">
        <v>52</v>
      </c>
      <c r="P158" s="2" t="s">
        <v>52</v>
      </c>
      <c r="Q158" s="2" t="s">
        <v>381</v>
      </c>
      <c r="R158" s="2" t="s">
        <v>64</v>
      </c>
      <c r="S158" s="2" t="s">
        <v>65</v>
      </c>
      <c r="T158" s="2" t="s">
        <v>65</v>
      </c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2" t="s">
        <v>52</v>
      </c>
      <c r="AS158" s="2" t="s">
        <v>52</v>
      </c>
      <c r="AT158" s="3"/>
      <c r="AU158" s="2" t="s">
        <v>406</v>
      </c>
      <c r="AV158" s="3">
        <v>257</v>
      </c>
    </row>
    <row r="159" spans="1:48" ht="30" customHeight="1">
      <c r="A159" s="8" t="s">
        <v>158</v>
      </c>
      <c r="B159" s="8" t="s">
        <v>159</v>
      </c>
      <c r="C159" s="8" t="s">
        <v>61</v>
      </c>
      <c r="D159" s="9">
        <v>89</v>
      </c>
      <c r="E159" s="11">
        <f>TRUNC(일위대가목록!E44,0)</f>
        <v>0</v>
      </c>
      <c r="F159" s="11">
        <f t="shared" si="15"/>
        <v>0</v>
      </c>
      <c r="G159" s="11">
        <f>TRUNC(일위대가목록!F44,0)</f>
        <v>0</v>
      </c>
      <c r="H159" s="11">
        <f t="shared" si="16"/>
        <v>0</v>
      </c>
      <c r="I159" s="11">
        <f>TRUNC(일위대가목록!G44,0)</f>
        <v>0</v>
      </c>
      <c r="J159" s="11">
        <f t="shared" si="17"/>
        <v>0</v>
      </c>
      <c r="K159" s="11">
        <f t="shared" si="18"/>
        <v>0</v>
      </c>
      <c r="L159" s="11">
        <f t="shared" si="19"/>
        <v>0</v>
      </c>
      <c r="M159" s="8"/>
      <c r="N159" s="2" t="s">
        <v>161</v>
      </c>
      <c r="O159" s="2" t="s">
        <v>52</v>
      </c>
      <c r="P159" s="2" t="s">
        <v>52</v>
      </c>
      <c r="Q159" s="2" t="s">
        <v>381</v>
      </c>
      <c r="R159" s="2" t="s">
        <v>64</v>
      </c>
      <c r="S159" s="2" t="s">
        <v>65</v>
      </c>
      <c r="T159" s="2" t="s">
        <v>65</v>
      </c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2" t="s">
        <v>52</v>
      </c>
      <c r="AS159" s="2" t="s">
        <v>52</v>
      </c>
      <c r="AT159" s="3"/>
      <c r="AU159" s="2" t="s">
        <v>407</v>
      </c>
      <c r="AV159" s="3">
        <v>258</v>
      </c>
    </row>
    <row r="160" spans="1:48" ht="30" customHeight="1">
      <c r="A160" s="8" t="s">
        <v>163</v>
      </c>
      <c r="B160" s="8" t="s">
        <v>164</v>
      </c>
      <c r="C160" s="8" t="s">
        <v>61</v>
      </c>
      <c r="D160" s="9">
        <v>31</v>
      </c>
      <c r="E160" s="11">
        <f>TRUNC(일위대가목록!E45,0)</f>
        <v>0</v>
      </c>
      <c r="F160" s="11">
        <f t="shared" si="15"/>
        <v>0</v>
      </c>
      <c r="G160" s="11">
        <f>TRUNC(일위대가목록!F45,0)</f>
        <v>0</v>
      </c>
      <c r="H160" s="11">
        <f t="shared" si="16"/>
        <v>0</v>
      </c>
      <c r="I160" s="11">
        <f>TRUNC(일위대가목록!G45,0)</f>
        <v>0</v>
      </c>
      <c r="J160" s="11">
        <f t="shared" si="17"/>
        <v>0</v>
      </c>
      <c r="K160" s="11">
        <f t="shared" si="18"/>
        <v>0</v>
      </c>
      <c r="L160" s="11">
        <f t="shared" si="19"/>
        <v>0</v>
      </c>
      <c r="M160" s="8"/>
      <c r="N160" s="2" t="s">
        <v>166</v>
      </c>
      <c r="O160" s="2" t="s">
        <v>52</v>
      </c>
      <c r="P160" s="2" t="s">
        <v>52</v>
      </c>
      <c r="Q160" s="2" t="s">
        <v>381</v>
      </c>
      <c r="R160" s="2" t="s">
        <v>64</v>
      </c>
      <c r="S160" s="2" t="s">
        <v>65</v>
      </c>
      <c r="T160" s="2" t="s">
        <v>65</v>
      </c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2" t="s">
        <v>52</v>
      </c>
      <c r="AS160" s="2" t="s">
        <v>52</v>
      </c>
      <c r="AT160" s="3"/>
      <c r="AU160" s="2" t="s">
        <v>408</v>
      </c>
      <c r="AV160" s="3">
        <v>259</v>
      </c>
    </row>
    <row r="161" spans="1:48" ht="30" customHeight="1">
      <c r="A161" s="8" t="s">
        <v>168</v>
      </c>
      <c r="B161" s="8" t="s">
        <v>347</v>
      </c>
      <c r="C161" s="8" t="s">
        <v>61</v>
      </c>
      <c r="D161" s="9">
        <v>1</v>
      </c>
      <c r="E161" s="11">
        <f>TRUNC(일위대가목록!E46,0)</f>
        <v>0</v>
      </c>
      <c r="F161" s="11">
        <f t="shared" si="15"/>
        <v>0</v>
      </c>
      <c r="G161" s="11">
        <f>TRUNC(일위대가목록!F46,0)</f>
        <v>0</v>
      </c>
      <c r="H161" s="11">
        <f t="shared" si="16"/>
        <v>0</v>
      </c>
      <c r="I161" s="11">
        <f>TRUNC(일위대가목록!G46,0)</f>
        <v>0</v>
      </c>
      <c r="J161" s="11">
        <f t="shared" si="17"/>
        <v>0</v>
      </c>
      <c r="K161" s="11">
        <f t="shared" si="18"/>
        <v>0</v>
      </c>
      <c r="L161" s="11">
        <f t="shared" si="19"/>
        <v>0</v>
      </c>
      <c r="M161" s="8"/>
      <c r="N161" s="2" t="s">
        <v>349</v>
      </c>
      <c r="O161" s="2" t="s">
        <v>52</v>
      </c>
      <c r="P161" s="2" t="s">
        <v>52</v>
      </c>
      <c r="Q161" s="2" t="s">
        <v>381</v>
      </c>
      <c r="R161" s="2" t="s">
        <v>64</v>
      </c>
      <c r="S161" s="2" t="s">
        <v>65</v>
      </c>
      <c r="T161" s="2" t="s">
        <v>65</v>
      </c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2" t="s">
        <v>52</v>
      </c>
      <c r="AS161" s="2" t="s">
        <v>52</v>
      </c>
      <c r="AT161" s="3"/>
      <c r="AU161" s="2" t="s">
        <v>409</v>
      </c>
      <c r="AV161" s="3">
        <v>260</v>
      </c>
    </row>
    <row r="162" spans="1:48" ht="30" customHeight="1">
      <c r="A162" s="8" t="s">
        <v>410</v>
      </c>
      <c r="B162" s="8" t="s">
        <v>411</v>
      </c>
      <c r="C162" s="8" t="s">
        <v>61</v>
      </c>
      <c r="D162" s="9">
        <v>58</v>
      </c>
      <c r="E162" s="11">
        <f>TRUNC(일위대가목록!E61,0)</f>
        <v>0</v>
      </c>
      <c r="F162" s="11">
        <f t="shared" si="15"/>
        <v>0</v>
      </c>
      <c r="G162" s="11">
        <f>TRUNC(일위대가목록!F61,0)</f>
        <v>0</v>
      </c>
      <c r="H162" s="11">
        <f t="shared" si="16"/>
        <v>0</v>
      </c>
      <c r="I162" s="11">
        <f>TRUNC(일위대가목록!G61,0)</f>
        <v>0</v>
      </c>
      <c r="J162" s="11">
        <f t="shared" si="17"/>
        <v>0</v>
      </c>
      <c r="K162" s="11">
        <f t="shared" si="18"/>
        <v>0</v>
      </c>
      <c r="L162" s="11">
        <f t="shared" si="19"/>
        <v>0</v>
      </c>
      <c r="M162" s="8"/>
      <c r="N162" s="2" t="s">
        <v>413</v>
      </c>
      <c r="O162" s="2" t="s">
        <v>52</v>
      </c>
      <c r="P162" s="2" t="s">
        <v>52</v>
      </c>
      <c r="Q162" s="2" t="s">
        <v>381</v>
      </c>
      <c r="R162" s="2" t="s">
        <v>64</v>
      </c>
      <c r="S162" s="2" t="s">
        <v>65</v>
      </c>
      <c r="T162" s="2" t="s">
        <v>65</v>
      </c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2" t="s">
        <v>52</v>
      </c>
      <c r="AS162" s="2" t="s">
        <v>52</v>
      </c>
      <c r="AT162" s="3"/>
      <c r="AU162" s="2" t="s">
        <v>414</v>
      </c>
      <c r="AV162" s="3">
        <v>261</v>
      </c>
    </row>
    <row r="163" spans="1:48" ht="30" customHeight="1">
      <c r="A163" s="8" t="s">
        <v>415</v>
      </c>
      <c r="B163" s="8" t="s">
        <v>416</v>
      </c>
      <c r="C163" s="8" t="s">
        <v>61</v>
      </c>
      <c r="D163" s="9">
        <v>58</v>
      </c>
      <c r="E163" s="11">
        <f>TRUNC(일위대가목록!E20,0)</f>
        <v>0</v>
      </c>
      <c r="F163" s="11">
        <f t="shared" si="15"/>
        <v>0</v>
      </c>
      <c r="G163" s="11">
        <f>TRUNC(일위대가목록!F20,0)</f>
        <v>0</v>
      </c>
      <c r="H163" s="11">
        <f t="shared" si="16"/>
        <v>0</v>
      </c>
      <c r="I163" s="11">
        <f>TRUNC(일위대가목록!G20,0)</f>
        <v>0</v>
      </c>
      <c r="J163" s="11">
        <f t="shared" si="17"/>
        <v>0</v>
      </c>
      <c r="K163" s="11">
        <f t="shared" si="18"/>
        <v>0</v>
      </c>
      <c r="L163" s="11">
        <f t="shared" si="19"/>
        <v>0</v>
      </c>
      <c r="M163" s="8"/>
      <c r="N163" s="2" t="s">
        <v>418</v>
      </c>
      <c r="O163" s="2" t="s">
        <v>52</v>
      </c>
      <c r="P163" s="2" t="s">
        <v>52</v>
      </c>
      <c r="Q163" s="2" t="s">
        <v>381</v>
      </c>
      <c r="R163" s="2" t="s">
        <v>64</v>
      </c>
      <c r="S163" s="2" t="s">
        <v>65</v>
      </c>
      <c r="T163" s="2" t="s">
        <v>65</v>
      </c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2" t="s">
        <v>52</v>
      </c>
      <c r="AS163" s="2" t="s">
        <v>52</v>
      </c>
      <c r="AT163" s="3"/>
      <c r="AU163" s="2" t="s">
        <v>419</v>
      </c>
      <c r="AV163" s="3">
        <v>353</v>
      </c>
    </row>
    <row r="164" spans="1:48" ht="30" customHeight="1">
      <c r="A164" s="8" t="s">
        <v>420</v>
      </c>
      <c r="B164" s="8" t="s">
        <v>421</v>
      </c>
      <c r="C164" s="8" t="s">
        <v>61</v>
      </c>
      <c r="D164" s="9">
        <v>31</v>
      </c>
      <c r="E164" s="11">
        <f>TRUNC(일위대가목록!E62,0)</f>
        <v>0</v>
      </c>
      <c r="F164" s="11">
        <f t="shared" si="15"/>
        <v>0</v>
      </c>
      <c r="G164" s="11">
        <f>TRUNC(일위대가목록!F62,0)</f>
        <v>0</v>
      </c>
      <c r="H164" s="11">
        <f t="shared" si="16"/>
        <v>0</v>
      </c>
      <c r="I164" s="11">
        <f>TRUNC(일위대가목록!G62,0)</f>
        <v>0</v>
      </c>
      <c r="J164" s="11">
        <f t="shared" si="17"/>
        <v>0</v>
      </c>
      <c r="K164" s="11">
        <f t="shared" si="18"/>
        <v>0</v>
      </c>
      <c r="L164" s="11">
        <f t="shared" si="19"/>
        <v>0</v>
      </c>
      <c r="M164" s="8"/>
      <c r="N164" s="2" t="s">
        <v>423</v>
      </c>
      <c r="O164" s="2" t="s">
        <v>52</v>
      </c>
      <c r="P164" s="2" t="s">
        <v>52</v>
      </c>
      <c r="Q164" s="2" t="s">
        <v>381</v>
      </c>
      <c r="R164" s="2" t="s">
        <v>64</v>
      </c>
      <c r="S164" s="2" t="s">
        <v>65</v>
      </c>
      <c r="T164" s="2" t="s">
        <v>65</v>
      </c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2" t="s">
        <v>52</v>
      </c>
      <c r="AS164" s="2" t="s">
        <v>52</v>
      </c>
      <c r="AT164" s="3"/>
      <c r="AU164" s="2" t="s">
        <v>424</v>
      </c>
      <c r="AV164" s="3">
        <v>262</v>
      </c>
    </row>
    <row r="165" spans="1:48" ht="30" customHeight="1">
      <c r="A165" s="8" t="s">
        <v>351</v>
      </c>
      <c r="B165" s="8" t="s">
        <v>355</v>
      </c>
      <c r="C165" s="8" t="s">
        <v>61</v>
      </c>
      <c r="D165" s="9">
        <v>116</v>
      </c>
      <c r="E165" s="11">
        <f>TRUNC(단가대비표!O61,0)</f>
        <v>0</v>
      </c>
      <c r="F165" s="11">
        <f t="shared" si="15"/>
        <v>0</v>
      </c>
      <c r="G165" s="11">
        <f>TRUNC(단가대비표!P61,0)</f>
        <v>0</v>
      </c>
      <c r="H165" s="11">
        <f t="shared" si="16"/>
        <v>0</v>
      </c>
      <c r="I165" s="11">
        <f>TRUNC(단가대비표!V61,0)</f>
        <v>0</v>
      </c>
      <c r="J165" s="11">
        <f t="shared" si="17"/>
        <v>0</v>
      </c>
      <c r="K165" s="11">
        <f t="shared" si="18"/>
        <v>0</v>
      </c>
      <c r="L165" s="11">
        <f t="shared" si="19"/>
        <v>0</v>
      </c>
      <c r="M165" s="8"/>
      <c r="N165" s="2" t="s">
        <v>356</v>
      </c>
      <c r="O165" s="2" t="s">
        <v>52</v>
      </c>
      <c r="P165" s="2" t="s">
        <v>52</v>
      </c>
      <c r="Q165" s="2" t="s">
        <v>381</v>
      </c>
      <c r="R165" s="2" t="s">
        <v>65</v>
      </c>
      <c r="S165" s="2" t="s">
        <v>65</v>
      </c>
      <c r="T165" s="2" t="s">
        <v>64</v>
      </c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2" t="s">
        <v>52</v>
      </c>
      <c r="AS165" s="2" t="s">
        <v>52</v>
      </c>
      <c r="AT165" s="3"/>
      <c r="AU165" s="2" t="s">
        <v>425</v>
      </c>
      <c r="AV165" s="3">
        <v>263</v>
      </c>
    </row>
    <row r="166" spans="1:48" ht="30" customHeight="1">
      <c r="A166" s="8" t="s">
        <v>192</v>
      </c>
      <c r="B166" s="8" t="s">
        <v>193</v>
      </c>
      <c r="C166" s="8" t="s">
        <v>61</v>
      </c>
      <c r="D166" s="9">
        <v>227</v>
      </c>
      <c r="E166" s="11">
        <f>TRUNC(단가대비표!O75,0)</f>
        <v>0</v>
      </c>
      <c r="F166" s="11">
        <f t="shared" si="15"/>
        <v>0</v>
      </c>
      <c r="G166" s="11">
        <f>TRUNC(단가대비표!P75,0)</f>
        <v>0</v>
      </c>
      <c r="H166" s="11">
        <f t="shared" si="16"/>
        <v>0</v>
      </c>
      <c r="I166" s="11">
        <f>TRUNC(단가대비표!V75,0)</f>
        <v>0</v>
      </c>
      <c r="J166" s="11">
        <f t="shared" si="17"/>
        <v>0</v>
      </c>
      <c r="K166" s="11">
        <f t="shared" si="18"/>
        <v>0</v>
      </c>
      <c r="L166" s="11">
        <f t="shared" si="19"/>
        <v>0</v>
      </c>
      <c r="M166" s="8"/>
      <c r="N166" s="2" t="s">
        <v>194</v>
      </c>
      <c r="O166" s="2" t="s">
        <v>52</v>
      </c>
      <c r="P166" s="2" t="s">
        <v>52</v>
      </c>
      <c r="Q166" s="2" t="s">
        <v>381</v>
      </c>
      <c r="R166" s="2" t="s">
        <v>65</v>
      </c>
      <c r="S166" s="2" t="s">
        <v>65</v>
      </c>
      <c r="T166" s="2" t="s">
        <v>64</v>
      </c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2" t="s">
        <v>52</v>
      </c>
      <c r="AS166" s="2" t="s">
        <v>52</v>
      </c>
      <c r="AT166" s="3"/>
      <c r="AU166" s="2" t="s">
        <v>426</v>
      </c>
      <c r="AV166" s="3">
        <v>697</v>
      </c>
    </row>
    <row r="167" spans="1:48" ht="30" customHeight="1">
      <c r="A167" s="8" t="s">
        <v>205</v>
      </c>
      <c r="B167" s="8" t="s">
        <v>206</v>
      </c>
      <c r="C167" s="8" t="s">
        <v>61</v>
      </c>
      <c r="D167" s="9">
        <v>182</v>
      </c>
      <c r="E167" s="11">
        <f>TRUNC(단가대비표!O79,0)</f>
        <v>0</v>
      </c>
      <c r="F167" s="11">
        <f t="shared" si="15"/>
        <v>0</v>
      </c>
      <c r="G167" s="11">
        <f>TRUNC(단가대비표!P79,0)</f>
        <v>0</v>
      </c>
      <c r="H167" s="11">
        <f t="shared" si="16"/>
        <v>0</v>
      </c>
      <c r="I167" s="11">
        <f>TRUNC(단가대비표!V79,0)</f>
        <v>0</v>
      </c>
      <c r="J167" s="11">
        <f t="shared" si="17"/>
        <v>0</v>
      </c>
      <c r="K167" s="11">
        <f t="shared" si="18"/>
        <v>0</v>
      </c>
      <c r="L167" s="11">
        <f t="shared" si="19"/>
        <v>0</v>
      </c>
      <c r="M167" s="8"/>
      <c r="N167" s="2" t="s">
        <v>207</v>
      </c>
      <c r="O167" s="2" t="s">
        <v>52</v>
      </c>
      <c r="P167" s="2" t="s">
        <v>52</v>
      </c>
      <c r="Q167" s="2" t="s">
        <v>381</v>
      </c>
      <c r="R167" s="2" t="s">
        <v>65</v>
      </c>
      <c r="S167" s="2" t="s">
        <v>65</v>
      </c>
      <c r="T167" s="2" t="s">
        <v>64</v>
      </c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2" t="s">
        <v>52</v>
      </c>
      <c r="AS167" s="2" t="s">
        <v>52</v>
      </c>
      <c r="AT167" s="3"/>
      <c r="AU167" s="2" t="s">
        <v>427</v>
      </c>
      <c r="AV167" s="3">
        <v>698</v>
      </c>
    </row>
    <row r="168" spans="1:48" ht="30" customHeight="1">
      <c r="A168" s="8" t="s">
        <v>428</v>
      </c>
      <c r="B168" s="8" t="s">
        <v>429</v>
      </c>
      <c r="C168" s="8" t="s">
        <v>430</v>
      </c>
      <c r="D168" s="9">
        <v>1</v>
      </c>
      <c r="E168" s="11">
        <f>TRUNC(단가대비표!O200,0)</f>
        <v>0</v>
      </c>
      <c r="F168" s="11">
        <f t="shared" si="15"/>
        <v>0</v>
      </c>
      <c r="G168" s="11">
        <f>TRUNC(단가대비표!P200,0)</f>
        <v>0</v>
      </c>
      <c r="H168" s="11">
        <f t="shared" si="16"/>
        <v>0</v>
      </c>
      <c r="I168" s="11">
        <f>TRUNC(단가대비표!V200,0)</f>
        <v>0</v>
      </c>
      <c r="J168" s="11">
        <f t="shared" si="17"/>
        <v>0</v>
      </c>
      <c r="K168" s="11">
        <f t="shared" si="18"/>
        <v>0</v>
      </c>
      <c r="L168" s="11">
        <f t="shared" si="19"/>
        <v>0</v>
      </c>
      <c r="M168" s="8"/>
      <c r="N168" s="2" t="s">
        <v>431</v>
      </c>
      <c r="O168" s="2" t="s">
        <v>52</v>
      </c>
      <c r="P168" s="2" t="s">
        <v>52</v>
      </c>
      <c r="Q168" s="2" t="s">
        <v>381</v>
      </c>
      <c r="R168" s="2" t="s">
        <v>65</v>
      </c>
      <c r="S168" s="2" t="s">
        <v>65</v>
      </c>
      <c r="T168" s="2" t="s">
        <v>64</v>
      </c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2" t="s">
        <v>52</v>
      </c>
      <c r="AS168" s="2" t="s">
        <v>52</v>
      </c>
      <c r="AT168" s="3"/>
      <c r="AU168" s="2" t="s">
        <v>432</v>
      </c>
      <c r="AV168" s="3">
        <v>643</v>
      </c>
    </row>
    <row r="169" spans="1:48" ht="30" customHeight="1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</row>
    <row r="170" spans="1:48" ht="30" customHeight="1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</row>
    <row r="171" spans="1:48" ht="30" customHeight="1">
      <c r="A171" s="8" t="s">
        <v>247</v>
      </c>
      <c r="B171" s="9"/>
      <c r="C171" s="9"/>
      <c r="D171" s="9"/>
      <c r="E171" s="9"/>
      <c r="F171" s="11">
        <f>SUM(F149:F170)</f>
        <v>0</v>
      </c>
      <c r="G171" s="9"/>
      <c r="H171" s="11">
        <f>SUM(H149:H170)</f>
        <v>0</v>
      </c>
      <c r="I171" s="9"/>
      <c r="J171" s="11">
        <f>SUM(J149:J170)</f>
        <v>0</v>
      </c>
      <c r="K171" s="9"/>
      <c r="L171" s="11">
        <f>SUM(L149:L170)</f>
        <v>0</v>
      </c>
      <c r="M171" s="9"/>
      <c r="N171" t="s">
        <v>248</v>
      </c>
    </row>
    <row r="172" spans="1:48" ht="30" customHeight="1">
      <c r="A172" s="8" t="s">
        <v>433</v>
      </c>
      <c r="B172" s="9" t="s">
        <v>58</v>
      </c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3"/>
      <c r="O172" s="3"/>
      <c r="P172" s="3"/>
      <c r="Q172" s="2" t="s">
        <v>434</v>
      </c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</row>
    <row r="173" spans="1:48" ht="30" customHeight="1">
      <c r="A173" s="8" t="s">
        <v>435</v>
      </c>
      <c r="B173" s="8" t="s">
        <v>436</v>
      </c>
      <c r="C173" s="8" t="s">
        <v>69</v>
      </c>
      <c r="D173" s="9">
        <v>126</v>
      </c>
      <c r="E173" s="11">
        <f>TRUNC(일위대가목록!E15,0)</f>
        <v>0</v>
      </c>
      <c r="F173" s="11">
        <f t="shared" ref="F173:F187" si="20">TRUNC(E173*D173, 0)</f>
        <v>0</v>
      </c>
      <c r="G173" s="11">
        <f>TRUNC(일위대가목록!F15,0)</f>
        <v>0</v>
      </c>
      <c r="H173" s="11">
        <f t="shared" ref="H173:H187" si="21">TRUNC(G173*D173, 0)</f>
        <v>0</v>
      </c>
      <c r="I173" s="11">
        <f>TRUNC(일위대가목록!G15,0)</f>
        <v>0</v>
      </c>
      <c r="J173" s="11">
        <f t="shared" ref="J173:J187" si="22">TRUNC(I173*D173, 0)</f>
        <v>0</v>
      </c>
      <c r="K173" s="11">
        <f t="shared" ref="K173:K187" si="23">TRUNC(E173+G173+I173, 0)</f>
        <v>0</v>
      </c>
      <c r="L173" s="11">
        <f t="shared" ref="L173:L187" si="24">TRUNC(F173+H173+J173, 0)</f>
        <v>0</v>
      </c>
      <c r="M173" s="8"/>
      <c r="N173" s="2" t="s">
        <v>438</v>
      </c>
      <c r="O173" s="2" t="s">
        <v>52</v>
      </c>
      <c r="P173" s="2" t="s">
        <v>52</v>
      </c>
      <c r="Q173" s="2" t="s">
        <v>434</v>
      </c>
      <c r="R173" s="2" t="s">
        <v>64</v>
      </c>
      <c r="S173" s="2" t="s">
        <v>65</v>
      </c>
      <c r="T173" s="2" t="s">
        <v>65</v>
      </c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2" t="s">
        <v>52</v>
      </c>
      <c r="AS173" s="2" t="s">
        <v>52</v>
      </c>
      <c r="AT173" s="3"/>
      <c r="AU173" s="2" t="s">
        <v>439</v>
      </c>
      <c r="AV173" s="3">
        <v>265</v>
      </c>
    </row>
    <row r="174" spans="1:48" ht="30" customHeight="1">
      <c r="A174" s="8" t="s">
        <v>440</v>
      </c>
      <c r="B174" s="8" t="s">
        <v>441</v>
      </c>
      <c r="C174" s="8" t="s">
        <v>69</v>
      </c>
      <c r="D174" s="9">
        <v>4</v>
      </c>
      <c r="E174" s="11">
        <f>TRUNC(일위대가목록!E16,0)</f>
        <v>0</v>
      </c>
      <c r="F174" s="11">
        <f t="shared" si="20"/>
        <v>0</v>
      </c>
      <c r="G174" s="11">
        <f>TRUNC(일위대가목록!F16,0)</f>
        <v>0</v>
      </c>
      <c r="H174" s="11">
        <f t="shared" si="21"/>
        <v>0</v>
      </c>
      <c r="I174" s="11">
        <f>TRUNC(일위대가목록!G16,0)</f>
        <v>0</v>
      </c>
      <c r="J174" s="11">
        <f t="shared" si="22"/>
        <v>0</v>
      </c>
      <c r="K174" s="11">
        <f t="shared" si="23"/>
        <v>0</v>
      </c>
      <c r="L174" s="11">
        <f t="shared" si="24"/>
        <v>0</v>
      </c>
      <c r="M174" s="8"/>
      <c r="N174" s="2" t="s">
        <v>443</v>
      </c>
      <c r="O174" s="2" t="s">
        <v>52</v>
      </c>
      <c r="P174" s="2" t="s">
        <v>52</v>
      </c>
      <c r="Q174" s="2" t="s">
        <v>434</v>
      </c>
      <c r="R174" s="2" t="s">
        <v>64</v>
      </c>
      <c r="S174" s="2" t="s">
        <v>65</v>
      </c>
      <c r="T174" s="2" t="s">
        <v>65</v>
      </c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2" t="s">
        <v>52</v>
      </c>
      <c r="AS174" s="2" t="s">
        <v>52</v>
      </c>
      <c r="AT174" s="3"/>
      <c r="AU174" s="2" t="s">
        <v>444</v>
      </c>
      <c r="AV174" s="3">
        <v>348</v>
      </c>
    </row>
    <row r="175" spans="1:48" ht="30" customHeight="1">
      <c r="A175" s="8" t="s">
        <v>445</v>
      </c>
      <c r="B175" s="8" t="s">
        <v>446</v>
      </c>
      <c r="C175" s="8" t="s">
        <v>98</v>
      </c>
      <c r="D175" s="9">
        <v>195</v>
      </c>
      <c r="E175" s="11">
        <f>TRUNC(일위대가목록!E35,0)</f>
        <v>0</v>
      </c>
      <c r="F175" s="11">
        <f t="shared" si="20"/>
        <v>0</v>
      </c>
      <c r="G175" s="11">
        <f>TRUNC(일위대가목록!F35,0)</f>
        <v>0</v>
      </c>
      <c r="H175" s="11">
        <f t="shared" si="21"/>
        <v>0</v>
      </c>
      <c r="I175" s="11">
        <f>TRUNC(일위대가목록!G35,0)</f>
        <v>0</v>
      </c>
      <c r="J175" s="11">
        <f t="shared" si="22"/>
        <v>0</v>
      </c>
      <c r="K175" s="11">
        <f t="shared" si="23"/>
        <v>0</v>
      </c>
      <c r="L175" s="11">
        <f t="shared" si="24"/>
        <v>0</v>
      </c>
      <c r="M175" s="8"/>
      <c r="N175" s="2" t="s">
        <v>448</v>
      </c>
      <c r="O175" s="2" t="s">
        <v>52</v>
      </c>
      <c r="P175" s="2" t="s">
        <v>52</v>
      </c>
      <c r="Q175" s="2" t="s">
        <v>434</v>
      </c>
      <c r="R175" s="2" t="s">
        <v>64</v>
      </c>
      <c r="S175" s="2" t="s">
        <v>65</v>
      </c>
      <c r="T175" s="2" t="s">
        <v>65</v>
      </c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2" t="s">
        <v>52</v>
      </c>
      <c r="AS175" s="2" t="s">
        <v>52</v>
      </c>
      <c r="AT175" s="3"/>
      <c r="AU175" s="2" t="s">
        <v>449</v>
      </c>
      <c r="AV175" s="3">
        <v>349</v>
      </c>
    </row>
    <row r="176" spans="1:48" ht="30" customHeight="1">
      <c r="A176" s="8" t="s">
        <v>450</v>
      </c>
      <c r="B176" s="8" t="s">
        <v>451</v>
      </c>
      <c r="C176" s="8" t="s">
        <v>98</v>
      </c>
      <c r="D176" s="9">
        <v>16.5</v>
      </c>
      <c r="E176" s="11">
        <f>TRUNC(일위대가목록!E36,0)</f>
        <v>0</v>
      </c>
      <c r="F176" s="11">
        <f t="shared" si="20"/>
        <v>0</v>
      </c>
      <c r="G176" s="11">
        <f>TRUNC(일위대가목록!F36,0)</f>
        <v>0</v>
      </c>
      <c r="H176" s="11">
        <f t="shared" si="21"/>
        <v>0</v>
      </c>
      <c r="I176" s="11">
        <f>TRUNC(일위대가목록!G36,0)</f>
        <v>0</v>
      </c>
      <c r="J176" s="11">
        <f t="shared" si="22"/>
        <v>0</v>
      </c>
      <c r="K176" s="11">
        <f t="shared" si="23"/>
        <v>0</v>
      </c>
      <c r="L176" s="11">
        <f t="shared" si="24"/>
        <v>0</v>
      </c>
      <c r="M176" s="8"/>
      <c r="N176" s="2" t="s">
        <v>453</v>
      </c>
      <c r="O176" s="2" t="s">
        <v>52</v>
      </c>
      <c r="P176" s="2" t="s">
        <v>52</v>
      </c>
      <c r="Q176" s="2" t="s">
        <v>434</v>
      </c>
      <c r="R176" s="2" t="s">
        <v>64</v>
      </c>
      <c r="S176" s="2" t="s">
        <v>65</v>
      </c>
      <c r="T176" s="2" t="s">
        <v>65</v>
      </c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2" t="s">
        <v>52</v>
      </c>
      <c r="AS176" s="2" t="s">
        <v>52</v>
      </c>
      <c r="AT176" s="3"/>
      <c r="AU176" s="2" t="s">
        <v>454</v>
      </c>
      <c r="AV176" s="3">
        <v>350</v>
      </c>
    </row>
    <row r="177" spans="1:48" ht="30" customHeight="1">
      <c r="A177" s="8" t="s">
        <v>455</v>
      </c>
      <c r="B177" s="8" t="s">
        <v>456</v>
      </c>
      <c r="C177" s="8" t="s">
        <v>61</v>
      </c>
      <c r="D177" s="9">
        <v>3</v>
      </c>
      <c r="E177" s="11">
        <f>TRUNC(일위대가목록!E37,0)</f>
        <v>0</v>
      </c>
      <c r="F177" s="11">
        <f t="shared" si="20"/>
        <v>0</v>
      </c>
      <c r="G177" s="11">
        <f>TRUNC(일위대가목록!F37,0)</f>
        <v>0</v>
      </c>
      <c r="H177" s="11">
        <f t="shared" si="21"/>
        <v>0</v>
      </c>
      <c r="I177" s="11">
        <f>TRUNC(일위대가목록!G37,0)</f>
        <v>0</v>
      </c>
      <c r="J177" s="11">
        <f t="shared" si="22"/>
        <v>0</v>
      </c>
      <c r="K177" s="11">
        <f t="shared" si="23"/>
        <v>0</v>
      </c>
      <c r="L177" s="11">
        <f t="shared" si="24"/>
        <v>0</v>
      </c>
      <c r="M177" s="8"/>
      <c r="N177" s="2" t="s">
        <v>458</v>
      </c>
      <c r="O177" s="2" t="s">
        <v>52</v>
      </c>
      <c r="P177" s="2" t="s">
        <v>52</v>
      </c>
      <c r="Q177" s="2" t="s">
        <v>434</v>
      </c>
      <c r="R177" s="2" t="s">
        <v>64</v>
      </c>
      <c r="S177" s="2" t="s">
        <v>65</v>
      </c>
      <c r="T177" s="2" t="s">
        <v>65</v>
      </c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2" t="s">
        <v>52</v>
      </c>
      <c r="AS177" s="2" t="s">
        <v>52</v>
      </c>
      <c r="AT177" s="3"/>
      <c r="AU177" s="2" t="s">
        <v>459</v>
      </c>
      <c r="AV177" s="3">
        <v>269</v>
      </c>
    </row>
    <row r="178" spans="1:48" ht="30" customHeight="1">
      <c r="A178" s="8" t="s">
        <v>455</v>
      </c>
      <c r="B178" s="8" t="s">
        <v>460</v>
      </c>
      <c r="C178" s="8" t="s">
        <v>61</v>
      </c>
      <c r="D178" s="9">
        <v>3</v>
      </c>
      <c r="E178" s="11">
        <f>TRUNC(일위대가목록!E38,0)</f>
        <v>0</v>
      </c>
      <c r="F178" s="11">
        <f t="shared" si="20"/>
        <v>0</v>
      </c>
      <c r="G178" s="11">
        <f>TRUNC(일위대가목록!F38,0)</f>
        <v>0</v>
      </c>
      <c r="H178" s="11">
        <f t="shared" si="21"/>
        <v>0</v>
      </c>
      <c r="I178" s="11">
        <f>TRUNC(일위대가목록!G38,0)</f>
        <v>0</v>
      </c>
      <c r="J178" s="11">
        <f t="shared" si="22"/>
        <v>0</v>
      </c>
      <c r="K178" s="11">
        <f t="shared" si="23"/>
        <v>0</v>
      </c>
      <c r="L178" s="11">
        <f t="shared" si="24"/>
        <v>0</v>
      </c>
      <c r="M178" s="8"/>
      <c r="N178" s="2" t="s">
        <v>462</v>
      </c>
      <c r="O178" s="2" t="s">
        <v>52</v>
      </c>
      <c r="P178" s="2" t="s">
        <v>52</v>
      </c>
      <c r="Q178" s="2" t="s">
        <v>434</v>
      </c>
      <c r="R178" s="2" t="s">
        <v>64</v>
      </c>
      <c r="S178" s="2" t="s">
        <v>65</v>
      </c>
      <c r="T178" s="2" t="s">
        <v>65</v>
      </c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2" t="s">
        <v>52</v>
      </c>
      <c r="AS178" s="2" t="s">
        <v>52</v>
      </c>
      <c r="AT178" s="3"/>
      <c r="AU178" s="2" t="s">
        <v>463</v>
      </c>
      <c r="AV178" s="3">
        <v>270</v>
      </c>
    </row>
    <row r="179" spans="1:48" ht="30" customHeight="1">
      <c r="A179" s="8" t="s">
        <v>464</v>
      </c>
      <c r="B179" s="8" t="s">
        <v>465</v>
      </c>
      <c r="C179" s="8" t="s">
        <v>69</v>
      </c>
      <c r="D179" s="9">
        <v>5</v>
      </c>
      <c r="E179" s="11">
        <f>TRUNC(일위대가목록!E42,0)</f>
        <v>0</v>
      </c>
      <c r="F179" s="11">
        <f t="shared" si="20"/>
        <v>0</v>
      </c>
      <c r="G179" s="11">
        <f>TRUNC(일위대가목록!F42,0)</f>
        <v>0</v>
      </c>
      <c r="H179" s="11">
        <f t="shared" si="21"/>
        <v>0</v>
      </c>
      <c r="I179" s="11">
        <f>TRUNC(일위대가목록!G42,0)</f>
        <v>0</v>
      </c>
      <c r="J179" s="11">
        <f t="shared" si="22"/>
        <v>0</v>
      </c>
      <c r="K179" s="11">
        <f t="shared" si="23"/>
        <v>0</v>
      </c>
      <c r="L179" s="11">
        <f t="shared" si="24"/>
        <v>0</v>
      </c>
      <c r="M179" s="8"/>
      <c r="N179" s="2" t="s">
        <v>467</v>
      </c>
      <c r="O179" s="2" t="s">
        <v>52</v>
      </c>
      <c r="P179" s="2" t="s">
        <v>52</v>
      </c>
      <c r="Q179" s="2" t="s">
        <v>434</v>
      </c>
      <c r="R179" s="2" t="s">
        <v>64</v>
      </c>
      <c r="S179" s="2" t="s">
        <v>65</v>
      </c>
      <c r="T179" s="2" t="s">
        <v>65</v>
      </c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2" t="s">
        <v>52</v>
      </c>
      <c r="AS179" s="2" t="s">
        <v>52</v>
      </c>
      <c r="AT179" s="3"/>
      <c r="AU179" s="2" t="s">
        <v>468</v>
      </c>
      <c r="AV179" s="3">
        <v>352</v>
      </c>
    </row>
    <row r="180" spans="1:48" ht="30" customHeight="1">
      <c r="A180" s="8" t="s">
        <v>469</v>
      </c>
      <c r="B180" s="8" t="s">
        <v>470</v>
      </c>
      <c r="C180" s="8" t="s">
        <v>471</v>
      </c>
      <c r="D180" s="9">
        <v>6.4</v>
      </c>
      <c r="E180" s="11">
        <f>TRUNC(일위대가목록!E21,0)</f>
        <v>0</v>
      </c>
      <c r="F180" s="11">
        <f t="shared" si="20"/>
        <v>0</v>
      </c>
      <c r="G180" s="11">
        <f>TRUNC(일위대가목록!F21,0)</f>
        <v>0</v>
      </c>
      <c r="H180" s="11">
        <f t="shared" si="21"/>
        <v>0</v>
      </c>
      <c r="I180" s="11">
        <f>TRUNC(일위대가목록!G21,0)</f>
        <v>0</v>
      </c>
      <c r="J180" s="11">
        <f t="shared" si="22"/>
        <v>0</v>
      </c>
      <c r="K180" s="11">
        <f t="shared" si="23"/>
        <v>0</v>
      </c>
      <c r="L180" s="11">
        <f t="shared" si="24"/>
        <v>0</v>
      </c>
      <c r="M180" s="8"/>
      <c r="N180" s="2" t="s">
        <v>473</v>
      </c>
      <c r="O180" s="2" t="s">
        <v>52</v>
      </c>
      <c r="P180" s="2" t="s">
        <v>52</v>
      </c>
      <c r="Q180" s="2" t="s">
        <v>434</v>
      </c>
      <c r="R180" s="2" t="s">
        <v>64</v>
      </c>
      <c r="S180" s="2" t="s">
        <v>65</v>
      </c>
      <c r="T180" s="2" t="s">
        <v>65</v>
      </c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2" t="s">
        <v>52</v>
      </c>
      <c r="AS180" s="2" t="s">
        <v>52</v>
      </c>
      <c r="AT180" s="3"/>
      <c r="AU180" s="2" t="s">
        <v>474</v>
      </c>
      <c r="AV180" s="3">
        <v>272</v>
      </c>
    </row>
    <row r="181" spans="1:48" ht="30" customHeight="1">
      <c r="A181" s="8" t="s">
        <v>475</v>
      </c>
      <c r="B181" s="8" t="s">
        <v>476</v>
      </c>
      <c r="C181" s="8" t="s">
        <v>367</v>
      </c>
      <c r="D181" s="9">
        <v>5</v>
      </c>
      <c r="E181" s="11">
        <f>TRUNC(단가대비표!O176,0)</f>
        <v>0</v>
      </c>
      <c r="F181" s="11">
        <f t="shared" si="20"/>
        <v>0</v>
      </c>
      <c r="G181" s="11">
        <f>TRUNC(단가대비표!P176,0)</f>
        <v>0</v>
      </c>
      <c r="H181" s="11">
        <f t="shared" si="21"/>
        <v>0</v>
      </c>
      <c r="I181" s="11">
        <f>TRUNC(단가대비표!V176,0)</f>
        <v>0</v>
      </c>
      <c r="J181" s="11">
        <f t="shared" si="22"/>
        <v>0</v>
      </c>
      <c r="K181" s="11">
        <f t="shared" si="23"/>
        <v>0</v>
      </c>
      <c r="L181" s="11">
        <f t="shared" si="24"/>
        <v>0</v>
      </c>
      <c r="M181" s="8"/>
      <c r="N181" s="2" t="s">
        <v>477</v>
      </c>
      <c r="O181" s="2" t="s">
        <v>52</v>
      </c>
      <c r="P181" s="2" t="s">
        <v>52</v>
      </c>
      <c r="Q181" s="2" t="s">
        <v>434</v>
      </c>
      <c r="R181" s="2" t="s">
        <v>65</v>
      </c>
      <c r="S181" s="2" t="s">
        <v>65</v>
      </c>
      <c r="T181" s="2" t="s">
        <v>64</v>
      </c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2" t="s">
        <v>52</v>
      </c>
      <c r="AS181" s="2" t="s">
        <v>52</v>
      </c>
      <c r="AT181" s="3"/>
      <c r="AU181" s="2" t="s">
        <v>478</v>
      </c>
      <c r="AV181" s="3">
        <v>351</v>
      </c>
    </row>
    <row r="182" spans="1:48" ht="30" customHeight="1">
      <c r="A182" s="8" t="s">
        <v>173</v>
      </c>
      <c r="B182" s="8" t="s">
        <v>479</v>
      </c>
      <c r="C182" s="8" t="s">
        <v>98</v>
      </c>
      <c r="D182" s="9">
        <v>195</v>
      </c>
      <c r="E182" s="11">
        <f>TRUNC(일위대가목록!E34,0)</f>
        <v>0</v>
      </c>
      <c r="F182" s="11">
        <f t="shared" si="20"/>
        <v>0</v>
      </c>
      <c r="G182" s="11">
        <f>TRUNC(일위대가목록!F34,0)</f>
        <v>0</v>
      </c>
      <c r="H182" s="11">
        <f t="shared" si="21"/>
        <v>0</v>
      </c>
      <c r="I182" s="11">
        <f>TRUNC(일위대가목록!G34,0)</f>
        <v>0</v>
      </c>
      <c r="J182" s="11">
        <f t="shared" si="22"/>
        <v>0</v>
      </c>
      <c r="K182" s="11">
        <f t="shared" si="23"/>
        <v>0</v>
      </c>
      <c r="L182" s="11">
        <f t="shared" si="24"/>
        <v>0</v>
      </c>
      <c r="M182" s="8"/>
      <c r="N182" s="2" t="s">
        <v>481</v>
      </c>
      <c r="O182" s="2" t="s">
        <v>52</v>
      </c>
      <c r="P182" s="2" t="s">
        <v>52</v>
      </c>
      <c r="Q182" s="2" t="s">
        <v>434</v>
      </c>
      <c r="R182" s="2" t="s">
        <v>64</v>
      </c>
      <c r="S182" s="2" t="s">
        <v>65</v>
      </c>
      <c r="T182" s="2" t="s">
        <v>65</v>
      </c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2" t="s">
        <v>52</v>
      </c>
      <c r="AS182" s="2" t="s">
        <v>52</v>
      </c>
      <c r="AT182" s="3"/>
      <c r="AU182" s="2" t="s">
        <v>482</v>
      </c>
      <c r="AV182" s="3">
        <v>274</v>
      </c>
    </row>
    <row r="183" spans="1:48" ht="30" customHeight="1">
      <c r="A183" s="8" t="s">
        <v>483</v>
      </c>
      <c r="B183" s="8" t="s">
        <v>484</v>
      </c>
      <c r="C183" s="8" t="s">
        <v>61</v>
      </c>
      <c r="D183" s="9">
        <v>142</v>
      </c>
      <c r="E183" s="11">
        <f>TRUNC(단가대비표!O48,0)</f>
        <v>0</v>
      </c>
      <c r="F183" s="11">
        <f t="shared" si="20"/>
        <v>0</v>
      </c>
      <c r="G183" s="11">
        <f>TRUNC(단가대비표!P48,0)</f>
        <v>0</v>
      </c>
      <c r="H183" s="11">
        <f t="shared" si="21"/>
        <v>0</v>
      </c>
      <c r="I183" s="11">
        <f>TRUNC(단가대비표!V48,0)</f>
        <v>0</v>
      </c>
      <c r="J183" s="11">
        <f t="shared" si="22"/>
        <v>0</v>
      </c>
      <c r="K183" s="11">
        <f t="shared" si="23"/>
        <v>0</v>
      </c>
      <c r="L183" s="11">
        <f t="shared" si="24"/>
        <v>0</v>
      </c>
      <c r="M183" s="8"/>
      <c r="N183" s="2" t="s">
        <v>485</v>
      </c>
      <c r="O183" s="2" t="s">
        <v>52</v>
      </c>
      <c r="P183" s="2" t="s">
        <v>52</v>
      </c>
      <c r="Q183" s="2" t="s">
        <v>434</v>
      </c>
      <c r="R183" s="2" t="s">
        <v>65</v>
      </c>
      <c r="S183" s="2" t="s">
        <v>65</v>
      </c>
      <c r="T183" s="2" t="s">
        <v>64</v>
      </c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2" t="s">
        <v>52</v>
      </c>
      <c r="AS183" s="2" t="s">
        <v>52</v>
      </c>
      <c r="AT183" s="3"/>
      <c r="AU183" s="2" t="s">
        <v>486</v>
      </c>
      <c r="AV183" s="3">
        <v>275</v>
      </c>
    </row>
    <row r="184" spans="1:48" ht="30" customHeight="1">
      <c r="A184" s="8" t="s">
        <v>483</v>
      </c>
      <c r="B184" s="8" t="s">
        <v>487</v>
      </c>
      <c r="C184" s="8" t="s">
        <v>61</v>
      </c>
      <c r="D184" s="9">
        <v>1420</v>
      </c>
      <c r="E184" s="11">
        <f>TRUNC(단가대비표!O49,0)</f>
        <v>0</v>
      </c>
      <c r="F184" s="11">
        <f t="shared" si="20"/>
        <v>0</v>
      </c>
      <c r="G184" s="11">
        <f>TRUNC(단가대비표!P49,0)</f>
        <v>0</v>
      </c>
      <c r="H184" s="11">
        <f t="shared" si="21"/>
        <v>0</v>
      </c>
      <c r="I184" s="11">
        <f>TRUNC(단가대비표!V49,0)</f>
        <v>0</v>
      </c>
      <c r="J184" s="11">
        <f t="shared" si="22"/>
        <v>0</v>
      </c>
      <c r="K184" s="11">
        <f t="shared" si="23"/>
        <v>0</v>
      </c>
      <c r="L184" s="11">
        <f t="shared" si="24"/>
        <v>0</v>
      </c>
      <c r="M184" s="8"/>
      <c r="N184" s="2" t="s">
        <v>488</v>
      </c>
      <c r="O184" s="2" t="s">
        <v>52</v>
      </c>
      <c r="P184" s="2" t="s">
        <v>52</v>
      </c>
      <c r="Q184" s="2" t="s">
        <v>434</v>
      </c>
      <c r="R184" s="2" t="s">
        <v>65</v>
      </c>
      <c r="S184" s="2" t="s">
        <v>65</v>
      </c>
      <c r="T184" s="2" t="s">
        <v>64</v>
      </c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2" t="s">
        <v>52</v>
      </c>
      <c r="AS184" s="2" t="s">
        <v>52</v>
      </c>
      <c r="AT184" s="3"/>
      <c r="AU184" s="2" t="s">
        <v>489</v>
      </c>
      <c r="AV184" s="3">
        <v>276</v>
      </c>
    </row>
    <row r="185" spans="1:48" ht="30" customHeight="1">
      <c r="A185" s="8" t="s">
        <v>483</v>
      </c>
      <c r="B185" s="8" t="s">
        <v>490</v>
      </c>
      <c r="C185" s="8" t="s">
        <v>61</v>
      </c>
      <c r="D185" s="9">
        <v>142</v>
      </c>
      <c r="E185" s="11">
        <f>TRUNC(단가대비표!O50,0)</f>
        <v>0</v>
      </c>
      <c r="F185" s="11">
        <f t="shared" si="20"/>
        <v>0</v>
      </c>
      <c r="G185" s="11">
        <f>TRUNC(단가대비표!P50,0)</f>
        <v>0</v>
      </c>
      <c r="H185" s="11">
        <f t="shared" si="21"/>
        <v>0</v>
      </c>
      <c r="I185" s="11">
        <f>TRUNC(단가대비표!V50,0)</f>
        <v>0</v>
      </c>
      <c r="J185" s="11">
        <f t="shared" si="22"/>
        <v>0</v>
      </c>
      <c r="K185" s="11">
        <f t="shared" si="23"/>
        <v>0</v>
      </c>
      <c r="L185" s="11">
        <f t="shared" si="24"/>
        <v>0</v>
      </c>
      <c r="M185" s="8"/>
      <c r="N185" s="2" t="s">
        <v>491</v>
      </c>
      <c r="O185" s="2" t="s">
        <v>52</v>
      </c>
      <c r="P185" s="2" t="s">
        <v>52</v>
      </c>
      <c r="Q185" s="2" t="s">
        <v>434</v>
      </c>
      <c r="R185" s="2" t="s">
        <v>65</v>
      </c>
      <c r="S185" s="2" t="s">
        <v>65</v>
      </c>
      <c r="T185" s="2" t="s">
        <v>64</v>
      </c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2" t="s">
        <v>52</v>
      </c>
      <c r="AS185" s="2" t="s">
        <v>52</v>
      </c>
      <c r="AT185" s="3"/>
      <c r="AU185" s="2" t="s">
        <v>492</v>
      </c>
      <c r="AV185" s="3">
        <v>277</v>
      </c>
    </row>
    <row r="186" spans="1:48" ht="30" customHeight="1">
      <c r="A186" s="8" t="s">
        <v>483</v>
      </c>
      <c r="B186" s="8" t="s">
        <v>493</v>
      </c>
      <c r="C186" s="8" t="s">
        <v>61</v>
      </c>
      <c r="D186" s="9">
        <v>268</v>
      </c>
      <c r="E186" s="11">
        <f>TRUNC(단가대비표!O51,0)</f>
        <v>0</v>
      </c>
      <c r="F186" s="11">
        <f t="shared" si="20"/>
        <v>0</v>
      </c>
      <c r="G186" s="11">
        <f>TRUNC(단가대비표!P51,0)</f>
        <v>0</v>
      </c>
      <c r="H186" s="11">
        <f t="shared" si="21"/>
        <v>0</v>
      </c>
      <c r="I186" s="11">
        <f>TRUNC(단가대비표!V51,0)</f>
        <v>0</v>
      </c>
      <c r="J186" s="11">
        <f t="shared" si="22"/>
        <v>0</v>
      </c>
      <c r="K186" s="11">
        <f t="shared" si="23"/>
        <v>0</v>
      </c>
      <c r="L186" s="11">
        <f t="shared" si="24"/>
        <v>0</v>
      </c>
      <c r="M186" s="8"/>
      <c r="N186" s="2" t="s">
        <v>494</v>
      </c>
      <c r="O186" s="2" t="s">
        <v>52</v>
      </c>
      <c r="P186" s="2" t="s">
        <v>52</v>
      </c>
      <c r="Q186" s="2" t="s">
        <v>434</v>
      </c>
      <c r="R186" s="2" t="s">
        <v>65</v>
      </c>
      <c r="S186" s="2" t="s">
        <v>65</v>
      </c>
      <c r="T186" s="2" t="s">
        <v>64</v>
      </c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2" t="s">
        <v>52</v>
      </c>
      <c r="AS186" s="2" t="s">
        <v>52</v>
      </c>
      <c r="AT186" s="3"/>
      <c r="AU186" s="2" t="s">
        <v>495</v>
      </c>
      <c r="AV186" s="3">
        <v>278</v>
      </c>
    </row>
    <row r="187" spans="1:48" ht="30" customHeight="1">
      <c r="A187" s="8" t="s">
        <v>483</v>
      </c>
      <c r="B187" s="8" t="s">
        <v>496</v>
      </c>
      <c r="C187" s="8" t="s">
        <v>61</v>
      </c>
      <c r="D187" s="9">
        <v>268</v>
      </c>
      <c r="E187" s="11">
        <f>TRUNC(단가대비표!O52,0)</f>
        <v>0</v>
      </c>
      <c r="F187" s="11">
        <f t="shared" si="20"/>
        <v>0</v>
      </c>
      <c r="G187" s="11">
        <f>TRUNC(단가대비표!P52,0)</f>
        <v>0</v>
      </c>
      <c r="H187" s="11">
        <f t="shared" si="21"/>
        <v>0</v>
      </c>
      <c r="I187" s="11">
        <f>TRUNC(단가대비표!V52,0)</f>
        <v>0</v>
      </c>
      <c r="J187" s="11">
        <f t="shared" si="22"/>
        <v>0</v>
      </c>
      <c r="K187" s="11">
        <f t="shared" si="23"/>
        <v>0</v>
      </c>
      <c r="L187" s="11">
        <f t="shared" si="24"/>
        <v>0</v>
      </c>
      <c r="M187" s="8"/>
      <c r="N187" s="2" t="s">
        <v>497</v>
      </c>
      <c r="O187" s="2" t="s">
        <v>52</v>
      </c>
      <c r="P187" s="2" t="s">
        <v>52</v>
      </c>
      <c r="Q187" s="2" t="s">
        <v>434</v>
      </c>
      <c r="R187" s="2" t="s">
        <v>65</v>
      </c>
      <c r="S187" s="2" t="s">
        <v>65</v>
      </c>
      <c r="T187" s="2" t="s">
        <v>64</v>
      </c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2" t="s">
        <v>52</v>
      </c>
      <c r="AS187" s="2" t="s">
        <v>52</v>
      </c>
      <c r="AT187" s="3"/>
      <c r="AU187" s="2" t="s">
        <v>498</v>
      </c>
      <c r="AV187" s="3">
        <v>279</v>
      </c>
    </row>
    <row r="188" spans="1:48" ht="30" customHeight="1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</row>
    <row r="189" spans="1:48" ht="30" customHeight="1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</row>
    <row r="190" spans="1:48" ht="30" customHeight="1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</row>
    <row r="191" spans="1:48" ht="30" customHeight="1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</row>
    <row r="192" spans="1:48" ht="30" customHeight="1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</row>
    <row r="193" spans="1:48" ht="30" customHeight="1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</row>
    <row r="194" spans="1:48" ht="30" customHeight="1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</row>
    <row r="195" spans="1:48" ht="30" customHeight="1">
      <c r="A195" s="8" t="s">
        <v>247</v>
      </c>
      <c r="B195" s="9"/>
      <c r="C195" s="9"/>
      <c r="D195" s="9"/>
      <c r="E195" s="9"/>
      <c r="F195" s="11">
        <f>SUM(F173:F194)</f>
        <v>0</v>
      </c>
      <c r="G195" s="9"/>
      <c r="H195" s="11">
        <f>SUM(H173:H194)</f>
        <v>0</v>
      </c>
      <c r="I195" s="9"/>
      <c r="J195" s="11">
        <f>SUM(J173:J194)</f>
        <v>0</v>
      </c>
      <c r="K195" s="9"/>
      <c r="L195" s="11">
        <f>SUM(L173:L194)</f>
        <v>0</v>
      </c>
      <c r="M195" s="9"/>
      <c r="N195" t="s">
        <v>248</v>
      </c>
    </row>
    <row r="196" spans="1:48" ht="30" customHeight="1">
      <c r="A196" s="8" t="s">
        <v>499</v>
      </c>
      <c r="B196" s="9" t="s">
        <v>58</v>
      </c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3"/>
      <c r="O196" s="3"/>
      <c r="P196" s="3"/>
      <c r="Q196" s="2" t="s">
        <v>500</v>
      </c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</row>
    <row r="197" spans="1:48" ht="30" customHeight="1">
      <c r="A197" s="8" t="s">
        <v>501</v>
      </c>
      <c r="B197" s="8" t="s">
        <v>502</v>
      </c>
      <c r="C197" s="8" t="s">
        <v>98</v>
      </c>
      <c r="D197" s="9">
        <v>1260</v>
      </c>
      <c r="E197" s="11">
        <f>TRUNC(단가대비표!O99,0)</f>
        <v>0</v>
      </c>
      <c r="F197" s="11">
        <f t="shared" ref="F197:F210" si="25">TRUNC(E197*D197, 0)</f>
        <v>0</v>
      </c>
      <c r="G197" s="11">
        <f>TRUNC(단가대비표!P99,0)</f>
        <v>0</v>
      </c>
      <c r="H197" s="11">
        <f t="shared" ref="H197:H210" si="26">TRUNC(G197*D197, 0)</f>
        <v>0</v>
      </c>
      <c r="I197" s="11">
        <f>TRUNC(단가대비표!V99,0)</f>
        <v>0</v>
      </c>
      <c r="J197" s="11">
        <f t="shared" ref="J197:J210" si="27">TRUNC(I197*D197, 0)</f>
        <v>0</v>
      </c>
      <c r="K197" s="11">
        <f t="shared" ref="K197:K210" si="28">TRUNC(E197+G197+I197, 0)</f>
        <v>0</v>
      </c>
      <c r="L197" s="11">
        <f t="shared" ref="L197:L210" si="29">TRUNC(F197+H197+J197, 0)</f>
        <v>0</v>
      </c>
      <c r="M197" s="8"/>
      <c r="N197" s="2" t="s">
        <v>503</v>
      </c>
      <c r="O197" s="2" t="s">
        <v>52</v>
      </c>
      <c r="P197" s="2" t="s">
        <v>52</v>
      </c>
      <c r="Q197" s="2" t="s">
        <v>500</v>
      </c>
      <c r="R197" s="2" t="s">
        <v>65</v>
      </c>
      <c r="S197" s="2" t="s">
        <v>65</v>
      </c>
      <c r="T197" s="2" t="s">
        <v>64</v>
      </c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2" t="s">
        <v>52</v>
      </c>
      <c r="AS197" s="2" t="s">
        <v>52</v>
      </c>
      <c r="AT197" s="3"/>
      <c r="AU197" s="2" t="s">
        <v>504</v>
      </c>
      <c r="AV197" s="3">
        <v>516</v>
      </c>
    </row>
    <row r="198" spans="1:48" ht="30" customHeight="1">
      <c r="A198" s="8" t="s">
        <v>133</v>
      </c>
      <c r="B198" s="8" t="s">
        <v>505</v>
      </c>
      <c r="C198" s="8" t="s">
        <v>98</v>
      </c>
      <c r="D198" s="9">
        <v>300</v>
      </c>
      <c r="E198" s="11">
        <f>TRUNC(단가대비표!O100,0)</f>
        <v>0</v>
      </c>
      <c r="F198" s="11">
        <f t="shared" si="25"/>
        <v>0</v>
      </c>
      <c r="G198" s="11">
        <f>TRUNC(단가대비표!P100,0)</f>
        <v>0</v>
      </c>
      <c r="H198" s="11">
        <f t="shared" si="26"/>
        <v>0</v>
      </c>
      <c r="I198" s="11">
        <f>TRUNC(단가대비표!V100,0)</f>
        <v>0</v>
      </c>
      <c r="J198" s="11">
        <f t="shared" si="27"/>
        <v>0</v>
      </c>
      <c r="K198" s="11">
        <f t="shared" si="28"/>
        <v>0</v>
      </c>
      <c r="L198" s="11">
        <f t="shared" si="29"/>
        <v>0</v>
      </c>
      <c r="M198" s="8"/>
      <c r="N198" s="2" t="s">
        <v>506</v>
      </c>
      <c r="O198" s="2" t="s">
        <v>52</v>
      </c>
      <c r="P198" s="2" t="s">
        <v>52</v>
      </c>
      <c r="Q198" s="2" t="s">
        <v>500</v>
      </c>
      <c r="R198" s="2" t="s">
        <v>65</v>
      </c>
      <c r="S198" s="2" t="s">
        <v>65</v>
      </c>
      <c r="T198" s="2" t="s">
        <v>64</v>
      </c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2" t="s">
        <v>52</v>
      </c>
      <c r="AS198" s="2" t="s">
        <v>52</v>
      </c>
      <c r="AT198" s="3"/>
      <c r="AU198" s="2" t="s">
        <v>507</v>
      </c>
      <c r="AV198" s="3">
        <v>517</v>
      </c>
    </row>
    <row r="199" spans="1:48" ht="30" customHeight="1">
      <c r="A199" s="8" t="s">
        <v>508</v>
      </c>
      <c r="B199" s="8" t="s">
        <v>509</v>
      </c>
      <c r="C199" s="8" t="s">
        <v>98</v>
      </c>
      <c r="D199" s="9">
        <v>3200</v>
      </c>
      <c r="E199" s="11">
        <f>TRUNC(단가대비표!O101,0)</f>
        <v>0</v>
      </c>
      <c r="F199" s="11">
        <f t="shared" si="25"/>
        <v>0</v>
      </c>
      <c r="G199" s="11">
        <f>TRUNC(단가대비표!P101,0)</f>
        <v>0</v>
      </c>
      <c r="H199" s="11">
        <f t="shared" si="26"/>
        <v>0</v>
      </c>
      <c r="I199" s="11">
        <f>TRUNC(단가대비표!V101,0)</f>
        <v>0</v>
      </c>
      <c r="J199" s="11">
        <f t="shared" si="27"/>
        <v>0</v>
      </c>
      <c r="K199" s="11">
        <f t="shared" si="28"/>
        <v>0</v>
      </c>
      <c r="L199" s="11">
        <f t="shared" si="29"/>
        <v>0</v>
      </c>
      <c r="M199" s="8"/>
      <c r="N199" s="2" t="s">
        <v>510</v>
      </c>
      <c r="O199" s="2" t="s">
        <v>52</v>
      </c>
      <c r="P199" s="2" t="s">
        <v>52</v>
      </c>
      <c r="Q199" s="2" t="s">
        <v>500</v>
      </c>
      <c r="R199" s="2" t="s">
        <v>65</v>
      </c>
      <c r="S199" s="2" t="s">
        <v>65</v>
      </c>
      <c r="T199" s="2" t="s">
        <v>64</v>
      </c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2" t="s">
        <v>52</v>
      </c>
      <c r="AS199" s="2" t="s">
        <v>52</v>
      </c>
      <c r="AT199" s="3"/>
      <c r="AU199" s="2" t="s">
        <v>511</v>
      </c>
      <c r="AV199" s="3">
        <v>518</v>
      </c>
    </row>
    <row r="200" spans="1:48" ht="30" customHeight="1">
      <c r="A200" s="8" t="s">
        <v>512</v>
      </c>
      <c r="B200" s="8" t="s">
        <v>513</v>
      </c>
      <c r="C200" s="8" t="s">
        <v>69</v>
      </c>
      <c r="D200" s="9">
        <v>12</v>
      </c>
      <c r="E200" s="11">
        <f>TRUNC(단가대비표!O102,0)</f>
        <v>0</v>
      </c>
      <c r="F200" s="11">
        <f t="shared" si="25"/>
        <v>0</v>
      </c>
      <c r="G200" s="11">
        <f>TRUNC(단가대비표!P102,0)</f>
        <v>0</v>
      </c>
      <c r="H200" s="11">
        <f t="shared" si="26"/>
        <v>0</v>
      </c>
      <c r="I200" s="11">
        <f>TRUNC(단가대비표!V102,0)</f>
        <v>0</v>
      </c>
      <c r="J200" s="11">
        <f t="shared" si="27"/>
        <v>0</v>
      </c>
      <c r="K200" s="11">
        <f t="shared" si="28"/>
        <v>0</v>
      </c>
      <c r="L200" s="11">
        <f t="shared" si="29"/>
        <v>0</v>
      </c>
      <c r="M200" s="8"/>
      <c r="N200" s="2" t="s">
        <v>514</v>
      </c>
      <c r="O200" s="2" t="s">
        <v>52</v>
      </c>
      <c r="P200" s="2" t="s">
        <v>52</v>
      </c>
      <c r="Q200" s="2" t="s">
        <v>500</v>
      </c>
      <c r="R200" s="2" t="s">
        <v>65</v>
      </c>
      <c r="S200" s="2" t="s">
        <v>65</v>
      </c>
      <c r="T200" s="2" t="s">
        <v>64</v>
      </c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2" t="s">
        <v>52</v>
      </c>
      <c r="AS200" s="2" t="s">
        <v>52</v>
      </c>
      <c r="AT200" s="3"/>
      <c r="AU200" s="2" t="s">
        <v>515</v>
      </c>
      <c r="AV200" s="3">
        <v>519</v>
      </c>
    </row>
    <row r="201" spans="1:48" ht="30" customHeight="1">
      <c r="A201" s="8" t="s">
        <v>516</v>
      </c>
      <c r="B201" s="8" t="s">
        <v>517</v>
      </c>
      <c r="C201" s="8" t="s">
        <v>69</v>
      </c>
      <c r="D201" s="9">
        <v>1</v>
      </c>
      <c r="E201" s="11">
        <f>TRUNC(단가대비표!O103,0)</f>
        <v>0</v>
      </c>
      <c r="F201" s="11">
        <f t="shared" si="25"/>
        <v>0</v>
      </c>
      <c r="G201" s="11">
        <f>TRUNC(단가대비표!P103,0)</f>
        <v>0</v>
      </c>
      <c r="H201" s="11">
        <f t="shared" si="26"/>
        <v>0</v>
      </c>
      <c r="I201" s="11">
        <f>TRUNC(단가대비표!V103,0)</f>
        <v>0</v>
      </c>
      <c r="J201" s="11">
        <f t="shared" si="27"/>
        <v>0</v>
      </c>
      <c r="K201" s="11">
        <f t="shared" si="28"/>
        <v>0</v>
      </c>
      <c r="L201" s="11">
        <f t="shared" si="29"/>
        <v>0</v>
      </c>
      <c r="M201" s="8"/>
      <c r="N201" s="2" t="s">
        <v>518</v>
      </c>
      <c r="O201" s="2" t="s">
        <v>52</v>
      </c>
      <c r="P201" s="2" t="s">
        <v>52</v>
      </c>
      <c r="Q201" s="2" t="s">
        <v>500</v>
      </c>
      <c r="R201" s="2" t="s">
        <v>65</v>
      </c>
      <c r="S201" s="2" t="s">
        <v>65</v>
      </c>
      <c r="T201" s="2" t="s">
        <v>64</v>
      </c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2" t="s">
        <v>52</v>
      </c>
      <c r="AS201" s="2" t="s">
        <v>52</v>
      </c>
      <c r="AT201" s="3"/>
      <c r="AU201" s="2" t="s">
        <v>519</v>
      </c>
      <c r="AV201" s="3">
        <v>520</v>
      </c>
    </row>
    <row r="202" spans="1:48" ht="30" customHeight="1">
      <c r="A202" s="8" t="s">
        <v>520</v>
      </c>
      <c r="B202" s="8" t="s">
        <v>521</v>
      </c>
      <c r="C202" s="8" t="s">
        <v>98</v>
      </c>
      <c r="D202" s="9">
        <v>1260</v>
      </c>
      <c r="E202" s="11">
        <f>TRUNC(단가대비표!O104,0)</f>
        <v>0</v>
      </c>
      <c r="F202" s="11">
        <f t="shared" si="25"/>
        <v>0</v>
      </c>
      <c r="G202" s="11">
        <f>TRUNC(단가대비표!P104,0)</f>
        <v>0</v>
      </c>
      <c r="H202" s="11">
        <f t="shared" si="26"/>
        <v>0</v>
      </c>
      <c r="I202" s="11">
        <f>TRUNC(단가대비표!V104,0)</f>
        <v>0</v>
      </c>
      <c r="J202" s="11">
        <f t="shared" si="27"/>
        <v>0</v>
      </c>
      <c r="K202" s="11">
        <f t="shared" si="28"/>
        <v>0</v>
      </c>
      <c r="L202" s="11">
        <f t="shared" si="29"/>
        <v>0</v>
      </c>
      <c r="M202" s="8"/>
      <c r="N202" s="2" t="s">
        <v>522</v>
      </c>
      <c r="O202" s="2" t="s">
        <v>52</v>
      </c>
      <c r="P202" s="2" t="s">
        <v>52</v>
      </c>
      <c r="Q202" s="2" t="s">
        <v>500</v>
      </c>
      <c r="R202" s="2" t="s">
        <v>65</v>
      </c>
      <c r="S202" s="2" t="s">
        <v>65</v>
      </c>
      <c r="T202" s="2" t="s">
        <v>64</v>
      </c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2" t="s">
        <v>52</v>
      </c>
      <c r="AS202" s="2" t="s">
        <v>52</v>
      </c>
      <c r="AT202" s="3"/>
      <c r="AU202" s="2" t="s">
        <v>523</v>
      </c>
      <c r="AV202" s="3">
        <v>521</v>
      </c>
    </row>
    <row r="203" spans="1:48" ht="30" customHeight="1">
      <c r="A203" s="8" t="s">
        <v>87</v>
      </c>
      <c r="B203" s="8" t="s">
        <v>524</v>
      </c>
      <c r="C203" s="8" t="s">
        <v>69</v>
      </c>
      <c r="D203" s="9">
        <v>10</v>
      </c>
      <c r="E203" s="11">
        <f>TRUNC(단가대비표!O105,0)</f>
        <v>0</v>
      </c>
      <c r="F203" s="11">
        <f t="shared" si="25"/>
        <v>0</v>
      </c>
      <c r="G203" s="11">
        <f>TRUNC(단가대비표!P105,0)</f>
        <v>0</v>
      </c>
      <c r="H203" s="11">
        <f t="shared" si="26"/>
        <v>0</v>
      </c>
      <c r="I203" s="11">
        <f>TRUNC(단가대비표!V105,0)</f>
        <v>0</v>
      </c>
      <c r="J203" s="11">
        <f t="shared" si="27"/>
        <v>0</v>
      </c>
      <c r="K203" s="11">
        <f t="shared" si="28"/>
        <v>0</v>
      </c>
      <c r="L203" s="11">
        <f t="shared" si="29"/>
        <v>0</v>
      </c>
      <c r="M203" s="8"/>
      <c r="N203" s="2" t="s">
        <v>525</v>
      </c>
      <c r="O203" s="2" t="s">
        <v>52</v>
      </c>
      <c r="P203" s="2" t="s">
        <v>52</v>
      </c>
      <c r="Q203" s="2" t="s">
        <v>500</v>
      </c>
      <c r="R203" s="2" t="s">
        <v>65</v>
      </c>
      <c r="S203" s="2" t="s">
        <v>65</v>
      </c>
      <c r="T203" s="2" t="s">
        <v>64</v>
      </c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2" t="s">
        <v>52</v>
      </c>
      <c r="AS203" s="2" t="s">
        <v>52</v>
      </c>
      <c r="AT203" s="3"/>
      <c r="AU203" s="2" t="s">
        <v>526</v>
      </c>
      <c r="AV203" s="3">
        <v>522</v>
      </c>
    </row>
    <row r="204" spans="1:48" ht="30" customHeight="1">
      <c r="A204" s="8" t="s">
        <v>527</v>
      </c>
      <c r="B204" s="8" t="s">
        <v>528</v>
      </c>
      <c r="C204" s="8" t="s">
        <v>220</v>
      </c>
      <c r="D204" s="9">
        <v>1260</v>
      </c>
      <c r="E204" s="11">
        <f>TRUNC(단가대비표!O106,0)</f>
        <v>0</v>
      </c>
      <c r="F204" s="11">
        <f t="shared" si="25"/>
        <v>0</v>
      </c>
      <c r="G204" s="11">
        <f>TRUNC(단가대비표!P106,0)</f>
        <v>0</v>
      </c>
      <c r="H204" s="11">
        <f t="shared" si="26"/>
        <v>0</v>
      </c>
      <c r="I204" s="11">
        <f>TRUNC(단가대비표!V106,0)</f>
        <v>0</v>
      </c>
      <c r="J204" s="11">
        <f t="shared" si="27"/>
        <v>0</v>
      </c>
      <c r="K204" s="11">
        <f t="shared" si="28"/>
        <v>0</v>
      </c>
      <c r="L204" s="11">
        <f t="shared" si="29"/>
        <v>0</v>
      </c>
      <c r="M204" s="8"/>
      <c r="N204" s="2" t="s">
        <v>529</v>
      </c>
      <c r="O204" s="2" t="s">
        <v>52</v>
      </c>
      <c r="P204" s="2" t="s">
        <v>52</v>
      </c>
      <c r="Q204" s="2" t="s">
        <v>500</v>
      </c>
      <c r="R204" s="2" t="s">
        <v>65</v>
      </c>
      <c r="S204" s="2" t="s">
        <v>65</v>
      </c>
      <c r="T204" s="2" t="s">
        <v>64</v>
      </c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2" t="s">
        <v>52</v>
      </c>
      <c r="AS204" s="2" t="s">
        <v>52</v>
      </c>
      <c r="AT204" s="3"/>
      <c r="AU204" s="2" t="s">
        <v>530</v>
      </c>
      <c r="AV204" s="3">
        <v>523</v>
      </c>
    </row>
    <row r="205" spans="1:48" ht="30" customHeight="1">
      <c r="A205" s="8" t="s">
        <v>531</v>
      </c>
      <c r="B205" s="8" t="s">
        <v>528</v>
      </c>
      <c r="C205" s="8" t="s">
        <v>220</v>
      </c>
      <c r="D205" s="9">
        <v>1260</v>
      </c>
      <c r="E205" s="11">
        <f>TRUNC(단가대비표!O107,0)</f>
        <v>0</v>
      </c>
      <c r="F205" s="11">
        <f t="shared" si="25"/>
        <v>0</v>
      </c>
      <c r="G205" s="11">
        <f>TRUNC(단가대비표!P107,0)</f>
        <v>0</v>
      </c>
      <c r="H205" s="11">
        <f t="shared" si="26"/>
        <v>0</v>
      </c>
      <c r="I205" s="11">
        <f>TRUNC(단가대비표!V107,0)</f>
        <v>0</v>
      </c>
      <c r="J205" s="11">
        <f t="shared" si="27"/>
        <v>0</v>
      </c>
      <c r="K205" s="11">
        <f t="shared" si="28"/>
        <v>0</v>
      </c>
      <c r="L205" s="11">
        <f t="shared" si="29"/>
        <v>0</v>
      </c>
      <c r="M205" s="8"/>
      <c r="N205" s="2" t="s">
        <v>532</v>
      </c>
      <c r="O205" s="2" t="s">
        <v>52</v>
      </c>
      <c r="P205" s="2" t="s">
        <v>52</v>
      </c>
      <c r="Q205" s="2" t="s">
        <v>500</v>
      </c>
      <c r="R205" s="2" t="s">
        <v>65</v>
      </c>
      <c r="S205" s="2" t="s">
        <v>65</v>
      </c>
      <c r="T205" s="2" t="s">
        <v>64</v>
      </c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2" t="s">
        <v>52</v>
      </c>
      <c r="AS205" s="2" t="s">
        <v>52</v>
      </c>
      <c r="AT205" s="3"/>
      <c r="AU205" s="2" t="s">
        <v>533</v>
      </c>
      <c r="AV205" s="3">
        <v>524</v>
      </c>
    </row>
    <row r="206" spans="1:48" ht="30" customHeight="1">
      <c r="A206" s="8" t="s">
        <v>534</v>
      </c>
      <c r="B206" s="8" t="s">
        <v>535</v>
      </c>
      <c r="C206" s="8" t="s">
        <v>220</v>
      </c>
      <c r="D206" s="9">
        <v>119</v>
      </c>
      <c r="E206" s="11">
        <f>TRUNC(단가대비표!O108,0)</f>
        <v>0</v>
      </c>
      <c r="F206" s="11">
        <f t="shared" si="25"/>
        <v>0</v>
      </c>
      <c r="G206" s="11">
        <f>TRUNC(단가대비표!P108,0)</f>
        <v>0</v>
      </c>
      <c r="H206" s="11">
        <f t="shared" si="26"/>
        <v>0</v>
      </c>
      <c r="I206" s="11">
        <f>TRUNC(단가대비표!V108,0)</f>
        <v>0</v>
      </c>
      <c r="J206" s="11">
        <f t="shared" si="27"/>
        <v>0</v>
      </c>
      <c r="K206" s="11">
        <f t="shared" si="28"/>
        <v>0</v>
      </c>
      <c r="L206" s="11">
        <f t="shared" si="29"/>
        <v>0</v>
      </c>
      <c r="M206" s="8"/>
      <c r="N206" s="2" t="s">
        <v>536</v>
      </c>
      <c r="O206" s="2" t="s">
        <v>52</v>
      </c>
      <c r="P206" s="2" t="s">
        <v>52</v>
      </c>
      <c r="Q206" s="2" t="s">
        <v>500</v>
      </c>
      <c r="R206" s="2" t="s">
        <v>65</v>
      </c>
      <c r="S206" s="2" t="s">
        <v>65</v>
      </c>
      <c r="T206" s="2" t="s">
        <v>64</v>
      </c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2" t="s">
        <v>52</v>
      </c>
      <c r="AS206" s="2" t="s">
        <v>52</v>
      </c>
      <c r="AT206" s="3"/>
      <c r="AU206" s="2" t="s">
        <v>537</v>
      </c>
      <c r="AV206" s="3">
        <v>525</v>
      </c>
    </row>
    <row r="207" spans="1:48" ht="30" customHeight="1">
      <c r="A207" s="8" t="s">
        <v>538</v>
      </c>
      <c r="B207" s="8" t="s">
        <v>539</v>
      </c>
      <c r="C207" s="8" t="s">
        <v>220</v>
      </c>
      <c r="D207" s="9">
        <v>27</v>
      </c>
      <c r="E207" s="11">
        <f>TRUNC(단가대비표!O109,0)</f>
        <v>0</v>
      </c>
      <c r="F207" s="11">
        <f t="shared" si="25"/>
        <v>0</v>
      </c>
      <c r="G207" s="11">
        <f>TRUNC(단가대비표!P109,0)</f>
        <v>0</v>
      </c>
      <c r="H207" s="11">
        <f t="shared" si="26"/>
        <v>0</v>
      </c>
      <c r="I207" s="11">
        <f>TRUNC(단가대비표!V109,0)</f>
        <v>0</v>
      </c>
      <c r="J207" s="11">
        <f t="shared" si="27"/>
        <v>0</v>
      </c>
      <c r="K207" s="11">
        <f t="shared" si="28"/>
        <v>0</v>
      </c>
      <c r="L207" s="11">
        <f t="shared" si="29"/>
        <v>0</v>
      </c>
      <c r="M207" s="8"/>
      <c r="N207" s="2" t="s">
        <v>540</v>
      </c>
      <c r="O207" s="2" t="s">
        <v>52</v>
      </c>
      <c r="P207" s="2" t="s">
        <v>52</v>
      </c>
      <c r="Q207" s="2" t="s">
        <v>500</v>
      </c>
      <c r="R207" s="2" t="s">
        <v>65</v>
      </c>
      <c r="S207" s="2" t="s">
        <v>65</v>
      </c>
      <c r="T207" s="2" t="s">
        <v>64</v>
      </c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2" t="s">
        <v>52</v>
      </c>
      <c r="AS207" s="2" t="s">
        <v>52</v>
      </c>
      <c r="AT207" s="3"/>
      <c r="AU207" s="2" t="s">
        <v>541</v>
      </c>
      <c r="AV207" s="3">
        <v>526</v>
      </c>
    </row>
    <row r="208" spans="1:48" ht="30" customHeight="1">
      <c r="A208" s="8" t="s">
        <v>542</v>
      </c>
      <c r="B208" s="8" t="s">
        <v>52</v>
      </c>
      <c r="C208" s="8" t="s">
        <v>220</v>
      </c>
      <c r="D208" s="9">
        <v>200</v>
      </c>
      <c r="E208" s="11">
        <f>TRUNC(단가대비표!O110,0)</f>
        <v>0</v>
      </c>
      <c r="F208" s="11">
        <f t="shared" si="25"/>
        <v>0</v>
      </c>
      <c r="G208" s="11">
        <f>TRUNC(단가대비표!P110,0)</f>
        <v>0</v>
      </c>
      <c r="H208" s="11">
        <f t="shared" si="26"/>
        <v>0</v>
      </c>
      <c r="I208" s="11">
        <f>TRUNC(단가대비표!V110,0)</f>
        <v>0</v>
      </c>
      <c r="J208" s="11">
        <f t="shared" si="27"/>
        <v>0</v>
      </c>
      <c r="K208" s="11">
        <f t="shared" si="28"/>
        <v>0</v>
      </c>
      <c r="L208" s="11">
        <f t="shared" si="29"/>
        <v>0</v>
      </c>
      <c r="M208" s="8"/>
      <c r="N208" s="2" t="s">
        <v>543</v>
      </c>
      <c r="O208" s="2" t="s">
        <v>52</v>
      </c>
      <c r="P208" s="2" t="s">
        <v>52</v>
      </c>
      <c r="Q208" s="2" t="s">
        <v>500</v>
      </c>
      <c r="R208" s="2" t="s">
        <v>65</v>
      </c>
      <c r="S208" s="2" t="s">
        <v>65</v>
      </c>
      <c r="T208" s="2" t="s">
        <v>64</v>
      </c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2" t="s">
        <v>52</v>
      </c>
      <c r="AS208" s="2" t="s">
        <v>52</v>
      </c>
      <c r="AT208" s="3"/>
      <c r="AU208" s="2" t="s">
        <v>544</v>
      </c>
      <c r="AV208" s="3">
        <v>527</v>
      </c>
    </row>
    <row r="209" spans="1:48" ht="30" customHeight="1">
      <c r="A209" s="8" t="s">
        <v>545</v>
      </c>
      <c r="B209" s="8" t="s">
        <v>52</v>
      </c>
      <c r="C209" s="8" t="s">
        <v>220</v>
      </c>
      <c r="D209" s="9">
        <v>1000</v>
      </c>
      <c r="E209" s="11">
        <f>TRUNC(단가대비표!O111,0)</f>
        <v>0</v>
      </c>
      <c r="F209" s="11">
        <f t="shared" si="25"/>
        <v>0</v>
      </c>
      <c r="G209" s="11">
        <f>TRUNC(단가대비표!P111,0)</f>
        <v>0</v>
      </c>
      <c r="H209" s="11">
        <f t="shared" si="26"/>
        <v>0</v>
      </c>
      <c r="I209" s="11">
        <f>TRUNC(단가대비표!V111,0)</f>
        <v>0</v>
      </c>
      <c r="J209" s="11">
        <f t="shared" si="27"/>
        <v>0</v>
      </c>
      <c r="K209" s="11">
        <f t="shared" si="28"/>
        <v>0</v>
      </c>
      <c r="L209" s="11">
        <f t="shared" si="29"/>
        <v>0</v>
      </c>
      <c r="M209" s="8"/>
      <c r="N209" s="2" t="s">
        <v>546</v>
      </c>
      <c r="O209" s="2" t="s">
        <v>52</v>
      </c>
      <c r="P209" s="2" t="s">
        <v>52</v>
      </c>
      <c r="Q209" s="2" t="s">
        <v>500</v>
      </c>
      <c r="R209" s="2" t="s">
        <v>65</v>
      </c>
      <c r="S209" s="2" t="s">
        <v>65</v>
      </c>
      <c r="T209" s="2" t="s">
        <v>64</v>
      </c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2" t="s">
        <v>52</v>
      </c>
      <c r="AS209" s="2" t="s">
        <v>52</v>
      </c>
      <c r="AT209" s="3"/>
      <c r="AU209" s="2" t="s">
        <v>547</v>
      </c>
      <c r="AV209" s="3">
        <v>528</v>
      </c>
    </row>
    <row r="210" spans="1:48" ht="30" customHeight="1">
      <c r="A210" s="8" t="s">
        <v>548</v>
      </c>
      <c r="B210" s="8" t="s">
        <v>52</v>
      </c>
      <c r="C210" s="8" t="s">
        <v>377</v>
      </c>
      <c r="D210" s="9">
        <v>1</v>
      </c>
      <c r="E210" s="11">
        <f>TRUNC(단가대비표!O199,0)</f>
        <v>0</v>
      </c>
      <c r="F210" s="11">
        <f t="shared" si="25"/>
        <v>0</v>
      </c>
      <c r="G210" s="11">
        <f>TRUNC(단가대비표!P199,0)</f>
        <v>0</v>
      </c>
      <c r="H210" s="11">
        <f t="shared" si="26"/>
        <v>0</v>
      </c>
      <c r="I210" s="11">
        <f>TRUNC(단가대비표!V199,0)</f>
        <v>0</v>
      </c>
      <c r="J210" s="11">
        <f t="shared" si="27"/>
        <v>0</v>
      </c>
      <c r="K210" s="11">
        <f t="shared" si="28"/>
        <v>0</v>
      </c>
      <c r="L210" s="11">
        <f t="shared" si="29"/>
        <v>0</v>
      </c>
      <c r="M210" s="8"/>
      <c r="N210" s="2" t="s">
        <v>549</v>
      </c>
      <c r="O210" s="2" t="s">
        <v>52</v>
      </c>
      <c r="P210" s="2" t="s">
        <v>52</v>
      </c>
      <c r="Q210" s="2" t="s">
        <v>500</v>
      </c>
      <c r="R210" s="2" t="s">
        <v>65</v>
      </c>
      <c r="S210" s="2" t="s">
        <v>65</v>
      </c>
      <c r="T210" s="2" t="s">
        <v>64</v>
      </c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2" t="s">
        <v>52</v>
      </c>
      <c r="AS210" s="2" t="s">
        <v>52</v>
      </c>
      <c r="AT210" s="3"/>
      <c r="AU210" s="2" t="s">
        <v>550</v>
      </c>
      <c r="AV210" s="3">
        <v>578</v>
      </c>
    </row>
    <row r="211" spans="1:48" ht="30" customHeight="1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</row>
    <row r="212" spans="1:48" ht="30" customHeight="1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</row>
    <row r="213" spans="1:48" ht="30" customHeight="1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</row>
    <row r="214" spans="1:48" ht="30" customHeight="1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</row>
    <row r="215" spans="1:48" ht="30" customHeight="1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</row>
    <row r="216" spans="1:48" ht="30" customHeight="1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</row>
    <row r="217" spans="1:48" ht="30" customHeight="1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</row>
    <row r="218" spans="1:48" ht="30" customHeight="1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</row>
    <row r="219" spans="1:48" ht="30" customHeight="1">
      <c r="A219" s="8" t="s">
        <v>247</v>
      </c>
      <c r="B219" s="9"/>
      <c r="C219" s="9"/>
      <c r="D219" s="9"/>
      <c r="E219" s="9"/>
      <c r="F219" s="11">
        <f>SUM(F197:F218)</f>
        <v>0</v>
      </c>
      <c r="G219" s="9"/>
      <c r="H219" s="11">
        <f>SUM(H197:H218)</f>
        <v>0</v>
      </c>
      <c r="I219" s="9"/>
      <c r="J219" s="11">
        <f>SUM(J197:J218)</f>
        <v>0</v>
      </c>
      <c r="K219" s="9"/>
      <c r="L219" s="11">
        <f>SUM(L197:L218)</f>
        <v>0</v>
      </c>
      <c r="M219" s="9"/>
      <c r="N219" t="s">
        <v>248</v>
      </c>
    </row>
    <row r="220" spans="1:48" ht="30" customHeight="1">
      <c r="A220" s="8" t="s">
        <v>556</v>
      </c>
      <c r="B220" s="9" t="s">
        <v>558</v>
      </c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3"/>
      <c r="O220" s="3"/>
      <c r="P220" s="3"/>
      <c r="Q220" s="2" t="s">
        <v>557</v>
      </c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</row>
    <row r="221" spans="1:48" ht="30" customHeight="1">
      <c r="A221" s="8" t="s">
        <v>559</v>
      </c>
      <c r="B221" s="8" t="s">
        <v>560</v>
      </c>
      <c r="C221" s="8" t="s">
        <v>52</v>
      </c>
      <c r="D221" s="9"/>
      <c r="E221" s="11">
        <f>TRUNC(단가대비표!O132,0)</f>
        <v>0</v>
      </c>
      <c r="F221" s="11">
        <f t="shared" ref="F221:F268" si="30">TRUNC(E221*D221, 0)</f>
        <v>0</v>
      </c>
      <c r="G221" s="11">
        <f>TRUNC(단가대비표!P132,0)</f>
        <v>0</v>
      </c>
      <c r="H221" s="11">
        <f t="shared" ref="H221:H268" si="31">TRUNC(G221*D221, 0)</f>
        <v>0</v>
      </c>
      <c r="I221" s="11">
        <f>TRUNC(단가대비표!V132,0)</f>
        <v>0</v>
      </c>
      <c r="J221" s="11">
        <f t="shared" ref="J221:J268" si="32">TRUNC(I221*D221, 0)</f>
        <v>0</v>
      </c>
      <c r="K221" s="11">
        <f t="shared" ref="K221:K268" si="33">TRUNC(E221+G221+I221, 0)</f>
        <v>0</v>
      </c>
      <c r="L221" s="11">
        <f t="shared" ref="L221:L268" si="34">TRUNC(F221+H221+J221, 0)</f>
        <v>0</v>
      </c>
      <c r="M221" s="8"/>
      <c r="N221" s="2" t="s">
        <v>561</v>
      </c>
      <c r="O221" s="2" t="s">
        <v>52</v>
      </c>
      <c r="P221" s="2" t="s">
        <v>52</v>
      </c>
      <c r="Q221" s="2" t="s">
        <v>557</v>
      </c>
      <c r="R221" s="2" t="s">
        <v>65</v>
      </c>
      <c r="S221" s="2" t="s">
        <v>65</v>
      </c>
      <c r="T221" s="2" t="s">
        <v>64</v>
      </c>
      <c r="U221" s="3"/>
      <c r="V221" s="3"/>
      <c r="W221" s="3"/>
      <c r="X221" s="3"/>
      <c r="Y221" s="3"/>
      <c r="Z221" s="3"/>
      <c r="AA221" s="3">
        <v>4</v>
      </c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2" t="s">
        <v>52</v>
      </c>
      <c r="AS221" s="2" t="s">
        <v>52</v>
      </c>
      <c r="AT221" s="3"/>
      <c r="AU221" s="2" t="s">
        <v>562</v>
      </c>
      <c r="AV221" s="3">
        <v>599</v>
      </c>
    </row>
    <row r="222" spans="1:48" ht="30" customHeight="1">
      <c r="A222" s="8" t="s">
        <v>563</v>
      </c>
      <c r="B222" s="8" t="s">
        <v>564</v>
      </c>
      <c r="C222" s="8" t="s">
        <v>367</v>
      </c>
      <c r="D222" s="9">
        <v>1</v>
      </c>
      <c r="E222" s="11">
        <f>TRUNC(단가대비표!O133,0)</f>
        <v>0</v>
      </c>
      <c r="F222" s="11">
        <f t="shared" si="30"/>
        <v>0</v>
      </c>
      <c r="G222" s="11">
        <f>TRUNC(단가대비표!P133,0)</f>
        <v>0</v>
      </c>
      <c r="H222" s="11">
        <f t="shared" si="31"/>
        <v>0</v>
      </c>
      <c r="I222" s="11">
        <f>TRUNC(단가대비표!V133,0)</f>
        <v>0</v>
      </c>
      <c r="J222" s="11">
        <f t="shared" si="32"/>
        <v>0</v>
      </c>
      <c r="K222" s="11">
        <f t="shared" si="33"/>
        <v>0</v>
      </c>
      <c r="L222" s="11">
        <f t="shared" si="34"/>
        <v>0</v>
      </c>
      <c r="M222" s="8"/>
      <c r="N222" s="2" t="s">
        <v>565</v>
      </c>
      <c r="O222" s="2" t="s">
        <v>52</v>
      </c>
      <c r="P222" s="2" t="s">
        <v>52</v>
      </c>
      <c r="Q222" s="2" t="s">
        <v>557</v>
      </c>
      <c r="R222" s="2" t="s">
        <v>65</v>
      </c>
      <c r="S222" s="2" t="s">
        <v>65</v>
      </c>
      <c r="T222" s="2" t="s">
        <v>64</v>
      </c>
      <c r="U222" s="3"/>
      <c r="V222" s="3"/>
      <c r="W222" s="3"/>
      <c r="X222" s="3"/>
      <c r="Y222" s="3"/>
      <c r="Z222" s="3"/>
      <c r="AA222" s="3">
        <v>4</v>
      </c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2" t="s">
        <v>52</v>
      </c>
      <c r="AS222" s="2" t="s">
        <v>52</v>
      </c>
      <c r="AT222" s="3"/>
      <c r="AU222" s="2" t="s">
        <v>566</v>
      </c>
      <c r="AV222" s="3">
        <v>600</v>
      </c>
    </row>
    <row r="223" spans="1:48" ht="30" customHeight="1">
      <c r="A223" s="8" t="s">
        <v>567</v>
      </c>
      <c r="B223" s="8" t="s">
        <v>568</v>
      </c>
      <c r="C223" s="8" t="s">
        <v>367</v>
      </c>
      <c r="D223" s="9">
        <v>3</v>
      </c>
      <c r="E223" s="11">
        <f>TRUNC(단가대비표!O134,0)</f>
        <v>0</v>
      </c>
      <c r="F223" s="11">
        <f t="shared" si="30"/>
        <v>0</v>
      </c>
      <c r="G223" s="11">
        <f>TRUNC(단가대비표!P134,0)</f>
        <v>0</v>
      </c>
      <c r="H223" s="11">
        <f t="shared" si="31"/>
        <v>0</v>
      </c>
      <c r="I223" s="11">
        <f>TRUNC(단가대비표!V134,0)</f>
        <v>0</v>
      </c>
      <c r="J223" s="11">
        <f t="shared" si="32"/>
        <v>0</v>
      </c>
      <c r="K223" s="11">
        <f t="shared" si="33"/>
        <v>0</v>
      </c>
      <c r="L223" s="11">
        <f t="shared" si="34"/>
        <v>0</v>
      </c>
      <c r="M223" s="8"/>
      <c r="N223" s="2" t="s">
        <v>569</v>
      </c>
      <c r="O223" s="2" t="s">
        <v>52</v>
      </c>
      <c r="P223" s="2" t="s">
        <v>52</v>
      </c>
      <c r="Q223" s="2" t="s">
        <v>557</v>
      </c>
      <c r="R223" s="2" t="s">
        <v>65</v>
      </c>
      <c r="S223" s="2" t="s">
        <v>65</v>
      </c>
      <c r="T223" s="2" t="s">
        <v>64</v>
      </c>
      <c r="U223" s="3"/>
      <c r="V223" s="3"/>
      <c r="W223" s="3"/>
      <c r="X223" s="3"/>
      <c r="Y223" s="3"/>
      <c r="Z223" s="3"/>
      <c r="AA223" s="3">
        <v>4</v>
      </c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2" t="s">
        <v>52</v>
      </c>
      <c r="AS223" s="2" t="s">
        <v>52</v>
      </c>
      <c r="AT223" s="3"/>
      <c r="AU223" s="2" t="s">
        <v>570</v>
      </c>
      <c r="AV223" s="3">
        <v>601</v>
      </c>
    </row>
    <row r="224" spans="1:48" ht="30" customHeight="1">
      <c r="A224" s="8" t="s">
        <v>571</v>
      </c>
      <c r="B224" s="8" t="s">
        <v>572</v>
      </c>
      <c r="C224" s="8" t="s">
        <v>367</v>
      </c>
      <c r="D224" s="9">
        <v>24</v>
      </c>
      <c r="E224" s="11">
        <f>TRUNC(단가대비표!O135,0)</f>
        <v>0</v>
      </c>
      <c r="F224" s="11">
        <f t="shared" si="30"/>
        <v>0</v>
      </c>
      <c r="G224" s="11">
        <f>TRUNC(단가대비표!P135,0)</f>
        <v>0</v>
      </c>
      <c r="H224" s="11">
        <f t="shared" si="31"/>
        <v>0</v>
      </c>
      <c r="I224" s="11">
        <f>TRUNC(단가대비표!V135,0)</f>
        <v>0</v>
      </c>
      <c r="J224" s="11">
        <f t="shared" si="32"/>
        <v>0</v>
      </c>
      <c r="K224" s="11">
        <f t="shared" si="33"/>
        <v>0</v>
      </c>
      <c r="L224" s="11">
        <f t="shared" si="34"/>
        <v>0</v>
      </c>
      <c r="M224" s="8"/>
      <c r="N224" s="2" t="s">
        <v>573</v>
      </c>
      <c r="O224" s="2" t="s">
        <v>52</v>
      </c>
      <c r="P224" s="2" t="s">
        <v>52</v>
      </c>
      <c r="Q224" s="2" t="s">
        <v>557</v>
      </c>
      <c r="R224" s="2" t="s">
        <v>65</v>
      </c>
      <c r="S224" s="2" t="s">
        <v>65</v>
      </c>
      <c r="T224" s="2" t="s">
        <v>64</v>
      </c>
      <c r="U224" s="3"/>
      <c r="V224" s="3"/>
      <c r="W224" s="3"/>
      <c r="X224" s="3"/>
      <c r="Y224" s="3"/>
      <c r="Z224" s="3"/>
      <c r="AA224" s="3">
        <v>4</v>
      </c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2" t="s">
        <v>52</v>
      </c>
      <c r="AS224" s="2" t="s">
        <v>52</v>
      </c>
      <c r="AT224" s="3"/>
      <c r="AU224" s="2" t="s">
        <v>574</v>
      </c>
      <c r="AV224" s="3">
        <v>602</v>
      </c>
    </row>
    <row r="225" spans="1:48" ht="30" customHeight="1">
      <c r="A225" s="8" t="s">
        <v>575</v>
      </c>
      <c r="B225" s="8" t="s">
        <v>576</v>
      </c>
      <c r="C225" s="8" t="s">
        <v>367</v>
      </c>
      <c r="D225" s="9">
        <v>3</v>
      </c>
      <c r="E225" s="11">
        <f>TRUNC(단가대비표!O136,0)</f>
        <v>0</v>
      </c>
      <c r="F225" s="11">
        <f t="shared" si="30"/>
        <v>0</v>
      </c>
      <c r="G225" s="11">
        <f>TRUNC(단가대비표!P136,0)</f>
        <v>0</v>
      </c>
      <c r="H225" s="11">
        <f t="shared" si="31"/>
        <v>0</v>
      </c>
      <c r="I225" s="11">
        <f>TRUNC(단가대비표!V136,0)</f>
        <v>0</v>
      </c>
      <c r="J225" s="11">
        <f t="shared" si="32"/>
        <v>0</v>
      </c>
      <c r="K225" s="11">
        <f t="shared" si="33"/>
        <v>0</v>
      </c>
      <c r="L225" s="11">
        <f t="shared" si="34"/>
        <v>0</v>
      </c>
      <c r="M225" s="8"/>
      <c r="N225" s="2" t="s">
        <v>577</v>
      </c>
      <c r="O225" s="2" t="s">
        <v>52</v>
      </c>
      <c r="P225" s="2" t="s">
        <v>52</v>
      </c>
      <c r="Q225" s="2" t="s">
        <v>557</v>
      </c>
      <c r="R225" s="2" t="s">
        <v>65</v>
      </c>
      <c r="S225" s="2" t="s">
        <v>65</v>
      </c>
      <c r="T225" s="2" t="s">
        <v>64</v>
      </c>
      <c r="U225" s="3"/>
      <c r="V225" s="3"/>
      <c r="W225" s="3"/>
      <c r="X225" s="3"/>
      <c r="Y225" s="3"/>
      <c r="Z225" s="3"/>
      <c r="AA225" s="3">
        <v>4</v>
      </c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2" t="s">
        <v>52</v>
      </c>
      <c r="AS225" s="2" t="s">
        <v>52</v>
      </c>
      <c r="AT225" s="3"/>
      <c r="AU225" s="2" t="s">
        <v>578</v>
      </c>
      <c r="AV225" s="3">
        <v>603</v>
      </c>
    </row>
    <row r="226" spans="1:48" ht="30" customHeight="1">
      <c r="A226" s="8" t="s">
        <v>579</v>
      </c>
      <c r="B226" s="8" t="s">
        <v>580</v>
      </c>
      <c r="C226" s="8" t="s">
        <v>367</v>
      </c>
      <c r="D226" s="9">
        <v>1</v>
      </c>
      <c r="E226" s="11">
        <f>TRUNC(단가대비표!O137,0)</f>
        <v>0</v>
      </c>
      <c r="F226" s="11">
        <f t="shared" si="30"/>
        <v>0</v>
      </c>
      <c r="G226" s="11">
        <f>TRUNC(단가대비표!P137,0)</f>
        <v>0</v>
      </c>
      <c r="H226" s="11">
        <f t="shared" si="31"/>
        <v>0</v>
      </c>
      <c r="I226" s="11">
        <f>TRUNC(단가대비표!V137,0)</f>
        <v>0</v>
      </c>
      <c r="J226" s="11">
        <f t="shared" si="32"/>
        <v>0</v>
      </c>
      <c r="K226" s="11">
        <f t="shared" si="33"/>
        <v>0</v>
      </c>
      <c r="L226" s="11">
        <f t="shared" si="34"/>
        <v>0</v>
      </c>
      <c r="M226" s="8"/>
      <c r="N226" s="2" t="s">
        <v>581</v>
      </c>
      <c r="O226" s="2" t="s">
        <v>52</v>
      </c>
      <c r="P226" s="2" t="s">
        <v>52</v>
      </c>
      <c r="Q226" s="2" t="s">
        <v>557</v>
      </c>
      <c r="R226" s="2" t="s">
        <v>65</v>
      </c>
      <c r="S226" s="2" t="s">
        <v>65</v>
      </c>
      <c r="T226" s="2" t="s">
        <v>64</v>
      </c>
      <c r="U226" s="3"/>
      <c r="V226" s="3"/>
      <c r="W226" s="3"/>
      <c r="X226" s="3"/>
      <c r="Y226" s="3"/>
      <c r="Z226" s="3"/>
      <c r="AA226" s="3">
        <v>4</v>
      </c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2" t="s">
        <v>52</v>
      </c>
      <c r="AS226" s="2" t="s">
        <v>52</v>
      </c>
      <c r="AT226" s="3"/>
      <c r="AU226" s="2" t="s">
        <v>582</v>
      </c>
      <c r="AV226" s="3">
        <v>604</v>
      </c>
    </row>
    <row r="227" spans="1:48" ht="30" customHeight="1">
      <c r="A227" s="8" t="s">
        <v>583</v>
      </c>
      <c r="B227" s="8" t="s">
        <v>584</v>
      </c>
      <c r="C227" s="8" t="s">
        <v>367</v>
      </c>
      <c r="D227" s="9">
        <v>6</v>
      </c>
      <c r="E227" s="11">
        <f>TRUNC(단가대비표!O138,0)</f>
        <v>0</v>
      </c>
      <c r="F227" s="11">
        <f t="shared" si="30"/>
        <v>0</v>
      </c>
      <c r="G227" s="11">
        <f>TRUNC(단가대비표!P138,0)</f>
        <v>0</v>
      </c>
      <c r="H227" s="11">
        <f t="shared" si="31"/>
        <v>0</v>
      </c>
      <c r="I227" s="11">
        <f>TRUNC(단가대비표!V138,0)</f>
        <v>0</v>
      </c>
      <c r="J227" s="11">
        <f t="shared" si="32"/>
        <v>0</v>
      </c>
      <c r="K227" s="11">
        <f t="shared" si="33"/>
        <v>0</v>
      </c>
      <c r="L227" s="11">
        <f t="shared" si="34"/>
        <v>0</v>
      </c>
      <c r="M227" s="8"/>
      <c r="N227" s="2" t="s">
        <v>585</v>
      </c>
      <c r="O227" s="2" t="s">
        <v>52</v>
      </c>
      <c r="P227" s="2" t="s">
        <v>52</v>
      </c>
      <c r="Q227" s="2" t="s">
        <v>557</v>
      </c>
      <c r="R227" s="2" t="s">
        <v>65</v>
      </c>
      <c r="S227" s="2" t="s">
        <v>65</v>
      </c>
      <c r="T227" s="2" t="s">
        <v>64</v>
      </c>
      <c r="U227" s="3"/>
      <c r="V227" s="3"/>
      <c r="W227" s="3"/>
      <c r="X227" s="3"/>
      <c r="Y227" s="3"/>
      <c r="Z227" s="3"/>
      <c r="AA227" s="3">
        <v>4</v>
      </c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2" t="s">
        <v>52</v>
      </c>
      <c r="AS227" s="2" t="s">
        <v>52</v>
      </c>
      <c r="AT227" s="3"/>
      <c r="AU227" s="2" t="s">
        <v>586</v>
      </c>
      <c r="AV227" s="3">
        <v>605</v>
      </c>
    </row>
    <row r="228" spans="1:48" ht="30" customHeight="1">
      <c r="A228" s="8" t="s">
        <v>587</v>
      </c>
      <c r="B228" s="8" t="s">
        <v>588</v>
      </c>
      <c r="C228" s="8" t="s">
        <v>367</v>
      </c>
      <c r="D228" s="9">
        <v>5</v>
      </c>
      <c r="E228" s="11">
        <f>TRUNC(단가대비표!O139,0)</f>
        <v>0</v>
      </c>
      <c r="F228" s="11">
        <f t="shared" si="30"/>
        <v>0</v>
      </c>
      <c r="G228" s="11">
        <f>TRUNC(단가대비표!P139,0)</f>
        <v>0</v>
      </c>
      <c r="H228" s="11">
        <f t="shared" si="31"/>
        <v>0</v>
      </c>
      <c r="I228" s="11">
        <f>TRUNC(단가대비표!V139,0)</f>
        <v>0</v>
      </c>
      <c r="J228" s="11">
        <f t="shared" si="32"/>
        <v>0</v>
      </c>
      <c r="K228" s="11">
        <f t="shared" si="33"/>
        <v>0</v>
      </c>
      <c r="L228" s="11">
        <f t="shared" si="34"/>
        <v>0</v>
      </c>
      <c r="M228" s="8"/>
      <c r="N228" s="2" t="s">
        <v>589</v>
      </c>
      <c r="O228" s="2" t="s">
        <v>52</v>
      </c>
      <c r="P228" s="2" t="s">
        <v>52</v>
      </c>
      <c r="Q228" s="2" t="s">
        <v>557</v>
      </c>
      <c r="R228" s="2" t="s">
        <v>65</v>
      </c>
      <c r="S228" s="2" t="s">
        <v>65</v>
      </c>
      <c r="T228" s="2" t="s">
        <v>64</v>
      </c>
      <c r="U228" s="3"/>
      <c r="V228" s="3"/>
      <c r="W228" s="3"/>
      <c r="X228" s="3"/>
      <c r="Y228" s="3"/>
      <c r="Z228" s="3"/>
      <c r="AA228" s="3">
        <v>4</v>
      </c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2" t="s">
        <v>52</v>
      </c>
      <c r="AS228" s="2" t="s">
        <v>52</v>
      </c>
      <c r="AT228" s="3"/>
      <c r="AU228" s="2" t="s">
        <v>590</v>
      </c>
      <c r="AV228" s="3">
        <v>606</v>
      </c>
    </row>
    <row r="229" spans="1:48" ht="30" customHeight="1">
      <c r="A229" s="8" t="s">
        <v>591</v>
      </c>
      <c r="B229" s="8" t="s">
        <v>592</v>
      </c>
      <c r="C229" s="8" t="s">
        <v>367</v>
      </c>
      <c r="D229" s="9">
        <v>1</v>
      </c>
      <c r="E229" s="11">
        <f>TRUNC(단가대비표!O140,0)</f>
        <v>0</v>
      </c>
      <c r="F229" s="11">
        <f t="shared" si="30"/>
        <v>0</v>
      </c>
      <c r="G229" s="11">
        <f>TRUNC(단가대비표!P140,0)</f>
        <v>0</v>
      </c>
      <c r="H229" s="11">
        <f t="shared" si="31"/>
        <v>0</v>
      </c>
      <c r="I229" s="11">
        <f>TRUNC(단가대비표!V140,0)</f>
        <v>0</v>
      </c>
      <c r="J229" s="11">
        <f t="shared" si="32"/>
        <v>0</v>
      </c>
      <c r="K229" s="11">
        <f t="shared" si="33"/>
        <v>0</v>
      </c>
      <c r="L229" s="11">
        <f t="shared" si="34"/>
        <v>0</v>
      </c>
      <c r="M229" s="8"/>
      <c r="N229" s="2" t="s">
        <v>593</v>
      </c>
      <c r="O229" s="2" t="s">
        <v>52</v>
      </c>
      <c r="P229" s="2" t="s">
        <v>52</v>
      </c>
      <c r="Q229" s="2" t="s">
        <v>557</v>
      </c>
      <c r="R229" s="2" t="s">
        <v>65</v>
      </c>
      <c r="S229" s="2" t="s">
        <v>65</v>
      </c>
      <c r="T229" s="2" t="s">
        <v>64</v>
      </c>
      <c r="U229" s="3"/>
      <c r="V229" s="3"/>
      <c r="W229" s="3"/>
      <c r="X229" s="3"/>
      <c r="Y229" s="3"/>
      <c r="Z229" s="3"/>
      <c r="AA229" s="3">
        <v>4</v>
      </c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2" t="s">
        <v>52</v>
      </c>
      <c r="AS229" s="2" t="s">
        <v>52</v>
      </c>
      <c r="AT229" s="3"/>
      <c r="AU229" s="2" t="s">
        <v>594</v>
      </c>
      <c r="AV229" s="3">
        <v>607</v>
      </c>
    </row>
    <row r="230" spans="1:48" ht="30" customHeight="1">
      <c r="A230" s="8" t="s">
        <v>595</v>
      </c>
      <c r="B230" s="8" t="s">
        <v>596</v>
      </c>
      <c r="C230" s="8" t="s">
        <v>367</v>
      </c>
      <c r="D230" s="9">
        <v>5</v>
      </c>
      <c r="E230" s="11">
        <f>TRUNC(단가대비표!O141,0)</f>
        <v>0</v>
      </c>
      <c r="F230" s="11">
        <f t="shared" si="30"/>
        <v>0</v>
      </c>
      <c r="G230" s="11">
        <f>TRUNC(단가대비표!P141,0)</f>
        <v>0</v>
      </c>
      <c r="H230" s="11">
        <f t="shared" si="31"/>
        <v>0</v>
      </c>
      <c r="I230" s="11">
        <f>TRUNC(단가대비표!V141,0)</f>
        <v>0</v>
      </c>
      <c r="J230" s="11">
        <f t="shared" si="32"/>
        <v>0</v>
      </c>
      <c r="K230" s="11">
        <f t="shared" si="33"/>
        <v>0</v>
      </c>
      <c r="L230" s="11">
        <f t="shared" si="34"/>
        <v>0</v>
      </c>
      <c r="M230" s="8"/>
      <c r="N230" s="2" t="s">
        <v>597</v>
      </c>
      <c r="O230" s="2" t="s">
        <v>52</v>
      </c>
      <c r="P230" s="2" t="s">
        <v>52</v>
      </c>
      <c r="Q230" s="2" t="s">
        <v>557</v>
      </c>
      <c r="R230" s="2" t="s">
        <v>65</v>
      </c>
      <c r="S230" s="2" t="s">
        <v>65</v>
      </c>
      <c r="T230" s="2" t="s">
        <v>64</v>
      </c>
      <c r="U230" s="3"/>
      <c r="V230" s="3"/>
      <c r="W230" s="3"/>
      <c r="X230" s="3"/>
      <c r="Y230" s="3"/>
      <c r="Z230" s="3"/>
      <c r="AA230" s="3">
        <v>4</v>
      </c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2" t="s">
        <v>52</v>
      </c>
      <c r="AS230" s="2" t="s">
        <v>52</v>
      </c>
      <c r="AT230" s="3"/>
      <c r="AU230" s="2" t="s">
        <v>598</v>
      </c>
      <c r="AV230" s="3">
        <v>608</v>
      </c>
    </row>
    <row r="231" spans="1:48" ht="30" customHeight="1">
      <c r="A231" s="8" t="s">
        <v>599</v>
      </c>
      <c r="B231" s="8" t="s">
        <v>600</v>
      </c>
      <c r="C231" s="8" t="s">
        <v>367</v>
      </c>
      <c r="D231" s="9">
        <v>13</v>
      </c>
      <c r="E231" s="11">
        <f>TRUNC(단가대비표!O142,0)</f>
        <v>0</v>
      </c>
      <c r="F231" s="11">
        <f t="shared" si="30"/>
        <v>0</v>
      </c>
      <c r="G231" s="11">
        <f>TRUNC(단가대비표!P142,0)</f>
        <v>0</v>
      </c>
      <c r="H231" s="11">
        <f t="shared" si="31"/>
        <v>0</v>
      </c>
      <c r="I231" s="11">
        <f>TRUNC(단가대비표!V142,0)</f>
        <v>0</v>
      </c>
      <c r="J231" s="11">
        <f t="shared" si="32"/>
        <v>0</v>
      </c>
      <c r="K231" s="11">
        <f t="shared" si="33"/>
        <v>0</v>
      </c>
      <c r="L231" s="11">
        <f t="shared" si="34"/>
        <v>0</v>
      </c>
      <c r="M231" s="8"/>
      <c r="N231" s="2" t="s">
        <v>601</v>
      </c>
      <c r="O231" s="2" t="s">
        <v>52</v>
      </c>
      <c r="P231" s="2" t="s">
        <v>52</v>
      </c>
      <c r="Q231" s="2" t="s">
        <v>557</v>
      </c>
      <c r="R231" s="2" t="s">
        <v>65</v>
      </c>
      <c r="S231" s="2" t="s">
        <v>65</v>
      </c>
      <c r="T231" s="2" t="s">
        <v>64</v>
      </c>
      <c r="U231" s="3"/>
      <c r="V231" s="3"/>
      <c r="W231" s="3"/>
      <c r="X231" s="3"/>
      <c r="Y231" s="3"/>
      <c r="Z231" s="3"/>
      <c r="AA231" s="3">
        <v>4</v>
      </c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2" t="s">
        <v>52</v>
      </c>
      <c r="AS231" s="2" t="s">
        <v>52</v>
      </c>
      <c r="AT231" s="3"/>
      <c r="AU231" s="2" t="s">
        <v>602</v>
      </c>
      <c r="AV231" s="3">
        <v>609</v>
      </c>
    </row>
    <row r="232" spans="1:48" ht="30" customHeight="1">
      <c r="A232" s="8" t="s">
        <v>603</v>
      </c>
      <c r="B232" s="8" t="s">
        <v>604</v>
      </c>
      <c r="C232" s="8" t="s">
        <v>367</v>
      </c>
      <c r="D232" s="9">
        <v>1</v>
      </c>
      <c r="E232" s="11">
        <f>TRUNC(단가대비표!O143,0)</f>
        <v>0</v>
      </c>
      <c r="F232" s="11">
        <f t="shared" si="30"/>
        <v>0</v>
      </c>
      <c r="G232" s="11">
        <f>TRUNC(단가대비표!P143,0)</f>
        <v>0</v>
      </c>
      <c r="H232" s="11">
        <f t="shared" si="31"/>
        <v>0</v>
      </c>
      <c r="I232" s="11">
        <f>TRUNC(단가대비표!V143,0)</f>
        <v>0</v>
      </c>
      <c r="J232" s="11">
        <f t="shared" si="32"/>
        <v>0</v>
      </c>
      <c r="K232" s="11">
        <f t="shared" si="33"/>
        <v>0</v>
      </c>
      <c r="L232" s="11">
        <f t="shared" si="34"/>
        <v>0</v>
      </c>
      <c r="M232" s="8"/>
      <c r="N232" s="2" t="s">
        <v>605</v>
      </c>
      <c r="O232" s="2" t="s">
        <v>52</v>
      </c>
      <c r="P232" s="2" t="s">
        <v>52</v>
      </c>
      <c r="Q232" s="2" t="s">
        <v>557</v>
      </c>
      <c r="R232" s="2" t="s">
        <v>65</v>
      </c>
      <c r="S232" s="2" t="s">
        <v>65</v>
      </c>
      <c r="T232" s="2" t="s">
        <v>64</v>
      </c>
      <c r="U232" s="3"/>
      <c r="V232" s="3"/>
      <c r="W232" s="3"/>
      <c r="X232" s="3"/>
      <c r="Y232" s="3"/>
      <c r="Z232" s="3"/>
      <c r="AA232" s="3">
        <v>4</v>
      </c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2" t="s">
        <v>52</v>
      </c>
      <c r="AS232" s="2" t="s">
        <v>52</v>
      </c>
      <c r="AT232" s="3"/>
      <c r="AU232" s="2" t="s">
        <v>606</v>
      </c>
      <c r="AV232" s="3">
        <v>610</v>
      </c>
    </row>
    <row r="233" spans="1:48" ht="30" customHeight="1">
      <c r="A233" s="8" t="s">
        <v>607</v>
      </c>
      <c r="B233" s="8" t="s">
        <v>608</v>
      </c>
      <c r="C233" s="8" t="s">
        <v>52</v>
      </c>
      <c r="D233" s="9"/>
      <c r="E233" s="11">
        <f>TRUNC(단가대비표!O144,0)</f>
        <v>0</v>
      </c>
      <c r="F233" s="11">
        <f t="shared" si="30"/>
        <v>0</v>
      </c>
      <c r="G233" s="11">
        <f>TRUNC(단가대비표!P144,0)</f>
        <v>0</v>
      </c>
      <c r="H233" s="11">
        <f t="shared" si="31"/>
        <v>0</v>
      </c>
      <c r="I233" s="11">
        <f>TRUNC(단가대비표!V144,0)</f>
        <v>0</v>
      </c>
      <c r="J233" s="11">
        <f t="shared" si="32"/>
        <v>0</v>
      </c>
      <c r="K233" s="11">
        <f t="shared" si="33"/>
        <v>0</v>
      </c>
      <c r="L233" s="11">
        <f t="shared" si="34"/>
        <v>0</v>
      </c>
      <c r="M233" s="8"/>
      <c r="N233" s="2" t="s">
        <v>609</v>
      </c>
      <c r="O233" s="2" t="s">
        <v>52</v>
      </c>
      <c r="P233" s="2" t="s">
        <v>52</v>
      </c>
      <c r="Q233" s="2" t="s">
        <v>557</v>
      </c>
      <c r="R233" s="2" t="s">
        <v>65</v>
      </c>
      <c r="S233" s="2" t="s">
        <v>65</v>
      </c>
      <c r="T233" s="2" t="s">
        <v>64</v>
      </c>
      <c r="U233" s="3"/>
      <c r="V233" s="3"/>
      <c r="W233" s="3"/>
      <c r="X233" s="3"/>
      <c r="Y233" s="3"/>
      <c r="Z233" s="3"/>
      <c r="AA233" s="3">
        <v>4</v>
      </c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2" t="s">
        <v>52</v>
      </c>
      <c r="AS233" s="2" t="s">
        <v>52</v>
      </c>
      <c r="AT233" s="3"/>
      <c r="AU233" s="2" t="s">
        <v>610</v>
      </c>
      <c r="AV233" s="3">
        <v>611</v>
      </c>
    </row>
    <row r="234" spans="1:48" ht="30" customHeight="1">
      <c r="A234" s="8" t="s">
        <v>563</v>
      </c>
      <c r="B234" s="8" t="s">
        <v>564</v>
      </c>
      <c r="C234" s="8" t="s">
        <v>611</v>
      </c>
      <c r="D234" s="9">
        <v>1</v>
      </c>
      <c r="E234" s="11">
        <f>TRUNC(단가대비표!O145,0)</f>
        <v>0</v>
      </c>
      <c r="F234" s="11">
        <f t="shared" si="30"/>
        <v>0</v>
      </c>
      <c r="G234" s="11">
        <f>TRUNC(단가대비표!P145,0)</f>
        <v>0</v>
      </c>
      <c r="H234" s="11">
        <f t="shared" si="31"/>
        <v>0</v>
      </c>
      <c r="I234" s="11">
        <f>TRUNC(단가대비표!V145,0)</f>
        <v>0</v>
      </c>
      <c r="J234" s="11">
        <f t="shared" si="32"/>
        <v>0</v>
      </c>
      <c r="K234" s="11">
        <f t="shared" si="33"/>
        <v>0</v>
      </c>
      <c r="L234" s="11">
        <f t="shared" si="34"/>
        <v>0</v>
      </c>
      <c r="M234" s="8"/>
      <c r="N234" s="2" t="s">
        <v>612</v>
      </c>
      <c r="O234" s="2" t="s">
        <v>52</v>
      </c>
      <c r="P234" s="2" t="s">
        <v>52</v>
      </c>
      <c r="Q234" s="2" t="s">
        <v>557</v>
      </c>
      <c r="R234" s="2" t="s">
        <v>65</v>
      </c>
      <c r="S234" s="2" t="s">
        <v>65</v>
      </c>
      <c r="T234" s="2" t="s">
        <v>64</v>
      </c>
      <c r="U234" s="3"/>
      <c r="V234" s="3"/>
      <c r="W234" s="3"/>
      <c r="X234" s="3"/>
      <c r="Y234" s="3"/>
      <c r="Z234" s="3"/>
      <c r="AA234" s="3">
        <v>4</v>
      </c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2" t="s">
        <v>52</v>
      </c>
      <c r="AS234" s="2" t="s">
        <v>52</v>
      </c>
      <c r="AT234" s="3"/>
      <c r="AU234" s="2" t="s">
        <v>613</v>
      </c>
      <c r="AV234" s="3">
        <v>612</v>
      </c>
    </row>
    <row r="235" spans="1:48" ht="30" customHeight="1">
      <c r="A235" s="8" t="s">
        <v>567</v>
      </c>
      <c r="B235" s="8" t="s">
        <v>568</v>
      </c>
      <c r="C235" s="8" t="s">
        <v>611</v>
      </c>
      <c r="D235" s="9">
        <v>1</v>
      </c>
      <c r="E235" s="11">
        <f>TRUNC(단가대비표!O146,0)</f>
        <v>0</v>
      </c>
      <c r="F235" s="11">
        <f t="shared" si="30"/>
        <v>0</v>
      </c>
      <c r="G235" s="11">
        <f>TRUNC(단가대비표!P146,0)</f>
        <v>0</v>
      </c>
      <c r="H235" s="11">
        <f t="shared" si="31"/>
        <v>0</v>
      </c>
      <c r="I235" s="11">
        <f>TRUNC(단가대비표!V146,0)</f>
        <v>0</v>
      </c>
      <c r="J235" s="11">
        <f t="shared" si="32"/>
        <v>0</v>
      </c>
      <c r="K235" s="11">
        <f t="shared" si="33"/>
        <v>0</v>
      </c>
      <c r="L235" s="11">
        <f t="shared" si="34"/>
        <v>0</v>
      </c>
      <c r="M235" s="8"/>
      <c r="N235" s="2" t="s">
        <v>614</v>
      </c>
      <c r="O235" s="2" t="s">
        <v>52</v>
      </c>
      <c r="P235" s="2" t="s">
        <v>52</v>
      </c>
      <c r="Q235" s="2" t="s">
        <v>557</v>
      </c>
      <c r="R235" s="2" t="s">
        <v>65</v>
      </c>
      <c r="S235" s="2" t="s">
        <v>65</v>
      </c>
      <c r="T235" s="2" t="s">
        <v>64</v>
      </c>
      <c r="U235" s="3"/>
      <c r="V235" s="3"/>
      <c r="W235" s="3"/>
      <c r="X235" s="3"/>
      <c r="Y235" s="3"/>
      <c r="Z235" s="3"/>
      <c r="AA235" s="3">
        <v>4</v>
      </c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2" t="s">
        <v>52</v>
      </c>
      <c r="AS235" s="2" t="s">
        <v>52</v>
      </c>
      <c r="AT235" s="3"/>
      <c r="AU235" s="2" t="s">
        <v>615</v>
      </c>
      <c r="AV235" s="3">
        <v>613</v>
      </c>
    </row>
    <row r="236" spans="1:48" ht="30" customHeight="1">
      <c r="A236" s="8" t="s">
        <v>571</v>
      </c>
      <c r="B236" s="8" t="s">
        <v>572</v>
      </c>
      <c r="C236" s="8" t="s">
        <v>611</v>
      </c>
      <c r="D236" s="9">
        <v>8</v>
      </c>
      <c r="E236" s="11">
        <f>TRUNC(단가대비표!O147,0)</f>
        <v>0</v>
      </c>
      <c r="F236" s="11">
        <f t="shared" si="30"/>
        <v>0</v>
      </c>
      <c r="G236" s="11">
        <f>TRUNC(단가대비표!P147,0)</f>
        <v>0</v>
      </c>
      <c r="H236" s="11">
        <f t="shared" si="31"/>
        <v>0</v>
      </c>
      <c r="I236" s="11">
        <f>TRUNC(단가대비표!V147,0)</f>
        <v>0</v>
      </c>
      <c r="J236" s="11">
        <f t="shared" si="32"/>
        <v>0</v>
      </c>
      <c r="K236" s="11">
        <f t="shared" si="33"/>
        <v>0</v>
      </c>
      <c r="L236" s="11">
        <f t="shared" si="34"/>
        <v>0</v>
      </c>
      <c r="M236" s="8"/>
      <c r="N236" s="2" t="s">
        <v>616</v>
      </c>
      <c r="O236" s="2" t="s">
        <v>52</v>
      </c>
      <c r="P236" s="2" t="s">
        <v>52</v>
      </c>
      <c r="Q236" s="2" t="s">
        <v>557</v>
      </c>
      <c r="R236" s="2" t="s">
        <v>65</v>
      </c>
      <c r="S236" s="2" t="s">
        <v>65</v>
      </c>
      <c r="T236" s="2" t="s">
        <v>64</v>
      </c>
      <c r="U236" s="3"/>
      <c r="V236" s="3"/>
      <c r="W236" s="3"/>
      <c r="X236" s="3"/>
      <c r="Y236" s="3"/>
      <c r="Z236" s="3"/>
      <c r="AA236" s="3">
        <v>4</v>
      </c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2" t="s">
        <v>52</v>
      </c>
      <c r="AS236" s="2" t="s">
        <v>52</v>
      </c>
      <c r="AT236" s="3"/>
      <c r="AU236" s="2" t="s">
        <v>617</v>
      </c>
      <c r="AV236" s="3">
        <v>614</v>
      </c>
    </row>
    <row r="237" spans="1:48" ht="30" customHeight="1">
      <c r="A237" s="8" t="s">
        <v>575</v>
      </c>
      <c r="B237" s="8" t="s">
        <v>576</v>
      </c>
      <c r="C237" s="8" t="s">
        <v>611</v>
      </c>
      <c r="D237" s="9">
        <v>1</v>
      </c>
      <c r="E237" s="11">
        <f>TRUNC(단가대비표!O148,0)</f>
        <v>0</v>
      </c>
      <c r="F237" s="11">
        <f t="shared" si="30"/>
        <v>0</v>
      </c>
      <c r="G237" s="11">
        <f>TRUNC(단가대비표!P148,0)</f>
        <v>0</v>
      </c>
      <c r="H237" s="11">
        <f t="shared" si="31"/>
        <v>0</v>
      </c>
      <c r="I237" s="11">
        <f>TRUNC(단가대비표!V148,0)</f>
        <v>0</v>
      </c>
      <c r="J237" s="11">
        <f t="shared" si="32"/>
        <v>0</v>
      </c>
      <c r="K237" s="11">
        <f t="shared" si="33"/>
        <v>0</v>
      </c>
      <c r="L237" s="11">
        <f t="shared" si="34"/>
        <v>0</v>
      </c>
      <c r="M237" s="8"/>
      <c r="N237" s="2" t="s">
        <v>618</v>
      </c>
      <c r="O237" s="2" t="s">
        <v>52</v>
      </c>
      <c r="P237" s="2" t="s">
        <v>52</v>
      </c>
      <c r="Q237" s="2" t="s">
        <v>557</v>
      </c>
      <c r="R237" s="2" t="s">
        <v>65</v>
      </c>
      <c r="S237" s="2" t="s">
        <v>65</v>
      </c>
      <c r="T237" s="2" t="s">
        <v>64</v>
      </c>
      <c r="U237" s="3"/>
      <c r="V237" s="3"/>
      <c r="W237" s="3"/>
      <c r="X237" s="3"/>
      <c r="Y237" s="3"/>
      <c r="Z237" s="3"/>
      <c r="AA237" s="3">
        <v>4</v>
      </c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2" t="s">
        <v>52</v>
      </c>
      <c r="AS237" s="2" t="s">
        <v>52</v>
      </c>
      <c r="AT237" s="3"/>
      <c r="AU237" s="2" t="s">
        <v>619</v>
      </c>
      <c r="AV237" s="3">
        <v>615</v>
      </c>
    </row>
    <row r="238" spans="1:48" ht="30" customHeight="1">
      <c r="A238" s="8" t="s">
        <v>579</v>
      </c>
      <c r="B238" s="8" t="s">
        <v>580</v>
      </c>
      <c r="C238" s="8" t="s">
        <v>611</v>
      </c>
      <c r="D238" s="9">
        <v>1</v>
      </c>
      <c r="E238" s="11">
        <f>TRUNC(단가대비표!O149,0)</f>
        <v>0</v>
      </c>
      <c r="F238" s="11">
        <f t="shared" si="30"/>
        <v>0</v>
      </c>
      <c r="G238" s="11">
        <f>TRUNC(단가대비표!P149,0)</f>
        <v>0</v>
      </c>
      <c r="H238" s="11">
        <f t="shared" si="31"/>
        <v>0</v>
      </c>
      <c r="I238" s="11">
        <f>TRUNC(단가대비표!V149,0)</f>
        <v>0</v>
      </c>
      <c r="J238" s="11">
        <f t="shared" si="32"/>
        <v>0</v>
      </c>
      <c r="K238" s="11">
        <f t="shared" si="33"/>
        <v>0</v>
      </c>
      <c r="L238" s="11">
        <f t="shared" si="34"/>
        <v>0</v>
      </c>
      <c r="M238" s="8"/>
      <c r="N238" s="2" t="s">
        <v>620</v>
      </c>
      <c r="O238" s="2" t="s">
        <v>52</v>
      </c>
      <c r="P238" s="2" t="s">
        <v>52</v>
      </c>
      <c r="Q238" s="2" t="s">
        <v>557</v>
      </c>
      <c r="R238" s="2" t="s">
        <v>65</v>
      </c>
      <c r="S238" s="2" t="s">
        <v>65</v>
      </c>
      <c r="T238" s="2" t="s">
        <v>64</v>
      </c>
      <c r="U238" s="3"/>
      <c r="V238" s="3"/>
      <c r="W238" s="3"/>
      <c r="X238" s="3"/>
      <c r="Y238" s="3"/>
      <c r="Z238" s="3"/>
      <c r="AA238" s="3">
        <v>4</v>
      </c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2" t="s">
        <v>52</v>
      </c>
      <c r="AS238" s="2" t="s">
        <v>52</v>
      </c>
      <c r="AT238" s="3"/>
      <c r="AU238" s="2" t="s">
        <v>621</v>
      </c>
      <c r="AV238" s="3">
        <v>616</v>
      </c>
    </row>
    <row r="239" spans="1:48" ht="30" customHeight="1">
      <c r="A239" s="8" t="s">
        <v>583</v>
      </c>
      <c r="B239" s="8" t="s">
        <v>584</v>
      </c>
      <c r="C239" s="8" t="s">
        <v>611</v>
      </c>
      <c r="D239" s="9">
        <v>2</v>
      </c>
      <c r="E239" s="11">
        <f>TRUNC(단가대비표!O150,0)</f>
        <v>0</v>
      </c>
      <c r="F239" s="11">
        <f t="shared" si="30"/>
        <v>0</v>
      </c>
      <c r="G239" s="11">
        <f>TRUNC(단가대비표!P150,0)</f>
        <v>0</v>
      </c>
      <c r="H239" s="11">
        <f t="shared" si="31"/>
        <v>0</v>
      </c>
      <c r="I239" s="11">
        <f>TRUNC(단가대비표!V150,0)</f>
        <v>0</v>
      </c>
      <c r="J239" s="11">
        <f t="shared" si="32"/>
        <v>0</v>
      </c>
      <c r="K239" s="11">
        <f t="shared" si="33"/>
        <v>0</v>
      </c>
      <c r="L239" s="11">
        <f t="shared" si="34"/>
        <v>0</v>
      </c>
      <c r="M239" s="8"/>
      <c r="N239" s="2" t="s">
        <v>622</v>
      </c>
      <c r="O239" s="2" t="s">
        <v>52</v>
      </c>
      <c r="P239" s="2" t="s">
        <v>52</v>
      </c>
      <c r="Q239" s="2" t="s">
        <v>557</v>
      </c>
      <c r="R239" s="2" t="s">
        <v>65</v>
      </c>
      <c r="S239" s="2" t="s">
        <v>65</v>
      </c>
      <c r="T239" s="2" t="s">
        <v>64</v>
      </c>
      <c r="U239" s="3"/>
      <c r="V239" s="3"/>
      <c r="W239" s="3"/>
      <c r="X239" s="3"/>
      <c r="Y239" s="3"/>
      <c r="Z239" s="3"/>
      <c r="AA239" s="3">
        <v>4</v>
      </c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2" t="s">
        <v>52</v>
      </c>
      <c r="AS239" s="2" t="s">
        <v>52</v>
      </c>
      <c r="AT239" s="3"/>
      <c r="AU239" s="2" t="s">
        <v>623</v>
      </c>
      <c r="AV239" s="3">
        <v>617</v>
      </c>
    </row>
    <row r="240" spans="1:48" ht="30" customHeight="1">
      <c r="A240" s="8" t="s">
        <v>587</v>
      </c>
      <c r="B240" s="8" t="s">
        <v>588</v>
      </c>
      <c r="C240" s="8" t="s">
        <v>611</v>
      </c>
      <c r="D240" s="9">
        <v>3</v>
      </c>
      <c r="E240" s="11">
        <f>TRUNC(단가대비표!O151,0)</f>
        <v>0</v>
      </c>
      <c r="F240" s="11">
        <f t="shared" si="30"/>
        <v>0</v>
      </c>
      <c r="G240" s="11">
        <f>TRUNC(단가대비표!P151,0)</f>
        <v>0</v>
      </c>
      <c r="H240" s="11">
        <f t="shared" si="31"/>
        <v>0</v>
      </c>
      <c r="I240" s="11">
        <f>TRUNC(단가대비표!V151,0)</f>
        <v>0</v>
      </c>
      <c r="J240" s="11">
        <f t="shared" si="32"/>
        <v>0</v>
      </c>
      <c r="K240" s="11">
        <f t="shared" si="33"/>
        <v>0</v>
      </c>
      <c r="L240" s="11">
        <f t="shared" si="34"/>
        <v>0</v>
      </c>
      <c r="M240" s="8"/>
      <c r="N240" s="2" t="s">
        <v>624</v>
      </c>
      <c r="O240" s="2" t="s">
        <v>52</v>
      </c>
      <c r="P240" s="2" t="s">
        <v>52</v>
      </c>
      <c r="Q240" s="2" t="s">
        <v>557</v>
      </c>
      <c r="R240" s="2" t="s">
        <v>65</v>
      </c>
      <c r="S240" s="2" t="s">
        <v>65</v>
      </c>
      <c r="T240" s="2" t="s">
        <v>64</v>
      </c>
      <c r="U240" s="3"/>
      <c r="V240" s="3"/>
      <c r="W240" s="3"/>
      <c r="X240" s="3"/>
      <c r="Y240" s="3"/>
      <c r="Z240" s="3"/>
      <c r="AA240" s="3">
        <v>4</v>
      </c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2" t="s">
        <v>52</v>
      </c>
      <c r="AS240" s="2" t="s">
        <v>52</v>
      </c>
      <c r="AT240" s="3"/>
      <c r="AU240" s="2" t="s">
        <v>625</v>
      </c>
      <c r="AV240" s="3">
        <v>618</v>
      </c>
    </row>
    <row r="241" spans="1:48" ht="30" customHeight="1">
      <c r="A241" s="8" t="s">
        <v>591</v>
      </c>
      <c r="B241" s="8" t="s">
        <v>592</v>
      </c>
      <c r="C241" s="8" t="s">
        <v>611</v>
      </c>
      <c r="D241" s="9">
        <v>1</v>
      </c>
      <c r="E241" s="11">
        <f>TRUNC(단가대비표!O152,0)</f>
        <v>0</v>
      </c>
      <c r="F241" s="11">
        <f t="shared" si="30"/>
        <v>0</v>
      </c>
      <c r="G241" s="11">
        <f>TRUNC(단가대비표!P152,0)</f>
        <v>0</v>
      </c>
      <c r="H241" s="11">
        <f t="shared" si="31"/>
        <v>0</v>
      </c>
      <c r="I241" s="11">
        <f>TRUNC(단가대비표!V152,0)</f>
        <v>0</v>
      </c>
      <c r="J241" s="11">
        <f t="shared" si="32"/>
        <v>0</v>
      </c>
      <c r="K241" s="11">
        <f t="shared" si="33"/>
        <v>0</v>
      </c>
      <c r="L241" s="11">
        <f t="shared" si="34"/>
        <v>0</v>
      </c>
      <c r="M241" s="8"/>
      <c r="N241" s="2" t="s">
        <v>626</v>
      </c>
      <c r="O241" s="2" t="s">
        <v>52</v>
      </c>
      <c r="P241" s="2" t="s">
        <v>52</v>
      </c>
      <c r="Q241" s="2" t="s">
        <v>557</v>
      </c>
      <c r="R241" s="2" t="s">
        <v>65</v>
      </c>
      <c r="S241" s="2" t="s">
        <v>65</v>
      </c>
      <c r="T241" s="2" t="s">
        <v>64</v>
      </c>
      <c r="U241" s="3"/>
      <c r="V241" s="3"/>
      <c r="W241" s="3"/>
      <c r="X241" s="3"/>
      <c r="Y241" s="3"/>
      <c r="Z241" s="3"/>
      <c r="AA241" s="3">
        <v>4</v>
      </c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2" t="s">
        <v>52</v>
      </c>
      <c r="AS241" s="2" t="s">
        <v>52</v>
      </c>
      <c r="AT241" s="3"/>
      <c r="AU241" s="2" t="s">
        <v>627</v>
      </c>
      <c r="AV241" s="3">
        <v>619</v>
      </c>
    </row>
    <row r="242" spans="1:48" ht="30" customHeight="1">
      <c r="A242" s="8" t="s">
        <v>595</v>
      </c>
      <c r="B242" s="8" t="s">
        <v>596</v>
      </c>
      <c r="C242" s="8" t="s">
        <v>611</v>
      </c>
      <c r="D242" s="9">
        <v>3</v>
      </c>
      <c r="E242" s="11">
        <f>TRUNC(단가대비표!O153,0)</f>
        <v>0</v>
      </c>
      <c r="F242" s="11">
        <f t="shared" si="30"/>
        <v>0</v>
      </c>
      <c r="G242" s="11">
        <f>TRUNC(단가대비표!P153,0)</f>
        <v>0</v>
      </c>
      <c r="H242" s="11">
        <f t="shared" si="31"/>
        <v>0</v>
      </c>
      <c r="I242" s="11">
        <f>TRUNC(단가대비표!V153,0)</f>
        <v>0</v>
      </c>
      <c r="J242" s="11">
        <f t="shared" si="32"/>
        <v>0</v>
      </c>
      <c r="K242" s="11">
        <f t="shared" si="33"/>
        <v>0</v>
      </c>
      <c r="L242" s="11">
        <f t="shared" si="34"/>
        <v>0</v>
      </c>
      <c r="M242" s="8"/>
      <c r="N242" s="2" t="s">
        <v>628</v>
      </c>
      <c r="O242" s="2" t="s">
        <v>52</v>
      </c>
      <c r="P242" s="2" t="s">
        <v>52</v>
      </c>
      <c r="Q242" s="2" t="s">
        <v>557</v>
      </c>
      <c r="R242" s="2" t="s">
        <v>65</v>
      </c>
      <c r="S242" s="2" t="s">
        <v>65</v>
      </c>
      <c r="T242" s="2" t="s">
        <v>64</v>
      </c>
      <c r="U242" s="3"/>
      <c r="V242" s="3"/>
      <c r="W242" s="3"/>
      <c r="X242" s="3"/>
      <c r="Y242" s="3"/>
      <c r="Z242" s="3"/>
      <c r="AA242" s="3">
        <v>4</v>
      </c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2" t="s">
        <v>52</v>
      </c>
      <c r="AS242" s="2" t="s">
        <v>52</v>
      </c>
      <c r="AT242" s="3"/>
      <c r="AU242" s="2" t="s">
        <v>629</v>
      </c>
      <c r="AV242" s="3">
        <v>620</v>
      </c>
    </row>
    <row r="243" spans="1:48" ht="30" customHeight="1">
      <c r="A243" s="8" t="s">
        <v>599</v>
      </c>
      <c r="B243" s="8" t="s">
        <v>600</v>
      </c>
      <c r="C243" s="8" t="s">
        <v>611</v>
      </c>
      <c r="D243" s="9">
        <v>14</v>
      </c>
      <c r="E243" s="11">
        <f>TRUNC(단가대비표!O154,0)</f>
        <v>0</v>
      </c>
      <c r="F243" s="11">
        <f t="shared" si="30"/>
        <v>0</v>
      </c>
      <c r="G243" s="11">
        <f>TRUNC(단가대비표!P154,0)</f>
        <v>0</v>
      </c>
      <c r="H243" s="11">
        <f t="shared" si="31"/>
        <v>0</v>
      </c>
      <c r="I243" s="11">
        <f>TRUNC(단가대비표!V154,0)</f>
        <v>0</v>
      </c>
      <c r="J243" s="11">
        <f t="shared" si="32"/>
        <v>0</v>
      </c>
      <c r="K243" s="11">
        <f t="shared" si="33"/>
        <v>0</v>
      </c>
      <c r="L243" s="11">
        <f t="shared" si="34"/>
        <v>0</v>
      </c>
      <c r="M243" s="8"/>
      <c r="N243" s="2" t="s">
        <v>630</v>
      </c>
      <c r="O243" s="2" t="s">
        <v>52</v>
      </c>
      <c r="P243" s="2" t="s">
        <v>52</v>
      </c>
      <c r="Q243" s="2" t="s">
        <v>557</v>
      </c>
      <c r="R243" s="2" t="s">
        <v>65</v>
      </c>
      <c r="S243" s="2" t="s">
        <v>65</v>
      </c>
      <c r="T243" s="2" t="s">
        <v>64</v>
      </c>
      <c r="U243" s="3"/>
      <c r="V243" s="3"/>
      <c r="W243" s="3"/>
      <c r="X243" s="3"/>
      <c r="Y243" s="3"/>
      <c r="Z243" s="3"/>
      <c r="AA243" s="3">
        <v>4</v>
      </c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2" t="s">
        <v>52</v>
      </c>
      <c r="AS243" s="2" t="s">
        <v>52</v>
      </c>
      <c r="AT243" s="3"/>
      <c r="AU243" s="2" t="s">
        <v>631</v>
      </c>
      <c r="AV243" s="3">
        <v>621</v>
      </c>
    </row>
    <row r="244" spans="1:48" ht="30" customHeight="1">
      <c r="A244" s="8" t="s">
        <v>603</v>
      </c>
      <c r="B244" s="8" t="s">
        <v>604</v>
      </c>
      <c r="C244" s="8" t="s">
        <v>611</v>
      </c>
      <c r="D244" s="9">
        <v>1</v>
      </c>
      <c r="E244" s="11">
        <f>TRUNC(단가대비표!O155,0)</f>
        <v>0</v>
      </c>
      <c r="F244" s="11">
        <f t="shared" si="30"/>
        <v>0</v>
      </c>
      <c r="G244" s="11">
        <f>TRUNC(단가대비표!P155,0)</f>
        <v>0</v>
      </c>
      <c r="H244" s="11">
        <f t="shared" si="31"/>
        <v>0</v>
      </c>
      <c r="I244" s="11">
        <f>TRUNC(단가대비표!V155,0)</f>
        <v>0</v>
      </c>
      <c r="J244" s="11">
        <f t="shared" si="32"/>
        <v>0</v>
      </c>
      <c r="K244" s="11">
        <f t="shared" si="33"/>
        <v>0</v>
      </c>
      <c r="L244" s="11">
        <f t="shared" si="34"/>
        <v>0</v>
      </c>
      <c r="M244" s="8"/>
      <c r="N244" s="2" t="s">
        <v>632</v>
      </c>
      <c r="O244" s="2" t="s">
        <v>52</v>
      </c>
      <c r="P244" s="2" t="s">
        <v>52</v>
      </c>
      <c r="Q244" s="2" t="s">
        <v>557</v>
      </c>
      <c r="R244" s="2" t="s">
        <v>65</v>
      </c>
      <c r="S244" s="2" t="s">
        <v>65</v>
      </c>
      <c r="T244" s="2" t="s">
        <v>64</v>
      </c>
      <c r="U244" s="3"/>
      <c r="V244" s="3"/>
      <c r="W244" s="3"/>
      <c r="X244" s="3"/>
      <c r="Y244" s="3"/>
      <c r="Z244" s="3"/>
      <c r="AA244" s="3">
        <v>4</v>
      </c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2" t="s">
        <v>52</v>
      </c>
      <c r="AS244" s="2" t="s">
        <v>52</v>
      </c>
      <c r="AT244" s="3"/>
      <c r="AU244" s="2" t="s">
        <v>633</v>
      </c>
      <c r="AV244" s="3">
        <v>622</v>
      </c>
    </row>
    <row r="245" spans="1:48" ht="30" customHeight="1">
      <c r="A245" s="8" t="s">
        <v>634</v>
      </c>
      <c r="B245" s="8" t="s">
        <v>608</v>
      </c>
      <c r="C245" s="8" t="s">
        <v>52</v>
      </c>
      <c r="D245" s="9"/>
      <c r="E245" s="11">
        <f>TRUNC(단가대비표!O156,0)</f>
        <v>0</v>
      </c>
      <c r="F245" s="11">
        <f t="shared" si="30"/>
        <v>0</v>
      </c>
      <c r="G245" s="11">
        <f>TRUNC(단가대비표!P156,0)</f>
        <v>0</v>
      </c>
      <c r="H245" s="11">
        <f t="shared" si="31"/>
        <v>0</v>
      </c>
      <c r="I245" s="11">
        <f>TRUNC(단가대비표!V156,0)</f>
        <v>0</v>
      </c>
      <c r="J245" s="11">
        <f t="shared" si="32"/>
        <v>0</v>
      </c>
      <c r="K245" s="11">
        <f t="shared" si="33"/>
        <v>0</v>
      </c>
      <c r="L245" s="11">
        <f t="shared" si="34"/>
        <v>0</v>
      </c>
      <c r="M245" s="8"/>
      <c r="N245" s="2" t="s">
        <v>635</v>
      </c>
      <c r="O245" s="2" t="s">
        <v>52</v>
      </c>
      <c r="P245" s="2" t="s">
        <v>52</v>
      </c>
      <c r="Q245" s="2" t="s">
        <v>557</v>
      </c>
      <c r="R245" s="2" t="s">
        <v>65</v>
      </c>
      <c r="S245" s="2" t="s">
        <v>65</v>
      </c>
      <c r="T245" s="2" t="s">
        <v>64</v>
      </c>
      <c r="U245" s="3"/>
      <c r="V245" s="3"/>
      <c r="W245" s="3"/>
      <c r="X245" s="3"/>
      <c r="Y245" s="3"/>
      <c r="Z245" s="3"/>
      <c r="AA245" s="3">
        <v>4</v>
      </c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2" t="s">
        <v>52</v>
      </c>
      <c r="AS245" s="2" t="s">
        <v>52</v>
      </c>
      <c r="AT245" s="3"/>
      <c r="AU245" s="2" t="s">
        <v>636</v>
      </c>
      <c r="AV245" s="3">
        <v>623</v>
      </c>
    </row>
    <row r="246" spans="1:48" ht="30" customHeight="1">
      <c r="A246" s="8" t="s">
        <v>563</v>
      </c>
      <c r="B246" s="8" t="s">
        <v>564</v>
      </c>
      <c r="C246" s="8" t="s">
        <v>367</v>
      </c>
      <c r="D246" s="9">
        <v>1</v>
      </c>
      <c r="E246" s="11">
        <f>TRUNC(단가대비표!O157,0)</f>
        <v>0</v>
      </c>
      <c r="F246" s="11">
        <f t="shared" si="30"/>
        <v>0</v>
      </c>
      <c r="G246" s="11">
        <f>TRUNC(단가대비표!P157,0)</f>
        <v>0</v>
      </c>
      <c r="H246" s="11">
        <f t="shared" si="31"/>
        <v>0</v>
      </c>
      <c r="I246" s="11">
        <f>TRUNC(단가대비표!V157,0)</f>
        <v>0</v>
      </c>
      <c r="J246" s="11">
        <f t="shared" si="32"/>
        <v>0</v>
      </c>
      <c r="K246" s="11">
        <f t="shared" si="33"/>
        <v>0</v>
      </c>
      <c r="L246" s="11">
        <f t="shared" si="34"/>
        <v>0</v>
      </c>
      <c r="M246" s="8"/>
      <c r="N246" s="2" t="s">
        <v>637</v>
      </c>
      <c r="O246" s="2" t="s">
        <v>52</v>
      </c>
      <c r="P246" s="2" t="s">
        <v>52</v>
      </c>
      <c r="Q246" s="2" t="s">
        <v>557</v>
      </c>
      <c r="R246" s="2" t="s">
        <v>65</v>
      </c>
      <c r="S246" s="2" t="s">
        <v>65</v>
      </c>
      <c r="T246" s="2" t="s">
        <v>64</v>
      </c>
      <c r="U246" s="3"/>
      <c r="V246" s="3"/>
      <c r="W246" s="3"/>
      <c r="X246" s="3"/>
      <c r="Y246" s="3"/>
      <c r="Z246" s="3"/>
      <c r="AA246" s="3">
        <v>4</v>
      </c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2" t="s">
        <v>52</v>
      </c>
      <c r="AS246" s="2" t="s">
        <v>52</v>
      </c>
      <c r="AT246" s="3"/>
      <c r="AU246" s="2" t="s">
        <v>638</v>
      </c>
      <c r="AV246" s="3">
        <v>624</v>
      </c>
    </row>
    <row r="247" spans="1:48" ht="30" customHeight="1">
      <c r="A247" s="8" t="s">
        <v>567</v>
      </c>
      <c r="B247" s="8" t="s">
        <v>568</v>
      </c>
      <c r="C247" s="8" t="s">
        <v>367</v>
      </c>
      <c r="D247" s="9">
        <v>1</v>
      </c>
      <c r="E247" s="11">
        <f>TRUNC(단가대비표!O158,0)</f>
        <v>0</v>
      </c>
      <c r="F247" s="11">
        <f t="shared" si="30"/>
        <v>0</v>
      </c>
      <c r="G247" s="11">
        <f>TRUNC(단가대비표!P158,0)</f>
        <v>0</v>
      </c>
      <c r="H247" s="11">
        <f t="shared" si="31"/>
        <v>0</v>
      </c>
      <c r="I247" s="11">
        <f>TRUNC(단가대비표!V158,0)</f>
        <v>0</v>
      </c>
      <c r="J247" s="11">
        <f t="shared" si="32"/>
        <v>0</v>
      </c>
      <c r="K247" s="11">
        <f t="shared" si="33"/>
        <v>0</v>
      </c>
      <c r="L247" s="11">
        <f t="shared" si="34"/>
        <v>0</v>
      </c>
      <c r="M247" s="8"/>
      <c r="N247" s="2" t="s">
        <v>639</v>
      </c>
      <c r="O247" s="2" t="s">
        <v>52</v>
      </c>
      <c r="P247" s="2" t="s">
        <v>52</v>
      </c>
      <c r="Q247" s="2" t="s">
        <v>557</v>
      </c>
      <c r="R247" s="2" t="s">
        <v>65</v>
      </c>
      <c r="S247" s="2" t="s">
        <v>65</v>
      </c>
      <c r="T247" s="2" t="s">
        <v>64</v>
      </c>
      <c r="U247" s="3"/>
      <c r="V247" s="3"/>
      <c r="W247" s="3"/>
      <c r="X247" s="3"/>
      <c r="Y247" s="3"/>
      <c r="Z247" s="3"/>
      <c r="AA247" s="3">
        <v>4</v>
      </c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2" t="s">
        <v>52</v>
      </c>
      <c r="AS247" s="2" t="s">
        <v>52</v>
      </c>
      <c r="AT247" s="3"/>
      <c r="AU247" s="2" t="s">
        <v>640</v>
      </c>
      <c r="AV247" s="3">
        <v>625</v>
      </c>
    </row>
    <row r="248" spans="1:48" ht="30" customHeight="1">
      <c r="A248" s="8" t="s">
        <v>571</v>
      </c>
      <c r="B248" s="8" t="s">
        <v>572</v>
      </c>
      <c r="C248" s="8" t="s">
        <v>367</v>
      </c>
      <c r="D248" s="9">
        <v>8</v>
      </c>
      <c r="E248" s="11">
        <f>TRUNC(단가대비표!O159,0)</f>
        <v>0</v>
      </c>
      <c r="F248" s="11">
        <f t="shared" si="30"/>
        <v>0</v>
      </c>
      <c r="G248" s="11">
        <f>TRUNC(단가대비표!P159,0)</f>
        <v>0</v>
      </c>
      <c r="H248" s="11">
        <f t="shared" si="31"/>
        <v>0</v>
      </c>
      <c r="I248" s="11">
        <f>TRUNC(단가대비표!V159,0)</f>
        <v>0</v>
      </c>
      <c r="J248" s="11">
        <f t="shared" si="32"/>
        <v>0</v>
      </c>
      <c r="K248" s="11">
        <f t="shared" si="33"/>
        <v>0</v>
      </c>
      <c r="L248" s="11">
        <f t="shared" si="34"/>
        <v>0</v>
      </c>
      <c r="M248" s="8"/>
      <c r="N248" s="2" t="s">
        <v>641</v>
      </c>
      <c r="O248" s="2" t="s">
        <v>52</v>
      </c>
      <c r="P248" s="2" t="s">
        <v>52</v>
      </c>
      <c r="Q248" s="2" t="s">
        <v>557</v>
      </c>
      <c r="R248" s="2" t="s">
        <v>65</v>
      </c>
      <c r="S248" s="2" t="s">
        <v>65</v>
      </c>
      <c r="T248" s="2" t="s">
        <v>64</v>
      </c>
      <c r="U248" s="3"/>
      <c r="V248" s="3"/>
      <c r="W248" s="3"/>
      <c r="X248" s="3"/>
      <c r="Y248" s="3"/>
      <c r="Z248" s="3"/>
      <c r="AA248" s="3">
        <v>4</v>
      </c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2" t="s">
        <v>52</v>
      </c>
      <c r="AS248" s="2" t="s">
        <v>52</v>
      </c>
      <c r="AT248" s="3"/>
      <c r="AU248" s="2" t="s">
        <v>642</v>
      </c>
      <c r="AV248" s="3">
        <v>626</v>
      </c>
    </row>
    <row r="249" spans="1:48" ht="30" customHeight="1">
      <c r="A249" s="8" t="s">
        <v>575</v>
      </c>
      <c r="B249" s="8" t="s">
        <v>576</v>
      </c>
      <c r="C249" s="8" t="s">
        <v>367</v>
      </c>
      <c r="D249" s="9">
        <v>1</v>
      </c>
      <c r="E249" s="11">
        <f>TRUNC(단가대비표!O160,0)</f>
        <v>0</v>
      </c>
      <c r="F249" s="11">
        <f t="shared" si="30"/>
        <v>0</v>
      </c>
      <c r="G249" s="11">
        <f>TRUNC(단가대비표!P160,0)</f>
        <v>0</v>
      </c>
      <c r="H249" s="11">
        <f t="shared" si="31"/>
        <v>0</v>
      </c>
      <c r="I249" s="11">
        <f>TRUNC(단가대비표!V160,0)</f>
        <v>0</v>
      </c>
      <c r="J249" s="11">
        <f t="shared" si="32"/>
        <v>0</v>
      </c>
      <c r="K249" s="11">
        <f t="shared" si="33"/>
        <v>0</v>
      </c>
      <c r="L249" s="11">
        <f t="shared" si="34"/>
        <v>0</v>
      </c>
      <c r="M249" s="8"/>
      <c r="N249" s="2" t="s">
        <v>643</v>
      </c>
      <c r="O249" s="2" t="s">
        <v>52</v>
      </c>
      <c r="P249" s="2" t="s">
        <v>52</v>
      </c>
      <c r="Q249" s="2" t="s">
        <v>557</v>
      </c>
      <c r="R249" s="2" t="s">
        <v>65</v>
      </c>
      <c r="S249" s="2" t="s">
        <v>65</v>
      </c>
      <c r="T249" s="2" t="s">
        <v>64</v>
      </c>
      <c r="U249" s="3"/>
      <c r="V249" s="3"/>
      <c r="W249" s="3"/>
      <c r="X249" s="3"/>
      <c r="Y249" s="3"/>
      <c r="Z249" s="3"/>
      <c r="AA249" s="3">
        <v>4</v>
      </c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2" t="s">
        <v>52</v>
      </c>
      <c r="AS249" s="2" t="s">
        <v>52</v>
      </c>
      <c r="AT249" s="3"/>
      <c r="AU249" s="2" t="s">
        <v>644</v>
      </c>
      <c r="AV249" s="3">
        <v>627</v>
      </c>
    </row>
    <row r="250" spans="1:48" ht="30" customHeight="1">
      <c r="A250" s="8" t="s">
        <v>579</v>
      </c>
      <c r="B250" s="8" t="s">
        <v>580</v>
      </c>
      <c r="C250" s="8" t="s">
        <v>367</v>
      </c>
      <c r="D250" s="9">
        <v>1</v>
      </c>
      <c r="E250" s="11">
        <f>TRUNC(단가대비표!O161,0)</f>
        <v>0</v>
      </c>
      <c r="F250" s="11">
        <f t="shared" si="30"/>
        <v>0</v>
      </c>
      <c r="G250" s="11">
        <f>TRUNC(단가대비표!P161,0)</f>
        <v>0</v>
      </c>
      <c r="H250" s="11">
        <f t="shared" si="31"/>
        <v>0</v>
      </c>
      <c r="I250" s="11">
        <f>TRUNC(단가대비표!V161,0)</f>
        <v>0</v>
      </c>
      <c r="J250" s="11">
        <f t="shared" si="32"/>
        <v>0</v>
      </c>
      <c r="K250" s="11">
        <f t="shared" si="33"/>
        <v>0</v>
      </c>
      <c r="L250" s="11">
        <f t="shared" si="34"/>
        <v>0</v>
      </c>
      <c r="M250" s="8"/>
      <c r="N250" s="2" t="s">
        <v>645</v>
      </c>
      <c r="O250" s="2" t="s">
        <v>52</v>
      </c>
      <c r="P250" s="2" t="s">
        <v>52</v>
      </c>
      <c r="Q250" s="2" t="s">
        <v>557</v>
      </c>
      <c r="R250" s="2" t="s">
        <v>65</v>
      </c>
      <c r="S250" s="2" t="s">
        <v>65</v>
      </c>
      <c r="T250" s="2" t="s">
        <v>64</v>
      </c>
      <c r="U250" s="3"/>
      <c r="V250" s="3"/>
      <c r="W250" s="3"/>
      <c r="X250" s="3"/>
      <c r="Y250" s="3"/>
      <c r="Z250" s="3"/>
      <c r="AA250" s="3">
        <v>4</v>
      </c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2" t="s">
        <v>52</v>
      </c>
      <c r="AS250" s="2" t="s">
        <v>52</v>
      </c>
      <c r="AT250" s="3"/>
      <c r="AU250" s="2" t="s">
        <v>646</v>
      </c>
      <c r="AV250" s="3">
        <v>628</v>
      </c>
    </row>
    <row r="251" spans="1:48" ht="30" customHeight="1">
      <c r="A251" s="8" t="s">
        <v>583</v>
      </c>
      <c r="B251" s="8" t="s">
        <v>584</v>
      </c>
      <c r="C251" s="8" t="s">
        <v>367</v>
      </c>
      <c r="D251" s="9">
        <v>2</v>
      </c>
      <c r="E251" s="11">
        <f>TRUNC(단가대비표!O162,0)</f>
        <v>0</v>
      </c>
      <c r="F251" s="11">
        <f t="shared" si="30"/>
        <v>0</v>
      </c>
      <c r="G251" s="11">
        <f>TRUNC(단가대비표!P162,0)</f>
        <v>0</v>
      </c>
      <c r="H251" s="11">
        <f t="shared" si="31"/>
        <v>0</v>
      </c>
      <c r="I251" s="11">
        <f>TRUNC(단가대비표!V162,0)</f>
        <v>0</v>
      </c>
      <c r="J251" s="11">
        <f t="shared" si="32"/>
        <v>0</v>
      </c>
      <c r="K251" s="11">
        <f t="shared" si="33"/>
        <v>0</v>
      </c>
      <c r="L251" s="11">
        <f t="shared" si="34"/>
        <v>0</v>
      </c>
      <c r="M251" s="8"/>
      <c r="N251" s="2" t="s">
        <v>647</v>
      </c>
      <c r="O251" s="2" t="s">
        <v>52</v>
      </c>
      <c r="P251" s="2" t="s">
        <v>52</v>
      </c>
      <c r="Q251" s="2" t="s">
        <v>557</v>
      </c>
      <c r="R251" s="2" t="s">
        <v>65</v>
      </c>
      <c r="S251" s="2" t="s">
        <v>65</v>
      </c>
      <c r="T251" s="2" t="s">
        <v>64</v>
      </c>
      <c r="U251" s="3"/>
      <c r="V251" s="3"/>
      <c r="W251" s="3"/>
      <c r="X251" s="3"/>
      <c r="Y251" s="3"/>
      <c r="Z251" s="3"/>
      <c r="AA251" s="3">
        <v>4</v>
      </c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2" t="s">
        <v>52</v>
      </c>
      <c r="AS251" s="2" t="s">
        <v>52</v>
      </c>
      <c r="AT251" s="3"/>
      <c r="AU251" s="2" t="s">
        <v>648</v>
      </c>
      <c r="AV251" s="3">
        <v>629</v>
      </c>
    </row>
    <row r="252" spans="1:48" ht="30" customHeight="1">
      <c r="A252" s="8" t="s">
        <v>587</v>
      </c>
      <c r="B252" s="8" t="s">
        <v>588</v>
      </c>
      <c r="C252" s="8" t="s">
        <v>367</v>
      </c>
      <c r="D252" s="9">
        <v>2</v>
      </c>
      <c r="E252" s="11">
        <f>TRUNC(단가대비표!O163,0)</f>
        <v>0</v>
      </c>
      <c r="F252" s="11">
        <f t="shared" si="30"/>
        <v>0</v>
      </c>
      <c r="G252" s="11">
        <f>TRUNC(단가대비표!P163,0)</f>
        <v>0</v>
      </c>
      <c r="H252" s="11">
        <f t="shared" si="31"/>
        <v>0</v>
      </c>
      <c r="I252" s="11">
        <f>TRUNC(단가대비표!V163,0)</f>
        <v>0</v>
      </c>
      <c r="J252" s="11">
        <f t="shared" si="32"/>
        <v>0</v>
      </c>
      <c r="K252" s="11">
        <f t="shared" si="33"/>
        <v>0</v>
      </c>
      <c r="L252" s="11">
        <f t="shared" si="34"/>
        <v>0</v>
      </c>
      <c r="M252" s="8"/>
      <c r="N252" s="2" t="s">
        <v>649</v>
      </c>
      <c r="O252" s="2" t="s">
        <v>52</v>
      </c>
      <c r="P252" s="2" t="s">
        <v>52</v>
      </c>
      <c r="Q252" s="2" t="s">
        <v>557</v>
      </c>
      <c r="R252" s="2" t="s">
        <v>65</v>
      </c>
      <c r="S252" s="2" t="s">
        <v>65</v>
      </c>
      <c r="T252" s="2" t="s">
        <v>64</v>
      </c>
      <c r="U252" s="3"/>
      <c r="V252" s="3"/>
      <c r="W252" s="3"/>
      <c r="X252" s="3"/>
      <c r="Y252" s="3"/>
      <c r="Z252" s="3"/>
      <c r="AA252" s="3">
        <v>4</v>
      </c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2" t="s">
        <v>52</v>
      </c>
      <c r="AS252" s="2" t="s">
        <v>52</v>
      </c>
      <c r="AT252" s="3"/>
      <c r="AU252" s="2" t="s">
        <v>650</v>
      </c>
      <c r="AV252" s="3">
        <v>630</v>
      </c>
    </row>
    <row r="253" spans="1:48" ht="30" customHeight="1">
      <c r="A253" s="8" t="s">
        <v>591</v>
      </c>
      <c r="B253" s="8" t="s">
        <v>592</v>
      </c>
      <c r="C253" s="8" t="s">
        <v>367</v>
      </c>
      <c r="D253" s="9">
        <v>2</v>
      </c>
      <c r="E253" s="11">
        <f>TRUNC(단가대비표!O164,0)</f>
        <v>0</v>
      </c>
      <c r="F253" s="11">
        <f t="shared" si="30"/>
        <v>0</v>
      </c>
      <c r="G253" s="11">
        <f>TRUNC(단가대비표!P164,0)</f>
        <v>0</v>
      </c>
      <c r="H253" s="11">
        <f t="shared" si="31"/>
        <v>0</v>
      </c>
      <c r="I253" s="11">
        <f>TRUNC(단가대비표!V164,0)</f>
        <v>0</v>
      </c>
      <c r="J253" s="11">
        <f t="shared" si="32"/>
        <v>0</v>
      </c>
      <c r="K253" s="11">
        <f t="shared" si="33"/>
        <v>0</v>
      </c>
      <c r="L253" s="11">
        <f t="shared" si="34"/>
        <v>0</v>
      </c>
      <c r="M253" s="8"/>
      <c r="N253" s="2" t="s">
        <v>651</v>
      </c>
      <c r="O253" s="2" t="s">
        <v>52</v>
      </c>
      <c r="P253" s="2" t="s">
        <v>52</v>
      </c>
      <c r="Q253" s="2" t="s">
        <v>557</v>
      </c>
      <c r="R253" s="2" t="s">
        <v>65</v>
      </c>
      <c r="S253" s="2" t="s">
        <v>65</v>
      </c>
      <c r="T253" s="2" t="s">
        <v>64</v>
      </c>
      <c r="U253" s="3"/>
      <c r="V253" s="3"/>
      <c r="W253" s="3"/>
      <c r="X253" s="3"/>
      <c r="Y253" s="3"/>
      <c r="Z253" s="3"/>
      <c r="AA253" s="3">
        <v>4</v>
      </c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2" t="s">
        <v>52</v>
      </c>
      <c r="AS253" s="2" t="s">
        <v>52</v>
      </c>
      <c r="AT253" s="3"/>
      <c r="AU253" s="2" t="s">
        <v>652</v>
      </c>
      <c r="AV253" s="3">
        <v>631</v>
      </c>
    </row>
    <row r="254" spans="1:48" ht="30" customHeight="1">
      <c r="A254" s="8" t="s">
        <v>595</v>
      </c>
      <c r="B254" s="8" t="s">
        <v>596</v>
      </c>
      <c r="C254" s="8" t="s">
        <v>367</v>
      </c>
      <c r="D254" s="9">
        <v>3</v>
      </c>
      <c r="E254" s="11">
        <f>TRUNC(단가대비표!O165,0)</f>
        <v>0</v>
      </c>
      <c r="F254" s="11">
        <f t="shared" si="30"/>
        <v>0</v>
      </c>
      <c r="G254" s="11">
        <f>TRUNC(단가대비표!P165,0)</f>
        <v>0</v>
      </c>
      <c r="H254" s="11">
        <f t="shared" si="31"/>
        <v>0</v>
      </c>
      <c r="I254" s="11">
        <f>TRUNC(단가대비표!V165,0)</f>
        <v>0</v>
      </c>
      <c r="J254" s="11">
        <f t="shared" si="32"/>
        <v>0</v>
      </c>
      <c r="K254" s="11">
        <f t="shared" si="33"/>
        <v>0</v>
      </c>
      <c r="L254" s="11">
        <f t="shared" si="34"/>
        <v>0</v>
      </c>
      <c r="M254" s="8"/>
      <c r="N254" s="2" t="s">
        <v>653</v>
      </c>
      <c r="O254" s="2" t="s">
        <v>52</v>
      </c>
      <c r="P254" s="2" t="s">
        <v>52</v>
      </c>
      <c r="Q254" s="2" t="s">
        <v>557</v>
      </c>
      <c r="R254" s="2" t="s">
        <v>65</v>
      </c>
      <c r="S254" s="2" t="s">
        <v>65</v>
      </c>
      <c r="T254" s="2" t="s">
        <v>64</v>
      </c>
      <c r="U254" s="3"/>
      <c r="V254" s="3"/>
      <c r="W254" s="3"/>
      <c r="X254" s="3"/>
      <c r="Y254" s="3"/>
      <c r="Z254" s="3"/>
      <c r="AA254" s="3">
        <v>4</v>
      </c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2" t="s">
        <v>52</v>
      </c>
      <c r="AS254" s="2" t="s">
        <v>52</v>
      </c>
      <c r="AT254" s="3"/>
      <c r="AU254" s="2" t="s">
        <v>654</v>
      </c>
      <c r="AV254" s="3">
        <v>632</v>
      </c>
    </row>
    <row r="255" spans="1:48" ht="30" customHeight="1">
      <c r="A255" s="8" t="s">
        <v>599</v>
      </c>
      <c r="B255" s="8" t="s">
        <v>600</v>
      </c>
      <c r="C255" s="8" t="s">
        <v>367</v>
      </c>
      <c r="D255" s="9">
        <v>14</v>
      </c>
      <c r="E255" s="11">
        <f>TRUNC(단가대비표!O166,0)</f>
        <v>0</v>
      </c>
      <c r="F255" s="11">
        <f t="shared" si="30"/>
        <v>0</v>
      </c>
      <c r="G255" s="11">
        <f>TRUNC(단가대비표!P166,0)</f>
        <v>0</v>
      </c>
      <c r="H255" s="11">
        <f t="shared" si="31"/>
        <v>0</v>
      </c>
      <c r="I255" s="11">
        <f>TRUNC(단가대비표!V166,0)</f>
        <v>0</v>
      </c>
      <c r="J255" s="11">
        <f t="shared" si="32"/>
        <v>0</v>
      </c>
      <c r="K255" s="11">
        <f t="shared" si="33"/>
        <v>0</v>
      </c>
      <c r="L255" s="11">
        <f t="shared" si="34"/>
        <v>0</v>
      </c>
      <c r="M255" s="8"/>
      <c r="N255" s="2" t="s">
        <v>655</v>
      </c>
      <c r="O255" s="2" t="s">
        <v>52</v>
      </c>
      <c r="P255" s="2" t="s">
        <v>52</v>
      </c>
      <c r="Q255" s="2" t="s">
        <v>557</v>
      </c>
      <c r="R255" s="2" t="s">
        <v>65</v>
      </c>
      <c r="S255" s="2" t="s">
        <v>65</v>
      </c>
      <c r="T255" s="2" t="s">
        <v>64</v>
      </c>
      <c r="U255" s="3"/>
      <c r="V255" s="3"/>
      <c r="W255" s="3"/>
      <c r="X255" s="3"/>
      <c r="Y255" s="3"/>
      <c r="Z255" s="3"/>
      <c r="AA255" s="3">
        <v>4</v>
      </c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2" t="s">
        <v>52</v>
      </c>
      <c r="AS255" s="2" t="s">
        <v>52</v>
      </c>
      <c r="AT255" s="3"/>
      <c r="AU255" s="2" t="s">
        <v>656</v>
      </c>
      <c r="AV255" s="3">
        <v>633</v>
      </c>
    </row>
    <row r="256" spans="1:48" ht="30" customHeight="1">
      <c r="A256" s="8" t="s">
        <v>603</v>
      </c>
      <c r="B256" s="8" t="s">
        <v>604</v>
      </c>
      <c r="C256" s="8" t="s">
        <v>367</v>
      </c>
      <c r="D256" s="9">
        <v>1</v>
      </c>
      <c r="E256" s="11">
        <f>TRUNC(단가대비표!O167,0)</f>
        <v>0</v>
      </c>
      <c r="F256" s="11">
        <f t="shared" si="30"/>
        <v>0</v>
      </c>
      <c r="G256" s="11">
        <f>TRUNC(단가대비표!P167,0)</f>
        <v>0</v>
      </c>
      <c r="H256" s="11">
        <f t="shared" si="31"/>
        <v>0</v>
      </c>
      <c r="I256" s="11">
        <f>TRUNC(단가대비표!V167,0)</f>
        <v>0</v>
      </c>
      <c r="J256" s="11">
        <f t="shared" si="32"/>
        <v>0</v>
      </c>
      <c r="K256" s="11">
        <f t="shared" si="33"/>
        <v>0</v>
      </c>
      <c r="L256" s="11">
        <f t="shared" si="34"/>
        <v>0</v>
      </c>
      <c r="M256" s="8"/>
      <c r="N256" s="2" t="s">
        <v>657</v>
      </c>
      <c r="O256" s="2" t="s">
        <v>52</v>
      </c>
      <c r="P256" s="2" t="s">
        <v>52</v>
      </c>
      <c r="Q256" s="2" t="s">
        <v>557</v>
      </c>
      <c r="R256" s="2" t="s">
        <v>65</v>
      </c>
      <c r="S256" s="2" t="s">
        <v>65</v>
      </c>
      <c r="T256" s="2" t="s">
        <v>64</v>
      </c>
      <c r="U256" s="3"/>
      <c r="V256" s="3"/>
      <c r="W256" s="3"/>
      <c r="X256" s="3"/>
      <c r="Y256" s="3"/>
      <c r="Z256" s="3"/>
      <c r="AA256" s="3">
        <v>4</v>
      </c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2" t="s">
        <v>52</v>
      </c>
      <c r="AS256" s="2" t="s">
        <v>52</v>
      </c>
      <c r="AT256" s="3"/>
      <c r="AU256" s="2" t="s">
        <v>658</v>
      </c>
      <c r="AV256" s="3">
        <v>634</v>
      </c>
    </row>
    <row r="257" spans="1:48" ht="30" customHeight="1">
      <c r="A257" s="8" t="s">
        <v>659</v>
      </c>
      <c r="B257" s="8" t="s">
        <v>660</v>
      </c>
      <c r="C257" s="8" t="s">
        <v>661</v>
      </c>
      <c r="D257" s="9">
        <v>2.74</v>
      </c>
      <c r="E257" s="11">
        <f>TRUNC(단가대비표!O191,0)</f>
        <v>0</v>
      </c>
      <c r="F257" s="11">
        <f t="shared" si="30"/>
        <v>0</v>
      </c>
      <c r="G257" s="11">
        <f>TRUNC(단가대비표!P191,0)</f>
        <v>0</v>
      </c>
      <c r="H257" s="11">
        <f t="shared" si="31"/>
        <v>0</v>
      </c>
      <c r="I257" s="11">
        <f>TRUNC(단가대비표!V191,0)</f>
        <v>0</v>
      </c>
      <c r="J257" s="11">
        <f t="shared" si="32"/>
        <v>0</v>
      </c>
      <c r="K257" s="11">
        <f t="shared" si="33"/>
        <v>0</v>
      </c>
      <c r="L257" s="11">
        <f t="shared" si="34"/>
        <v>0</v>
      </c>
      <c r="M257" s="8"/>
      <c r="N257" s="2" t="s">
        <v>662</v>
      </c>
      <c r="O257" s="2" t="s">
        <v>52</v>
      </c>
      <c r="P257" s="2" t="s">
        <v>52</v>
      </c>
      <c r="Q257" s="2" t="s">
        <v>557</v>
      </c>
      <c r="R257" s="2" t="s">
        <v>65</v>
      </c>
      <c r="S257" s="2" t="s">
        <v>65</v>
      </c>
      <c r="T257" s="2" t="s">
        <v>64</v>
      </c>
      <c r="U257" s="3"/>
      <c r="V257" s="3"/>
      <c r="W257" s="3"/>
      <c r="X257" s="3">
        <v>1</v>
      </c>
      <c r="Y257" s="3">
        <v>2</v>
      </c>
      <c r="Z257" s="3">
        <v>3</v>
      </c>
      <c r="AA257" s="3">
        <v>4</v>
      </c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2" t="s">
        <v>52</v>
      </c>
      <c r="AS257" s="2" t="s">
        <v>52</v>
      </c>
      <c r="AT257" s="3"/>
      <c r="AU257" s="2" t="s">
        <v>663</v>
      </c>
      <c r="AV257" s="3">
        <v>598</v>
      </c>
    </row>
    <row r="258" spans="1:48" ht="30" customHeight="1">
      <c r="A258" s="8" t="s">
        <v>664</v>
      </c>
      <c r="B258" s="8" t="s">
        <v>665</v>
      </c>
      <c r="C258" s="8" t="s">
        <v>661</v>
      </c>
      <c r="D258" s="9">
        <v>26.31</v>
      </c>
      <c r="E258" s="11">
        <f>TRUNC(단가대비표!O187,0)</f>
        <v>0</v>
      </c>
      <c r="F258" s="11">
        <f t="shared" si="30"/>
        <v>0</v>
      </c>
      <c r="G258" s="11">
        <f>TRUNC(단가대비표!P187,0)</f>
        <v>0</v>
      </c>
      <c r="H258" s="11">
        <f t="shared" si="31"/>
        <v>0</v>
      </c>
      <c r="I258" s="11">
        <f>TRUNC(단가대비표!V187,0)</f>
        <v>0</v>
      </c>
      <c r="J258" s="11">
        <f t="shared" si="32"/>
        <v>0</v>
      </c>
      <c r="K258" s="11">
        <f t="shared" si="33"/>
        <v>0</v>
      </c>
      <c r="L258" s="11">
        <f t="shared" si="34"/>
        <v>0</v>
      </c>
      <c r="M258" s="8"/>
      <c r="N258" s="2" t="s">
        <v>666</v>
      </c>
      <c r="O258" s="2" t="s">
        <v>52</v>
      </c>
      <c r="P258" s="2" t="s">
        <v>52</v>
      </c>
      <c r="Q258" s="2" t="s">
        <v>557</v>
      </c>
      <c r="R258" s="2" t="s">
        <v>65</v>
      </c>
      <c r="S258" s="2" t="s">
        <v>65</v>
      </c>
      <c r="T258" s="2" t="s">
        <v>64</v>
      </c>
      <c r="U258" s="3"/>
      <c r="V258" s="3"/>
      <c r="W258" s="3"/>
      <c r="X258" s="3">
        <v>1</v>
      </c>
      <c r="Y258" s="3">
        <v>2</v>
      </c>
      <c r="Z258" s="3">
        <v>3</v>
      </c>
      <c r="AA258" s="3">
        <v>4</v>
      </c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2" t="s">
        <v>52</v>
      </c>
      <c r="AS258" s="2" t="s">
        <v>52</v>
      </c>
      <c r="AT258" s="3"/>
      <c r="AU258" s="2" t="s">
        <v>667</v>
      </c>
      <c r="AV258" s="3">
        <v>594</v>
      </c>
    </row>
    <row r="259" spans="1:48" ht="30" customHeight="1">
      <c r="A259" s="8" t="s">
        <v>668</v>
      </c>
      <c r="B259" s="8" t="s">
        <v>665</v>
      </c>
      <c r="C259" s="8" t="s">
        <v>661</v>
      </c>
      <c r="D259" s="9">
        <v>6.9560000000000004</v>
      </c>
      <c r="E259" s="11">
        <f>TRUNC(단가대비표!O185,0)</f>
        <v>0</v>
      </c>
      <c r="F259" s="11">
        <f t="shared" si="30"/>
        <v>0</v>
      </c>
      <c r="G259" s="11">
        <f>TRUNC(단가대비표!P185,0)</f>
        <v>0</v>
      </c>
      <c r="H259" s="11">
        <f t="shared" si="31"/>
        <v>0</v>
      </c>
      <c r="I259" s="11">
        <f>TRUNC(단가대비표!V185,0)</f>
        <v>0</v>
      </c>
      <c r="J259" s="11">
        <f t="shared" si="32"/>
        <v>0</v>
      </c>
      <c r="K259" s="11">
        <f t="shared" si="33"/>
        <v>0</v>
      </c>
      <c r="L259" s="11">
        <f t="shared" si="34"/>
        <v>0</v>
      </c>
      <c r="M259" s="8"/>
      <c r="N259" s="2" t="s">
        <v>669</v>
      </c>
      <c r="O259" s="2" t="s">
        <v>52</v>
      </c>
      <c r="P259" s="2" t="s">
        <v>52</v>
      </c>
      <c r="Q259" s="2" t="s">
        <v>557</v>
      </c>
      <c r="R259" s="2" t="s">
        <v>65</v>
      </c>
      <c r="S259" s="2" t="s">
        <v>65</v>
      </c>
      <c r="T259" s="2" t="s">
        <v>64</v>
      </c>
      <c r="U259" s="3"/>
      <c r="V259" s="3"/>
      <c r="W259" s="3"/>
      <c r="X259" s="3">
        <v>1</v>
      </c>
      <c r="Y259" s="3">
        <v>2</v>
      </c>
      <c r="Z259" s="3">
        <v>3</v>
      </c>
      <c r="AA259" s="3">
        <v>4</v>
      </c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2" t="s">
        <v>52</v>
      </c>
      <c r="AS259" s="2" t="s">
        <v>52</v>
      </c>
      <c r="AT259" s="3"/>
      <c r="AU259" s="2" t="s">
        <v>670</v>
      </c>
      <c r="AV259" s="3">
        <v>593</v>
      </c>
    </row>
    <row r="260" spans="1:48" ht="30" customHeight="1">
      <c r="A260" s="8" t="s">
        <v>671</v>
      </c>
      <c r="B260" s="8" t="s">
        <v>672</v>
      </c>
      <c r="C260" s="8" t="s">
        <v>661</v>
      </c>
      <c r="D260" s="9">
        <v>1.08</v>
      </c>
      <c r="E260" s="11">
        <f>TRUNC(단가대비표!O190,0)</f>
        <v>0</v>
      </c>
      <c r="F260" s="11">
        <f t="shared" si="30"/>
        <v>0</v>
      </c>
      <c r="G260" s="11">
        <f>TRUNC(단가대비표!P190,0)</f>
        <v>0</v>
      </c>
      <c r="H260" s="11">
        <f t="shared" si="31"/>
        <v>0</v>
      </c>
      <c r="I260" s="11">
        <f>TRUNC(단가대비표!V190,0)</f>
        <v>0</v>
      </c>
      <c r="J260" s="11">
        <f t="shared" si="32"/>
        <v>0</v>
      </c>
      <c r="K260" s="11">
        <f t="shared" si="33"/>
        <v>0</v>
      </c>
      <c r="L260" s="11">
        <f t="shared" si="34"/>
        <v>0</v>
      </c>
      <c r="M260" s="8"/>
      <c r="N260" s="2" t="s">
        <v>673</v>
      </c>
      <c r="O260" s="2" t="s">
        <v>52</v>
      </c>
      <c r="P260" s="2" t="s">
        <v>52</v>
      </c>
      <c r="Q260" s="2" t="s">
        <v>557</v>
      </c>
      <c r="R260" s="2" t="s">
        <v>65</v>
      </c>
      <c r="S260" s="2" t="s">
        <v>65</v>
      </c>
      <c r="T260" s="2" t="s">
        <v>64</v>
      </c>
      <c r="U260" s="3"/>
      <c r="V260" s="3"/>
      <c r="W260" s="3"/>
      <c r="X260" s="3">
        <v>1</v>
      </c>
      <c r="Y260" s="3">
        <v>2</v>
      </c>
      <c r="Z260" s="3">
        <v>3</v>
      </c>
      <c r="AA260" s="3">
        <v>4</v>
      </c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2" t="s">
        <v>52</v>
      </c>
      <c r="AS260" s="2" t="s">
        <v>52</v>
      </c>
      <c r="AT260" s="3"/>
      <c r="AU260" s="2" t="s">
        <v>674</v>
      </c>
      <c r="AV260" s="3">
        <v>597</v>
      </c>
    </row>
    <row r="261" spans="1:48" ht="30" customHeight="1">
      <c r="A261" s="8" t="s">
        <v>675</v>
      </c>
      <c r="B261" s="8" t="s">
        <v>672</v>
      </c>
      <c r="C261" s="8" t="s">
        <v>661</v>
      </c>
      <c r="D261" s="9">
        <v>0.66</v>
      </c>
      <c r="E261" s="11">
        <f>TRUNC(단가대비표!O189,0)</f>
        <v>0</v>
      </c>
      <c r="F261" s="11">
        <f t="shared" si="30"/>
        <v>0</v>
      </c>
      <c r="G261" s="11">
        <f>TRUNC(단가대비표!P189,0)</f>
        <v>0</v>
      </c>
      <c r="H261" s="11">
        <f t="shared" si="31"/>
        <v>0</v>
      </c>
      <c r="I261" s="11">
        <f>TRUNC(단가대비표!V189,0)</f>
        <v>0</v>
      </c>
      <c r="J261" s="11">
        <f t="shared" si="32"/>
        <v>0</v>
      </c>
      <c r="K261" s="11">
        <f t="shared" si="33"/>
        <v>0</v>
      </c>
      <c r="L261" s="11">
        <f t="shared" si="34"/>
        <v>0</v>
      </c>
      <c r="M261" s="8"/>
      <c r="N261" s="2" t="s">
        <v>676</v>
      </c>
      <c r="O261" s="2" t="s">
        <v>52</v>
      </c>
      <c r="P261" s="2" t="s">
        <v>52</v>
      </c>
      <c r="Q261" s="2" t="s">
        <v>557</v>
      </c>
      <c r="R261" s="2" t="s">
        <v>65</v>
      </c>
      <c r="S261" s="2" t="s">
        <v>65</v>
      </c>
      <c r="T261" s="2" t="s">
        <v>64</v>
      </c>
      <c r="U261" s="3"/>
      <c r="V261" s="3"/>
      <c r="W261" s="3"/>
      <c r="X261" s="3">
        <v>1</v>
      </c>
      <c r="Y261" s="3">
        <v>2</v>
      </c>
      <c r="Z261" s="3">
        <v>3</v>
      </c>
      <c r="AA261" s="3">
        <v>4</v>
      </c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2" t="s">
        <v>52</v>
      </c>
      <c r="AS261" s="2" t="s">
        <v>52</v>
      </c>
      <c r="AT261" s="3"/>
      <c r="AU261" s="2" t="s">
        <v>677</v>
      </c>
      <c r="AV261" s="3">
        <v>596</v>
      </c>
    </row>
    <row r="262" spans="1:48" ht="30" customHeight="1">
      <c r="A262" s="8" t="s">
        <v>678</v>
      </c>
      <c r="B262" s="8" t="s">
        <v>672</v>
      </c>
      <c r="C262" s="8" t="s">
        <v>661</v>
      </c>
      <c r="D262" s="9">
        <v>6.4</v>
      </c>
      <c r="E262" s="11">
        <f>TRUNC(단가대비표!O188,0)</f>
        <v>0</v>
      </c>
      <c r="F262" s="11">
        <f t="shared" si="30"/>
        <v>0</v>
      </c>
      <c r="G262" s="11">
        <f>TRUNC(단가대비표!P188,0)</f>
        <v>0</v>
      </c>
      <c r="H262" s="11">
        <f t="shared" si="31"/>
        <v>0</v>
      </c>
      <c r="I262" s="11">
        <f>TRUNC(단가대비표!V188,0)</f>
        <v>0</v>
      </c>
      <c r="J262" s="11">
        <f t="shared" si="32"/>
        <v>0</v>
      </c>
      <c r="K262" s="11">
        <f t="shared" si="33"/>
        <v>0</v>
      </c>
      <c r="L262" s="11">
        <f t="shared" si="34"/>
        <v>0</v>
      </c>
      <c r="M262" s="8"/>
      <c r="N262" s="2" t="s">
        <v>679</v>
      </c>
      <c r="O262" s="2" t="s">
        <v>52</v>
      </c>
      <c r="P262" s="2" t="s">
        <v>52</v>
      </c>
      <c r="Q262" s="2" t="s">
        <v>557</v>
      </c>
      <c r="R262" s="2" t="s">
        <v>65</v>
      </c>
      <c r="S262" s="2" t="s">
        <v>65</v>
      </c>
      <c r="T262" s="2" t="s">
        <v>64</v>
      </c>
      <c r="U262" s="3"/>
      <c r="V262" s="3"/>
      <c r="W262" s="3"/>
      <c r="X262" s="3">
        <v>1</v>
      </c>
      <c r="Y262" s="3">
        <v>2</v>
      </c>
      <c r="Z262" s="3">
        <v>3</v>
      </c>
      <c r="AA262" s="3">
        <v>4</v>
      </c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2" t="s">
        <v>52</v>
      </c>
      <c r="AS262" s="2" t="s">
        <v>52</v>
      </c>
      <c r="AT262" s="3"/>
      <c r="AU262" s="2" t="s">
        <v>680</v>
      </c>
      <c r="AV262" s="3">
        <v>595</v>
      </c>
    </row>
    <row r="263" spans="1:48" ht="30" customHeight="1">
      <c r="A263" s="8" t="s">
        <v>681</v>
      </c>
      <c r="B263" s="8" t="s">
        <v>665</v>
      </c>
      <c r="C263" s="8" t="s">
        <v>661</v>
      </c>
      <c r="D263" s="9">
        <v>3.6</v>
      </c>
      <c r="E263" s="11">
        <f>TRUNC(단가대비표!O179,0)</f>
        <v>0</v>
      </c>
      <c r="F263" s="11">
        <f t="shared" si="30"/>
        <v>0</v>
      </c>
      <c r="G263" s="11">
        <f>TRUNC(단가대비표!P179,0)</f>
        <v>0</v>
      </c>
      <c r="H263" s="11">
        <f t="shared" si="31"/>
        <v>0</v>
      </c>
      <c r="I263" s="11">
        <f>TRUNC(단가대비표!V179,0)</f>
        <v>0</v>
      </c>
      <c r="J263" s="11">
        <f t="shared" si="32"/>
        <v>0</v>
      </c>
      <c r="K263" s="11">
        <f t="shared" si="33"/>
        <v>0</v>
      </c>
      <c r="L263" s="11">
        <f t="shared" si="34"/>
        <v>0</v>
      </c>
      <c r="M263" s="8"/>
      <c r="N263" s="2" t="s">
        <v>682</v>
      </c>
      <c r="O263" s="2" t="s">
        <v>52</v>
      </c>
      <c r="P263" s="2" t="s">
        <v>52</v>
      </c>
      <c r="Q263" s="2" t="s">
        <v>557</v>
      </c>
      <c r="R263" s="2" t="s">
        <v>65</v>
      </c>
      <c r="S263" s="2" t="s">
        <v>65</v>
      </c>
      <c r="T263" s="2" t="s">
        <v>64</v>
      </c>
      <c r="U263" s="3"/>
      <c r="V263" s="3"/>
      <c r="W263" s="3"/>
      <c r="X263" s="3">
        <v>1</v>
      </c>
      <c r="Y263" s="3">
        <v>2</v>
      </c>
      <c r="Z263" s="3">
        <v>3</v>
      </c>
      <c r="AA263" s="3">
        <v>4</v>
      </c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2" t="s">
        <v>52</v>
      </c>
      <c r="AS263" s="2" t="s">
        <v>52</v>
      </c>
      <c r="AT263" s="3"/>
      <c r="AU263" s="2" t="s">
        <v>683</v>
      </c>
      <c r="AV263" s="3">
        <v>592</v>
      </c>
    </row>
    <row r="264" spans="1:48" ht="30" customHeight="1">
      <c r="A264" s="8" t="s">
        <v>684</v>
      </c>
      <c r="B264" s="8" t="s">
        <v>665</v>
      </c>
      <c r="C264" s="8" t="s">
        <v>661</v>
      </c>
      <c r="D264" s="9">
        <v>25.73</v>
      </c>
      <c r="E264" s="11">
        <f>TRUNC(단가대비표!O178,0)</f>
        <v>0</v>
      </c>
      <c r="F264" s="11">
        <f t="shared" si="30"/>
        <v>0</v>
      </c>
      <c r="G264" s="11">
        <f>TRUNC(단가대비표!P178,0)</f>
        <v>0</v>
      </c>
      <c r="H264" s="11">
        <f t="shared" si="31"/>
        <v>0</v>
      </c>
      <c r="I264" s="11">
        <f>TRUNC(단가대비표!V178,0)</f>
        <v>0</v>
      </c>
      <c r="J264" s="11">
        <f t="shared" si="32"/>
        <v>0</v>
      </c>
      <c r="K264" s="11">
        <f t="shared" si="33"/>
        <v>0</v>
      </c>
      <c r="L264" s="11">
        <f t="shared" si="34"/>
        <v>0</v>
      </c>
      <c r="M264" s="8"/>
      <c r="N264" s="2" t="s">
        <v>685</v>
      </c>
      <c r="O264" s="2" t="s">
        <v>52</v>
      </c>
      <c r="P264" s="2" t="s">
        <v>52</v>
      </c>
      <c r="Q264" s="2" t="s">
        <v>557</v>
      </c>
      <c r="R264" s="2" t="s">
        <v>65</v>
      </c>
      <c r="S264" s="2" t="s">
        <v>65</v>
      </c>
      <c r="T264" s="2" t="s">
        <v>64</v>
      </c>
      <c r="U264" s="3"/>
      <c r="V264" s="3"/>
      <c r="W264" s="3"/>
      <c r="X264" s="3">
        <v>1</v>
      </c>
      <c r="Y264" s="3">
        <v>2</v>
      </c>
      <c r="Z264" s="3">
        <v>3</v>
      </c>
      <c r="AA264" s="3">
        <v>4</v>
      </c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2" t="s">
        <v>52</v>
      </c>
      <c r="AS264" s="2" t="s">
        <v>52</v>
      </c>
      <c r="AT264" s="3"/>
      <c r="AU264" s="2" t="s">
        <v>686</v>
      </c>
      <c r="AV264" s="3">
        <v>591</v>
      </c>
    </row>
    <row r="265" spans="1:48" ht="30" customHeight="1">
      <c r="A265" s="8" t="s">
        <v>687</v>
      </c>
      <c r="B265" s="8" t="s">
        <v>688</v>
      </c>
      <c r="C265" s="8" t="s">
        <v>377</v>
      </c>
      <c r="D265" s="9">
        <v>1</v>
      </c>
      <c r="E265" s="11">
        <f>ROUNDDOWN(SUMIF(X221:X270, RIGHTB(N265, 1), H221:H270)*W265, 0)</f>
        <v>0</v>
      </c>
      <c r="F265" s="11">
        <f t="shared" si="30"/>
        <v>0</v>
      </c>
      <c r="G265" s="11">
        <v>0</v>
      </c>
      <c r="H265" s="11">
        <f t="shared" si="31"/>
        <v>0</v>
      </c>
      <c r="I265" s="11">
        <v>0</v>
      </c>
      <c r="J265" s="11">
        <f t="shared" si="32"/>
        <v>0</v>
      </c>
      <c r="K265" s="11">
        <f t="shared" si="33"/>
        <v>0</v>
      </c>
      <c r="L265" s="11">
        <f t="shared" si="34"/>
        <v>0</v>
      </c>
      <c r="M265" s="8"/>
      <c r="N265" s="2" t="s">
        <v>689</v>
      </c>
      <c r="O265" s="2" t="s">
        <v>52</v>
      </c>
      <c r="P265" s="2" t="s">
        <v>52</v>
      </c>
      <c r="Q265" s="2" t="s">
        <v>557</v>
      </c>
      <c r="R265" s="2" t="s">
        <v>65</v>
      </c>
      <c r="S265" s="2" t="s">
        <v>65</v>
      </c>
      <c r="T265" s="2" t="s">
        <v>65</v>
      </c>
      <c r="U265" s="3">
        <v>1</v>
      </c>
      <c r="V265" s="3">
        <v>0</v>
      </c>
      <c r="W265" s="3">
        <v>0.01</v>
      </c>
      <c r="X265" s="3"/>
      <c r="Y265" s="3"/>
      <c r="Z265" s="3"/>
      <c r="AA265" s="3">
        <v>4</v>
      </c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2" t="s">
        <v>52</v>
      </c>
      <c r="AS265" s="2" t="s">
        <v>52</v>
      </c>
      <c r="AT265" s="3"/>
      <c r="AU265" s="2" t="s">
        <v>690</v>
      </c>
      <c r="AV265" s="3">
        <v>636</v>
      </c>
    </row>
    <row r="266" spans="1:48" ht="30" customHeight="1">
      <c r="A266" s="8" t="s">
        <v>691</v>
      </c>
      <c r="B266" s="8" t="s">
        <v>692</v>
      </c>
      <c r="C266" s="8" t="s">
        <v>377</v>
      </c>
      <c r="D266" s="9">
        <v>1</v>
      </c>
      <c r="E266" s="11">
        <f>ROUNDDOWN(SUMIF(Y221:Y270, RIGHTB(N266, 1), H221:H270)*W266, 0)</f>
        <v>0</v>
      </c>
      <c r="F266" s="11">
        <f t="shared" si="30"/>
        <v>0</v>
      </c>
      <c r="G266" s="11">
        <v>0</v>
      </c>
      <c r="H266" s="11">
        <f t="shared" si="31"/>
        <v>0</v>
      </c>
      <c r="I266" s="11">
        <v>0</v>
      </c>
      <c r="J266" s="11">
        <f t="shared" si="32"/>
        <v>0</v>
      </c>
      <c r="K266" s="11">
        <f t="shared" si="33"/>
        <v>0</v>
      </c>
      <c r="L266" s="11">
        <f t="shared" si="34"/>
        <v>0</v>
      </c>
      <c r="M266" s="8"/>
      <c r="N266" s="2" t="s">
        <v>693</v>
      </c>
      <c r="O266" s="2" t="s">
        <v>52</v>
      </c>
      <c r="P266" s="2" t="s">
        <v>52</v>
      </c>
      <c r="Q266" s="2" t="s">
        <v>557</v>
      </c>
      <c r="R266" s="2" t="s">
        <v>65</v>
      </c>
      <c r="S266" s="2" t="s">
        <v>65</v>
      </c>
      <c r="T266" s="2" t="s">
        <v>65</v>
      </c>
      <c r="U266" s="3">
        <v>1</v>
      </c>
      <c r="V266" s="3">
        <v>0</v>
      </c>
      <c r="W266" s="3">
        <v>3.7499999999999999E-2</v>
      </c>
      <c r="X266" s="3"/>
      <c r="Y266" s="3"/>
      <c r="Z266" s="3"/>
      <c r="AA266" s="3">
        <v>4</v>
      </c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2" t="s">
        <v>52</v>
      </c>
      <c r="AS266" s="2" t="s">
        <v>52</v>
      </c>
      <c r="AT266" s="3"/>
      <c r="AU266" s="2" t="s">
        <v>694</v>
      </c>
      <c r="AV266" s="3">
        <v>637</v>
      </c>
    </row>
    <row r="267" spans="1:48" ht="30" customHeight="1">
      <c r="A267" s="8" t="s">
        <v>695</v>
      </c>
      <c r="B267" s="8" t="s">
        <v>696</v>
      </c>
      <c r="C267" s="8" t="s">
        <v>377</v>
      </c>
      <c r="D267" s="9">
        <v>1</v>
      </c>
      <c r="E267" s="11">
        <f>ROUNDDOWN(SUMIF(Z221:Z270, RIGHTB(N267, 1), H221:H270)*W267, 0)</f>
        <v>0</v>
      </c>
      <c r="F267" s="11">
        <f t="shared" si="30"/>
        <v>0</v>
      </c>
      <c r="G267" s="11">
        <v>0</v>
      </c>
      <c r="H267" s="11">
        <f t="shared" si="31"/>
        <v>0</v>
      </c>
      <c r="I267" s="11">
        <v>0</v>
      </c>
      <c r="J267" s="11">
        <f t="shared" si="32"/>
        <v>0</v>
      </c>
      <c r="K267" s="11">
        <f t="shared" si="33"/>
        <v>0</v>
      </c>
      <c r="L267" s="11">
        <f t="shared" si="34"/>
        <v>0</v>
      </c>
      <c r="M267" s="8"/>
      <c r="N267" s="2" t="s">
        <v>697</v>
      </c>
      <c r="O267" s="2" t="s">
        <v>52</v>
      </c>
      <c r="P267" s="2" t="s">
        <v>52</v>
      </c>
      <c r="Q267" s="2" t="s">
        <v>557</v>
      </c>
      <c r="R267" s="2" t="s">
        <v>65</v>
      </c>
      <c r="S267" s="2" t="s">
        <v>65</v>
      </c>
      <c r="T267" s="2" t="s">
        <v>65</v>
      </c>
      <c r="U267" s="3">
        <v>1</v>
      </c>
      <c r="V267" s="3">
        <v>0</v>
      </c>
      <c r="W267" s="3">
        <v>8.6999999999999994E-3</v>
      </c>
      <c r="X267" s="3"/>
      <c r="Y267" s="3"/>
      <c r="Z267" s="3"/>
      <c r="AA267" s="3">
        <v>4</v>
      </c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2" t="s">
        <v>52</v>
      </c>
      <c r="AS267" s="2" t="s">
        <v>52</v>
      </c>
      <c r="AT267" s="3"/>
      <c r="AU267" s="2" t="s">
        <v>698</v>
      </c>
      <c r="AV267" s="3">
        <v>638</v>
      </c>
    </row>
    <row r="268" spans="1:48" ht="30" customHeight="1">
      <c r="A268" s="8" t="s">
        <v>699</v>
      </c>
      <c r="B268" s="8" t="s">
        <v>700</v>
      </c>
      <c r="C268" s="8" t="s">
        <v>377</v>
      </c>
      <c r="D268" s="9">
        <v>1</v>
      </c>
      <c r="E268" s="11">
        <f>ROUNDDOWN(SUMIF(AA221:AA270, RIGHTB(N268, 1), L221:L270)*W268, 0)</f>
        <v>0</v>
      </c>
      <c r="F268" s="11">
        <f t="shared" si="30"/>
        <v>0</v>
      </c>
      <c r="G268" s="11">
        <v>0</v>
      </c>
      <c r="H268" s="11">
        <f t="shared" si="31"/>
        <v>0</v>
      </c>
      <c r="I268" s="11">
        <v>0</v>
      </c>
      <c r="J268" s="11">
        <f t="shared" si="32"/>
        <v>0</v>
      </c>
      <c r="K268" s="11">
        <f t="shared" si="33"/>
        <v>0</v>
      </c>
      <c r="L268" s="11">
        <f t="shared" si="34"/>
        <v>0</v>
      </c>
      <c r="M268" s="8"/>
      <c r="N268" s="2" t="s">
        <v>701</v>
      </c>
      <c r="O268" s="2" t="s">
        <v>52</v>
      </c>
      <c r="P268" s="2" t="s">
        <v>52</v>
      </c>
      <c r="Q268" s="2" t="s">
        <v>557</v>
      </c>
      <c r="R268" s="2" t="s">
        <v>65</v>
      </c>
      <c r="S268" s="2" t="s">
        <v>65</v>
      </c>
      <c r="T268" s="2" t="s">
        <v>65</v>
      </c>
      <c r="U268" s="3">
        <v>3</v>
      </c>
      <c r="V268" s="3">
        <v>0</v>
      </c>
      <c r="W268" s="3">
        <v>0.1</v>
      </c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2" t="s">
        <v>52</v>
      </c>
      <c r="AS268" s="2" t="s">
        <v>52</v>
      </c>
      <c r="AT268" s="3"/>
      <c r="AU268" s="2" t="s">
        <v>702</v>
      </c>
      <c r="AV268" s="3">
        <v>640</v>
      </c>
    </row>
    <row r="269" spans="1:48" ht="30" customHeight="1">
      <c r="A269" s="8" t="s">
        <v>703</v>
      </c>
      <c r="B269" s="8" t="s">
        <v>52</v>
      </c>
      <c r="C269" s="8" t="s">
        <v>52</v>
      </c>
      <c r="D269" s="9"/>
      <c r="E269" s="11">
        <v>0</v>
      </c>
      <c r="F269" s="11">
        <f>SUM(F221:F268)</f>
        <v>0</v>
      </c>
      <c r="G269" s="11">
        <v>0</v>
      </c>
      <c r="H269" s="11">
        <f>SUM(H221:H268)</f>
        <v>0</v>
      </c>
      <c r="I269" s="11">
        <v>0</v>
      </c>
      <c r="J269" s="11">
        <f>SUM(J221:J268)</f>
        <v>0</v>
      </c>
      <c r="K269" s="11"/>
      <c r="L269" s="11">
        <f>SUM(L221:L268)</f>
        <v>0</v>
      </c>
      <c r="M269" s="8"/>
      <c r="N269" s="2" t="s">
        <v>704</v>
      </c>
      <c r="O269" s="2" t="s">
        <v>52</v>
      </c>
      <c r="P269" s="2" t="s">
        <v>52</v>
      </c>
      <c r="Q269" s="2" t="s">
        <v>52</v>
      </c>
      <c r="R269" s="2" t="s">
        <v>65</v>
      </c>
      <c r="S269" s="2" t="s">
        <v>65</v>
      </c>
      <c r="T269" s="2" t="s">
        <v>65</v>
      </c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2" t="s">
        <v>52</v>
      </c>
      <c r="AS269" s="2" t="s">
        <v>52</v>
      </c>
      <c r="AT269" s="3"/>
      <c r="AU269" s="2" t="s">
        <v>705</v>
      </c>
      <c r="AV269" s="3">
        <v>641</v>
      </c>
    </row>
    <row r="270" spans="1:48" ht="30" customHeight="1">
      <c r="A270" s="8" t="s">
        <v>706</v>
      </c>
      <c r="B270" s="8" t="s">
        <v>707</v>
      </c>
      <c r="C270" s="8" t="s">
        <v>377</v>
      </c>
      <c r="D270" s="9">
        <v>1</v>
      </c>
      <c r="E270" s="11">
        <f>TRUNC(단가대비표!O201,0)</f>
        <v>0</v>
      </c>
      <c r="F270" s="11">
        <f>TRUNC(E270*D270, 0)</f>
        <v>0</v>
      </c>
      <c r="G270" s="11">
        <f>TRUNC(단가대비표!P201,0)</f>
        <v>0</v>
      </c>
      <c r="H270" s="11">
        <f>TRUNC(G270*D270, 0)</f>
        <v>0</v>
      </c>
      <c r="I270" s="11">
        <f>TRUNC(단가대비표!V201,0)</f>
        <v>0</v>
      </c>
      <c r="J270" s="11">
        <f>TRUNC(I270*D270, 0)</f>
        <v>0</v>
      </c>
      <c r="K270" s="11">
        <f>TRUNC(E270+G270+I270, 0)</f>
        <v>0</v>
      </c>
      <c r="L270" s="11">
        <f>TRUNC(F270+H270+J270, 0)</f>
        <v>0</v>
      </c>
      <c r="M270" s="8"/>
      <c r="N270" s="2" t="s">
        <v>708</v>
      </c>
      <c r="O270" s="2" t="s">
        <v>52</v>
      </c>
      <c r="P270" s="2" t="s">
        <v>52</v>
      </c>
      <c r="Q270" s="2" t="s">
        <v>557</v>
      </c>
      <c r="R270" s="2" t="s">
        <v>65</v>
      </c>
      <c r="S270" s="2" t="s">
        <v>65</v>
      </c>
      <c r="T270" s="2" t="s">
        <v>64</v>
      </c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2" t="s">
        <v>52</v>
      </c>
      <c r="AS270" s="2" t="s">
        <v>52</v>
      </c>
      <c r="AT270" s="3"/>
      <c r="AU270" s="2" t="s">
        <v>709</v>
      </c>
      <c r="AV270" s="3">
        <v>642</v>
      </c>
    </row>
    <row r="271" spans="1:48" ht="30" customHeight="1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</row>
    <row r="272" spans="1:48" ht="30" customHeight="1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</row>
    <row r="273" spans="1:13" ht="30" customHeight="1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</row>
    <row r="274" spans="1:13" ht="30" customHeight="1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</row>
    <row r="275" spans="1:13" ht="30" customHeight="1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</row>
    <row r="276" spans="1:13" ht="30" customHeight="1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</row>
    <row r="277" spans="1:13" ht="30" customHeight="1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</row>
    <row r="278" spans="1:13" ht="30" customHeight="1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</row>
    <row r="279" spans="1:13" ht="30" customHeight="1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</row>
    <row r="280" spans="1:13" ht="30" customHeight="1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</row>
    <row r="281" spans="1:13" ht="30" customHeight="1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</row>
    <row r="282" spans="1:13" ht="30" customHeight="1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</row>
    <row r="283" spans="1:13" ht="30" customHeight="1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</row>
    <row r="284" spans="1:13" ht="30" customHeight="1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</row>
    <row r="285" spans="1:13" ht="30" customHeight="1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</row>
    <row r="286" spans="1:13" ht="30" customHeight="1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</row>
    <row r="287" spans="1:13" ht="30" customHeight="1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</row>
    <row r="288" spans="1:13" ht="30" customHeight="1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</row>
    <row r="289" spans="1:48" ht="30" customHeight="1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</row>
    <row r="290" spans="1:48" ht="30" customHeight="1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</row>
    <row r="291" spans="1:48" ht="30" customHeight="1">
      <c r="A291" s="8" t="s">
        <v>247</v>
      </c>
      <c r="B291" s="9"/>
      <c r="C291" s="9"/>
      <c r="D291" s="9"/>
      <c r="E291" s="9"/>
      <c r="F291" s="11">
        <f>SUM(F221:F290) -F269</f>
        <v>0</v>
      </c>
      <c r="G291" s="9"/>
      <c r="H291" s="11">
        <f>SUM(H221:H290) -H269</f>
        <v>0</v>
      </c>
      <c r="I291" s="9"/>
      <c r="J291" s="11">
        <f>SUM(J221:J290) -J269</f>
        <v>0</v>
      </c>
      <c r="K291" s="9"/>
      <c r="L291" s="11">
        <f>SUM(L221:L290) -L269</f>
        <v>0</v>
      </c>
      <c r="M291" s="9"/>
      <c r="N291" t="s">
        <v>248</v>
      </c>
    </row>
    <row r="292" spans="1:48" ht="30" customHeight="1">
      <c r="A292" s="8" t="s">
        <v>710</v>
      </c>
      <c r="B292" s="9" t="s">
        <v>558</v>
      </c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3"/>
      <c r="O292" s="3"/>
      <c r="P292" s="3"/>
      <c r="Q292" s="2" t="s">
        <v>711</v>
      </c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</row>
    <row r="293" spans="1:48" ht="30" customHeight="1">
      <c r="A293" s="8" t="s">
        <v>712</v>
      </c>
      <c r="B293" s="8" t="s">
        <v>713</v>
      </c>
      <c r="C293" s="8" t="s">
        <v>367</v>
      </c>
      <c r="D293" s="9">
        <v>1</v>
      </c>
      <c r="E293" s="11">
        <f>TRUNC(단가대비표!O168,0)</f>
        <v>0</v>
      </c>
      <c r="F293" s="11">
        <f>TRUNC(E293*D293, 0)</f>
        <v>0</v>
      </c>
      <c r="G293" s="11">
        <f>TRUNC(단가대비표!P168,0)</f>
        <v>0</v>
      </c>
      <c r="H293" s="11">
        <f>TRUNC(G293*D293, 0)</f>
        <v>0</v>
      </c>
      <c r="I293" s="11">
        <f>TRUNC(단가대비표!V168,0)</f>
        <v>0</v>
      </c>
      <c r="J293" s="11">
        <f>TRUNC(I293*D293, 0)</f>
        <v>0</v>
      </c>
      <c r="K293" s="11">
        <f t="shared" ref="K293:L297" si="35">TRUNC(E293+G293+I293, 0)</f>
        <v>0</v>
      </c>
      <c r="L293" s="11">
        <f t="shared" si="35"/>
        <v>0</v>
      </c>
      <c r="M293" s="8"/>
      <c r="N293" s="2" t="s">
        <v>714</v>
      </c>
      <c r="O293" s="2" t="s">
        <v>52</v>
      </c>
      <c r="P293" s="2" t="s">
        <v>52</v>
      </c>
      <c r="Q293" s="2" t="s">
        <v>711</v>
      </c>
      <c r="R293" s="2" t="s">
        <v>65</v>
      </c>
      <c r="S293" s="2" t="s">
        <v>65</v>
      </c>
      <c r="T293" s="2" t="s">
        <v>64</v>
      </c>
      <c r="U293" s="3"/>
      <c r="V293" s="3"/>
      <c r="W293" s="3"/>
      <c r="X293" s="3">
        <v>1</v>
      </c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2" t="s">
        <v>52</v>
      </c>
      <c r="AS293" s="2" t="s">
        <v>52</v>
      </c>
      <c r="AT293" s="3"/>
      <c r="AU293" s="2" t="s">
        <v>715</v>
      </c>
      <c r="AV293" s="3">
        <v>653</v>
      </c>
    </row>
    <row r="294" spans="1:48" ht="30" customHeight="1">
      <c r="A294" s="8" t="s">
        <v>716</v>
      </c>
      <c r="B294" s="8" t="s">
        <v>717</v>
      </c>
      <c r="C294" s="8" t="s">
        <v>367</v>
      </c>
      <c r="D294" s="9">
        <v>1</v>
      </c>
      <c r="E294" s="11">
        <f>TRUNC(단가대비표!O169,0)</f>
        <v>0</v>
      </c>
      <c r="F294" s="11">
        <f>TRUNC(E294*D294, 0)</f>
        <v>0</v>
      </c>
      <c r="G294" s="11">
        <f>TRUNC(단가대비표!P169,0)</f>
        <v>0</v>
      </c>
      <c r="H294" s="11">
        <f>TRUNC(G294*D294, 0)</f>
        <v>0</v>
      </c>
      <c r="I294" s="11">
        <f>TRUNC(단가대비표!V169,0)</f>
        <v>0</v>
      </c>
      <c r="J294" s="11">
        <f>TRUNC(I294*D294, 0)</f>
        <v>0</v>
      </c>
      <c r="K294" s="11">
        <f t="shared" si="35"/>
        <v>0</v>
      </c>
      <c r="L294" s="11">
        <f t="shared" si="35"/>
        <v>0</v>
      </c>
      <c r="M294" s="8"/>
      <c r="N294" s="2" t="s">
        <v>718</v>
      </c>
      <c r="O294" s="2" t="s">
        <v>52</v>
      </c>
      <c r="P294" s="2" t="s">
        <v>52</v>
      </c>
      <c r="Q294" s="2" t="s">
        <v>711</v>
      </c>
      <c r="R294" s="2" t="s">
        <v>65</v>
      </c>
      <c r="S294" s="2" t="s">
        <v>65</v>
      </c>
      <c r="T294" s="2" t="s">
        <v>64</v>
      </c>
      <c r="U294" s="3"/>
      <c r="V294" s="3"/>
      <c r="W294" s="3"/>
      <c r="X294" s="3">
        <v>1</v>
      </c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2" t="s">
        <v>52</v>
      </c>
      <c r="AS294" s="2" t="s">
        <v>52</v>
      </c>
      <c r="AT294" s="3"/>
      <c r="AU294" s="2" t="s">
        <v>719</v>
      </c>
      <c r="AV294" s="3">
        <v>654</v>
      </c>
    </row>
    <row r="295" spans="1:48" ht="30" customHeight="1">
      <c r="A295" s="8" t="s">
        <v>720</v>
      </c>
      <c r="B295" s="8" t="s">
        <v>721</v>
      </c>
      <c r="C295" s="8" t="s">
        <v>367</v>
      </c>
      <c r="D295" s="9">
        <v>1</v>
      </c>
      <c r="E295" s="11">
        <f>TRUNC(단가대비표!O170,0)</f>
        <v>0</v>
      </c>
      <c r="F295" s="11">
        <f>TRUNC(E295*D295, 0)</f>
        <v>0</v>
      </c>
      <c r="G295" s="11">
        <f>TRUNC(단가대비표!P170,0)</f>
        <v>0</v>
      </c>
      <c r="H295" s="11">
        <f>TRUNC(G295*D295, 0)</f>
        <v>0</v>
      </c>
      <c r="I295" s="11">
        <f>TRUNC(단가대비표!V170,0)</f>
        <v>0</v>
      </c>
      <c r="J295" s="11">
        <f>TRUNC(I295*D295, 0)</f>
        <v>0</v>
      </c>
      <c r="K295" s="11">
        <f t="shared" si="35"/>
        <v>0</v>
      </c>
      <c r="L295" s="11">
        <f t="shared" si="35"/>
        <v>0</v>
      </c>
      <c r="M295" s="8"/>
      <c r="N295" s="2" t="s">
        <v>722</v>
      </c>
      <c r="O295" s="2" t="s">
        <v>52</v>
      </c>
      <c r="P295" s="2" t="s">
        <v>52</v>
      </c>
      <c r="Q295" s="2" t="s">
        <v>711</v>
      </c>
      <c r="R295" s="2" t="s">
        <v>65</v>
      </c>
      <c r="S295" s="2" t="s">
        <v>65</v>
      </c>
      <c r="T295" s="2" t="s">
        <v>64</v>
      </c>
      <c r="U295" s="3"/>
      <c r="V295" s="3"/>
      <c r="W295" s="3"/>
      <c r="X295" s="3">
        <v>1</v>
      </c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2" t="s">
        <v>52</v>
      </c>
      <c r="AS295" s="2" t="s">
        <v>52</v>
      </c>
      <c r="AT295" s="3"/>
      <c r="AU295" s="2" t="s">
        <v>723</v>
      </c>
      <c r="AV295" s="3">
        <v>655</v>
      </c>
    </row>
    <row r="296" spans="1:48" ht="30" customHeight="1">
      <c r="A296" s="8" t="s">
        <v>724</v>
      </c>
      <c r="B296" s="8" t="s">
        <v>725</v>
      </c>
      <c r="C296" s="8" t="s">
        <v>367</v>
      </c>
      <c r="D296" s="9">
        <v>8</v>
      </c>
      <c r="E296" s="11">
        <f>TRUNC(단가대비표!O171,0)</f>
        <v>0</v>
      </c>
      <c r="F296" s="11">
        <f>TRUNC(E296*D296, 0)</f>
        <v>0</v>
      </c>
      <c r="G296" s="11">
        <f>TRUNC(단가대비표!P171,0)</f>
        <v>0</v>
      </c>
      <c r="H296" s="11">
        <f>TRUNC(G296*D296, 0)</f>
        <v>0</v>
      </c>
      <c r="I296" s="11">
        <f>TRUNC(단가대비표!V171,0)</f>
        <v>0</v>
      </c>
      <c r="J296" s="11">
        <f>TRUNC(I296*D296, 0)</f>
        <v>0</v>
      </c>
      <c r="K296" s="11">
        <f t="shared" si="35"/>
        <v>0</v>
      </c>
      <c r="L296" s="11">
        <f t="shared" si="35"/>
        <v>0</v>
      </c>
      <c r="M296" s="8"/>
      <c r="N296" s="2" t="s">
        <v>726</v>
      </c>
      <c r="O296" s="2" t="s">
        <v>52</v>
      </c>
      <c r="P296" s="2" t="s">
        <v>52</v>
      </c>
      <c r="Q296" s="2" t="s">
        <v>711</v>
      </c>
      <c r="R296" s="2" t="s">
        <v>65</v>
      </c>
      <c r="S296" s="2" t="s">
        <v>65</v>
      </c>
      <c r="T296" s="2" t="s">
        <v>64</v>
      </c>
      <c r="U296" s="3"/>
      <c r="V296" s="3"/>
      <c r="W296" s="3"/>
      <c r="X296" s="3">
        <v>1</v>
      </c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2" t="s">
        <v>52</v>
      </c>
      <c r="AS296" s="2" t="s">
        <v>52</v>
      </c>
      <c r="AT296" s="3"/>
      <c r="AU296" s="2" t="s">
        <v>727</v>
      </c>
      <c r="AV296" s="3">
        <v>656</v>
      </c>
    </row>
    <row r="297" spans="1:48" ht="30" customHeight="1">
      <c r="A297" s="8" t="s">
        <v>728</v>
      </c>
      <c r="B297" s="8" t="s">
        <v>52</v>
      </c>
      <c r="C297" s="8" t="s">
        <v>377</v>
      </c>
      <c r="D297" s="9">
        <v>-1</v>
      </c>
      <c r="E297" s="11">
        <f>TRUNC(단가대비표!O172,0)</f>
        <v>0</v>
      </c>
      <c r="F297" s="11">
        <f>TRUNC(E297*D297, 0)</f>
        <v>0</v>
      </c>
      <c r="G297" s="11">
        <f>TRUNC(단가대비표!P172,0)</f>
        <v>0</v>
      </c>
      <c r="H297" s="11">
        <f>TRUNC(G297*D297, 0)</f>
        <v>0</v>
      </c>
      <c r="I297" s="11">
        <f>TRUNC(단가대비표!V172,0)</f>
        <v>0</v>
      </c>
      <c r="J297" s="11">
        <f>TRUNC(I297*D297, 0)</f>
        <v>0</v>
      </c>
      <c r="K297" s="11">
        <f t="shared" si="35"/>
        <v>0</v>
      </c>
      <c r="L297" s="11">
        <f t="shared" si="35"/>
        <v>0</v>
      </c>
      <c r="M297" s="8"/>
      <c r="N297" s="2" t="s">
        <v>729</v>
      </c>
      <c r="O297" s="2" t="s">
        <v>52</v>
      </c>
      <c r="P297" s="2" t="s">
        <v>52</v>
      </c>
      <c r="Q297" s="2" t="s">
        <v>711</v>
      </c>
      <c r="R297" s="2" t="s">
        <v>65</v>
      </c>
      <c r="S297" s="2" t="s">
        <v>65</v>
      </c>
      <c r="T297" s="2" t="s">
        <v>64</v>
      </c>
      <c r="U297" s="3"/>
      <c r="V297" s="3"/>
      <c r="W297" s="3"/>
      <c r="X297" s="3">
        <v>1</v>
      </c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2" t="s">
        <v>52</v>
      </c>
      <c r="AS297" s="2" t="s">
        <v>52</v>
      </c>
      <c r="AT297" s="3"/>
      <c r="AU297" s="2" t="s">
        <v>730</v>
      </c>
      <c r="AV297" s="3">
        <v>717</v>
      </c>
    </row>
    <row r="298" spans="1:48" ht="30" customHeight="1">
      <c r="A298" s="8" t="s">
        <v>703</v>
      </c>
      <c r="B298" s="8" t="s">
        <v>52</v>
      </c>
      <c r="C298" s="8" t="s">
        <v>52</v>
      </c>
      <c r="D298" s="9"/>
      <c r="E298" s="11">
        <v>0</v>
      </c>
      <c r="F298" s="11">
        <f>SUM(F293:F297)</f>
        <v>0</v>
      </c>
      <c r="G298" s="11">
        <v>0</v>
      </c>
      <c r="H298" s="11">
        <f>SUM(H293:H297)</f>
        <v>0</v>
      </c>
      <c r="I298" s="11">
        <v>0</v>
      </c>
      <c r="J298" s="11">
        <f>SUM(J293:J297)</f>
        <v>0</v>
      </c>
      <c r="K298" s="11"/>
      <c r="L298" s="11">
        <f>SUM(L293:L297)</f>
        <v>0</v>
      </c>
      <c r="M298" s="8"/>
      <c r="N298" s="2" t="s">
        <v>704</v>
      </c>
      <c r="O298" s="2" t="s">
        <v>52</v>
      </c>
      <c r="P298" s="2" t="s">
        <v>52</v>
      </c>
      <c r="Q298" s="2" t="s">
        <v>52</v>
      </c>
      <c r="R298" s="2" t="s">
        <v>65</v>
      </c>
      <c r="S298" s="2" t="s">
        <v>65</v>
      </c>
      <c r="T298" s="2" t="s">
        <v>65</v>
      </c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2" t="s">
        <v>52</v>
      </c>
      <c r="AS298" s="2" t="s">
        <v>52</v>
      </c>
      <c r="AT298" s="3"/>
      <c r="AU298" s="2" t="s">
        <v>731</v>
      </c>
      <c r="AV298" s="3">
        <v>657</v>
      </c>
    </row>
    <row r="299" spans="1:48" ht="30" customHeight="1">
      <c r="A299" s="8" t="s">
        <v>706</v>
      </c>
      <c r="B299" s="8" t="s">
        <v>732</v>
      </c>
      <c r="C299" s="8" t="s">
        <v>377</v>
      </c>
      <c r="D299" s="9">
        <v>1</v>
      </c>
      <c r="E299" s="11">
        <f>ROUNDDOWN(SUMIF(X293:X299, RIGHTB(N299, 1), L293:L299)*W299, 0)</f>
        <v>0</v>
      </c>
      <c r="F299" s="11">
        <f>TRUNC(E299*D299, 0)</f>
        <v>0</v>
      </c>
      <c r="G299" s="11">
        <v>0</v>
      </c>
      <c r="H299" s="11">
        <f>TRUNC(G299*D299, 0)</f>
        <v>0</v>
      </c>
      <c r="I299" s="11">
        <v>0</v>
      </c>
      <c r="J299" s="11">
        <f>TRUNC(I299*D299, 0)</f>
        <v>0</v>
      </c>
      <c r="K299" s="11">
        <f>TRUNC(E299+G299+I299, 0)</f>
        <v>0</v>
      </c>
      <c r="L299" s="11">
        <f>TRUNC(F299+H299+J299, 0)</f>
        <v>0</v>
      </c>
      <c r="M299" s="8"/>
      <c r="N299" s="2" t="s">
        <v>689</v>
      </c>
      <c r="O299" s="2" t="s">
        <v>52</v>
      </c>
      <c r="P299" s="2" t="s">
        <v>52</v>
      </c>
      <c r="Q299" s="2" t="s">
        <v>711</v>
      </c>
      <c r="R299" s="2" t="s">
        <v>65</v>
      </c>
      <c r="S299" s="2" t="s">
        <v>65</v>
      </c>
      <c r="T299" s="2" t="s">
        <v>65</v>
      </c>
      <c r="U299" s="3">
        <v>3</v>
      </c>
      <c r="V299" s="3">
        <v>0</v>
      </c>
      <c r="W299" s="3">
        <v>5.4000000000000003E-3</v>
      </c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2" t="s">
        <v>52</v>
      </c>
      <c r="AS299" s="2" t="s">
        <v>52</v>
      </c>
      <c r="AT299" s="3"/>
      <c r="AU299" s="2" t="s">
        <v>733</v>
      </c>
      <c r="AV299" s="3">
        <v>658</v>
      </c>
    </row>
    <row r="300" spans="1:48" ht="30" customHeight="1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</row>
    <row r="301" spans="1:48" ht="30" customHeight="1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</row>
    <row r="302" spans="1:48" ht="30" customHeight="1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</row>
    <row r="303" spans="1:48" ht="30" customHeight="1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</row>
    <row r="304" spans="1:48" ht="30" customHeight="1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</row>
    <row r="305" spans="1:48" ht="30" customHeight="1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</row>
    <row r="306" spans="1:48" ht="30" customHeight="1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</row>
    <row r="307" spans="1:48" ht="30" customHeight="1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</row>
    <row r="308" spans="1:48" ht="30" customHeight="1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</row>
    <row r="309" spans="1:48" ht="30" customHeight="1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</row>
    <row r="310" spans="1:48" ht="30" customHeight="1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</row>
    <row r="311" spans="1:48" ht="30" customHeight="1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</row>
    <row r="312" spans="1:48" ht="30" customHeight="1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</row>
    <row r="313" spans="1:48" ht="30" customHeight="1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</row>
    <row r="314" spans="1:48" ht="30" customHeight="1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</row>
    <row r="315" spans="1:48" ht="30" customHeight="1">
      <c r="A315" s="8" t="s">
        <v>247</v>
      </c>
      <c r="B315" s="9"/>
      <c r="C315" s="9"/>
      <c r="D315" s="9"/>
      <c r="E315" s="9"/>
      <c r="F315" s="11">
        <f>SUM(F293:F314) -F298</f>
        <v>0</v>
      </c>
      <c r="G315" s="9"/>
      <c r="H315" s="11">
        <f>SUM(H293:H314) -H298</f>
        <v>0</v>
      </c>
      <c r="I315" s="9"/>
      <c r="J315" s="11">
        <f>SUM(J293:J314) -J298</f>
        <v>0</v>
      </c>
      <c r="K315" s="9"/>
      <c r="L315" s="11">
        <f>SUM(L293:L314) -L298</f>
        <v>0</v>
      </c>
      <c r="M315" s="9"/>
      <c r="N315" t="s">
        <v>248</v>
      </c>
    </row>
    <row r="316" spans="1:48" ht="30" customHeight="1">
      <c r="A316" s="8" t="s">
        <v>734</v>
      </c>
      <c r="B316" s="9" t="s">
        <v>558</v>
      </c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3"/>
      <c r="O316" s="3"/>
      <c r="P316" s="3"/>
      <c r="Q316" s="2" t="s">
        <v>735</v>
      </c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</row>
    <row r="317" spans="1:48" ht="30" customHeight="1">
      <c r="A317" s="8" t="s">
        <v>736</v>
      </c>
      <c r="B317" s="8" t="s">
        <v>737</v>
      </c>
      <c r="C317" s="8" t="s">
        <v>367</v>
      </c>
      <c r="D317" s="9">
        <v>1</v>
      </c>
      <c r="E317" s="11">
        <f>TRUNC(단가대비표!O88,0)</f>
        <v>0</v>
      </c>
      <c r="F317" s="11">
        <f t="shared" ref="F317:F327" si="36">TRUNC(E317*D317, 0)</f>
        <v>0</v>
      </c>
      <c r="G317" s="11">
        <f>TRUNC(단가대비표!P88,0)</f>
        <v>0</v>
      </c>
      <c r="H317" s="11">
        <f t="shared" ref="H317:H327" si="37">TRUNC(G317*D317, 0)</f>
        <v>0</v>
      </c>
      <c r="I317" s="11">
        <f>TRUNC(단가대비표!V88,0)</f>
        <v>0</v>
      </c>
      <c r="J317" s="11">
        <f t="shared" ref="J317:J327" si="38">TRUNC(I317*D317, 0)</f>
        <v>0</v>
      </c>
      <c r="K317" s="11">
        <f t="shared" ref="K317:K327" si="39">TRUNC(E317+G317+I317, 0)</f>
        <v>0</v>
      </c>
      <c r="L317" s="11">
        <f t="shared" ref="L317:L327" si="40">TRUNC(F317+H317+J317, 0)</f>
        <v>0</v>
      </c>
      <c r="M317" s="8"/>
      <c r="N317" s="2" t="s">
        <v>738</v>
      </c>
      <c r="O317" s="2" t="s">
        <v>52</v>
      </c>
      <c r="P317" s="2" t="s">
        <v>52</v>
      </c>
      <c r="Q317" s="2" t="s">
        <v>735</v>
      </c>
      <c r="R317" s="2" t="s">
        <v>65</v>
      </c>
      <c r="S317" s="2" t="s">
        <v>65</v>
      </c>
      <c r="T317" s="2" t="s">
        <v>64</v>
      </c>
      <c r="U317" s="3"/>
      <c r="V317" s="3"/>
      <c r="W317" s="3"/>
      <c r="X317" s="3">
        <v>1</v>
      </c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2" t="s">
        <v>52</v>
      </c>
      <c r="AS317" s="2" t="s">
        <v>52</v>
      </c>
      <c r="AT317" s="3"/>
      <c r="AU317" s="2" t="s">
        <v>739</v>
      </c>
      <c r="AV317" s="3">
        <v>375</v>
      </c>
    </row>
    <row r="318" spans="1:48" ht="30" customHeight="1">
      <c r="A318" s="8" t="s">
        <v>740</v>
      </c>
      <c r="B318" s="8" t="s">
        <v>741</v>
      </c>
      <c r="C318" s="8" t="s">
        <v>367</v>
      </c>
      <c r="D318" s="9">
        <v>5</v>
      </c>
      <c r="E318" s="11">
        <f>TRUNC(단가대비표!O89,0)</f>
        <v>0</v>
      </c>
      <c r="F318" s="11">
        <f t="shared" si="36"/>
        <v>0</v>
      </c>
      <c r="G318" s="11">
        <f>TRUNC(단가대비표!P89,0)</f>
        <v>0</v>
      </c>
      <c r="H318" s="11">
        <f t="shared" si="37"/>
        <v>0</v>
      </c>
      <c r="I318" s="11">
        <f>TRUNC(단가대비표!V89,0)</f>
        <v>0</v>
      </c>
      <c r="J318" s="11">
        <f t="shared" si="38"/>
        <v>0</v>
      </c>
      <c r="K318" s="11">
        <f t="shared" si="39"/>
        <v>0</v>
      </c>
      <c r="L318" s="11">
        <f t="shared" si="40"/>
        <v>0</v>
      </c>
      <c r="M318" s="8"/>
      <c r="N318" s="2" t="s">
        <v>742</v>
      </c>
      <c r="O318" s="2" t="s">
        <v>52</v>
      </c>
      <c r="P318" s="2" t="s">
        <v>52</v>
      </c>
      <c r="Q318" s="2" t="s">
        <v>735</v>
      </c>
      <c r="R318" s="2" t="s">
        <v>65</v>
      </c>
      <c r="S318" s="2" t="s">
        <v>65</v>
      </c>
      <c r="T318" s="2" t="s">
        <v>64</v>
      </c>
      <c r="U318" s="3"/>
      <c r="V318" s="3"/>
      <c r="W318" s="3"/>
      <c r="X318" s="3">
        <v>1</v>
      </c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2" t="s">
        <v>52</v>
      </c>
      <c r="AS318" s="2" t="s">
        <v>52</v>
      </c>
      <c r="AT318" s="3"/>
      <c r="AU318" s="2" t="s">
        <v>743</v>
      </c>
      <c r="AV318" s="3">
        <v>376</v>
      </c>
    </row>
    <row r="319" spans="1:48" ht="30" customHeight="1">
      <c r="A319" s="8" t="s">
        <v>740</v>
      </c>
      <c r="B319" s="8" t="s">
        <v>744</v>
      </c>
      <c r="C319" s="8" t="s">
        <v>367</v>
      </c>
      <c r="D319" s="9">
        <v>13</v>
      </c>
      <c r="E319" s="11">
        <f>TRUNC(단가대비표!O90,0)</f>
        <v>0</v>
      </c>
      <c r="F319" s="11">
        <f t="shared" si="36"/>
        <v>0</v>
      </c>
      <c r="G319" s="11">
        <f>TRUNC(단가대비표!P90,0)</f>
        <v>0</v>
      </c>
      <c r="H319" s="11">
        <f t="shared" si="37"/>
        <v>0</v>
      </c>
      <c r="I319" s="11">
        <f>TRUNC(단가대비표!V90,0)</f>
        <v>0</v>
      </c>
      <c r="J319" s="11">
        <f t="shared" si="38"/>
        <v>0</v>
      </c>
      <c r="K319" s="11">
        <f t="shared" si="39"/>
        <v>0</v>
      </c>
      <c r="L319" s="11">
        <f t="shared" si="40"/>
        <v>0</v>
      </c>
      <c r="M319" s="8"/>
      <c r="N319" s="2" t="s">
        <v>745</v>
      </c>
      <c r="O319" s="2" t="s">
        <v>52</v>
      </c>
      <c r="P319" s="2" t="s">
        <v>52</v>
      </c>
      <c r="Q319" s="2" t="s">
        <v>735</v>
      </c>
      <c r="R319" s="2" t="s">
        <v>65</v>
      </c>
      <c r="S319" s="2" t="s">
        <v>65</v>
      </c>
      <c r="T319" s="2" t="s">
        <v>64</v>
      </c>
      <c r="U319" s="3"/>
      <c r="V319" s="3"/>
      <c r="W319" s="3"/>
      <c r="X319" s="3">
        <v>1</v>
      </c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2" t="s">
        <v>52</v>
      </c>
      <c r="AS319" s="2" t="s">
        <v>52</v>
      </c>
      <c r="AT319" s="3"/>
      <c r="AU319" s="2" t="s">
        <v>746</v>
      </c>
      <c r="AV319" s="3">
        <v>377</v>
      </c>
    </row>
    <row r="320" spans="1:48" ht="30" customHeight="1">
      <c r="A320" s="8" t="s">
        <v>747</v>
      </c>
      <c r="B320" s="8" t="s">
        <v>748</v>
      </c>
      <c r="C320" s="8" t="s">
        <v>367</v>
      </c>
      <c r="D320" s="9">
        <v>1</v>
      </c>
      <c r="E320" s="11">
        <f>TRUNC(단가대비표!O91,0)</f>
        <v>0</v>
      </c>
      <c r="F320" s="11">
        <f t="shared" si="36"/>
        <v>0</v>
      </c>
      <c r="G320" s="11">
        <f>TRUNC(단가대비표!P91,0)</f>
        <v>0</v>
      </c>
      <c r="H320" s="11">
        <f t="shared" si="37"/>
        <v>0</v>
      </c>
      <c r="I320" s="11">
        <f>TRUNC(단가대비표!V91,0)</f>
        <v>0</v>
      </c>
      <c r="J320" s="11">
        <f t="shared" si="38"/>
        <v>0</v>
      </c>
      <c r="K320" s="11">
        <f t="shared" si="39"/>
        <v>0</v>
      </c>
      <c r="L320" s="11">
        <f t="shared" si="40"/>
        <v>0</v>
      </c>
      <c r="M320" s="8"/>
      <c r="N320" s="2" t="s">
        <v>749</v>
      </c>
      <c r="O320" s="2" t="s">
        <v>52</v>
      </c>
      <c r="P320" s="2" t="s">
        <v>52</v>
      </c>
      <c r="Q320" s="2" t="s">
        <v>735</v>
      </c>
      <c r="R320" s="2" t="s">
        <v>65</v>
      </c>
      <c r="S320" s="2" t="s">
        <v>65</v>
      </c>
      <c r="T320" s="2" t="s">
        <v>64</v>
      </c>
      <c r="U320" s="3"/>
      <c r="V320" s="3"/>
      <c r="W320" s="3"/>
      <c r="X320" s="3">
        <v>1</v>
      </c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2" t="s">
        <v>52</v>
      </c>
      <c r="AS320" s="2" t="s">
        <v>52</v>
      </c>
      <c r="AT320" s="3"/>
      <c r="AU320" s="2" t="s">
        <v>750</v>
      </c>
      <c r="AV320" s="3">
        <v>430</v>
      </c>
    </row>
    <row r="321" spans="1:48" ht="30" customHeight="1">
      <c r="A321" s="8" t="s">
        <v>751</v>
      </c>
      <c r="B321" s="8" t="s">
        <v>752</v>
      </c>
      <c r="C321" s="8" t="s">
        <v>367</v>
      </c>
      <c r="D321" s="9">
        <v>1</v>
      </c>
      <c r="E321" s="11">
        <f>TRUNC(단가대비표!O92,0)</f>
        <v>0</v>
      </c>
      <c r="F321" s="11">
        <f t="shared" si="36"/>
        <v>0</v>
      </c>
      <c r="G321" s="11">
        <f>TRUNC(단가대비표!P92,0)</f>
        <v>0</v>
      </c>
      <c r="H321" s="11">
        <f t="shared" si="37"/>
        <v>0</v>
      </c>
      <c r="I321" s="11">
        <f>TRUNC(단가대비표!V92,0)</f>
        <v>0</v>
      </c>
      <c r="J321" s="11">
        <f t="shared" si="38"/>
        <v>0</v>
      </c>
      <c r="K321" s="11">
        <f t="shared" si="39"/>
        <v>0</v>
      </c>
      <c r="L321" s="11">
        <f t="shared" si="40"/>
        <v>0</v>
      </c>
      <c r="M321" s="8"/>
      <c r="N321" s="2" t="s">
        <v>753</v>
      </c>
      <c r="O321" s="2" t="s">
        <v>52</v>
      </c>
      <c r="P321" s="2" t="s">
        <v>52</v>
      </c>
      <c r="Q321" s="2" t="s">
        <v>735</v>
      </c>
      <c r="R321" s="2" t="s">
        <v>65</v>
      </c>
      <c r="S321" s="2" t="s">
        <v>65</v>
      </c>
      <c r="T321" s="2" t="s">
        <v>64</v>
      </c>
      <c r="U321" s="3"/>
      <c r="V321" s="3"/>
      <c r="W321" s="3"/>
      <c r="X321" s="3">
        <v>1</v>
      </c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2" t="s">
        <v>52</v>
      </c>
      <c r="AS321" s="2" t="s">
        <v>52</v>
      </c>
      <c r="AT321" s="3"/>
      <c r="AU321" s="2" t="s">
        <v>754</v>
      </c>
      <c r="AV321" s="3">
        <v>378</v>
      </c>
    </row>
    <row r="322" spans="1:48" ht="30" customHeight="1">
      <c r="A322" s="8" t="s">
        <v>747</v>
      </c>
      <c r="B322" s="8" t="s">
        <v>755</v>
      </c>
      <c r="C322" s="8" t="s">
        <v>367</v>
      </c>
      <c r="D322" s="9">
        <v>2</v>
      </c>
      <c r="E322" s="11">
        <f>TRUNC(단가대비표!O93,0)</f>
        <v>0</v>
      </c>
      <c r="F322" s="11">
        <f t="shared" si="36"/>
        <v>0</v>
      </c>
      <c r="G322" s="11">
        <f>TRUNC(단가대비표!P93,0)</f>
        <v>0</v>
      </c>
      <c r="H322" s="11">
        <f t="shared" si="37"/>
        <v>0</v>
      </c>
      <c r="I322" s="11">
        <f>TRUNC(단가대비표!V93,0)</f>
        <v>0</v>
      </c>
      <c r="J322" s="11">
        <f t="shared" si="38"/>
        <v>0</v>
      </c>
      <c r="K322" s="11">
        <f t="shared" si="39"/>
        <v>0</v>
      </c>
      <c r="L322" s="11">
        <f t="shared" si="40"/>
        <v>0</v>
      </c>
      <c r="M322" s="8"/>
      <c r="N322" s="2" t="s">
        <v>756</v>
      </c>
      <c r="O322" s="2" t="s">
        <v>52</v>
      </c>
      <c r="P322" s="2" t="s">
        <v>52</v>
      </c>
      <c r="Q322" s="2" t="s">
        <v>735</v>
      </c>
      <c r="R322" s="2" t="s">
        <v>65</v>
      </c>
      <c r="S322" s="2" t="s">
        <v>65</v>
      </c>
      <c r="T322" s="2" t="s">
        <v>64</v>
      </c>
      <c r="U322" s="3"/>
      <c r="V322" s="3"/>
      <c r="W322" s="3"/>
      <c r="X322" s="3">
        <v>1</v>
      </c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2" t="s">
        <v>52</v>
      </c>
      <c r="AS322" s="2" t="s">
        <v>52</v>
      </c>
      <c r="AT322" s="3"/>
      <c r="AU322" s="2" t="s">
        <v>757</v>
      </c>
      <c r="AV322" s="3">
        <v>379</v>
      </c>
    </row>
    <row r="323" spans="1:48" ht="30" customHeight="1">
      <c r="A323" s="8" t="s">
        <v>758</v>
      </c>
      <c r="B323" s="8" t="s">
        <v>759</v>
      </c>
      <c r="C323" s="8" t="s">
        <v>367</v>
      </c>
      <c r="D323" s="9">
        <v>1</v>
      </c>
      <c r="E323" s="11">
        <f>TRUNC(단가대비표!O94,0)</f>
        <v>0</v>
      </c>
      <c r="F323" s="11">
        <f t="shared" si="36"/>
        <v>0</v>
      </c>
      <c r="G323" s="11">
        <f>TRUNC(단가대비표!P94,0)</f>
        <v>0</v>
      </c>
      <c r="H323" s="11">
        <f t="shared" si="37"/>
        <v>0</v>
      </c>
      <c r="I323" s="11">
        <f>TRUNC(단가대비표!V94,0)</f>
        <v>0</v>
      </c>
      <c r="J323" s="11">
        <f t="shared" si="38"/>
        <v>0</v>
      </c>
      <c r="K323" s="11">
        <f t="shared" si="39"/>
        <v>0</v>
      </c>
      <c r="L323" s="11">
        <f t="shared" si="40"/>
        <v>0</v>
      </c>
      <c r="M323" s="8"/>
      <c r="N323" s="2" t="s">
        <v>760</v>
      </c>
      <c r="O323" s="2" t="s">
        <v>52</v>
      </c>
      <c r="P323" s="2" t="s">
        <v>52</v>
      </c>
      <c r="Q323" s="2" t="s">
        <v>735</v>
      </c>
      <c r="R323" s="2" t="s">
        <v>65</v>
      </c>
      <c r="S323" s="2" t="s">
        <v>65</v>
      </c>
      <c r="T323" s="2" t="s">
        <v>64</v>
      </c>
      <c r="U323" s="3"/>
      <c r="V323" s="3"/>
      <c r="W323" s="3"/>
      <c r="X323" s="3">
        <v>1</v>
      </c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2" t="s">
        <v>52</v>
      </c>
      <c r="AS323" s="2" t="s">
        <v>52</v>
      </c>
      <c r="AT323" s="3"/>
      <c r="AU323" s="2" t="s">
        <v>761</v>
      </c>
      <c r="AV323" s="3">
        <v>380</v>
      </c>
    </row>
    <row r="324" spans="1:48" ht="30" customHeight="1">
      <c r="A324" s="8" t="s">
        <v>762</v>
      </c>
      <c r="B324" s="8" t="s">
        <v>763</v>
      </c>
      <c r="C324" s="8" t="s">
        <v>367</v>
      </c>
      <c r="D324" s="9">
        <v>1</v>
      </c>
      <c r="E324" s="11">
        <f>TRUNC(단가대비표!O95,0)</f>
        <v>0</v>
      </c>
      <c r="F324" s="11">
        <f t="shared" si="36"/>
        <v>0</v>
      </c>
      <c r="G324" s="11">
        <f>TRUNC(단가대비표!P95,0)</f>
        <v>0</v>
      </c>
      <c r="H324" s="11">
        <f t="shared" si="37"/>
        <v>0</v>
      </c>
      <c r="I324" s="11">
        <f>TRUNC(단가대비표!V95,0)</f>
        <v>0</v>
      </c>
      <c r="J324" s="11">
        <f t="shared" si="38"/>
        <v>0</v>
      </c>
      <c r="K324" s="11">
        <f t="shared" si="39"/>
        <v>0</v>
      </c>
      <c r="L324" s="11">
        <f t="shared" si="40"/>
        <v>0</v>
      </c>
      <c r="M324" s="8"/>
      <c r="N324" s="2" t="s">
        <v>764</v>
      </c>
      <c r="O324" s="2" t="s">
        <v>52</v>
      </c>
      <c r="P324" s="2" t="s">
        <v>52</v>
      </c>
      <c r="Q324" s="2" t="s">
        <v>735</v>
      </c>
      <c r="R324" s="2" t="s">
        <v>65</v>
      </c>
      <c r="S324" s="2" t="s">
        <v>65</v>
      </c>
      <c r="T324" s="2" t="s">
        <v>64</v>
      </c>
      <c r="U324" s="3"/>
      <c r="V324" s="3"/>
      <c r="W324" s="3"/>
      <c r="X324" s="3">
        <v>1</v>
      </c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2" t="s">
        <v>52</v>
      </c>
      <c r="AS324" s="2" t="s">
        <v>52</v>
      </c>
      <c r="AT324" s="3"/>
      <c r="AU324" s="2" t="s">
        <v>765</v>
      </c>
      <c r="AV324" s="3">
        <v>381</v>
      </c>
    </row>
    <row r="325" spans="1:48" ht="30" customHeight="1">
      <c r="A325" s="8" t="s">
        <v>766</v>
      </c>
      <c r="B325" s="8" t="s">
        <v>767</v>
      </c>
      <c r="C325" s="8" t="s">
        <v>430</v>
      </c>
      <c r="D325" s="9">
        <v>2</v>
      </c>
      <c r="E325" s="11">
        <f>TRUNC(단가대비표!O96,0)</f>
        <v>0</v>
      </c>
      <c r="F325" s="11">
        <f t="shared" si="36"/>
        <v>0</v>
      </c>
      <c r="G325" s="11">
        <f>TRUNC(단가대비표!P96,0)</f>
        <v>0</v>
      </c>
      <c r="H325" s="11">
        <f t="shared" si="37"/>
        <v>0</v>
      </c>
      <c r="I325" s="11">
        <f>TRUNC(단가대비표!V96,0)</f>
        <v>0</v>
      </c>
      <c r="J325" s="11">
        <f t="shared" si="38"/>
        <v>0</v>
      </c>
      <c r="K325" s="11">
        <f t="shared" si="39"/>
        <v>0</v>
      </c>
      <c r="L325" s="11">
        <f t="shared" si="40"/>
        <v>0</v>
      </c>
      <c r="M325" s="8"/>
      <c r="N325" s="2" t="s">
        <v>768</v>
      </c>
      <c r="O325" s="2" t="s">
        <v>52</v>
      </c>
      <c r="P325" s="2" t="s">
        <v>52</v>
      </c>
      <c r="Q325" s="2" t="s">
        <v>735</v>
      </c>
      <c r="R325" s="2" t="s">
        <v>65</v>
      </c>
      <c r="S325" s="2" t="s">
        <v>65</v>
      </c>
      <c r="T325" s="2" t="s">
        <v>64</v>
      </c>
      <c r="U325" s="3"/>
      <c r="V325" s="3"/>
      <c r="W325" s="3"/>
      <c r="X325" s="3">
        <v>1</v>
      </c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2" t="s">
        <v>52</v>
      </c>
      <c r="AS325" s="2" t="s">
        <v>52</v>
      </c>
      <c r="AT325" s="3"/>
      <c r="AU325" s="2" t="s">
        <v>769</v>
      </c>
      <c r="AV325" s="3">
        <v>382</v>
      </c>
    </row>
    <row r="326" spans="1:48" ht="30" customHeight="1">
      <c r="A326" s="8" t="s">
        <v>770</v>
      </c>
      <c r="B326" s="8" t="s">
        <v>771</v>
      </c>
      <c r="C326" s="8" t="s">
        <v>367</v>
      </c>
      <c r="D326" s="9">
        <v>6</v>
      </c>
      <c r="E326" s="11">
        <f>TRUNC(단가대비표!O97,0)</f>
        <v>0</v>
      </c>
      <c r="F326" s="11">
        <f t="shared" si="36"/>
        <v>0</v>
      </c>
      <c r="G326" s="11">
        <f>TRUNC(단가대비표!P97,0)</f>
        <v>0</v>
      </c>
      <c r="H326" s="11">
        <f t="shared" si="37"/>
        <v>0</v>
      </c>
      <c r="I326" s="11">
        <f>TRUNC(단가대비표!V97,0)</f>
        <v>0</v>
      </c>
      <c r="J326" s="11">
        <f t="shared" si="38"/>
        <v>0</v>
      </c>
      <c r="K326" s="11">
        <f t="shared" si="39"/>
        <v>0</v>
      </c>
      <c r="L326" s="11">
        <f t="shared" si="40"/>
        <v>0</v>
      </c>
      <c r="M326" s="8"/>
      <c r="N326" s="2" t="s">
        <v>772</v>
      </c>
      <c r="O326" s="2" t="s">
        <v>52</v>
      </c>
      <c r="P326" s="2" t="s">
        <v>52</v>
      </c>
      <c r="Q326" s="2" t="s">
        <v>735</v>
      </c>
      <c r="R326" s="2" t="s">
        <v>65</v>
      </c>
      <c r="S326" s="2" t="s">
        <v>65</v>
      </c>
      <c r="T326" s="2" t="s">
        <v>64</v>
      </c>
      <c r="U326" s="3"/>
      <c r="V326" s="3"/>
      <c r="W326" s="3"/>
      <c r="X326" s="3">
        <v>1</v>
      </c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2" t="s">
        <v>52</v>
      </c>
      <c r="AS326" s="2" t="s">
        <v>52</v>
      </c>
      <c r="AT326" s="3"/>
      <c r="AU326" s="2" t="s">
        <v>773</v>
      </c>
      <c r="AV326" s="3">
        <v>383</v>
      </c>
    </row>
    <row r="327" spans="1:48" ht="30" customHeight="1">
      <c r="A327" s="8" t="s">
        <v>774</v>
      </c>
      <c r="B327" s="8" t="s">
        <v>775</v>
      </c>
      <c r="C327" s="8" t="s">
        <v>367</v>
      </c>
      <c r="D327" s="9">
        <v>2</v>
      </c>
      <c r="E327" s="11">
        <f>TRUNC(단가대비표!O98,0)</f>
        <v>0</v>
      </c>
      <c r="F327" s="11">
        <f t="shared" si="36"/>
        <v>0</v>
      </c>
      <c r="G327" s="11">
        <f>TRUNC(단가대비표!P98,0)</f>
        <v>0</v>
      </c>
      <c r="H327" s="11">
        <f t="shared" si="37"/>
        <v>0</v>
      </c>
      <c r="I327" s="11">
        <f>TRUNC(단가대비표!V98,0)</f>
        <v>0</v>
      </c>
      <c r="J327" s="11">
        <f t="shared" si="38"/>
        <v>0</v>
      </c>
      <c r="K327" s="11">
        <f t="shared" si="39"/>
        <v>0</v>
      </c>
      <c r="L327" s="11">
        <f t="shared" si="40"/>
        <v>0</v>
      </c>
      <c r="M327" s="8"/>
      <c r="N327" s="2" t="s">
        <v>776</v>
      </c>
      <c r="O327" s="2" t="s">
        <v>52</v>
      </c>
      <c r="P327" s="2" t="s">
        <v>52</v>
      </c>
      <c r="Q327" s="2" t="s">
        <v>735</v>
      </c>
      <c r="R327" s="2" t="s">
        <v>65</v>
      </c>
      <c r="S327" s="2" t="s">
        <v>65</v>
      </c>
      <c r="T327" s="2" t="s">
        <v>64</v>
      </c>
      <c r="U327" s="3"/>
      <c r="V327" s="3"/>
      <c r="W327" s="3"/>
      <c r="X327" s="3">
        <v>1</v>
      </c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2" t="s">
        <v>52</v>
      </c>
      <c r="AS327" s="2" t="s">
        <v>52</v>
      </c>
      <c r="AT327" s="3"/>
      <c r="AU327" s="2" t="s">
        <v>777</v>
      </c>
      <c r="AV327" s="3">
        <v>384</v>
      </c>
    </row>
    <row r="328" spans="1:48" ht="30" customHeight="1">
      <c r="A328" s="8" t="s">
        <v>703</v>
      </c>
      <c r="B328" s="8" t="s">
        <v>52</v>
      </c>
      <c r="C328" s="8" t="s">
        <v>52</v>
      </c>
      <c r="D328" s="9"/>
      <c r="E328" s="11">
        <v>0</v>
      </c>
      <c r="F328" s="11">
        <f>SUM(F317:F327)</f>
        <v>0</v>
      </c>
      <c r="G328" s="11">
        <v>0</v>
      </c>
      <c r="H328" s="11">
        <f>SUM(H317:H327)</f>
        <v>0</v>
      </c>
      <c r="I328" s="11">
        <v>0</v>
      </c>
      <c r="J328" s="11">
        <f>SUM(J317:J327)</f>
        <v>0</v>
      </c>
      <c r="K328" s="11"/>
      <c r="L328" s="11">
        <f>SUM(L317:L327)</f>
        <v>0</v>
      </c>
      <c r="M328" s="8"/>
      <c r="N328" s="2" t="s">
        <v>704</v>
      </c>
      <c r="O328" s="2" t="s">
        <v>52</v>
      </c>
      <c r="P328" s="2" t="s">
        <v>52</v>
      </c>
      <c r="Q328" s="2" t="s">
        <v>52</v>
      </c>
      <c r="R328" s="2" t="s">
        <v>65</v>
      </c>
      <c r="S328" s="2" t="s">
        <v>65</v>
      </c>
      <c r="T328" s="2" t="s">
        <v>65</v>
      </c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2" t="s">
        <v>52</v>
      </c>
      <c r="AS328" s="2" t="s">
        <v>52</v>
      </c>
      <c r="AT328" s="3"/>
      <c r="AU328" s="2" t="s">
        <v>778</v>
      </c>
      <c r="AV328" s="3">
        <v>489</v>
      </c>
    </row>
    <row r="329" spans="1:48" ht="30" customHeight="1">
      <c r="A329" s="8" t="s">
        <v>706</v>
      </c>
      <c r="B329" s="8" t="s">
        <v>732</v>
      </c>
      <c r="C329" s="8" t="s">
        <v>377</v>
      </c>
      <c r="D329" s="9">
        <v>1</v>
      </c>
      <c r="E329" s="11">
        <f>ROUNDDOWN(SUMIF(X317:X329, RIGHTB(N329, 1), L317:L329)*W329, 0)</f>
        <v>0</v>
      </c>
      <c r="F329" s="11">
        <f>TRUNC(E329*D329, 0)</f>
        <v>0</v>
      </c>
      <c r="G329" s="11">
        <v>0</v>
      </c>
      <c r="H329" s="11">
        <f>TRUNC(G329*D329, 0)</f>
        <v>0</v>
      </c>
      <c r="I329" s="11">
        <v>0</v>
      </c>
      <c r="J329" s="11">
        <f>TRUNC(I329*D329, 0)</f>
        <v>0</v>
      </c>
      <c r="K329" s="11">
        <f>TRUNC(E329+G329+I329, 0)</f>
        <v>0</v>
      </c>
      <c r="L329" s="11">
        <f>TRUNC(F329+H329+J329, 0)</f>
        <v>0</v>
      </c>
      <c r="M329" s="8"/>
      <c r="N329" s="2" t="s">
        <v>689</v>
      </c>
      <c r="O329" s="2" t="s">
        <v>52</v>
      </c>
      <c r="P329" s="2" t="s">
        <v>52</v>
      </c>
      <c r="Q329" s="2" t="s">
        <v>735</v>
      </c>
      <c r="R329" s="2" t="s">
        <v>65</v>
      </c>
      <c r="S329" s="2" t="s">
        <v>65</v>
      </c>
      <c r="T329" s="2" t="s">
        <v>65</v>
      </c>
      <c r="U329" s="3">
        <v>3</v>
      </c>
      <c r="V329" s="3">
        <v>0</v>
      </c>
      <c r="W329" s="3">
        <v>5.4000000000000003E-3</v>
      </c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2" t="s">
        <v>52</v>
      </c>
      <c r="AS329" s="2" t="s">
        <v>52</v>
      </c>
      <c r="AT329" s="3"/>
      <c r="AU329" s="2" t="s">
        <v>779</v>
      </c>
      <c r="AV329" s="3">
        <v>490</v>
      </c>
    </row>
    <row r="330" spans="1:48" ht="30" customHeight="1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</row>
    <row r="331" spans="1:48" ht="30" customHeight="1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</row>
    <row r="332" spans="1:48" ht="30" customHeight="1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</row>
    <row r="333" spans="1:48" ht="30" customHeight="1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</row>
    <row r="334" spans="1:48" ht="30" customHeight="1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</row>
    <row r="335" spans="1:48" ht="30" customHeight="1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</row>
    <row r="336" spans="1:48" ht="30" customHeight="1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</row>
    <row r="337" spans="1:48" ht="30" customHeight="1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</row>
    <row r="338" spans="1:48" ht="30" customHeight="1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</row>
    <row r="339" spans="1:48" ht="30" customHeight="1">
      <c r="A339" s="8" t="s">
        <v>247</v>
      </c>
      <c r="B339" s="9"/>
      <c r="C339" s="9"/>
      <c r="D339" s="9"/>
      <c r="E339" s="9"/>
      <c r="F339" s="11">
        <f>SUM(F317:F338) -F328</f>
        <v>0</v>
      </c>
      <c r="G339" s="9"/>
      <c r="H339" s="11">
        <f>SUM(H317:H338) -H328</f>
        <v>0</v>
      </c>
      <c r="I339" s="9"/>
      <c r="J339" s="11">
        <f>SUM(J317:J338) -J328</f>
        <v>0</v>
      </c>
      <c r="K339" s="9"/>
      <c r="L339" s="11">
        <f>SUM(L317:L338) -L328</f>
        <v>0</v>
      </c>
      <c r="M339" s="9"/>
      <c r="N339" t="s">
        <v>248</v>
      </c>
    </row>
    <row r="340" spans="1:48" ht="30" customHeight="1">
      <c r="A340" s="8" t="s">
        <v>780</v>
      </c>
      <c r="B340" s="9" t="s">
        <v>558</v>
      </c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3"/>
      <c r="O340" s="3"/>
      <c r="P340" s="3"/>
      <c r="Q340" s="2" t="s">
        <v>781</v>
      </c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</row>
    <row r="341" spans="1:48" ht="30" customHeight="1">
      <c r="A341" s="8" t="s">
        <v>782</v>
      </c>
      <c r="B341" s="8" t="s">
        <v>52</v>
      </c>
      <c r="C341" s="8" t="s">
        <v>52</v>
      </c>
      <c r="D341" s="9"/>
      <c r="E341" s="11">
        <f>TRUNC(단가대비표!O112,0)</f>
        <v>0</v>
      </c>
      <c r="F341" s="11">
        <f t="shared" ref="F341:F360" si="41">TRUNC(E341*D341, 0)</f>
        <v>0</v>
      </c>
      <c r="G341" s="11">
        <f>TRUNC(단가대비표!P112,0)</f>
        <v>0</v>
      </c>
      <c r="H341" s="11">
        <f t="shared" ref="H341:H360" si="42">TRUNC(G341*D341, 0)</f>
        <v>0</v>
      </c>
      <c r="I341" s="11">
        <f>TRUNC(단가대비표!V112,0)</f>
        <v>0</v>
      </c>
      <c r="J341" s="11">
        <f t="shared" ref="J341:J360" si="43">TRUNC(I341*D341, 0)</f>
        <v>0</v>
      </c>
      <c r="K341" s="11">
        <f t="shared" ref="K341:K360" si="44">TRUNC(E341+G341+I341, 0)</f>
        <v>0</v>
      </c>
      <c r="L341" s="11">
        <f t="shared" ref="L341:L360" si="45">TRUNC(F341+H341+J341, 0)</f>
        <v>0</v>
      </c>
      <c r="M341" s="8"/>
      <c r="N341" s="2" t="s">
        <v>783</v>
      </c>
      <c r="O341" s="2" t="s">
        <v>52</v>
      </c>
      <c r="P341" s="2" t="s">
        <v>52</v>
      </c>
      <c r="Q341" s="2" t="s">
        <v>781</v>
      </c>
      <c r="R341" s="2" t="s">
        <v>65</v>
      </c>
      <c r="S341" s="2" t="s">
        <v>65</v>
      </c>
      <c r="T341" s="2" t="s">
        <v>64</v>
      </c>
      <c r="U341" s="3"/>
      <c r="V341" s="3"/>
      <c r="W341" s="3"/>
      <c r="X341" s="3">
        <v>1</v>
      </c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2" t="s">
        <v>52</v>
      </c>
      <c r="AS341" s="2" t="s">
        <v>52</v>
      </c>
      <c r="AT341" s="3"/>
      <c r="AU341" s="2" t="s">
        <v>784</v>
      </c>
      <c r="AV341" s="3">
        <v>553</v>
      </c>
    </row>
    <row r="342" spans="1:48" ht="30" customHeight="1">
      <c r="A342" s="8" t="s">
        <v>785</v>
      </c>
      <c r="B342" s="8" t="s">
        <v>52</v>
      </c>
      <c r="C342" s="8" t="s">
        <v>377</v>
      </c>
      <c r="D342" s="9">
        <v>1</v>
      </c>
      <c r="E342" s="11">
        <f>TRUNC(단가대비표!O113,0)</f>
        <v>0</v>
      </c>
      <c r="F342" s="11">
        <f t="shared" si="41"/>
        <v>0</v>
      </c>
      <c r="G342" s="11">
        <f>TRUNC(단가대비표!P113,0)</f>
        <v>0</v>
      </c>
      <c r="H342" s="11">
        <f t="shared" si="42"/>
        <v>0</v>
      </c>
      <c r="I342" s="11">
        <f>TRUNC(단가대비표!V113,0)</f>
        <v>0</v>
      </c>
      <c r="J342" s="11">
        <f t="shared" si="43"/>
        <v>0</v>
      </c>
      <c r="K342" s="11">
        <f t="shared" si="44"/>
        <v>0</v>
      </c>
      <c r="L342" s="11">
        <f t="shared" si="45"/>
        <v>0</v>
      </c>
      <c r="M342" s="8"/>
      <c r="N342" s="2" t="s">
        <v>786</v>
      </c>
      <c r="O342" s="2" t="s">
        <v>52</v>
      </c>
      <c r="P342" s="2" t="s">
        <v>52</v>
      </c>
      <c r="Q342" s="2" t="s">
        <v>781</v>
      </c>
      <c r="R342" s="2" t="s">
        <v>65</v>
      </c>
      <c r="S342" s="2" t="s">
        <v>65</v>
      </c>
      <c r="T342" s="2" t="s">
        <v>64</v>
      </c>
      <c r="U342" s="3"/>
      <c r="V342" s="3"/>
      <c r="W342" s="3"/>
      <c r="X342" s="3">
        <v>1</v>
      </c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2" t="s">
        <v>52</v>
      </c>
      <c r="AS342" s="2" t="s">
        <v>52</v>
      </c>
      <c r="AT342" s="3"/>
      <c r="AU342" s="2" t="s">
        <v>787</v>
      </c>
      <c r="AV342" s="3">
        <v>571</v>
      </c>
    </row>
    <row r="343" spans="1:48" ht="30" customHeight="1">
      <c r="A343" s="8" t="s">
        <v>788</v>
      </c>
      <c r="B343" s="8" t="s">
        <v>789</v>
      </c>
      <c r="C343" s="8" t="s">
        <v>367</v>
      </c>
      <c r="D343" s="9">
        <v>1</v>
      </c>
      <c r="E343" s="11">
        <f>TRUNC(단가대비표!O114,0)</f>
        <v>0</v>
      </c>
      <c r="F343" s="11">
        <f t="shared" si="41"/>
        <v>0</v>
      </c>
      <c r="G343" s="11">
        <f>TRUNC(단가대비표!P114,0)</f>
        <v>0</v>
      </c>
      <c r="H343" s="11">
        <f t="shared" si="42"/>
        <v>0</v>
      </c>
      <c r="I343" s="11">
        <f>TRUNC(단가대비표!V114,0)</f>
        <v>0</v>
      </c>
      <c r="J343" s="11">
        <f t="shared" si="43"/>
        <v>0</v>
      </c>
      <c r="K343" s="11">
        <f t="shared" si="44"/>
        <v>0</v>
      </c>
      <c r="L343" s="11">
        <f t="shared" si="45"/>
        <v>0</v>
      </c>
      <c r="M343" s="8"/>
      <c r="N343" s="2" t="s">
        <v>790</v>
      </c>
      <c r="O343" s="2" t="s">
        <v>52</v>
      </c>
      <c r="P343" s="2" t="s">
        <v>52</v>
      </c>
      <c r="Q343" s="2" t="s">
        <v>781</v>
      </c>
      <c r="R343" s="2" t="s">
        <v>65</v>
      </c>
      <c r="S343" s="2" t="s">
        <v>65</v>
      </c>
      <c r="T343" s="2" t="s">
        <v>64</v>
      </c>
      <c r="U343" s="3"/>
      <c r="V343" s="3"/>
      <c r="W343" s="3"/>
      <c r="X343" s="3">
        <v>1</v>
      </c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2" t="s">
        <v>52</v>
      </c>
      <c r="AS343" s="2" t="s">
        <v>52</v>
      </c>
      <c r="AT343" s="3"/>
      <c r="AU343" s="2" t="s">
        <v>791</v>
      </c>
      <c r="AV343" s="3">
        <v>554</v>
      </c>
    </row>
    <row r="344" spans="1:48" ht="30" customHeight="1">
      <c r="A344" s="8" t="s">
        <v>792</v>
      </c>
      <c r="B344" s="8" t="s">
        <v>793</v>
      </c>
      <c r="C344" s="8" t="s">
        <v>367</v>
      </c>
      <c r="D344" s="9">
        <v>2</v>
      </c>
      <c r="E344" s="11">
        <f>TRUNC(단가대비표!O115,0)</f>
        <v>0</v>
      </c>
      <c r="F344" s="11">
        <f t="shared" si="41"/>
        <v>0</v>
      </c>
      <c r="G344" s="11">
        <f>TRUNC(단가대비표!P115,0)</f>
        <v>0</v>
      </c>
      <c r="H344" s="11">
        <f t="shared" si="42"/>
        <v>0</v>
      </c>
      <c r="I344" s="11">
        <f>TRUNC(단가대비표!V115,0)</f>
        <v>0</v>
      </c>
      <c r="J344" s="11">
        <f t="shared" si="43"/>
        <v>0</v>
      </c>
      <c r="K344" s="11">
        <f t="shared" si="44"/>
        <v>0</v>
      </c>
      <c r="L344" s="11">
        <f t="shared" si="45"/>
        <v>0</v>
      </c>
      <c r="M344" s="8"/>
      <c r="N344" s="2" t="s">
        <v>794</v>
      </c>
      <c r="O344" s="2" t="s">
        <v>52</v>
      </c>
      <c r="P344" s="2" t="s">
        <v>52</v>
      </c>
      <c r="Q344" s="2" t="s">
        <v>781</v>
      </c>
      <c r="R344" s="2" t="s">
        <v>65</v>
      </c>
      <c r="S344" s="2" t="s">
        <v>65</v>
      </c>
      <c r="T344" s="2" t="s">
        <v>64</v>
      </c>
      <c r="U344" s="3"/>
      <c r="V344" s="3"/>
      <c r="W344" s="3"/>
      <c r="X344" s="3">
        <v>1</v>
      </c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2" t="s">
        <v>52</v>
      </c>
      <c r="AS344" s="2" t="s">
        <v>52</v>
      </c>
      <c r="AT344" s="3"/>
      <c r="AU344" s="2" t="s">
        <v>795</v>
      </c>
      <c r="AV344" s="3">
        <v>555</v>
      </c>
    </row>
    <row r="345" spans="1:48" ht="30" customHeight="1">
      <c r="A345" s="8" t="s">
        <v>796</v>
      </c>
      <c r="B345" s="8" t="s">
        <v>797</v>
      </c>
      <c r="C345" s="8" t="s">
        <v>367</v>
      </c>
      <c r="D345" s="9">
        <v>1</v>
      </c>
      <c r="E345" s="11">
        <f>TRUNC(단가대비표!O116,0)</f>
        <v>0</v>
      </c>
      <c r="F345" s="11">
        <f t="shared" si="41"/>
        <v>0</v>
      </c>
      <c r="G345" s="11">
        <f>TRUNC(단가대비표!P116,0)</f>
        <v>0</v>
      </c>
      <c r="H345" s="11">
        <f t="shared" si="42"/>
        <v>0</v>
      </c>
      <c r="I345" s="11">
        <f>TRUNC(단가대비표!V116,0)</f>
        <v>0</v>
      </c>
      <c r="J345" s="11">
        <f t="shared" si="43"/>
        <v>0</v>
      </c>
      <c r="K345" s="11">
        <f t="shared" si="44"/>
        <v>0</v>
      </c>
      <c r="L345" s="11">
        <f t="shared" si="45"/>
        <v>0</v>
      </c>
      <c r="M345" s="8"/>
      <c r="N345" s="2" t="s">
        <v>798</v>
      </c>
      <c r="O345" s="2" t="s">
        <v>52</v>
      </c>
      <c r="P345" s="2" t="s">
        <v>52</v>
      </c>
      <c r="Q345" s="2" t="s">
        <v>781</v>
      </c>
      <c r="R345" s="2" t="s">
        <v>65</v>
      </c>
      <c r="S345" s="2" t="s">
        <v>65</v>
      </c>
      <c r="T345" s="2" t="s">
        <v>64</v>
      </c>
      <c r="U345" s="3"/>
      <c r="V345" s="3"/>
      <c r="W345" s="3"/>
      <c r="X345" s="3">
        <v>1</v>
      </c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2" t="s">
        <v>52</v>
      </c>
      <c r="AS345" s="2" t="s">
        <v>52</v>
      </c>
      <c r="AT345" s="3"/>
      <c r="AU345" s="2" t="s">
        <v>799</v>
      </c>
      <c r="AV345" s="3">
        <v>556</v>
      </c>
    </row>
    <row r="346" spans="1:48" ht="30" customHeight="1">
      <c r="A346" s="8" t="s">
        <v>800</v>
      </c>
      <c r="B346" s="8" t="s">
        <v>801</v>
      </c>
      <c r="C346" s="8" t="s">
        <v>367</v>
      </c>
      <c r="D346" s="9">
        <v>60</v>
      </c>
      <c r="E346" s="11">
        <f>TRUNC(단가대비표!O117,0)</f>
        <v>0</v>
      </c>
      <c r="F346" s="11">
        <f t="shared" si="41"/>
        <v>0</v>
      </c>
      <c r="G346" s="11">
        <f>TRUNC(단가대비표!P117,0)</f>
        <v>0</v>
      </c>
      <c r="H346" s="11">
        <f t="shared" si="42"/>
        <v>0</v>
      </c>
      <c r="I346" s="11">
        <f>TRUNC(단가대비표!V117,0)</f>
        <v>0</v>
      </c>
      <c r="J346" s="11">
        <f t="shared" si="43"/>
        <v>0</v>
      </c>
      <c r="K346" s="11">
        <f t="shared" si="44"/>
        <v>0</v>
      </c>
      <c r="L346" s="11">
        <f t="shared" si="45"/>
        <v>0</v>
      </c>
      <c r="M346" s="8"/>
      <c r="N346" s="2" t="s">
        <v>802</v>
      </c>
      <c r="O346" s="2" t="s">
        <v>52</v>
      </c>
      <c r="P346" s="2" t="s">
        <v>52</v>
      </c>
      <c r="Q346" s="2" t="s">
        <v>781</v>
      </c>
      <c r="R346" s="2" t="s">
        <v>65</v>
      </c>
      <c r="S346" s="2" t="s">
        <v>65</v>
      </c>
      <c r="T346" s="2" t="s">
        <v>64</v>
      </c>
      <c r="U346" s="3"/>
      <c r="V346" s="3"/>
      <c r="W346" s="3"/>
      <c r="X346" s="3">
        <v>1</v>
      </c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2" t="s">
        <v>52</v>
      </c>
      <c r="AS346" s="2" t="s">
        <v>52</v>
      </c>
      <c r="AT346" s="3"/>
      <c r="AU346" s="2" t="s">
        <v>803</v>
      </c>
      <c r="AV346" s="3">
        <v>557</v>
      </c>
    </row>
    <row r="347" spans="1:48" ht="30" customHeight="1">
      <c r="A347" s="8" t="s">
        <v>804</v>
      </c>
      <c r="B347" s="8" t="s">
        <v>805</v>
      </c>
      <c r="C347" s="8" t="s">
        <v>367</v>
      </c>
      <c r="D347" s="9">
        <v>4</v>
      </c>
      <c r="E347" s="11">
        <f>TRUNC(단가대비표!O118,0)</f>
        <v>0</v>
      </c>
      <c r="F347" s="11">
        <f t="shared" si="41"/>
        <v>0</v>
      </c>
      <c r="G347" s="11">
        <f>TRUNC(단가대비표!P118,0)</f>
        <v>0</v>
      </c>
      <c r="H347" s="11">
        <f t="shared" si="42"/>
        <v>0</v>
      </c>
      <c r="I347" s="11">
        <f>TRUNC(단가대비표!V118,0)</f>
        <v>0</v>
      </c>
      <c r="J347" s="11">
        <f t="shared" si="43"/>
        <v>0</v>
      </c>
      <c r="K347" s="11">
        <f t="shared" si="44"/>
        <v>0</v>
      </c>
      <c r="L347" s="11">
        <f t="shared" si="45"/>
        <v>0</v>
      </c>
      <c r="M347" s="8"/>
      <c r="N347" s="2" t="s">
        <v>806</v>
      </c>
      <c r="O347" s="2" t="s">
        <v>52</v>
      </c>
      <c r="P347" s="2" t="s">
        <v>52</v>
      </c>
      <c r="Q347" s="2" t="s">
        <v>781</v>
      </c>
      <c r="R347" s="2" t="s">
        <v>65</v>
      </c>
      <c r="S347" s="2" t="s">
        <v>65</v>
      </c>
      <c r="T347" s="2" t="s">
        <v>64</v>
      </c>
      <c r="U347" s="3"/>
      <c r="V347" s="3"/>
      <c r="W347" s="3"/>
      <c r="X347" s="3">
        <v>1</v>
      </c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2" t="s">
        <v>52</v>
      </c>
      <c r="AS347" s="2" t="s">
        <v>52</v>
      </c>
      <c r="AT347" s="3"/>
      <c r="AU347" s="2" t="s">
        <v>807</v>
      </c>
      <c r="AV347" s="3">
        <v>558</v>
      </c>
    </row>
    <row r="348" spans="1:48" ht="30" customHeight="1">
      <c r="A348" s="8" t="s">
        <v>808</v>
      </c>
      <c r="B348" s="8" t="s">
        <v>809</v>
      </c>
      <c r="C348" s="8" t="s">
        <v>367</v>
      </c>
      <c r="D348" s="9">
        <v>1</v>
      </c>
      <c r="E348" s="11">
        <f>TRUNC(단가대비표!O119,0)</f>
        <v>0</v>
      </c>
      <c r="F348" s="11">
        <f t="shared" si="41"/>
        <v>0</v>
      </c>
      <c r="G348" s="11">
        <f>TRUNC(단가대비표!P119,0)</f>
        <v>0</v>
      </c>
      <c r="H348" s="11">
        <f t="shared" si="42"/>
        <v>0</v>
      </c>
      <c r="I348" s="11">
        <f>TRUNC(단가대비표!V119,0)</f>
        <v>0</v>
      </c>
      <c r="J348" s="11">
        <f t="shared" si="43"/>
        <v>0</v>
      </c>
      <c r="K348" s="11">
        <f t="shared" si="44"/>
        <v>0</v>
      </c>
      <c r="L348" s="11">
        <f t="shared" si="45"/>
        <v>0</v>
      </c>
      <c r="M348" s="8"/>
      <c r="N348" s="2" t="s">
        <v>810</v>
      </c>
      <c r="O348" s="2" t="s">
        <v>52</v>
      </c>
      <c r="P348" s="2" t="s">
        <v>52</v>
      </c>
      <c r="Q348" s="2" t="s">
        <v>781</v>
      </c>
      <c r="R348" s="2" t="s">
        <v>65</v>
      </c>
      <c r="S348" s="2" t="s">
        <v>65</v>
      </c>
      <c r="T348" s="2" t="s">
        <v>64</v>
      </c>
      <c r="U348" s="3"/>
      <c r="V348" s="3"/>
      <c r="W348" s="3"/>
      <c r="X348" s="3">
        <v>1</v>
      </c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2" t="s">
        <v>52</v>
      </c>
      <c r="AS348" s="2" t="s">
        <v>52</v>
      </c>
      <c r="AT348" s="3"/>
      <c r="AU348" s="2" t="s">
        <v>811</v>
      </c>
      <c r="AV348" s="3">
        <v>559</v>
      </c>
    </row>
    <row r="349" spans="1:48" ht="30" customHeight="1">
      <c r="A349" s="8" t="s">
        <v>812</v>
      </c>
      <c r="B349" s="8" t="s">
        <v>813</v>
      </c>
      <c r="C349" s="8" t="s">
        <v>367</v>
      </c>
      <c r="D349" s="9">
        <v>6</v>
      </c>
      <c r="E349" s="11">
        <f>TRUNC(단가대비표!O120,0)</f>
        <v>0</v>
      </c>
      <c r="F349" s="11">
        <f t="shared" si="41"/>
        <v>0</v>
      </c>
      <c r="G349" s="11">
        <f>TRUNC(단가대비표!P120,0)</f>
        <v>0</v>
      </c>
      <c r="H349" s="11">
        <f t="shared" si="42"/>
        <v>0</v>
      </c>
      <c r="I349" s="11">
        <f>TRUNC(단가대비표!V120,0)</f>
        <v>0</v>
      </c>
      <c r="J349" s="11">
        <f t="shared" si="43"/>
        <v>0</v>
      </c>
      <c r="K349" s="11">
        <f t="shared" si="44"/>
        <v>0</v>
      </c>
      <c r="L349" s="11">
        <f t="shared" si="45"/>
        <v>0</v>
      </c>
      <c r="M349" s="8"/>
      <c r="N349" s="2" t="s">
        <v>814</v>
      </c>
      <c r="O349" s="2" t="s">
        <v>52</v>
      </c>
      <c r="P349" s="2" t="s">
        <v>52</v>
      </c>
      <c r="Q349" s="2" t="s">
        <v>781</v>
      </c>
      <c r="R349" s="2" t="s">
        <v>65</v>
      </c>
      <c r="S349" s="2" t="s">
        <v>65</v>
      </c>
      <c r="T349" s="2" t="s">
        <v>64</v>
      </c>
      <c r="U349" s="3"/>
      <c r="V349" s="3"/>
      <c r="W349" s="3"/>
      <c r="X349" s="3">
        <v>1</v>
      </c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2" t="s">
        <v>52</v>
      </c>
      <c r="AS349" s="2" t="s">
        <v>52</v>
      </c>
      <c r="AT349" s="3"/>
      <c r="AU349" s="2" t="s">
        <v>815</v>
      </c>
      <c r="AV349" s="3">
        <v>560</v>
      </c>
    </row>
    <row r="350" spans="1:48" ht="30" customHeight="1">
      <c r="A350" s="8" t="s">
        <v>816</v>
      </c>
      <c r="B350" s="8" t="s">
        <v>817</v>
      </c>
      <c r="C350" s="8" t="s">
        <v>367</v>
      </c>
      <c r="D350" s="9">
        <v>1</v>
      </c>
      <c r="E350" s="11">
        <f>TRUNC(단가대비표!O121,0)</f>
        <v>0</v>
      </c>
      <c r="F350" s="11">
        <f t="shared" si="41"/>
        <v>0</v>
      </c>
      <c r="G350" s="11">
        <f>TRUNC(단가대비표!P121,0)</f>
        <v>0</v>
      </c>
      <c r="H350" s="11">
        <f t="shared" si="42"/>
        <v>0</v>
      </c>
      <c r="I350" s="11">
        <f>TRUNC(단가대비표!V121,0)</f>
        <v>0</v>
      </c>
      <c r="J350" s="11">
        <f t="shared" si="43"/>
        <v>0</v>
      </c>
      <c r="K350" s="11">
        <f t="shared" si="44"/>
        <v>0</v>
      </c>
      <c r="L350" s="11">
        <f t="shared" si="45"/>
        <v>0</v>
      </c>
      <c r="M350" s="8"/>
      <c r="N350" s="2" t="s">
        <v>818</v>
      </c>
      <c r="O350" s="2" t="s">
        <v>52</v>
      </c>
      <c r="P350" s="2" t="s">
        <v>52</v>
      </c>
      <c r="Q350" s="2" t="s">
        <v>781</v>
      </c>
      <c r="R350" s="2" t="s">
        <v>65</v>
      </c>
      <c r="S350" s="2" t="s">
        <v>65</v>
      </c>
      <c r="T350" s="2" t="s">
        <v>64</v>
      </c>
      <c r="U350" s="3"/>
      <c r="V350" s="3"/>
      <c r="W350" s="3"/>
      <c r="X350" s="3">
        <v>1</v>
      </c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2" t="s">
        <v>52</v>
      </c>
      <c r="AS350" s="2" t="s">
        <v>52</v>
      </c>
      <c r="AT350" s="3"/>
      <c r="AU350" s="2" t="s">
        <v>819</v>
      </c>
      <c r="AV350" s="3">
        <v>561</v>
      </c>
    </row>
    <row r="351" spans="1:48" ht="30" customHeight="1">
      <c r="A351" s="8" t="s">
        <v>762</v>
      </c>
      <c r="B351" s="8" t="s">
        <v>820</v>
      </c>
      <c r="C351" s="8" t="s">
        <v>367</v>
      </c>
      <c r="D351" s="9">
        <v>1</v>
      </c>
      <c r="E351" s="11">
        <f>TRUNC(단가대비표!O122,0)</f>
        <v>0</v>
      </c>
      <c r="F351" s="11">
        <f t="shared" si="41"/>
        <v>0</v>
      </c>
      <c r="G351" s="11">
        <f>TRUNC(단가대비표!P122,0)</f>
        <v>0</v>
      </c>
      <c r="H351" s="11">
        <f t="shared" si="42"/>
        <v>0</v>
      </c>
      <c r="I351" s="11">
        <f>TRUNC(단가대비표!V122,0)</f>
        <v>0</v>
      </c>
      <c r="J351" s="11">
        <f t="shared" si="43"/>
        <v>0</v>
      </c>
      <c r="K351" s="11">
        <f t="shared" si="44"/>
        <v>0</v>
      </c>
      <c r="L351" s="11">
        <f t="shared" si="45"/>
        <v>0</v>
      </c>
      <c r="M351" s="8"/>
      <c r="N351" s="2" t="s">
        <v>821</v>
      </c>
      <c r="O351" s="2" t="s">
        <v>52</v>
      </c>
      <c r="P351" s="2" t="s">
        <v>52</v>
      </c>
      <c r="Q351" s="2" t="s">
        <v>781</v>
      </c>
      <c r="R351" s="2" t="s">
        <v>65</v>
      </c>
      <c r="S351" s="2" t="s">
        <v>65</v>
      </c>
      <c r="T351" s="2" t="s">
        <v>64</v>
      </c>
      <c r="U351" s="3"/>
      <c r="V351" s="3"/>
      <c r="W351" s="3"/>
      <c r="X351" s="3">
        <v>1</v>
      </c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2" t="s">
        <v>52</v>
      </c>
      <c r="AS351" s="2" t="s">
        <v>52</v>
      </c>
      <c r="AT351" s="3"/>
      <c r="AU351" s="2" t="s">
        <v>822</v>
      </c>
      <c r="AV351" s="3">
        <v>562</v>
      </c>
    </row>
    <row r="352" spans="1:48" ht="30" customHeight="1">
      <c r="A352" s="8" t="s">
        <v>823</v>
      </c>
      <c r="B352" s="8" t="s">
        <v>52</v>
      </c>
      <c r="C352" s="8" t="s">
        <v>52</v>
      </c>
      <c r="D352" s="9"/>
      <c r="E352" s="11">
        <f>TRUNC(단가대비표!O123,0)</f>
        <v>0</v>
      </c>
      <c r="F352" s="11">
        <f t="shared" si="41"/>
        <v>0</v>
      </c>
      <c r="G352" s="11">
        <f>TRUNC(단가대비표!P123,0)</f>
        <v>0</v>
      </c>
      <c r="H352" s="11">
        <f t="shared" si="42"/>
        <v>0</v>
      </c>
      <c r="I352" s="11">
        <f>TRUNC(단가대비표!V123,0)</f>
        <v>0</v>
      </c>
      <c r="J352" s="11">
        <f t="shared" si="43"/>
        <v>0</v>
      </c>
      <c r="K352" s="11">
        <f t="shared" si="44"/>
        <v>0</v>
      </c>
      <c r="L352" s="11">
        <f t="shared" si="45"/>
        <v>0</v>
      </c>
      <c r="M352" s="8"/>
      <c r="N352" s="2" t="s">
        <v>824</v>
      </c>
      <c r="O352" s="2" t="s">
        <v>52</v>
      </c>
      <c r="P352" s="2" t="s">
        <v>52</v>
      </c>
      <c r="Q352" s="2" t="s">
        <v>781</v>
      </c>
      <c r="R352" s="2" t="s">
        <v>65</v>
      </c>
      <c r="S352" s="2" t="s">
        <v>65</v>
      </c>
      <c r="T352" s="2" t="s">
        <v>64</v>
      </c>
      <c r="U352" s="3"/>
      <c r="V352" s="3"/>
      <c r="W352" s="3"/>
      <c r="X352" s="3">
        <v>1</v>
      </c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2" t="s">
        <v>52</v>
      </c>
      <c r="AS352" s="2" t="s">
        <v>52</v>
      </c>
      <c r="AT352" s="3"/>
      <c r="AU352" s="2" t="s">
        <v>825</v>
      </c>
      <c r="AV352" s="3">
        <v>563</v>
      </c>
    </row>
    <row r="353" spans="1:48" ht="30" customHeight="1">
      <c r="A353" s="8" t="s">
        <v>826</v>
      </c>
      <c r="B353" s="8" t="s">
        <v>827</v>
      </c>
      <c r="C353" s="8" t="s">
        <v>367</v>
      </c>
      <c r="D353" s="9">
        <v>1</v>
      </c>
      <c r="E353" s="11">
        <f>TRUNC(단가대비표!O124,0)</f>
        <v>0</v>
      </c>
      <c r="F353" s="11">
        <f t="shared" si="41"/>
        <v>0</v>
      </c>
      <c r="G353" s="11">
        <f>TRUNC(단가대비표!P124,0)</f>
        <v>0</v>
      </c>
      <c r="H353" s="11">
        <f t="shared" si="42"/>
        <v>0</v>
      </c>
      <c r="I353" s="11">
        <f>TRUNC(단가대비표!V124,0)</f>
        <v>0</v>
      </c>
      <c r="J353" s="11">
        <f t="shared" si="43"/>
        <v>0</v>
      </c>
      <c r="K353" s="11">
        <f t="shared" si="44"/>
        <v>0</v>
      </c>
      <c r="L353" s="11">
        <f t="shared" si="45"/>
        <v>0</v>
      </c>
      <c r="M353" s="8"/>
      <c r="N353" s="2" t="s">
        <v>828</v>
      </c>
      <c r="O353" s="2" t="s">
        <v>52</v>
      </c>
      <c r="P353" s="2" t="s">
        <v>52</v>
      </c>
      <c r="Q353" s="2" t="s">
        <v>781</v>
      </c>
      <c r="R353" s="2" t="s">
        <v>65</v>
      </c>
      <c r="S353" s="2" t="s">
        <v>65</v>
      </c>
      <c r="T353" s="2" t="s">
        <v>64</v>
      </c>
      <c r="U353" s="3"/>
      <c r="V353" s="3"/>
      <c r="W353" s="3"/>
      <c r="X353" s="3">
        <v>1</v>
      </c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2" t="s">
        <v>52</v>
      </c>
      <c r="AS353" s="2" t="s">
        <v>52</v>
      </c>
      <c r="AT353" s="3"/>
      <c r="AU353" s="2" t="s">
        <v>829</v>
      </c>
      <c r="AV353" s="3">
        <v>564</v>
      </c>
    </row>
    <row r="354" spans="1:48" ht="30" customHeight="1">
      <c r="A354" s="8" t="s">
        <v>826</v>
      </c>
      <c r="B354" s="8" t="s">
        <v>830</v>
      </c>
      <c r="C354" s="8" t="s">
        <v>367</v>
      </c>
      <c r="D354" s="9">
        <v>4</v>
      </c>
      <c r="E354" s="11">
        <f>TRUNC(단가대비표!O125,0)</f>
        <v>0</v>
      </c>
      <c r="F354" s="11">
        <f t="shared" si="41"/>
        <v>0</v>
      </c>
      <c r="G354" s="11">
        <f>TRUNC(단가대비표!P125,0)</f>
        <v>0</v>
      </c>
      <c r="H354" s="11">
        <f t="shared" si="42"/>
        <v>0</v>
      </c>
      <c r="I354" s="11">
        <f>TRUNC(단가대비표!V125,0)</f>
        <v>0</v>
      </c>
      <c r="J354" s="11">
        <f t="shared" si="43"/>
        <v>0</v>
      </c>
      <c r="K354" s="11">
        <f t="shared" si="44"/>
        <v>0</v>
      </c>
      <c r="L354" s="11">
        <f t="shared" si="45"/>
        <v>0</v>
      </c>
      <c r="M354" s="8"/>
      <c r="N354" s="2" t="s">
        <v>831</v>
      </c>
      <c r="O354" s="2" t="s">
        <v>52</v>
      </c>
      <c r="P354" s="2" t="s">
        <v>52</v>
      </c>
      <c r="Q354" s="2" t="s">
        <v>781</v>
      </c>
      <c r="R354" s="2" t="s">
        <v>65</v>
      </c>
      <c r="S354" s="2" t="s">
        <v>65</v>
      </c>
      <c r="T354" s="2" t="s">
        <v>64</v>
      </c>
      <c r="U354" s="3"/>
      <c r="V354" s="3"/>
      <c r="W354" s="3"/>
      <c r="X354" s="3">
        <v>1</v>
      </c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2" t="s">
        <v>52</v>
      </c>
      <c r="AS354" s="2" t="s">
        <v>52</v>
      </c>
      <c r="AT354" s="3"/>
      <c r="AU354" s="2" t="s">
        <v>832</v>
      </c>
      <c r="AV354" s="3">
        <v>565</v>
      </c>
    </row>
    <row r="355" spans="1:48" ht="30" customHeight="1">
      <c r="A355" s="8" t="s">
        <v>826</v>
      </c>
      <c r="B355" s="8" t="s">
        <v>833</v>
      </c>
      <c r="C355" s="8" t="s">
        <v>367</v>
      </c>
      <c r="D355" s="9">
        <v>140</v>
      </c>
      <c r="E355" s="11">
        <f>TRUNC(단가대비표!O126,0)</f>
        <v>0</v>
      </c>
      <c r="F355" s="11">
        <f t="shared" si="41"/>
        <v>0</v>
      </c>
      <c r="G355" s="11">
        <f>TRUNC(단가대비표!P126,0)</f>
        <v>0</v>
      </c>
      <c r="H355" s="11">
        <f t="shared" si="42"/>
        <v>0</v>
      </c>
      <c r="I355" s="11">
        <f>TRUNC(단가대비표!V126,0)</f>
        <v>0</v>
      </c>
      <c r="J355" s="11">
        <f t="shared" si="43"/>
        <v>0</v>
      </c>
      <c r="K355" s="11">
        <f t="shared" si="44"/>
        <v>0</v>
      </c>
      <c r="L355" s="11">
        <f t="shared" si="45"/>
        <v>0</v>
      </c>
      <c r="M355" s="8"/>
      <c r="N355" s="2" t="s">
        <v>834</v>
      </c>
      <c r="O355" s="2" t="s">
        <v>52</v>
      </c>
      <c r="P355" s="2" t="s">
        <v>52</v>
      </c>
      <c r="Q355" s="2" t="s">
        <v>781</v>
      </c>
      <c r="R355" s="2" t="s">
        <v>65</v>
      </c>
      <c r="S355" s="2" t="s">
        <v>65</v>
      </c>
      <c r="T355" s="2" t="s">
        <v>64</v>
      </c>
      <c r="U355" s="3"/>
      <c r="V355" s="3"/>
      <c r="W355" s="3"/>
      <c r="X355" s="3">
        <v>1</v>
      </c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2" t="s">
        <v>52</v>
      </c>
      <c r="AS355" s="2" t="s">
        <v>52</v>
      </c>
      <c r="AT355" s="3"/>
      <c r="AU355" s="2" t="s">
        <v>835</v>
      </c>
      <c r="AV355" s="3">
        <v>566</v>
      </c>
    </row>
    <row r="356" spans="1:48" ht="30" customHeight="1">
      <c r="A356" s="8" t="s">
        <v>836</v>
      </c>
      <c r="B356" s="8" t="s">
        <v>52</v>
      </c>
      <c r="C356" s="8" t="s">
        <v>377</v>
      </c>
      <c r="D356" s="9">
        <v>-1</v>
      </c>
      <c r="E356" s="11">
        <f>TRUNC(단가대비표!O127,0)</f>
        <v>0</v>
      </c>
      <c r="F356" s="11">
        <f t="shared" si="41"/>
        <v>0</v>
      </c>
      <c r="G356" s="11">
        <f>TRUNC(단가대비표!P127,0)</f>
        <v>0</v>
      </c>
      <c r="H356" s="11">
        <f t="shared" si="42"/>
        <v>0</v>
      </c>
      <c r="I356" s="11">
        <f>TRUNC(단가대비표!V127,0)</f>
        <v>0</v>
      </c>
      <c r="J356" s="11">
        <f t="shared" si="43"/>
        <v>0</v>
      </c>
      <c r="K356" s="11">
        <f t="shared" si="44"/>
        <v>0</v>
      </c>
      <c r="L356" s="11">
        <f t="shared" si="45"/>
        <v>0</v>
      </c>
      <c r="M356" s="8"/>
      <c r="N356" s="2" t="s">
        <v>837</v>
      </c>
      <c r="O356" s="2" t="s">
        <v>52</v>
      </c>
      <c r="P356" s="2" t="s">
        <v>52</v>
      </c>
      <c r="Q356" s="2" t="s">
        <v>781</v>
      </c>
      <c r="R356" s="2" t="s">
        <v>65</v>
      </c>
      <c r="S356" s="2" t="s">
        <v>65</v>
      </c>
      <c r="T356" s="2" t="s">
        <v>64</v>
      </c>
      <c r="U356" s="3"/>
      <c r="V356" s="3"/>
      <c r="W356" s="3"/>
      <c r="X356" s="3">
        <v>1</v>
      </c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2" t="s">
        <v>52</v>
      </c>
      <c r="AS356" s="2" t="s">
        <v>52</v>
      </c>
      <c r="AT356" s="3"/>
      <c r="AU356" s="2" t="s">
        <v>838</v>
      </c>
      <c r="AV356" s="3">
        <v>572</v>
      </c>
    </row>
    <row r="357" spans="1:48" ht="30" customHeight="1">
      <c r="A357" s="8" t="s">
        <v>839</v>
      </c>
      <c r="B357" s="8" t="s">
        <v>52</v>
      </c>
      <c r="C357" s="8" t="s">
        <v>52</v>
      </c>
      <c r="D357" s="9"/>
      <c r="E357" s="11">
        <f>TRUNC(단가대비표!O128,0)</f>
        <v>0</v>
      </c>
      <c r="F357" s="11">
        <f t="shared" si="41"/>
        <v>0</v>
      </c>
      <c r="G357" s="11">
        <f>TRUNC(단가대비표!P128,0)</f>
        <v>0</v>
      </c>
      <c r="H357" s="11">
        <f t="shared" si="42"/>
        <v>0</v>
      </c>
      <c r="I357" s="11">
        <f>TRUNC(단가대비표!V128,0)</f>
        <v>0</v>
      </c>
      <c r="J357" s="11">
        <f t="shared" si="43"/>
        <v>0</v>
      </c>
      <c r="K357" s="11">
        <f t="shared" si="44"/>
        <v>0</v>
      </c>
      <c r="L357" s="11">
        <f t="shared" si="45"/>
        <v>0</v>
      </c>
      <c r="M357" s="8"/>
      <c r="N357" s="2" t="s">
        <v>840</v>
      </c>
      <c r="O357" s="2" t="s">
        <v>52</v>
      </c>
      <c r="P357" s="2" t="s">
        <v>52</v>
      </c>
      <c r="Q357" s="2" t="s">
        <v>781</v>
      </c>
      <c r="R357" s="2" t="s">
        <v>65</v>
      </c>
      <c r="S357" s="2" t="s">
        <v>65</v>
      </c>
      <c r="T357" s="2" t="s">
        <v>64</v>
      </c>
      <c r="U357" s="3"/>
      <c r="V357" s="3"/>
      <c r="W357" s="3"/>
      <c r="X357" s="3">
        <v>1</v>
      </c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2" t="s">
        <v>52</v>
      </c>
      <c r="AS357" s="2" t="s">
        <v>52</v>
      </c>
      <c r="AT357" s="3"/>
      <c r="AU357" s="2" t="s">
        <v>841</v>
      </c>
      <c r="AV357" s="3">
        <v>567</v>
      </c>
    </row>
    <row r="358" spans="1:48" ht="30" customHeight="1">
      <c r="A358" s="8" t="s">
        <v>842</v>
      </c>
      <c r="B358" s="8" t="s">
        <v>843</v>
      </c>
      <c r="C358" s="8" t="s">
        <v>367</v>
      </c>
      <c r="D358" s="9">
        <v>32</v>
      </c>
      <c r="E358" s="11">
        <f>TRUNC(단가대비표!O129,0)</f>
        <v>0</v>
      </c>
      <c r="F358" s="11">
        <f t="shared" si="41"/>
        <v>0</v>
      </c>
      <c r="G358" s="11">
        <f>TRUNC(단가대비표!P129,0)</f>
        <v>0</v>
      </c>
      <c r="H358" s="11">
        <f t="shared" si="42"/>
        <v>0</v>
      </c>
      <c r="I358" s="11">
        <f>TRUNC(단가대비표!V129,0)</f>
        <v>0</v>
      </c>
      <c r="J358" s="11">
        <f t="shared" si="43"/>
        <v>0</v>
      </c>
      <c r="K358" s="11">
        <f t="shared" si="44"/>
        <v>0</v>
      </c>
      <c r="L358" s="11">
        <f t="shared" si="45"/>
        <v>0</v>
      </c>
      <c r="M358" s="8"/>
      <c r="N358" s="2" t="s">
        <v>844</v>
      </c>
      <c r="O358" s="2" t="s">
        <v>52</v>
      </c>
      <c r="P358" s="2" t="s">
        <v>52</v>
      </c>
      <c r="Q358" s="2" t="s">
        <v>781</v>
      </c>
      <c r="R358" s="2" t="s">
        <v>65</v>
      </c>
      <c r="S358" s="2" t="s">
        <v>65</v>
      </c>
      <c r="T358" s="2" t="s">
        <v>64</v>
      </c>
      <c r="U358" s="3"/>
      <c r="V358" s="3"/>
      <c r="W358" s="3"/>
      <c r="X358" s="3">
        <v>1</v>
      </c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2" t="s">
        <v>52</v>
      </c>
      <c r="AS358" s="2" t="s">
        <v>52</v>
      </c>
      <c r="AT358" s="3"/>
      <c r="AU358" s="2" t="s">
        <v>845</v>
      </c>
      <c r="AV358" s="3">
        <v>568</v>
      </c>
    </row>
    <row r="359" spans="1:48" ht="30" customHeight="1">
      <c r="A359" s="8" t="s">
        <v>842</v>
      </c>
      <c r="B359" s="8" t="s">
        <v>846</v>
      </c>
      <c r="C359" s="8" t="s">
        <v>367</v>
      </c>
      <c r="D359" s="9">
        <v>2</v>
      </c>
      <c r="E359" s="11">
        <f>TRUNC(단가대비표!O130,0)</f>
        <v>0</v>
      </c>
      <c r="F359" s="11">
        <f t="shared" si="41"/>
        <v>0</v>
      </c>
      <c r="G359" s="11">
        <f>TRUNC(단가대비표!P130,0)</f>
        <v>0</v>
      </c>
      <c r="H359" s="11">
        <f t="shared" si="42"/>
        <v>0</v>
      </c>
      <c r="I359" s="11">
        <f>TRUNC(단가대비표!V130,0)</f>
        <v>0</v>
      </c>
      <c r="J359" s="11">
        <f t="shared" si="43"/>
        <v>0</v>
      </c>
      <c r="K359" s="11">
        <f t="shared" si="44"/>
        <v>0</v>
      </c>
      <c r="L359" s="11">
        <f t="shared" si="45"/>
        <v>0</v>
      </c>
      <c r="M359" s="8"/>
      <c r="N359" s="2" t="s">
        <v>847</v>
      </c>
      <c r="O359" s="2" t="s">
        <v>52</v>
      </c>
      <c r="P359" s="2" t="s">
        <v>52</v>
      </c>
      <c r="Q359" s="2" t="s">
        <v>781</v>
      </c>
      <c r="R359" s="2" t="s">
        <v>65</v>
      </c>
      <c r="S359" s="2" t="s">
        <v>65</v>
      </c>
      <c r="T359" s="2" t="s">
        <v>64</v>
      </c>
      <c r="U359" s="3"/>
      <c r="V359" s="3"/>
      <c r="W359" s="3"/>
      <c r="X359" s="3">
        <v>1</v>
      </c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2" t="s">
        <v>52</v>
      </c>
      <c r="AS359" s="2" t="s">
        <v>52</v>
      </c>
      <c r="AT359" s="3"/>
      <c r="AU359" s="2" t="s">
        <v>848</v>
      </c>
      <c r="AV359" s="3">
        <v>569</v>
      </c>
    </row>
    <row r="360" spans="1:48" ht="30" customHeight="1">
      <c r="A360" s="8" t="s">
        <v>842</v>
      </c>
      <c r="B360" s="8" t="s">
        <v>849</v>
      </c>
      <c r="C360" s="8" t="s">
        <v>367</v>
      </c>
      <c r="D360" s="9">
        <v>14</v>
      </c>
      <c r="E360" s="11">
        <f>TRUNC(단가대비표!O131,0)</f>
        <v>0</v>
      </c>
      <c r="F360" s="11">
        <f t="shared" si="41"/>
        <v>0</v>
      </c>
      <c r="G360" s="11">
        <f>TRUNC(단가대비표!P131,0)</f>
        <v>0</v>
      </c>
      <c r="H360" s="11">
        <f t="shared" si="42"/>
        <v>0</v>
      </c>
      <c r="I360" s="11">
        <f>TRUNC(단가대비표!V131,0)</f>
        <v>0</v>
      </c>
      <c r="J360" s="11">
        <f t="shared" si="43"/>
        <v>0</v>
      </c>
      <c r="K360" s="11">
        <f t="shared" si="44"/>
        <v>0</v>
      </c>
      <c r="L360" s="11">
        <f t="shared" si="45"/>
        <v>0</v>
      </c>
      <c r="M360" s="8"/>
      <c r="N360" s="2" t="s">
        <v>850</v>
      </c>
      <c r="O360" s="2" t="s">
        <v>52</v>
      </c>
      <c r="P360" s="2" t="s">
        <v>52</v>
      </c>
      <c r="Q360" s="2" t="s">
        <v>781</v>
      </c>
      <c r="R360" s="2" t="s">
        <v>65</v>
      </c>
      <c r="S360" s="2" t="s">
        <v>65</v>
      </c>
      <c r="T360" s="2" t="s">
        <v>64</v>
      </c>
      <c r="U360" s="3"/>
      <c r="V360" s="3"/>
      <c r="W360" s="3"/>
      <c r="X360" s="3">
        <v>1</v>
      </c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2" t="s">
        <v>52</v>
      </c>
      <c r="AS360" s="2" t="s">
        <v>52</v>
      </c>
      <c r="AT360" s="3"/>
      <c r="AU360" s="2" t="s">
        <v>851</v>
      </c>
      <c r="AV360" s="3">
        <v>570</v>
      </c>
    </row>
    <row r="361" spans="1:48" ht="30" customHeight="1">
      <c r="A361" s="8" t="s">
        <v>703</v>
      </c>
      <c r="B361" s="8" t="s">
        <v>52</v>
      </c>
      <c r="C361" s="8" t="s">
        <v>52</v>
      </c>
      <c r="D361" s="9"/>
      <c r="E361" s="11">
        <v>0</v>
      </c>
      <c r="F361" s="11">
        <f>SUM(F341:F360)</f>
        <v>0</v>
      </c>
      <c r="G361" s="11">
        <v>0</v>
      </c>
      <c r="H361" s="11">
        <f>SUM(H341:H360)</f>
        <v>0</v>
      </c>
      <c r="I361" s="11">
        <v>0</v>
      </c>
      <c r="J361" s="11">
        <f>SUM(J341:J360)</f>
        <v>0</v>
      </c>
      <c r="K361" s="11"/>
      <c r="L361" s="11">
        <f>SUM(L341:L360)</f>
        <v>0</v>
      </c>
      <c r="M361" s="8"/>
      <c r="N361" s="2" t="s">
        <v>704</v>
      </c>
      <c r="O361" s="2" t="s">
        <v>52</v>
      </c>
      <c r="P361" s="2" t="s">
        <v>52</v>
      </c>
      <c r="Q361" s="2" t="s">
        <v>52</v>
      </c>
      <c r="R361" s="2" t="s">
        <v>65</v>
      </c>
      <c r="S361" s="2" t="s">
        <v>65</v>
      </c>
      <c r="T361" s="2" t="s">
        <v>65</v>
      </c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2" t="s">
        <v>52</v>
      </c>
      <c r="AS361" s="2" t="s">
        <v>52</v>
      </c>
      <c r="AT361" s="3"/>
      <c r="AU361" s="2" t="s">
        <v>852</v>
      </c>
      <c r="AV361" s="3">
        <v>550</v>
      </c>
    </row>
    <row r="362" spans="1:48" ht="30" customHeight="1">
      <c r="A362" s="8" t="s">
        <v>706</v>
      </c>
      <c r="B362" s="8" t="s">
        <v>732</v>
      </c>
      <c r="C362" s="8" t="s">
        <v>377</v>
      </c>
      <c r="D362" s="9">
        <v>1</v>
      </c>
      <c r="E362" s="11">
        <f>ROUNDDOWN(SUMIF(X341:X362, RIGHTB(N362, 1), L341:L362)*W362, 0)</f>
        <v>0</v>
      </c>
      <c r="F362" s="11">
        <f>TRUNC(E362*D362, 0)</f>
        <v>0</v>
      </c>
      <c r="G362" s="11">
        <v>0</v>
      </c>
      <c r="H362" s="11">
        <f>TRUNC(G362*D362, 0)</f>
        <v>0</v>
      </c>
      <c r="I362" s="11">
        <v>0</v>
      </c>
      <c r="J362" s="11">
        <f>TRUNC(I362*D362, 0)</f>
        <v>0</v>
      </c>
      <c r="K362" s="11">
        <f>TRUNC(E362+G362+I362, 0)</f>
        <v>0</v>
      </c>
      <c r="L362" s="11">
        <f>TRUNC(F362+H362+J362, 0)</f>
        <v>0</v>
      </c>
      <c r="M362" s="8"/>
      <c r="N362" s="2" t="s">
        <v>689</v>
      </c>
      <c r="O362" s="2" t="s">
        <v>52</v>
      </c>
      <c r="P362" s="2" t="s">
        <v>52</v>
      </c>
      <c r="Q362" s="2" t="s">
        <v>781</v>
      </c>
      <c r="R362" s="2" t="s">
        <v>65</v>
      </c>
      <c r="S362" s="2" t="s">
        <v>65</v>
      </c>
      <c r="T362" s="2" t="s">
        <v>65</v>
      </c>
      <c r="U362" s="3">
        <v>3</v>
      </c>
      <c r="V362" s="3">
        <v>0</v>
      </c>
      <c r="W362" s="3">
        <v>5.4000000000000003E-3</v>
      </c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2" t="s">
        <v>52</v>
      </c>
      <c r="AS362" s="2" t="s">
        <v>52</v>
      </c>
      <c r="AT362" s="3"/>
      <c r="AU362" s="2" t="s">
        <v>853</v>
      </c>
      <c r="AV362" s="3">
        <v>573</v>
      </c>
    </row>
    <row r="363" spans="1:48" ht="30" customHeight="1">
      <c r="A363" s="8" t="s">
        <v>247</v>
      </c>
      <c r="B363" s="9"/>
      <c r="C363" s="9"/>
      <c r="D363" s="9"/>
      <c r="E363" s="9"/>
      <c r="F363" s="11">
        <f>SUM(F341:F362) -F361</f>
        <v>0</v>
      </c>
      <c r="G363" s="9"/>
      <c r="H363" s="11">
        <f>SUM(H341:H362) -H361</f>
        <v>0</v>
      </c>
      <c r="I363" s="9"/>
      <c r="J363" s="11">
        <f>SUM(J341:J362) -J361</f>
        <v>0</v>
      </c>
      <c r="K363" s="9"/>
      <c r="L363" s="11">
        <f>SUM(L341:L362) -L361</f>
        <v>0</v>
      </c>
      <c r="M363" s="9"/>
      <c r="N363" t="s">
        <v>248</v>
      </c>
    </row>
  </sheetData>
  <mergeCells count="45">
    <mergeCell ref="AR2:AR3"/>
    <mergeCell ref="AS2:AS3"/>
    <mergeCell ref="AT2:AT3"/>
    <mergeCell ref="AU2:AU3"/>
    <mergeCell ref="AV2:AV3"/>
    <mergeCell ref="AQ2:AQ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E2:AE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  <mergeCell ref="AD2:AD3"/>
    <mergeCell ref="S2:S3"/>
    <mergeCell ref="A1:M1"/>
    <mergeCell ref="A2:A3"/>
    <mergeCell ref="B2:B3"/>
    <mergeCell ref="C2:C3"/>
    <mergeCell ref="D2:D3"/>
    <mergeCell ref="E2:F2"/>
    <mergeCell ref="G2:H2"/>
    <mergeCell ref="I2:J2"/>
    <mergeCell ref="K2:L2"/>
    <mergeCell ref="M2:M3"/>
    <mergeCell ref="N2:N3"/>
    <mergeCell ref="O2:O3"/>
    <mergeCell ref="P2:P3"/>
    <mergeCell ref="Q2:Q3"/>
    <mergeCell ref="R2:R3"/>
  </mergeCells>
  <phoneticPr fontId="1" type="noConversion"/>
  <pageMargins left="0.78740157480314954" right="0" top="0.39370078740157477" bottom="0.39370078740157477" header="0" footer="0"/>
  <pageSetup paperSize="9" scale="64" fitToHeight="0" orientation="landscape" r:id="rId1"/>
  <rowBreaks count="10" manualBreakCount="10">
    <brk id="51" max="16383" man="1"/>
    <brk id="99" max="16383" man="1"/>
    <brk id="147" max="16383" man="1"/>
    <brk id="171" max="16383" man="1"/>
    <brk id="195" max="16383" man="1"/>
    <brk id="219" max="16383" man="1"/>
    <brk id="291" max="16383" man="1"/>
    <brk id="315" max="16383" man="1"/>
    <brk id="339" max="16383" man="1"/>
    <brk id="36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5"/>
  <sheetViews>
    <sheetView topLeftCell="B66" zoomScaleNormal="100" workbookViewId="0">
      <selection activeCell="E24" sqref="E24"/>
    </sheetView>
  </sheetViews>
  <sheetFormatPr defaultRowHeight="16.5"/>
  <cols>
    <col min="1" max="1" width="11.625" hidden="1" customWidth="1"/>
    <col min="2" max="3" width="30.625" customWidth="1"/>
    <col min="4" max="4" width="4.625" customWidth="1"/>
    <col min="5" max="8" width="13.625" customWidth="1"/>
    <col min="9" max="9" width="8.625" customWidth="1"/>
    <col min="10" max="10" width="12.625" customWidth="1"/>
    <col min="11" max="14" width="2.625" hidden="1" customWidth="1"/>
  </cols>
  <sheetData>
    <row r="1" spans="1:14" ht="30" customHeight="1">
      <c r="A1" s="60" t="s">
        <v>854</v>
      </c>
      <c r="B1" s="60"/>
      <c r="C1" s="60"/>
      <c r="D1" s="60"/>
      <c r="E1" s="60"/>
      <c r="F1" s="60"/>
      <c r="G1" s="60"/>
      <c r="H1" s="60"/>
      <c r="I1" s="60"/>
      <c r="J1" s="60"/>
    </row>
    <row r="2" spans="1:14" ht="30" customHeight="1">
      <c r="A2" s="61" t="s">
        <v>1</v>
      </c>
      <c r="B2" s="61"/>
      <c r="C2" s="61"/>
      <c r="D2" s="61"/>
      <c r="E2" s="61"/>
      <c r="F2" s="61"/>
      <c r="G2" s="61"/>
      <c r="H2" s="61"/>
      <c r="I2" s="61"/>
      <c r="J2" s="61"/>
    </row>
    <row r="3" spans="1:14" ht="30" customHeight="1">
      <c r="A3" s="4" t="s">
        <v>855</v>
      </c>
      <c r="B3" s="4" t="s">
        <v>2</v>
      </c>
      <c r="C3" s="4" t="s">
        <v>3</v>
      </c>
      <c r="D3" s="4" t="s">
        <v>4</v>
      </c>
      <c r="E3" s="4" t="s">
        <v>856</v>
      </c>
      <c r="F3" s="4" t="s">
        <v>857</v>
      </c>
      <c r="G3" s="4" t="s">
        <v>858</v>
      </c>
      <c r="H3" s="4" t="s">
        <v>859</v>
      </c>
      <c r="I3" s="4" t="s">
        <v>860</v>
      </c>
      <c r="J3" s="4" t="s">
        <v>861</v>
      </c>
      <c r="K3" s="1" t="s">
        <v>862</v>
      </c>
      <c r="L3" s="1" t="s">
        <v>863</v>
      </c>
      <c r="M3" s="1" t="s">
        <v>864</v>
      </c>
      <c r="N3" s="1" t="s">
        <v>865</v>
      </c>
    </row>
    <row r="4" spans="1:14" ht="30" customHeight="1">
      <c r="A4" s="8" t="s">
        <v>875</v>
      </c>
      <c r="B4" s="8" t="s">
        <v>876</v>
      </c>
      <c r="C4" s="8" t="s">
        <v>877</v>
      </c>
      <c r="D4" s="8" t="s">
        <v>878</v>
      </c>
      <c r="E4" s="14">
        <f>일위대가!F9</f>
        <v>0</v>
      </c>
      <c r="F4" s="14">
        <f>일위대가!H9</f>
        <v>0</v>
      </c>
      <c r="G4" s="14">
        <f>일위대가!J9</f>
        <v>0</v>
      </c>
      <c r="H4" s="14">
        <f t="shared" ref="H4:H35" si="0">E4+F4+G4</f>
        <v>0</v>
      </c>
      <c r="I4" s="8" t="s">
        <v>879</v>
      </c>
      <c r="J4" s="8" t="s">
        <v>880</v>
      </c>
      <c r="K4" s="2" t="s">
        <v>881</v>
      </c>
      <c r="L4" s="2" t="s">
        <v>52</v>
      </c>
      <c r="M4" s="2" t="s">
        <v>880</v>
      </c>
      <c r="N4" s="2" t="s">
        <v>64</v>
      </c>
    </row>
    <row r="5" spans="1:14" ht="30" customHeight="1">
      <c r="A5" s="8" t="s">
        <v>899</v>
      </c>
      <c r="B5" s="8" t="s">
        <v>900</v>
      </c>
      <c r="C5" s="8" t="s">
        <v>901</v>
      </c>
      <c r="D5" s="8" t="s">
        <v>878</v>
      </c>
      <c r="E5" s="14">
        <f>일위대가!F16</f>
        <v>0</v>
      </c>
      <c r="F5" s="14">
        <f>일위대가!H16</f>
        <v>0</v>
      </c>
      <c r="G5" s="14">
        <f>일위대가!J16</f>
        <v>0</v>
      </c>
      <c r="H5" s="14">
        <f t="shared" si="0"/>
        <v>0</v>
      </c>
      <c r="I5" s="8" t="s">
        <v>902</v>
      </c>
      <c r="J5" s="8" t="s">
        <v>903</v>
      </c>
      <c r="K5" s="2" t="s">
        <v>881</v>
      </c>
      <c r="L5" s="2" t="s">
        <v>52</v>
      </c>
      <c r="M5" s="2" t="s">
        <v>903</v>
      </c>
      <c r="N5" s="2" t="s">
        <v>64</v>
      </c>
    </row>
    <row r="6" spans="1:14" ht="30" customHeight="1">
      <c r="A6" s="8" t="s">
        <v>222</v>
      </c>
      <c r="B6" s="8" t="s">
        <v>218</v>
      </c>
      <c r="C6" s="8" t="s">
        <v>219</v>
      </c>
      <c r="D6" s="8" t="s">
        <v>220</v>
      </c>
      <c r="E6" s="14">
        <f>일위대가!F21</f>
        <v>0</v>
      </c>
      <c r="F6" s="14">
        <f>일위대가!H21</f>
        <v>0</v>
      </c>
      <c r="G6" s="14">
        <f>일위대가!J21</f>
        <v>0</v>
      </c>
      <c r="H6" s="14">
        <f t="shared" si="0"/>
        <v>0</v>
      </c>
      <c r="I6" s="8" t="s">
        <v>221</v>
      </c>
      <c r="J6" s="8" t="s">
        <v>916</v>
      </c>
      <c r="K6" s="2" t="s">
        <v>52</v>
      </c>
      <c r="L6" s="2" t="s">
        <v>52</v>
      </c>
      <c r="M6" s="2" t="s">
        <v>916</v>
      </c>
      <c r="N6" s="2" t="s">
        <v>52</v>
      </c>
    </row>
    <row r="7" spans="1:14" ht="30" customHeight="1">
      <c r="A7" s="8" t="s">
        <v>925</v>
      </c>
      <c r="B7" s="8" t="s">
        <v>922</v>
      </c>
      <c r="C7" s="8" t="s">
        <v>923</v>
      </c>
      <c r="D7" s="8" t="s">
        <v>226</v>
      </c>
      <c r="E7" s="14">
        <f>일위대가!F26</f>
        <v>0</v>
      </c>
      <c r="F7" s="14">
        <f>일위대가!H26</f>
        <v>0</v>
      </c>
      <c r="G7" s="14">
        <f>일위대가!J26</f>
        <v>0</v>
      </c>
      <c r="H7" s="14">
        <f t="shared" si="0"/>
        <v>0</v>
      </c>
      <c r="I7" s="8" t="s">
        <v>924</v>
      </c>
      <c r="J7" s="8" t="s">
        <v>928</v>
      </c>
      <c r="K7" s="2" t="s">
        <v>52</v>
      </c>
      <c r="L7" s="2" t="s">
        <v>52</v>
      </c>
      <c r="M7" s="2" t="s">
        <v>928</v>
      </c>
      <c r="N7" s="2" t="s">
        <v>52</v>
      </c>
    </row>
    <row r="8" spans="1:14" ht="30" customHeight="1">
      <c r="A8" s="8" t="s">
        <v>228</v>
      </c>
      <c r="B8" s="8" t="s">
        <v>224</v>
      </c>
      <c r="C8" s="8" t="s">
        <v>225</v>
      </c>
      <c r="D8" s="8" t="s">
        <v>226</v>
      </c>
      <c r="E8" s="14">
        <f>일위대가!F31</f>
        <v>0</v>
      </c>
      <c r="F8" s="14">
        <f>일위대가!H31</f>
        <v>0</v>
      </c>
      <c r="G8" s="14">
        <f>일위대가!J31</f>
        <v>0</v>
      </c>
      <c r="H8" s="14">
        <f t="shared" si="0"/>
        <v>0</v>
      </c>
      <c r="I8" s="8" t="s">
        <v>227</v>
      </c>
      <c r="J8" s="8" t="s">
        <v>932</v>
      </c>
      <c r="K8" s="2" t="s">
        <v>52</v>
      </c>
      <c r="L8" s="2" t="s">
        <v>52</v>
      </c>
      <c r="M8" s="2" t="s">
        <v>932</v>
      </c>
      <c r="N8" s="2" t="s">
        <v>52</v>
      </c>
    </row>
    <row r="9" spans="1:14" ht="30" customHeight="1">
      <c r="A9" s="8" t="s">
        <v>233</v>
      </c>
      <c r="B9" s="8" t="s">
        <v>230</v>
      </c>
      <c r="C9" s="8" t="s">
        <v>231</v>
      </c>
      <c r="D9" s="8" t="s">
        <v>220</v>
      </c>
      <c r="E9" s="14">
        <f>일위대가!F37</f>
        <v>0</v>
      </c>
      <c r="F9" s="14">
        <f>일위대가!H37</f>
        <v>0</v>
      </c>
      <c r="G9" s="14">
        <f>일위대가!J37</f>
        <v>0</v>
      </c>
      <c r="H9" s="14">
        <f t="shared" si="0"/>
        <v>0</v>
      </c>
      <c r="I9" s="8" t="s">
        <v>232</v>
      </c>
      <c r="J9" s="8" t="s">
        <v>940</v>
      </c>
      <c r="K9" s="2" t="s">
        <v>52</v>
      </c>
      <c r="L9" s="2" t="s">
        <v>52</v>
      </c>
      <c r="M9" s="2" t="s">
        <v>940</v>
      </c>
      <c r="N9" s="2" t="s">
        <v>52</v>
      </c>
    </row>
    <row r="10" spans="1:14" ht="30" customHeight="1">
      <c r="A10" s="8" t="s">
        <v>76</v>
      </c>
      <c r="B10" s="8" t="s">
        <v>73</v>
      </c>
      <c r="C10" s="8" t="s">
        <v>74</v>
      </c>
      <c r="D10" s="8" t="s">
        <v>69</v>
      </c>
      <c r="E10" s="14">
        <f>일위대가!F47</f>
        <v>0</v>
      </c>
      <c r="F10" s="14">
        <f>일위대가!H47</f>
        <v>0</v>
      </c>
      <c r="G10" s="14">
        <f>일위대가!J47</f>
        <v>0</v>
      </c>
      <c r="H10" s="14">
        <f t="shared" si="0"/>
        <v>0</v>
      </c>
      <c r="I10" s="8" t="s">
        <v>75</v>
      </c>
      <c r="J10" s="8" t="s">
        <v>947</v>
      </c>
      <c r="K10" s="2" t="s">
        <v>52</v>
      </c>
      <c r="L10" s="2" t="s">
        <v>52</v>
      </c>
      <c r="M10" s="2" t="s">
        <v>947</v>
      </c>
      <c r="N10" s="2" t="s">
        <v>52</v>
      </c>
    </row>
    <row r="11" spans="1:14" ht="30" customHeight="1">
      <c r="A11" s="8" t="s">
        <v>80</v>
      </c>
      <c r="B11" s="8" t="s">
        <v>73</v>
      </c>
      <c r="C11" s="8" t="s">
        <v>78</v>
      </c>
      <c r="D11" s="8" t="s">
        <v>69</v>
      </c>
      <c r="E11" s="14">
        <f>일위대가!F57</f>
        <v>0</v>
      </c>
      <c r="F11" s="14">
        <f>일위대가!H57</f>
        <v>0</v>
      </c>
      <c r="G11" s="14">
        <f>일위대가!J57</f>
        <v>0</v>
      </c>
      <c r="H11" s="14">
        <f t="shared" si="0"/>
        <v>0</v>
      </c>
      <c r="I11" s="8" t="s">
        <v>79</v>
      </c>
      <c r="J11" s="8" t="s">
        <v>947</v>
      </c>
      <c r="K11" s="2" t="s">
        <v>52</v>
      </c>
      <c r="L11" s="2" t="s">
        <v>52</v>
      </c>
      <c r="M11" s="2" t="s">
        <v>947</v>
      </c>
      <c r="N11" s="2" t="s">
        <v>52</v>
      </c>
    </row>
    <row r="12" spans="1:14" ht="30" customHeight="1">
      <c r="A12" s="8" t="s">
        <v>85</v>
      </c>
      <c r="B12" s="8" t="s">
        <v>82</v>
      </c>
      <c r="C12" s="8" t="s">
        <v>83</v>
      </c>
      <c r="D12" s="8" t="s">
        <v>69</v>
      </c>
      <c r="E12" s="14">
        <f>일위대가!F67</f>
        <v>0</v>
      </c>
      <c r="F12" s="14">
        <f>일위대가!H67</f>
        <v>0</v>
      </c>
      <c r="G12" s="14">
        <f>일위대가!J67</f>
        <v>0</v>
      </c>
      <c r="H12" s="14">
        <f t="shared" si="0"/>
        <v>0</v>
      </c>
      <c r="I12" s="8" t="s">
        <v>84</v>
      </c>
      <c r="J12" s="8" t="s">
        <v>947</v>
      </c>
      <c r="K12" s="2" t="s">
        <v>52</v>
      </c>
      <c r="L12" s="2" t="s">
        <v>52</v>
      </c>
      <c r="M12" s="2" t="s">
        <v>947</v>
      </c>
      <c r="N12" s="2" t="s">
        <v>52</v>
      </c>
    </row>
    <row r="13" spans="1:14" ht="30" customHeight="1">
      <c r="A13" s="8" t="s">
        <v>386</v>
      </c>
      <c r="B13" s="8" t="s">
        <v>383</v>
      </c>
      <c r="C13" s="8" t="s">
        <v>384</v>
      </c>
      <c r="D13" s="8" t="s">
        <v>135</v>
      </c>
      <c r="E13" s="14">
        <f>일위대가!F74</f>
        <v>0</v>
      </c>
      <c r="F13" s="14">
        <f>일위대가!H74</f>
        <v>0</v>
      </c>
      <c r="G13" s="14">
        <f>일위대가!J74</f>
        <v>0</v>
      </c>
      <c r="H13" s="14">
        <f t="shared" si="0"/>
        <v>0</v>
      </c>
      <c r="I13" s="8" t="s">
        <v>385</v>
      </c>
      <c r="J13" s="8" t="s">
        <v>989</v>
      </c>
      <c r="K13" s="2" t="s">
        <v>52</v>
      </c>
      <c r="L13" s="2" t="s">
        <v>52</v>
      </c>
      <c r="M13" s="2" t="s">
        <v>989</v>
      </c>
      <c r="N13" s="2" t="s">
        <v>52</v>
      </c>
    </row>
    <row r="14" spans="1:14" ht="30" customHeight="1">
      <c r="A14" s="8" t="s">
        <v>391</v>
      </c>
      <c r="B14" s="8" t="s">
        <v>388</v>
      </c>
      <c r="C14" s="8" t="s">
        <v>389</v>
      </c>
      <c r="D14" s="8" t="s">
        <v>135</v>
      </c>
      <c r="E14" s="14">
        <f>일위대가!F81</f>
        <v>0</v>
      </c>
      <c r="F14" s="14">
        <f>일위대가!H81</f>
        <v>0</v>
      </c>
      <c r="G14" s="14">
        <f>일위대가!J81</f>
        <v>0</v>
      </c>
      <c r="H14" s="14">
        <f t="shared" si="0"/>
        <v>0</v>
      </c>
      <c r="I14" s="8" t="s">
        <v>390</v>
      </c>
      <c r="J14" s="8" t="s">
        <v>997</v>
      </c>
      <c r="K14" s="2" t="s">
        <v>52</v>
      </c>
      <c r="L14" s="2" t="s">
        <v>52</v>
      </c>
      <c r="M14" s="2" t="s">
        <v>997</v>
      </c>
      <c r="N14" s="2" t="s">
        <v>52</v>
      </c>
    </row>
    <row r="15" spans="1:14" ht="30" customHeight="1">
      <c r="A15" s="8" t="s">
        <v>438</v>
      </c>
      <c r="B15" s="8" t="s">
        <v>435</v>
      </c>
      <c r="C15" s="8" t="s">
        <v>436</v>
      </c>
      <c r="D15" s="8" t="s">
        <v>69</v>
      </c>
      <c r="E15" s="14">
        <f>일위대가!F92</f>
        <v>0</v>
      </c>
      <c r="F15" s="14">
        <f>일위대가!H92</f>
        <v>0</v>
      </c>
      <c r="G15" s="14">
        <f>일위대가!J92</f>
        <v>0</v>
      </c>
      <c r="H15" s="14">
        <f t="shared" si="0"/>
        <v>0</v>
      </c>
      <c r="I15" s="8" t="s">
        <v>437</v>
      </c>
      <c r="J15" s="8" t="s">
        <v>1005</v>
      </c>
      <c r="K15" s="2" t="s">
        <v>52</v>
      </c>
      <c r="L15" s="2" t="s">
        <v>52</v>
      </c>
      <c r="M15" s="2" t="s">
        <v>1005</v>
      </c>
      <c r="N15" s="2" t="s">
        <v>52</v>
      </c>
    </row>
    <row r="16" spans="1:14" ht="30" customHeight="1">
      <c r="A16" s="8" t="s">
        <v>443</v>
      </c>
      <c r="B16" s="8" t="s">
        <v>440</v>
      </c>
      <c r="C16" s="8" t="s">
        <v>441</v>
      </c>
      <c r="D16" s="8" t="s">
        <v>69</v>
      </c>
      <c r="E16" s="14">
        <f>일위대가!F100</f>
        <v>0</v>
      </c>
      <c r="F16" s="14">
        <f>일위대가!H100</f>
        <v>0</v>
      </c>
      <c r="G16" s="14">
        <f>일위대가!J100</f>
        <v>0</v>
      </c>
      <c r="H16" s="14">
        <f t="shared" si="0"/>
        <v>0</v>
      </c>
      <c r="I16" s="8" t="s">
        <v>442</v>
      </c>
      <c r="J16" s="8" t="s">
        <v>1005</v>
      </c>
      <c r="K16" s="2" t="s">
        <v>52</v>
      </c>
      <c r="L16" s="2" t="s">
        <v>52</v>
      </c>
      <c r="M16" s="2" t="s">
        <v>1005</v>
      </c>
      <c r="N16" s="2" t="s">
        <v>52</v>
      </c>
    </row>
    <row r="17" spans="1:14" ht="30" customHeight="1">
      <c r="A17" s="8" t="s">
        <v>90</v>
      </c>
      <c r="B17" s="8" t="s">
        <v>87</v>
      </c>
      <c r="C17" s="8" t="s">
        <v>88</v>
      </c>
      <c r="D17" s="8" t="s">
        <v>69</v>
      </c>
      <c r="E17" s="14">
        <f>일위대가!F110</f>
        <v>0</v>
      </c>
      <c r="F17" s="14">
        <f>일위대가!H110</f>
        <v>0</v>
      </c>
      <c r="G17" s="14">
        <f>일위대가!J110</f>
        <v>0</v>
      </c>
      <c r="H17" s="14">
        <f t="shared" si="0"/>
        <v>0</v>
      </c>
      <c r="I17" s="8" t="s">
        <v>89</v>
      </c>
      <c r="J17" s="8" t="s">
        <v>1041</v>
      </c>
      <c r="K17" s="2" t="s">
        <v>52</v>
      </c>
      <c r="L17" s="2" t="s">
        <v>52</v>
      </c>
      <c r="M17" s="2" t="s">
        <v>1041</v>
      </c>
      <c r="N17" s="2" t="s">
        <v>52</v>
      </c>
    </row>
    <row r="18" spans="1:14" ht="30" customHeight="1">
      <c r="A18" s="8" t="s">
        <v>94</v>
      </c>
      <c r="B18" s="8" t="s">
        <v>87</v>
      </c>
      <c r="C18" s="8" t="s">
        <v>92</v>
      </c>
      <c r="D18" s="8" t="s">
        <v>69</v>
      </c>
      <c r="E18" s="14">
        <f>일위대가!F120</f>
        <v>0</v>
      </c>
      <c r="F18" s="14">
        <f>일위대가!H120</f>
        <v>0</v>
      </c>
      <c r="G18" s="14">
        <f>일위대가!J120</f>
        <v>0</v>
      </c>
      <c r="H18" s="14">
        <f t="shared" si="0"/>
        <v>0</v>
      </c>
      <c r="I18" s="8" t="s">
        <v>93</v>
      </c>
      <c r="J18" s="8" t="s">
        <v>1041</v>
      </c>
      <c r="K18" s="2" t="s">
        <v>52</v>
      </c>
      <c r="L18" s="2" t="s">
        <v>52</v>
      </c>
      <c r="M18" s="2" t="s">
        <v>1041</v>
      </c>
      <c r="N18" s="2" t="s">
        <v>52</v>
      </c>
    </row>
    <row r="19" spans="1:14" ht="30" customHeight="1">
      <c r="A19" s="8" t="s">
        <v>100</v>
      </c>
      <c r="B19" s="8" t="s">
        <v>96</v>
      </c>
      <c r="C19" s="8" t="s">
        <v>97</v>
      </c>
      <c r="D19" s="8" t="s">
        <v>98</v>
      </c>
      <c r="E19" s="14">
        <f>일위대가!F126</f>
        <v>0</v>
      </c>
      <c r="F19" s="14">
        <f>일위대가!H126</f>
        <v>0</v>
      </c>
      <c r="G19" s="14">
        <f>일위대가!J126</f>
        <v>0</v>
      </c>
      <c r="H19" s="14">
        <f t="shared" si="0"/>
        <v>0</v>
      </c>
      <c r="I19" s="8" t="s">
        <v>99</v>
      </c>
      <c r="J19" s="8" t="s">
        <v>1072</v>
      </c>
      <c r="K19" s="2" t="s">
        <v>52</v>
      </c>
      <c r="L19" s="2" t="s">
        <v>52</v>
      </c>
      <c r="M19" s="2" t="s">
        <v>1072</v>
      </c>
      <c r="N19" s="2" t="s">
        <v>52</v>
      </c>
    </row>
    <row r="20" spans="1:14" ht="30" customHeight="1">
      <c r="A20" s="8" t="s">
        <v>418</v>
      </c>
      <c r="B20" s="8" t="s">
        <v>415</v>
      </c>
      <c r="C20" s="8" t="s">
        <v>416</v>
      </c>
      <c r="D20" s="8" t="s">
        <v>61</v>
      </c>
      <c r="E20" s="14">
        <f>일위대가!F131</f>
        <v>0</v>
      </c>
      <c r="F20" s="14">
        <f>일위대가!H131</f>
        <v>0</v>
      </c>
      <c r="G20" s="14">
        <f>일위대가!J131</f>
        <v>0</v>
      </c>
      <c r="H20" s="14">
        <f t="shared" si="0"/>
        <v>0</v>
      </c>
      <c r="I20" s="8" t="s">
        <v>417</v>
      </c>
      <c r="J20" s="8" t="s">
        <v>947</v>
      </c>
      <c r="K20" s="2" t="s">
        <v>52</v>
      </c>
      <c r="L20" s="2" t="s">
        <v>52</v>
      </c>
      <c r="M20" s="2" t="s">
        <v>947</v>
      </c>
      <c r="N20" s="2" t="s">
        <v>52</v>
      </c>
    </row>
    <row r="21" spans="1:14" ht="30" customHeight="1">
      <c r="A21" s="8" t="s">
        <v>473</v>
      </c>
      <c r="B21" s="8" t="s">
        <v>469</v>
      </c>
      <c r="C21" s="8" t="s">
        <v>470</v>
      </c>
      <c r="D21" s="8" t="s">
        <v>471</v>
      </c>
      <c r="E21" s="14">
        <f>일위대가!F139</f>
        <v>0</v>
      </c>
      <c r="F21" s="14">
        <f>일위대가!H139</f>
        <v>0</v>
      </c>
      <c r="G21" s="14">
        <f>일위대가!J139</f>
        <v>0</v>
      </c>
      <c r="H21" s="14">
        <f t="shared" si="0"/>
        <v>0</v>
      </c>
      <c r="I21" s="8" t="s">
        <v>472</v>
      </c>
      <c r="J21" s="8" t="s">
        <v>1083</v>
      </c>
      <c r="K21" s="2" t="s">
        <v>52</v>
      </c>
      <c r="L21" s="2" t="s">
        <v>52</v>
      </c>
      <c r="M21" s="2" t="s">
        <v>1083</v>
      </c>
      <c r="N21" s="2" t="s">
        <v>52</v>
      </c>
    </row>
    <row r="22" spans="1:14" ht="30" customHeight="1">
      <c r="A22" s="8" t="s">
        <v>397</v>
      </c>
      <c r="B22" s="8" t="s">
        <v>107</v>
      </c>
      <c r="C22" s="8" t="s">
        <v>395</v>
      </c>
      <c r="D22" s="8" t="s">
        <v>98</v>
      </c>
      <c r="E22" s="14">
        <f>일위대가!F148</f>
        <v>0</v>
      </c>
      <c r="F22" s="14">
        <f>일위대가!H148</f>
        <v>0</v>
      </c>
      <c r="G22" s="14">
        <f>일위대가!J148</f>
        <v>0</v>
      </c>
      <c r="H22" s="14">
        <f t="shared" si="0"/>
        <v>0</v>
      </c>
      <c r="I22" s="8" t="s">
        <v>396</v>
      </c>
      <c r="J22" s="8" t="s">
        <v>1100</v>
      </c>
      <c r="K22" s="2" t="s">
        <v>52</v>
      </c>
      <c r="L22" s="2" t="s">
        <v>52</v>
      </c>
      <c r="M22" s="2" t="s">
        <v>1100</v>
      </c>
      <c r="N22" s="2" t="s">
        <v>52</v>
      </c>
    </row>
    <row r="23" spans="1:14" ht="30" customHeight="1">
      <c r="A23" s="8" t="s">
        <v>110</v>
      </c>
      <c r="B23" s="8" t="s">
        <v>107</v>
      </c>
      <c r="C23" s="8" t="s">
        <v>108</v>
      </c>
      <c r="D23" s="8" t="s">
        <v>98</v>
      </c>
      <c r="E23" s="14">
        <f>일위대가!F157</f>
        <v>0</v>
      </c>
      <c r="F23" s="14">
        <f>일위대가!H157</f>
        <v>0</v>
      </c>
      <c r="G23" s="14">
        <f>일위대가!J157</f>
        <v>0</v>
      </c>
      <c r="H23" s="14">
        <f t="shared" si="0"/>
        <v>0</v>
      </c>
      <c r="I23" s="8" t="s">
        <v>109</v>
      </c>
      <c r="J23" s="8" t="s">
        <v>1100</v>
      </c>
      <c r="K23" s="2" t="s">
        <v>52</v>
      </c>
      <c r="L23" s="2" t="s">
        <v>52</v>
      </c>
      <c r="M23" s="2" t="s">
        <v>1100</v>
      </c>
      <c r="N23" s="2" t="s">
        <v>52</v>
      </c>
    </row>
    <row r="24" spans="1:14" ht="30" customHeight="1">
      <c r="A24" s="8" t="s">
        <v>114</v>
      </c>
      <c r="B24" s="8" t="s">
        <v>107</v>
      </c>
      <c r="C24" s="8" t="s">
        <v>112</v>
      </c>
      <c r="D24" s="8" t="s">
        <v>98</v>
      </c>
      <c r="E24" s="14">
        <f>일위대가!F166</f>
        <v>0</v>
      </c>
      <c r="F24" s="14">
        <f>일위대가!H166</f>
        <v>0</v>
      </c>
      <c r="G24" s="14">
        <f>일위대가!J166</f>
        <v>0</v>
      </c>
      <c r="H24" s="14">
        <f t="shared" si="0"/>
        <v>0</v>
      </c>
      <c r="I24" s="8" t="s">
        <v>113</v>
      </c>
      <c r="J24" s="8" t="s">
        <v>1100</v>
      </c>
      <c r="K24" s="2" t="s">
        <v>52</v>
      </c>
      <c r="L24" s="2" t="s">
        <v>52</v>
      </c>
      <c r="M24" s="2" t="s">
        <v>1100</v>
      </c>
      <c r="N24" s="2" t="s">
        <v>52</v>
      </c>
    </row>
    <row r="25" spans="1:14" ht="30" customHeight="1">
      <c r="A25" s="8" t="s">
        <v>119</v>
      </c>
      <c r="B25" s="8" t="s">
        <v>116</v>
      </c>
      <c r="C25" s="8" t="s">
        <v>117</v>
      </c>
      <c r="D25" s="8" t="s">
        <v>98</v>
      </c>
      <c r="E25" s="14">
        <f>일위대가!F174</f>
        <v>0</v>
      </c>
      <c r="F25" s="14">
        <f>일위대가!H174</f>
        <v>0</v>
      </c>
      <c r="G25" s="14">
        <f>일위대가!J174</f>
        <v>0</v>
      </c>
      <c r="H25" s="14">
        <f t="shared" si="0"/>
        <v>0</v>
      </c>
      <c r="I25" s="8" t="s">
        <v>118</v>
      </c>
      <c r="J25" s="8" t="s">
        <v>1100</v>
      </c>
      <c r="K25" s="2" t="s">
        <v>52</v>
      </c>
      <c r="L25" s="2" t="s">
        <v>52</v>
      </c>
      <c r="M25" s="2" t="s">
        <v>1100</v>
      </c>
      <c r="N25" s="2" t="s">
        <v>52</v>
      </c>
    </row>
    <row r="26" spans="1:14" ht="30" customHeight="1">
      <c r="A26" s="8" t="s">
        <v>123</v>
      </c>
      <c r="B26" s="8" t="s">
        <v>116</v>
      </c>
      <c r="C26" s="8" t="s">
        <v>121</v>
      </c>
      <c r="D26" s="8" t="s">
        <v>98</v>
      </c>
      <c r="E26" s="14">
        <f>일위대가!F182</f>
        <v>0</v>
      </c>
      <c r="F26" s="14">
        <f>일위대가!H182</f>
        <v>0</v>
      </c>
      <c r="G26" s="14">
        <f>일위대가!J182</f>
        <v>0</v>
      </c>
      <c r="H26" s="14">
        <f t="shared" si="0"/>
        <v>0</v>
      </c>
      <c r="I26" s="8" t="s">
        <v>122</v>
      </c>
      <c r="J26" s="8" t="s">
        <v>1100</v>
      </c>
      <c r="K26" s="2" t="s">
        <v>52</v>
      </c>
      <c r="L26" s="2" t="s">
        <v>52</v>
      </c>
      <c r="M26" s="2" t="s">
        <v>1100</v>
      </c>
      <c r="N26" s="2" t="s">
        <v>52</v>
      </c>
    </row>
    <row r="27" spans="1:14" ht="30" customHeight="1">
      <c r="A27" s="8" t="s">
        <v>127</v>
      </c>
      <c r="B27" s="8" t="s">
        <v>116</v>
      </c>
      <c r="C27" s="8" t="s">
        <v>125</v>
      </c>
      <c r="D27" s="8" t="s">
        <v>98</v>
      </c>
      <c r="E27" s="14">
        <f>일위대가!F190</f>
        <v>0</v>
      </c>
      <c r="F27" s="14">
        <f>일위대가!H190</f>
        <v>0</v>
      </c>
      <c r="G27" s="14">
        <f>일위대가!J190</f>
        <v>0</v>
      </c>
      <c r="H27" s="14">
        <f t="shared" si="0"/>
        <v>0</v>
      </c>
      <c r="I27" s="8" t="s">
        <v>126</v>
      </c>
      <c r="J27" s="8" t="s">
        <v>1100</v>
      </c>
      <c r="K27" s="2" t="s">
        <v>52</v>
      </c>
      <c r="L27" s="2" t="s">
        <v>52</v>
      </c>
      <c r="M27" s="2" t="s">
        <v>1100</v>
      </c>
      <c r="N27" s="2" t="s">
        <v>52</v>
      </c>
    </row>
    <row r="28" spans="1:14" ht="30" customHeight="1">
      <c r="A28" s="8" t="s">
        <v>131</v>
      </c>
      <c r="B28" s="8" t="s">
        <v>116</v>
      </c>
      <c r="C28" s="8" t="s">
        <v>129</v>
      </c>
      <c r="D28" s="8" t="s">
        <v>98</v>
      </c>
      <c r="E28" s="14">
        <f>일위대가!F198</f>
        <v>0</v>
      </c>
      <c r="F28" s="14">
        <f>일위대가!H198</f>
        <v>0</v>
      </c>
      <c r="G28" s="14">
        <f>일위대가!J198</f>
        <v>0</v>
      </c>
      <c r="H28" s="14">
        <f t="shared" si="0"/>
        <v>0</v>
      </c>
      <c r="I28" s="8" t="s">
        <v>130</v>
      </c>
      <c r="J28" s="8" t="s">
        <v>1100</v>
      </c>
      <c r="K28" s="2" t="s">
        <v>52</v>
      </c>
      <c r="L28" s="2" t="s">
        <v>52</v>
      </c>
      <c r="M28" s="2" t="s">
        <v>1100</v>
      </c>
      <c r="N28" s="2" t="s">
        <v>52</v>
      </c>
    </row>
    <row r="29" spans="1:14" ht="30" customHeight="1">
      <c r="A29" s="8" t="s">
        <v>334</v>
      </c>
      <c r="B29" s="8" t="s">
        <v>331</v>
      </c>
      <c r="C29" s="8" t="s">
        <v>332</v>
      </c>
      <c r="D29" s="8" t="s">
        <v>98</v>
      </c>
      <c r="E29" s="14">
        <f>일위대가!F205</f>
        <v>0</v>
      </c>
      <c r="F29" s="14">
        <f>일위대가!H205</f>
        <v>0</v>
      </c>
      <c r="G29" s="14">
        <f>일위대가!J205</f>
        <v>0</v>
      </c>
      <c r="H29" s="14">
        <f t="shared" si="0"/>
        <v>0</v>
      </c>
      <c r="I29" s="8" t="s">
        <v>333</v>
      </c>
      <c r="J29" s="8" t="s">
        <v>1159</v>
      </c>
      <c r="K29" s="2" t="s">
        <v>52</v>
      </c>
      <c r="L29" s="2" t="s">
        <v>52</v>
      </c>
      <c r="M29" s="2" t="s">
        <v>1159</v>
      </c>
      <c r="N29" s="2" t="s">
        <v>52</v>
      </c>
    </row>
    <row r="30" spans="1:14" ht="30" customHeight="1">
      <c r="A30" s="8" t="s">
        <v>338</v>
      </c>
      <c r="B30" s="8" t="s">
        <v>331</v>
      </c>
      <c r="C30" s="8" t="s">
        <v>336</v>
      </c>
      <c r="D30" s="8" t="s">
        <v>98</v>
      </c>
      <c r="E30" s="14">
        <f>일위대가!F212</f>
        <v>0</v>
      </c>
      <c r="F30" s="14">
        <f>일위대가!H212</f>
        <v>0</v>
      </c>
      <c r="G30" s="14">
        <f>일위대가!J212</f>
        <v>0</v>
      </c>
      <c r="H30" s="14">
        <f t="shared" si="0"/>
        <v>0</v>
      </c>
      <c r="I30" s="8" t="s">
        <v>337</v>
      </c>
      <c r="J30" s="8" t="s">
        <v>1167</v>
      </c>
      <c r="K30" s="2" t="s">
        <v>52</v>
      </c>
      <c r="L30" s="2" t="s">
        <v>52</v>
      </c>
      <c r="M30" s="2" t="s">
        <v>1167</v>
      </c>
      <c r="N30" s="2" t="s">
        <v>52</v>
      </c>
    </row>
    <row r="31" spans="1:14" ht="30" customHeight="1">
      <c r="A31" s="8" t="s">
        <v>137</v>
      </c>
      <c r="B31" s="8" t="s">
        <v>133</v>
      </c>
      <c r="C31" s="8" t="s">
        <v>134</v>
      </c>
      <c r="D31" s="8" t="s">
        <v>135</v>
      </c>
      <c r="E31" s="14">
        <f>일위대가!F219</f>
        <v>0</v>
      </c>
      <c r="F31" s="14">
        <f>일위대가!H219</f>
        <v>0</v>
      </c>
      <c r="G31" s="14">
        <f>일위대가!J219</f>
        <v>0</v>
      </c>
      <c r="H31" s="14">
        <f t="shared" si="0"/>
        <v>0</v>
      </c>
      <c r="I31" s="8" t="s">
        <v>136</v>
      </c>
      <c r="J31" s="8" t="s">
        <v>1175</v>
      </c>
      <c r="K31" s="2" t="s">
        <v>52</v>
      </c>
      <c r="L31" s="2" t="s">
        <v>52</v>
      </c>
      <c r="M31" s="2" t="s">
        <v>1175</v>
      </c>
      <c r="N31" s="2" t="s">
        <v>52</v>
      </c>
    </row>
    <row r="32" spans="1:14" ht="30" customHeight="1">
      <c r="A32" s="8" t="s">
        <v>141</v>
      </c>
      <c r="B32" s="8" t="s">
        <v>133</v>
      </c>
      <c r="C32" s="8" t="s">
        <v>139</v>
      </c>
      <c r="D32" s="8" t="s">
        <v>135</v>
      </c>
      <c r="E32" s="14">
        <f>일위대가!F226</f>
        <v>0</v>
      </c>
      <c r="F32" s="14">
        <f>일위대가!H226</f>
        <v>0</v>
      </c>
      <c r="G32" s="14">
        <f>일위대가!J226</f>
        <v>0</v>
      </c>
      <c r="H32" s="14">
        <f t="shared" si="0"/>
        <v>0</v>
      </c>
      <c r="I32" s="8" t="s">
        <v>140</v>
      </c>
      <c r="J32" s="8" t="s">
        <v>1175</v>
      </c>
      <c r="K32" s="2" t="s">
        <v>52</v>
      </c>
      <c r="L32" s="2" t="s">
        <v>52</v>
      </c>
      <c r="M32" s="2" t="s">
        <v>1175</v>
      </c>
      <c r="N32" s="2" t="s">
        <v>52</v>
      </c>
    </row>
    <row r="33" spans="1:14" ht="30" customHeight="1">
      <c r="A33" s="8" t="s">
        <v>176</v>
      </c>
      <c r="B33" s="8" t="s">
        <v>173</v>
      </c>
      <c r="C33" s="8" t="s">
        <v>174</v>
      </c>
      <c r="D33" s="8" t="s">
        <v>98</v>
      </c>
      <c r="E33" s="14">
        <f>일위대가!F233</f>
        <v>0</v>
      </c>
      <c r="F33" s="14">
        <f>일위대가!H233</f>
        <v>0</v>
      </c>
      <c r="G33" s="14">
        <f>일위대가!J233</f>
        <v>0</v>
      </c>
      <c r="H33" s="14">
        <f t="shared" si="0"/>
        <v>0</v>
      </c>
      <c r="I33" s="8" t="s">
        <v>175</v>
      </c>
      <c r="J33" s="8" t="s">
        <v>1189</v>
      </c>
      <c r="K33" s="2" t="s">
        <v>52</v>
      </c>
      <c r="L33" s="2" t="s">
        <v>52</v>
      </c>
      <c r="M33" s="2" t="s">
        <v>1189</v>
      </c>
      <c r="N33" s="2" t="s">
        <v>52</v>
      </c>
    </row>
    <row r="34" spans="1:14" ht="30" customHeight="1">
      <c r="A34" s="8" t="s">
        <v>481</v>
      </c>
      <c r="B34" s="8" t="s">
        <v>173</v>
      </c>
      <c r="C34" s="8" t="s">
        <v>479</v>
      </c>
      <c r="D34" s="8" t="s">
        <v>98</v>
      </c>
      <c r="E34" s="14">
        <f>일위대가!F240</f>
        <v>0</v>
      </c>
      <c r="F34" s="14">
        <f>일위대가!H240</f>
        <v>0</v>
      </c>
      <c r="G34" s="14">
        <f>일위대가!J240</f>
        <v>0</v>
      </c>
      <c r="H34" s="14">
        <f t="shared" si="0"/>
        <v>0</v>
      </c>
      <c r="I34" s="8" t="s">
        <v>480</v>
      </c>
      <c r="J34" s="8" t="s">
        <v>1189</v>
      </c>
      <c r="K34" s="2" t="s">
        <v>52</v>
      </c>
      <c r="L34" s="2" t="s">
        <v>52</v>
      </c>
      <c r="M34" s="2" t="s">
        <v>1189</v>
      </c>
      <c r="N34" s="2" t="s">
        <v>52</v>
      </c>
    </row>
    <row r="35" spans="1:14" ht="30" customHeight="1">
      <c r="A35" s="8" t="s">
        <v>448</v>
      </c>
      <c r="B35" s="8" t="s">
        <v>445</v>
      </c>
      <c r="C35" s="8" t="s">
        <v>446</v>
      </c>
      <c r="D35" s="8" t="s">
        <v>98</v>
      </c>
      <c r="E35" s="14">
        <f>일위대가!F246</f>
        <v>0</v>
      </c>
      <c r="F35" s="14">
        <f>일위대가!H246</f>
        <v>0</v>
      </c>
      <c r="G35" s="14">
        <f>일위대가!J246</f>
        <v>0</v>
      </c>
      <c r="H35" s="14">
        <f t="shared" si="0"/>
        <v>0</v>
      </c>
      <c r="I35" s="8" t="s">
        <v>447</v>
      </c>
      <c r="J35" s="8" t="s">
        <v>1205</v>
      </c>
      <c r="K35" s="2" t="s">
        <v>52</v>
      </c>
      <c r="L35" s="2" t="s">
        <v>52</v>
      </c>
      <c r="M35" s="2" t="s">
        <v>1205</v>
      </c>
      <c r="N35" s="2" t="s">
        <v>52</v>
      </c>
    </row>
    <row r="36" spans="1:14" ht="30" customHeight="1">
      <c r="A36" s="8" t="s">
        <v>453</v>
      </c>
      <c r="B36" s="8" t="s">
        <v>450</v>
      </c>
      <c r="C36" s="8" t="s">
        <v>451</v>
      </c>
      <c r="D36" s="8" t="s">
        <v>98</v>
      </c>
      <c r="E36" s="14">
        <f>일위대가!F252</f>
        <v>0</v>
      </c>
      <c r="F36" s="14">
        <f>일위대가!H252</f>
        <v>0</v>
      </c>
      <c r="G36" s="14">
        <f>일위대가!J252</f>
        <v>0</v>
      </c>
      <c r="H36" s="14">
        <f t="shared" ref="H36:H65" si="1">E36+F36+G36</f>
        <v>0</v>
      </c>
      <c r="I36" s="8" t="s">
        <v>452</v>
      </c>
      <c r="J36" s="8" t="s">
        <v>1213</v>
      </c>
      <c r="K36" s="2" t="s">
        <v>52</v>
      </c>
      <c r="L36" s="2" t="s">
        <v>52</v>
      </c>
      <c r="M36" s="2" t="s">
        <v>1213</v>
      </c>
      <c r="N36" s="2" t="s">
        <v>52</v>
      </c>
    </row>
    <row r="37" spans="1:14" ht="30" customHeight="1">
      <c r="A37" s="8" t="s">
        <v>458</v>
      </c>
      <c r="B37" s="8" t="s">
        <v>455</v>
      </c>
      <c r="C37" s="8" t="s">
        <v>456</v>
      </c>
      <c r="D37" s="8" t="s">
        <v>61</v>
      </c>
      <c r="E37" s="14">
        <f>일위대가!F258</f>
        <v>0</v>
      </c>
      <c r="F37" s="14">
        <f>일위대가!H258</f>
        <v>0</v>
      </c>
      <c r="G37" s="14">
        <f>일위대가!J258</f>
        <v>0</v>
      </c>
      <c r="H37" s="14">
        <f t="shared" si="1"/>
        <v>0</v>
      </c>
      <c r="I37" s="8" t="s">
        <v>457</v>
      </c>
      <c r="J37" s="8" t="s">
        <v>1213</v>
      </c>
      <c r="K37" s="2" t="s">
        <v>52</v>
      </c>
      <c r="L37" s="2" t="s">
        <v>52</v>
      </c>
      <c r="M37" s="2" t="s">
        <v>1213</v>
      </c>
      <c r="N37" s="2" t="s">
        <v>52</v>
      </c>
    </row>
    <row r="38" spans="1:14" ht="30" customHeight="1">
      <c r="A38" s="8" t="s">
        <v>462</v>
      </c>
      <c r="B38" s="8" t="s">
        <v>455</v>
      </c>
      <c r="C38" s="8" t="s">
        <v>460</v>
      </c>
      <c r="D38" s="8" t="s">
        <v>61</v>
      </c>
      <c r="E38" s="14">
        <f>일위대가!F264</f>
        <v>0</v>
      </c>
      <c r="F38" s="14">
        <f>일위대가!H264</f>
        <v>0</v>
      </c>
      <c r="G38" s="14">
        <f>일위대가!J264</f>
        <v>0</v>
      </c>
      <c r="H38" s="14">
        <f t="shared" si="1"/>
        <v>0</v>
      </c>
      <c r="I38" s="8" t="s">
        <v>461</v>
      </c>
      <c r="J38" s="8" t="s">
        <v>1213</v>
      </c>
      <c r="K38" s="2" t="s">
        <v>52</v>
      </c>
      <c r="L38" s="2" t="s">
        <v>52</v>
      </c>
      <c r="M38" s="2" t="s">
        <v>1213</v>
      </c>
      <c r="N38" s="2" t="s">
        <v>52</v>
      </c>
    </row>
    <row r="39" spans="1:14" ht="30" customHeight="1">
      <c r="A39" s="8" t="s">
        <v>343</v>
      </c>
      <c r="B39" s="8" t="s">
        <v>148</v>
      </c>
      <c r="C39" s="8" t="s">
        <v>341</v>
      </c>
      <c r="D39" s="8" t="s">
        <v>135</v>
      </c>
      <c r="E39" s="14">
        <f>일위대가!F272</f>
        <v>0</v>
      </c>
      <c r="F39" s="14">
        <f>일위대가!H272</f>
        <v>0</v>
      </c>
      <c r="G39" s="14">
        <f>일위대가!J272</f>
        <v>0</v>
      </c>
      <c r="H39" s="14">
        <f t="shared" si="1"/>
        <v>0</v>
      </c>
      <c r="I39" s="8" t="s">
        <v>342</v>
      </c>
      <c r="J39" s="8" t="s">
        <v>1232</v>
      </c>
      <c r="K39" s="2" t="s">
        <v>52</v>
      </c>
      <c r="L39" s="2" t="s">
        <v>52</v>
      </c>
      <c r="M39" s="2" t="s">
        <v>1232</v>
      </c>
      <c r="N39" s="2" t="s">
        <v>52</v>
      </c>
    </row>
    <row r="40" spans="1:14" ht="30" customHeight="1">
      <c r="A40" s="8" t="s">
        <v>151</v>
      </c>
      <c r="B40" s="8" t="s">
        <v>148</v>
      </c>
      <c r="C40" s="8" t="s">
        <v>149</v>
      </c>
      <c r="D40" s="8" t="s">
        <v>135</v>
      </c>
      <c r="E40" s="14">
        <f>일위대가!F280</f>
        <v>0</v>
      </c>
      <c r="F40" s="14">
        <f>일위대가!H280</f>
        <v>0</v>
      </c>
      <c r="G40" s="14">
        <f>일위대가!J280</f>
        <v>0</v>
      </c>
      <c r="H40" s="14">
        <f t="shared" si="1"/>
        <v>0</v>
      </c>
      <c r="I40" s="8" t="s">
        <v>150</v>
      </c>
      <c r="J40" s="8" t="s">
        <v>1232</v>
      </c>
      <c r="K40" s="2" t="s">
        <v>52</v>
      </c>
      <c r="L40" s="2" t="s">
        <v>52</v>
      </c>
      <c r="M40" s="2" t="s">
        <v>1232</v>
      </c>
      <c r="N40" s="2" t="s">
        <v>52</v>
      </c>
    </row>
    <row r="41" spans="1:14" ht="30" customHeight="1">
      <c r="A41" s="8" t="s">
        <v>156</v>
      </c>
      <c r="B41" s="8" t="s">
        <v>153</v>
      </c>
      <c r="C41" s="8" t="s">
        <v>52</v>
      </c>
      <c r="D41" s="8" t="s">
        <v>154</v>
      </c>
      <c r="E41" s="14">
        <f>일위대가!F286</f>
        <v>0</v>
      </c>
      <c r="F41" s="14">
        <f>일위대가!H286</f>
        <v>0</v>
      </c>
      <c r="G41" s="14">
        <f>일위대가!J286</f>
        <v>0</v>
      </c>
      <c r="H41" s="14">
        <f t="shared" si="1"/>
        <v>0</v>
      </c>
      <c r="I41" s="8" t="s">
        <v>155</v>
      </c>
      <c r="J41" s="8" t="s">
        <v>1232</v>
      </c>
      <c r="K41" s="2" t="s">
        <v>52</v>
      </c>
      <c r="L41" s="2" t="s">
        <v>52</v>
      </c>
      <c r="M41" s="2" t="s">
        <v>1232</v>
      </c>
      <c r="N41" s="2" t="s">
        <v>52</v>
      </c>
    </row>
    <row r="42" spans="1:14" ht="30" customHeight="1">
      <c r="A42" s="8" t="s">
        <v>467</v>
      </c>
      <c r="B42" s="8" t="s">
        <v>464</v>
      </c>
      <c r="C42" s="8" t="s">
        <v>465</v>
      </c>
      <c r="D42" s="8" t="s">
        <v>69</v>
      </c>
      <c r="E42" s="14">
        <f>일위대가!F291</f>
        <v>0</v>
      </c>
      <c r="F42" s="14">
        <f>일위대가!H291</f>
        <v>0</v>
      </c>
      <c r="G42" s="14">
        <f>일위대가!J291</f>
        <v>0</v>
      </c>
      <c r="H42" s="14">
        <f t="shared" si="1"/>
        <v>0</v>
      </c>
      <c r="I42" s="8" t="s">
        <v>466</v>
      </c>
      <c r="J42" s="8" t="s">
        <v>1252</v>
      </c>
      <c r="K42" s="2" t="s">
        <v>52</v>
      </c>
      <c r="L42" s="2" t="s">
        <v>52</v>
      </c>
      <c r="M42" s="2" t="s">
        <v>1252</v>
      </c>
      <c r="N42" s="2" t="s">
        <v>52</v>
      </c>
    </row>
    <row r="43" spans="1:14" ht="30" customHeight="1">
      <c r="A43" s="8" t="s">
        <v>405</v>
      </c>
      <c r="B43" s="8" t="s">
        <v>402</v>
      </c>
      <c r="C43" s="8" t="s">
        <v>403</v>
      </c>
      <c r="D43" s="8" t="s">
        <v>237</v>
      </c>
      <c r="E43" s="14">
        <f>일위대가!F298</f>
        <v>0</v>
      </c>
      <c r="F43" s="14">
        <f>일위대가!H298</f>
        <v>0</v>
      </c>
      <c r="G43" s="14">
        <f>일위대가!J298</f>
        <v>0</v>
      </c>
      <c r="H43" s="14">
        <f t="shared" si="1"/>
        <v>0</v>
      </c>
      <c r="I43" s="8" t="s">
        <v>404</v>
      </c>
      <c r="J43" s="8" t="s">
        <v>1256</v>
      </c>
      <c r="K43" s="2" t="s">
        <v>52</v>
      </c>
      <c r="L43" s="2" t="s">
        <v>52</v>
      </c>
      <c r="M43" s="2" t="s">
        <v>1256</v>
      </c>
      <c r="N43" s="2" t="s">
        <v>52</v>
      </c>
    </row>
    <row r="44" spans="1:14" ht="30" customHeight="1">
      <c r="A44" s="8" t="s">
        <v>161</v>
      </c>
      <c r="B44" s="8" t="s">
        <v>158</v>
      </c>
      <c r="C44" s="8" t="s">
        <v>159</v>
      </c>
      <c r="D44" s="8" t="s">
        <v>61</v>
      </c>
      <c r="E44" s="14">
        <f>일위대가!F305</f>
        <v>0</v>
      </c>
      <c r="F44" s="14">
        <f>일위대가!H305</f>
        <v>0</v>
      </c>
      <c r="G44" s="14">
        <f>일위대가!J305</f>
        <v>0</v>
      </c>
      <c r="H44" s="14">
        <f t="shared" si="1"/>
        <v>0</v>
      </c>
      <c r="I44" s="8" t="s">
        <v>160</v>
      </c>
      <c r="J44" s="8" t="s">
        <v>1265</v>
      </c>
      <c r="K44" s="2" t="s">
        <v>52</v>
      </c>
      <c r="L44" s="2" t="s">
        <v>52</v>
      </c>
      <c r="M44" s="2" t="s">
        <v>1265</v>
      </c>
      <c r="N44" s="2" t="s">
        <v>52</v>
      </c>
    </row>
    <row r="45" spans="1:14" ht="30" customHeight="1">
      <c r="A45" s="8" t="s">
        <v>166</v>
      </c>
      <c r="B45" s="8" t="s">
        <v>163</v>
      </c>
      <c r="C45" s="8" t="s">
        <v>164</v>
      </c>
      <c r="D45" s="8" t="s">
        <v>61</v>
      </c>
      <c r="E45" s="14">
        <f>일위대가!F311</f>
        <v>0</v>
      </c>
      <c r="F45" s="14">
        <f>일위대가!H311</f>
        <v>0</v>
      </c>
      <c r="G45" s="14">
        <f>일위대가!J311</f>
        <v>0</v>
      </c>
      <c r="H45" s="14">
        <f t="shared" si="1"/>
        <v>0</v>
      </c>
      <c r="I45" s="8" t="s">
        <v>165</v>
      </c>
      <c r="J45" s="8" t="s">
        <v>1265</v>
      </c>
      <c r="K45" s="2" t="s">
        <v>52</v>
      </c>
      <c r="L45" s="2" t="s">
        <v>52</v>
      </c>
      <c r="M45" s="2" t="s">
        <v>1265</v>
      </c>
      <c r="N45" s="2" t="s">
        <v>52</v>
      </c>
    </row>
    <row r="46" spans="1:14" ht="30" customHeight="1">
      <c r="A46" s="8" t="s">
        <v>349</v>
      </c>
      <c r="B46" s="8" t="s">
        <v>168</v>
      </c>
      <c r="C46" s="8" t="s">
        <v>347</v>
      </c>
      <c r="D46" s="8" t="s">
        <v>61</v>
      </c>
      <c r="E46" s="14">
        <f>일위대가!F317</f>
        <v>0</v>
      </c>
      <c r="F46" s="14">
        <f>일위대가!H317</f>
        <v>0</v>
      </c>
      <c r="G46" s="14">
        <f>일위대가!J317</f>
        <v>0</v>
      </c>
      <c r="H46" s="14">
        <f t="shared" si="1"/>
        <v>0</v>
      </c>
      <c r="I46" s="8" t="s">
        <v>348</v>
      </c>
      <c r="J46" s="8" t="s">
        <v>1265</v>
      </c>
      <c r="K46" s="2" t="s">
        <v>52</v>
      </c>
      <c r="L46" s="2" t="s">
        <v>52</v>
      </c>
      <c r="M46" s="2" t="s">
        <v>1265</v>
      </c>
      <c r="N46" s="2" t="s">
        <v>52</v>
      </c>
    </row>
    <row r="47" spans="1:14" ht="30" customHeight="1">
      <c r="A47" s="8" t="s">
        <v>171</v>
      </c>
      <c r="B47" s="8" t="s">
        <v>168</v>
      </c>
      <c r="C47" s="8" t="s">
        <v>169</v>
      </c>
      <c r="D47" s="8" t="s">
        <v>61</v>
      </c>
      <c r="E47" s="14">
        <f>일위대가!F323</f>
        <v>0</v>
      </c>
      <c r="F47" s="14">
        <f>일위대가!H323</f>
        <v>0</v>
      </c>
      <c r="G47" s="14">
        <f>일위대가!J323</f>
        <v>0</v>
      </c>
      <c r="H47" s="14">
        <f t="shared" si="1"/>
        <v>0</v>
      </c>
      <c r="I47" s="8" t="s">
        <v>170</v>
      </c>
      <c r="J47" s="8" t="s">
        <v>1265</v>
      </c>
      <c r="K47" s="2" t="s">
        <v>52</v>
      </c>
      <c r="L47" s="2" t="s">
        <v>52</v>
      </c>
      <c r="M47" s="2" t="s">
        <v>1265</v>
      </c>
      <c r="N47" s="2" t="s">
        <v>52</v>
      </c>
    </row>
    <row r="48" spans="1:14" ht="30" customHeight="1">
      <c r="A48" s="8" t="s">
        <v>105</v>
      </c>
      <c r="B48" s="8" t="s">
        <v>102</v>
      </c>
      <c r="C48" s="8" t="s">
        <v>103</v>
      </c>
      <c r="D48" s="8" t="s">
        <v>69</v>
      </c>
      <c r="E48" s="14">
        <f>일위대가!F328</f>
        <v>0</v>
      </c>
      <c r="F48" s="14">
        <f>일위대가!H328</f>
        <v>0</v>
      </c>
      <c r="G48" s="14">
        <f>일위대가!J328</f>
        <v>0</v>
      </c>
      <c r="H48" s="14">
        <f t="shared" si="1"/>
        <v>0</v>
      </c>
      <c r="I48" s="8" t="s">
        <v>104</v>
      </c>
      <c r="J48" s="8" t="s">
        <v>1005</v>
      </c>
      <c r="K48" s="2" t="s">
        <v>52</v>
      </c>
      <c r="L48" s="2" t="s">
        <v>52</v>
      </c>
      <c r="M48" s="2" t="s">
        <v>1005</v>
      </c>
      <c r="N48" s="2" t="s">
        <v>52</v>
      </c>
    </row>
    <row r="49" spans="1:14" ht="30" customHeight="1">
      <c r="A49" s="8" t="s">
        <v>259</v>
      </c>
      <c r="B49" s="8" t="s">
        <v>256</v>
      </c>
      <c r="C49" s="8" t="s">
        <v>257</v>
      </c>
      <c r="D49" s="8" t="s">
        <v>135</v>
      </c>
      <c r="E49" s="14">
        <f>일위대가!F335</f>
        <v>0</v>
      </c>
      <c r="F49" s="14">
        <f>일위대가!H335</f>
        <v>0</v>
      </c>
      <c r="G49" s="14">
        <f>일위대가!J335</f>
        <v>0</v>
      </c>
      <c r="H49" s="14">
        <f t="shared" si="1"/>
        <v>0</v>
      </c>
      <c r="I49" s="8" t="s">
        <v>258</v>
      </c>
      <c r="J49" s="8" t="s">
        <v>1299</v>
      </c>
      <c r="K49" s="2" t="s">
        <v>52</v>
      </c>
      <c r="L49" s="2" t="s">
        <v>52</v>
      </c>
      <c r="M49" s="2" t="s">
        <v>1299</v>
      </c>
      <c r="N49" s="2" t="s">
        <v>52</v>
      </c>
    </row>
    <row r="50" spans="1:14" ht="30" customHeight="1">
      <c r="A50" s="8" t="s">
        <v>263</v>
      </c>
      <c r="B50" s="8" t="s">
        <v>256</v>
      </c>
      <c r="C50" s="8" t="s">
        <v>261</v>
      </c>
      <c r="D50" s="8" t="s">
        <v>135</v>
      </c>
      <c r="E50" s="14">
        <f>일위대가!F342</f>
        <v>0</v>
      </c>
      <c r="F50" s="14">
        <f>일위대가!H342</f>
        <v>0</v>
      </c>
      <c r="G50" s="14">
        <f>일위대가!J342</f>
        <v>0</v>
      </c>
      <c r="H50" s="14">
        <f t="shared" si="1"/>
        <v>0</v>
      </c>
      <c r="I50" s="8" t="s">
        <v>262</v>
      </c>
      <c r="J50" s="8" t="s">
        <v>1299</v>
      </c>
      <c r="K50" s="2" t="s">
        <v>52</v>
      </c>
      <c r="L50" s="2" t="s">
        <v>52</v>
      </c>
      <c r="M50" s="2" t="s">
        <v>1299</v>
      </c>
      <c r="N50" s="2" t="s">
        <v>52</v>
      </c>
    </row>
    <row r="51" spans="1:14" ht="30" customHeight="1">
      <c r="A51" s="8" t="s">
        <v>268</v>
      </c>
      <c r="B51" s="8" t="s">
        <v>265</v>
      </c>
      <c r="C51" s="8" t="s">
        <v>266</v>
      </c>
      <c r="D51" s="8" t="s">
        <v>69</v>
      </c>
      <c r="E51" s="14">
        <f>일위대가!F347</f>
        <v>0</v>
      </c>
      <c r="F51" s="14">
        <f>일위대가!H347</f>
        <v>0</v>
      </c>
      <c r="G51" s="14">
        <f>일위대가!J347</f>
        <v>0</v>
      </c>
      <c r="H51" s="14">
        <f t="shared" si="1"/>
        <v>0</v>
      </c>
      <c r="I51" s="8" t="s">
        <v>267</v>
      </c>
      <c r="J51" s="8" t="s">
        <v>1315</v>
      </c>
      <c r="K51" s="2" t="s">
        <v>52</v>
      </c>
      <c r="L51" s="2" t="s">
        <v>52</v>
      </c>
      <c r="M51" s="2" t="s">
        <v>1315</v>
      </c>
      <c r="N51" s="2" t="s">
        <v>52</v>
      </c>
    </row>
    <row r="52" spans="1:14" ht="30" customHeight="1">
      <c r="A52" s="8" t="s">
        <v>272</v>
      </c>
      <c r="B52" s="8" t="s">
        <v>265</v>
      </c>
      <c r="C52" s="8" t="s">
        <v>270</v>
      </c>
      <c r="D52" s="8" t="s">
        <v>69</v>
      </c>
      <c r="E52" s="14">
        <f>일위대가!F352</f>
        <v>0</v>
      </c>
      <c r="F52" s="14">
        <f>일위대가!H352</f>
        <v>0</v>
      </c>
      <c r="G52" s="14">
        <f>일위대가!J352</f>
        <v>0</v>
      </c>
      <c r="H52" s="14">
        <f t="shared" si="1"/>
        <v>0</v>
      </c>
      <c r="I52" s="8" t="s">
        <v>271</v>
      </c>
      <c r="J52" s="8" t="s">
        <v>1315</v>
      </c>
      <c r="K52" s="2" t="s">
        <v>52</v>
      </c>
      <c r="L52" s="2" t="s">
        <v>52</v>
      </c>
      <c r="M52" s="2" t="s">
        <v>1315</v>
      </c>
      <c r="N52" s="2" t="s">
        <v>52</v>
      </c>
    </row>
    <row r="53" spans="1:14" ht="30" customHeight="1">
      <c r="A53" s="8" t="s">
        <v>291</v>
      </c>
      <c r="B53" s="8" t="s">
        <v>288</v>
      </c>
      <c r="C53" s="8" t="s">
        <v>289</v>
      </c>
      <c r="D53" s="8" t="s">
        <v>61</v>
      </c>
      <c r="E53" s="14">
        <f>일위대가!F359</f>
        <v>0</v>
      </c>
      <c r="F53" s="14">
        <f>일위대가!H359</f>
        <v>0</v>
      </c>
      <c r="G53" s="14">
        <f>일위대가!J359</f>
        <v>0</v>
      </c>
      <c r="H53" s="14">
        <f t="shared" si="1"/>
        <v>0</v>
      </c>
      <c r="I53" s="8" t="s">
        <v>290</v>
      </c>
      <c r="J53" s="8" t="s">
        <v>1322</v>
      </c>
      <c r="K53" s="2" t="s">
        <v>52</v>
      </c>
      <c r="L53" s="2" t="s">
        <v>52</v>
      </c>
      <c r="M53" s="2" t="s">
        <v>1322</v>
      </c>
      <c r="N53" s="2" t="s">
        <v>52</v>
      </c>
    </row>
    <row r="54" spans="1:14" ht="30" customHeight="1">
      <c r="A54" s="8" t="s">
        <v>296</v>
      </c>
      <c r="B54" s="8" t="s">
        <v>293</v>
      </c>
      <c r="C54" s="8" t="s">
        <v>294</v>
      </c>
      <c r="D54" s="8" t="s">
        <v>61</v>
      </c>
      <c r="E54" s="14">
        <f>일위대가!F366</f>
        <v>0</v>
      </c>
      <c r="F54" s="14">
        <f>일위대가!H366</f>
        <v>0</v>
      </c>
      <c r="G54" s="14">
        <f>일위대가!J366</f>
        <v>0</v>
      </c>
      <c r="H54" s="14">
        <f t="shared" si="1"/>
        <v>0</v>
      </c>
      <c r="I54" s="8" t="s">
        <v>295</v>
      </c>
      <c r="J54" s="8" t="s">
        <v>1322</v>
      </c>
      <c r="K54" s="2" t="s">
        <v>52</v>
      </c>
      <c r="L54" s="2" t="s">
        <v>52</v>
      </c>
      <c r="M54" s="2" t="s">
        <v>1322</v>
      </c>
      <c r="N54" s="2" t="s">
        <v>52</v>
      </c>
    </row>
    <row r="55" spans="1:14" ht="30" customHeight="1">
      <c r="A55" s="8" t="s">
        <v>300</v>
      </c>
      <c r="B55" s="8" t="s">
        <v>293</v>
      </c>
      <c r="C55" s="8" t="s">
        <v>298</v>
      </c>
      <c r="D55" s="8" t="s">
        <v>61</v>
      </c>
      <c r="E55" s="14">
        <f>일위대가!F373</f>
        <v>0</v>
      </c>
      <c r="F55" s="14">
        <f>일위대가!H373</f>
        <v>0</v>
      </c>
      <c r="G55" s="14">
        <f>일위대가!J373</f>
        <v>0</v>
      </c>
      <c r="H55" s="14">
        <f t="shared" si="1"/>
        <v>0</v>
      </c>
      <c r="I55" s="8" t="s">
        <v>299</v>
      </c>
      <c r="J55" s="8" t="s">
        <v>1322</v>
      </c>
      <c r="K55" s="2" t="s">
        <v>52</v>
      </c>
      <c r="L55" s="2" t="s">
        <v>52</v>
      </c>
      <c r="M55" s="2" t="s">
        <v>1322</v>
      </c>
      <c r="N55" s="2" t="s">
        <v>52</v>
      </c>
    </row>
    <row r="56" spans="1:14" ht="30" customHeight="1">
      <c r="A56" s="8" t="s">
        <v>304</v>
      </c>
      <c r="B56" s="8" t="s">
        <v>293</v>
      </c>
      <c r="C56" s="8" t="s">
        <v>302</v>
      </c>
      <c r="D56" s="8" t="s">
        <v>61</v>
      </c>
      <c r="E56" s="14">
        <f>일위대가!F380</f>
        <v>0</v>
      </c>
      <c r="F56" s="14">
        <f>일위대가!H380</f>
        <v>0</v>
      </c>
      <c r="G56" s="14">
        <f>일위대가!J380</f>
        <v>0</v>
      </c>
      <c r="H56" s="14">
        <f t="shared" si="1"/>
        <v>0</v>
      </c>
      <c r="I56" s="8" t="s">
        <v>303</v>
      </c>
      <c r="J56" s="8" t="s">
        <v>1322</v>
      </c>
      <c r="K56" s="2" t="s">
        <v>52</v>
      </c>
      <c r="L56" s="2" t="s">
        <v>52</v>
      </c>
      <c r="M56" s="2" t="s">
        <v>1322</v>
      </c>
      <c r="N56" s="2" t="s">
        <v>52</v>
      </c>
    </row>
    <row r="57" spans="1:14" ht="30" customHeight="1">
      <c r="A57" s="8" t="s">
        <v>309</v>
      </c>
      <c r="B57" s="8" t="s">
        <v>306</v>
      </c>
      <c r="C57" s="8" t="s">
        <v>307</v>
      </c>
      <c r="D57" s="8" t="s">
        <v>61</v>
      </c>
      <c r="E57" s="14">
        <f>일위대가!F386</f>
        <v>0</v>
      </c>
      <c r="F57" s="14">
        <f>일위대가!H386</f>
        <v>0</v>
      </c>
      <c r="G57" s="14">
        <f>일위대가!J386</f>
        <v>0</v>
      </c>
      <c r="H57" s="14">
        <f t="shared" si="1"/>
        <v>0</v>
      </c>
      <c r="I57" s="8" t="s">
        <v>308</v>
      </c>
      <c r="J57" s="8" t="s">
        <v>1351</v>
      </c>
      <c r="K57" s="2" t="s">
        <v>52</v>
      </c>
      <c r="L57" s="2" t="s">
        <v>52</v>
      </c>
      <c r="M57" s="2" t="s">
        <v>1351</v>
      </c>
      <c r="N57" s="2" t="s">
        <v>52</v>
      </c>
    </row>
    <row r="58" spans="1:14" ht="30" customHeight="1">
      <c r="A58" s="8" t="s">
        <v>281</v>
      </c>
      <c r="B58" s="8" t="s">
        <v>277</v>
      </c>
      <c r="C58" s="8" t="s">
        <v>278</v>
      </c>
      <c r="D58" s="8" t="s">
        <v>279</v>
      </c>
      <c r="E58" s="14">
        <f>일위대가!F393</f>
        <v>0</v>
      </c>
      <c r="F58" s="14">
        <f>일위대가!H393</f>
        <v>0</v>
      </c>
      <c r="G58" s="14">
        <f>일위대가!J393</f>
        <v>0</v>
      </c>
      <c r="H58" s="14">
        <f t="shared" si="1"/>
        <v>0</v>
      </c>
      <c r="I58" s="8" t="s">
        <v>280</v>
      </c>
      <c r="J58" s="8" t="s">
        <v>1358</v>
      </c>
      <c r="K58" s="2" t="s">
        <v>52</v>
      </c>
      <c r="L58" s="2" t="s">
        <v>52</v>
      </c>
      <c r="M58" s="2" t="s">
        <v>1358</v>
      </c>
      <c r="N58" s="2" t="s">
        <v>52</v>
      </c>
    </row>
    <row r="59" spans="1:14" ht="30" customHeight="1">
      <c r="A59" s="8" t="s">
        <v>286</v>
      </c>
      <c r="B59" s="8" t="s">
        <v>283</v>
      </c>
      <c r="C59" s="8" t="s">
        <v>284</v>
      </c>
      <c r="D59" s="8" t="s">
        <v>279</v>
      </c>
      <c r="E59" s="14">
        <f>일위대가!F400</f>
        <v>0</v>
      </c>
      <c r="F59" s="14">
        <f>일위대가!H400</f>
        <v>0</v>
      </c>
      <c r="G59" s="14">
        <f>일위대가!J400</f>
        <v>0</v>
      </c>
      <c r="H59" s="14">
        <f t="shared" si="1"/>
        <v>0</v>
      </c>
      <c r="I59" s="8" t="s">
        <v>285</v>
      </c>
      <c r="J59" s="8" t="s">
        <v>1358</v>
      </c>
      <c r="K59" s="2" t="s">
        <v>52</v>
      </c>
      <c r="L59" s="2" t="s">
        <v>52</v>
      </c>
      <c r="M59" s="2" t="s">
        <v>1358</v>
      </c>
      <c r="N59" s="2" t="s">
        <v>52</v>
      </c>
    </row>
    <row r="60" spans="1:14" ht="30" customHeight="1">
      <c r="A60" s="8" t="s">
        <v>314</v>
      </c>
      <c r="B60" s="8" t="s">
        <v>311</v>
      </c>
      <c r="C60" s="8" t="s">
        <v>312</v>
      </c>
      <c r="D60" s="8" t="s">
        <v>61</v>
      </c>
      <c r="E60" s="14">
        <f>일위대가!F406</f>
        <v>0</v>
      </c>
      <c r="F60" s="14">
        <f>일위대가!H406</f>
        <v>0</v>
      </c>
      <c r="G60" s="14">
        <f>일위대가!J406</f>
        <v>0</v>
      </c>
      <c r="H60" s="14">
        <f t="shared" si="1"/>
        <v>0</v>
      </c>
      <c r="I60" s="8" t="s">
        <v>313</v>
      </c>
      <c r="J60" s="8" t="s">
        <v>1315</v>
      </c>
      <c r="K60" s="2" t="s">
        <v>52</v>
      </c>
      <c r="L60" s="2" t="s">
        <v>52</v>
      </c>
      <c r="M60" s="2" t="s">
        <v>1315</v>
      </c>
      <c r="N60" s="2" t="s">
        <v>52</v>
      </c>
    </row>
    <row r="61" spans="1:14" ht="30" customHeight="1">
      <c r="A61" s="8" t="s">
        <v>413</v>
      </c>
      <c r="B61" s="8" t="s">
        <v>410</v>
      </c>
      <c r="C61" s="8" t="s">
        <v>411</v>
      </c>
      <c r="D61" s="8" t="s">
        <v>61</v>
      </c>
      <c r="E61" s="14">
        <f>일위대가!F412</f>
        <v>0</v>
      </c>
      <c r="F61" s="14">
        <f>일위대가!H412</f>
        <v>0</v>
      </c>
      <c r="G61" s="14">
        <f>일위대가!J412</f>
        <v>0</v>
      </c>
      <c r="H61" s="14">
        <f t="shared" si="1"/>
        <v>0</v>
      </c>
      <c r="I61" s="8" t="s">
        <v>412</v>
      </c>
      <c r="J61" s="8" t="s">
        <v>1379</v>
      </c>
      <c r="K61" s="2" t="s">
        <v>52</v>
      </c>
      <c r="L61" s="2" t="s">
        <v>52</v>
      </c>
      <c r="M61" s="2" t="s">
        <v>1379</v>
      </c>
      <c r="N61" s="2" t="s">
        <v>52</v>
      </c>
    </row>
    <row r="62" spans="1:14" ht="30" customHeight="1">
      <c r="A62" s="8" t="s">
        <v>423</v>
      </c>
      <c r="B62" s="8" t="s">
        <v>420</v>
      </c>
      <c r="C62" s="8" t="s">
        <v>421</v>
      </c>
      <c r="D62" s="8" t="s">
        <v>61</v>
      </c>
      <c r="E62" s="14">
        <f>일위대가!F418</f>
        <v>0</v>
      </c>
      <c r="F62" s="14">
        <f>일위대가!H418</f>
        <v>0</v>
      </c>
      <c r="G62" s="14">
        <f>일위대가!J418</f>
        <v>0</v>
      </c>
      <c r="H62" s="14">
        <f t="shared" si="1"/>
        <v>0</v>
      </c>
      <c r="I62" s="8" t="s">
        <v>422</v>
      </c>
      <c r="J62" s="8" t="s">
        <v>1379</v>
      </c>
      <c r="K62" s="2" t="s">
        <v>52</v>
      </c>
      <c r="L62" s="2" t="s">
        <v>52</v>
      </c>
      <c r="M62" s="2" t="s">
        <v>1379</v>
      </c>
      <c r="N62" s="2" t="s">
        <v>52</v>
      </c>
    </row>
    <row r="63" spans="1:14" ht="30" customHeight="1">
      <c r="A63" s="8" t="s">
        <v>71</v>
      </c>
      <c r="B63" s="8" t="s">
        <v>67</v>
      </c>
      <c r="C63" s="8" t="s">
        <v>68</v>
      </c>
      <c r="D63" s="8" t="s">
        <v>69</v>
      </c>
      <c r="E63" s="14">
        <f>일위대가!F424</f>
        <v>0</v>
      </c>
      <c r="F63" s="14">
        <f>일위대가!H424</f>
        <v>0</v>
      </c>
      <c r="G63" s="14">
        <f>일위대가!J424</f>
        <v>0</v>
      </c>
      <c r="H63" s="14">
        <f t="shared" si="1"/>
        <v>0</v>
      </c>
      <c r="I63" s="8" t="s">
        <v>70</v>
      </c>
      <c r="J63" s="8" t="s">
        <v>1394</v>
      </c>
      <c r="K63" s="2" t="s">
        <v>52</v>
      </c>
      <c r="L63" s="2" t="s">
        <v>52</v>
      </c>
      <c r="M63" s="2" t="s">
        <v>1394</v>
      </c>
      <c r="N63" s="2" t="s">
        <v>52</v>
      </c>
    </row>
    <row r="64" spans="1:14" ht="30" customHeight="1">
      <c r="A64" s="8" t="s">
        <v>146</v>
      </c>
      <c r="B64" s="8" t="s">
        <v>143</v>
      </c>
      <c r="C64" s="8" t="s">
        <v>144</v>
      </c>
      <c r="D64" s="8" t="s">
        <v>69</v>
      </c>
      <c r="E64" s="14">
        <f>일위대가!F430</f>
        <v>0</v>
      </c>
      <c r="F64" s="14">
        <f>일위대가!H430</f>
        <v>0</v>
      </c>
      <c r="G64" s="14">
        <f>일위대가!J430</f>
        <v>0</v>
      </c>
      <c r="H64" s="14">
        <f t="shared" si="1"/>
        <v>0</v>
      </c>
      <c r="I64" s="8" t="s">
        <v>145</v>
      </c>
      <c r="J64" s="8" t="s">
        <v>1394</v>
      </c>
      <c r="K64" s="2" t="s">
        <v>52</v>
      </c>
      <c r="L64" s="2" t="s">
        <v>52</v>
      </c>
      <c r="M64" s="2" t="s">
        <v>1394</v>
      </c>
      <c r="N64" s="2" t="s">
        <v>52</v>
      </c>
    </row>
    <row r="65" spans="1:14" ht="30" customHeight="1">
      <c r="A65" s="8" t="s">
        <v>63</v>
      </c>
      <c r="B65" s="8" t="s">
        <v>59</v>
      </c>
      <c r="C65" s="8" t="s">
        <v>60</v>
      </c>
      <c r="D65" s="8" t="s">
        <v>61</v>
      </c>
      <c r="E65" s="14">
        <f>일위대가!F436</f>
        <v>0</v>
      </c>
      <c r="F65" s="14">
        <f>일위대가!H436</f>
        <v>0</v>
      </c>
      <c r="G65" s="14">
        <f>일위대가!J436</f>
        <v>0</v>
      </c>
      <c r="H65" s="14">
        <f t="shared" si="1"/>
        <v>0</v>
      </c>
      <c r="I65" s="8" t="s">
        <v>62</v>
      </c>
      <c r="J65" s="8" t="s">
        <v>1403</v>
      </c>
      <c r="K65" s="2" t="s">
        <v>52</v>
      </c>
      <c r="L65" s="2" t="s">
        <v>52</v>
      </c>
      <c r="M65" s="2" t="s">
        <v>1403</v>
      </c>
      <c r="N65" s="2" t="s">
        <v>52</v>
      </c>
    </row>
  </sheetData>
  <mergeCells count="2">
    <mergeCell ref="A1:J1"/>
    <mergeCell ref="A2:J2"/>
  </mergeCells>
  <phoneticPr fontId="1" type="noConversion"/>
  <pageMargins left="0.78740157480314954" right="0" top="0.39370078740157477" bottom="0.39370078740157477" header="0" footer="0"/>
  <pageSetup paperSize="9" scale="8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BD436"/>
  <sheetViews>
    <sheetView topLeftCell="A163" zoomScaleNormal="100" workbookViewId="0">
      <selection activeCell="E24" sqref="E24"/>
    </sheetView>
  </sheetViews>
  <sheetFormatPr defaultRowHeight="16.5"/>
  <cols>
    <col min="1" max="2" width="30.625" customWidth="1"/>
    <col min="3" max="3" width="4.625" customWidth="1"/>
    <col min="4" max="4" width="8.625" customWidth="1"/>
    <col min="5" max="12" width="13.625" customWidth="1"/>
    <col min="13" max="13" width="12.625" customWidth="1"/>
    <col min="14" max="47" width="2.625" hidden="1" customWidth="1"/>
    <col min="48" max="48" width="1.625" hidden="1" customWidth="1"/>
    <col min="49" max="49" width="24.625" hidden="1" customWidth="1"/>
    <col min="50" max="51" width="2.625" hidden="1" customWidth="1"/>
  </cols>
  <sheetData>
    <row r="1" spans="1:51" ht="30" customHeight="1">
      <c r="A1" s="61" t="s">
        <v>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51" ht="30" customHeight="1">
      <c r="A2" s="62" t="s">
        <v>2</v>
      </c>
      <c r="B2" s="62" t="s">
        <v>3</v>
      </c>
      <c r="C2" s="62" t="s">
        <v>4</v>
      </c>
      <c r="D2" s="62" t="s">
        <v>5</v>
      </c>
      <c r="E2" s="62" t="s">
        <v>6</v>
      </c>
      <c r="F2" s="62"/>
      <c r="G2" s="62" t="s">
        <v>9</v>
      </c>
      <c r="H2" s="62"/>
      <c r="I2" s="62" t="s">
        <v>10</v>
      </c>
      <c r="J2" s="62"/>
      <c r="K2" s="62" t="s">
        <v>11</v>
      </c>
      <c r="L2" s="62"/>
      <c r="M2" s="62" t="s">
        <v>12</v>
      </c>
      <c r="N2" s="64" t="s">
        <v>866</v>
      </c>
      <c r="O2" s="64" t="s">
        <v>20</v>
      </c>
      <c r="P2" s="64" t="s">
        <v>22</v>
      </c>
      <c r="Q2" s="64" t="s">
        <v>23</v>
      </c>
      <c r="R2" s="64" t="s">
        <v>24</v>
      </c>
      <c r="S2" s="64" t="s">
        <v>25</v>
      </c>
      <c r="T2" s="64" t="s">
        <v>26</v>
      </c>
      <c r="U2" s="64" t="s">
        <v>27</v>
      </c>
      <c r="V2" s="64" t="s">
        <v>28</v>
      </c>
      <c r="W2" s="64" t="s">
        <v>29</v>
      </c>
      <c r="X2" s="64" t="s">
        <v>30</v>
      </c>
      <c r="Y2" s="64" t="s">
        <v>31</v>
      </c>
      <c r="Z2" s="64" t="s">
        <v>32</v>
      </c>
      <c r="AA2" s="64" t="s">
        <v>33</v>
      </c>
      <c r="AB2" s="64" t="s">
        <v>34</v>
      </c>
      <c r="AC2" s="64" t="s">
        <v>35</v>
      </c>
      <c r="AD2" s="64" t="s">
        <v>36</v>
      </c>
      <c r="AE2" s="64" t="s">
        <v>37</v>
      </c>
      <c r="AF2" s="64" t="s">
        <v>38</v>
      </c>
      <c r="AG2" s="64" t="s">
        <v>39</v>
      </c>
      <c r="AH2" s="64" t="s">
        <v>40</v>
      </c>
      <c r="AI2" s="64" t="s">
        <v>41</v>
      </c>
      <c r="AJ2" s="64" t="s">
        <v>42</v>
      </c>
      <c r="AK2" s="64" t="s">
        <v>43</v>
      </c>
      <c r="AL2" s="64" t="s">
        <v>44</v>
      </c>
      <c r="AM2" s="64" t="s">
        <v>45</v>
      </c>
      <c r="AN2" s="64" t="s">
        <v>46</v>
      </c>
      <c r="AO2" s="64" t="s">
        <v>47</v>
      </c>
      <c r="AP2" s="64" t="s">
        <v>867</v>
      </c>
      <c r="AQ2" s="64" t="s">
        <v>868</v>
      </c>
      <c r="AR2" s="64" t="s">
        <v>869</v>
      </c>
      <c r="AS2" s="64" t="s">
        <v>870</v>
      </c>
      <c r="AT2" s="64" t="s">
        <v>871</v>
      </c>
      <c r="AU2" s="64" t="s">
        <v>872</v>
      </c>
      <c r="AV2" s="64" t="s">
        <v>48</v>
      </c>
      <c r="AW2" s="64" t="s">
        <v>873</v>
      </c>
      <c r="AX2" s="1" t="s">
        <v>865</v>
      </c>
      <c r="AY2" s="1" t="s">
        <v>21</v>
      </c>
    </row>
    <row r="3" spans="1:51" ht="30" customHeight="1">
      <c r="A3" s="62"/>
      <c r="B3" s="62"/>
      <c r="C3" s="62"/>
      <c r="D3" s="62"/>
      <c r="E3" s="4" t="s">
        <v>7</v>
      </c>
      <c r="F3" s="4" t="s">
        <v>8</v>
      </c>
      <c r="G3" s="4" t="s">
        <v>7</v>
      </c>
      <c r="H3" s="4" t="s">
        <v>8</v>
      </c>
      <c r="I3" s="4" t="s">
        <v>7</v>
      </c>
      <c r="J3" s="4" t="s">
        <v>8</v>
      </c>
      <c r="K3" s="4" t="s">
        <v>7</v>
      </c>
      <c r="L3" s="4" t="s">
        <v>8</v>
      </c>
      <c r="M3" s="62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</row>
    <row r="4" spans="1:51" ht="30" customHeight="1">
      <c r="A4" s="65" t="s">
        <v>874</v>
      </c>
      <c r="B4" s="65"/>
      <c r="C4" s="65"/>
      <c r="D4" s="65"/>
      <c r="E4" s="66"/>
      <c r="F4" s="67"/>
      <c r="G4" s="66"/>
      <c r="H4" s="67"/>
      <c r="I4" s="66"/>
      <c r="J4" s="67"/>
      <c r="K4" s="66"/>
      <c r="L4" s="67"/>
      <c r="M4" s="65"/>
      <c r="N4" s="1" t="s">
        <v>875</v>
      </c>
    </row>
    <row r="5" spans="1:51" ht="30" customHeight="1">
      <c r="A5" s="8" t="s">
        <v>882</v>
      </c>
      <c r="B5" s="8" t="s">
        <v>877</v>
      </c>
      <c r="C5" s="8" t="s">
        <v>279</v>
      </c>
      <c r="D5" s="9">
        <v>0.20380000000000001</v>
      </c>
      <c r="E5" s="13">
        <f>단가대비표!O5</f>
        <v>0</v>
      </c>
      <c r="F5" s="14">
        <f>TRUNC(E5*D5,1)</f>
        <v>0</v>
      </c>
      <c r="G5" s="13">
        <f>단가대비표!P5</f>
        <v>0</v>
      </c>
      <c r="H5" s="14">
        <f>TRUNC(G5*D5,1)</f>
        <v>0</v>
      </c>
      <c r="I5" s="13">
        <f>단가대비표!V5</f>
        <v>0</v>
      </c>
      <c r="J5" s="14">
        <f>TRUNC(I5*D5,1)</f>
        <v>0</v>
      </c>
      <c r="K5" s="13">
        <f t="shared" ref="K5:L8" si="0">TRUNC(E5+G5+I5,1)</f>
        <v>0</v>
      </c>
      <c r="L5" s="14">
        <f t="shared" si="0"/>
        <v>0</v>
      </c>
      <c r="M5" s="8" t="s">
        <v>883</v>
      </c>
      <c r="N5" s="2" t="s">
        <v>875</v>
      </c>
      <c r="O5" s="2" t="s">
        <v>884</v>
      </c>
      <c r="P5" s="2" t="s">
        <v>65</v>
      </c>
      <c r="Q5" s="2" t="s">
        <v>65</v>
      </c>
      <c r="R5" s="2" t="s">
        <v>64</v>
      </c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2" t="s">
        <v>52</v>
      </c>
      <c r="AW5" s="2" t="s">
        <v>885</v>
      </c>
      <c r="AX5" s="2" t="s">
        <v>52</v>
      </c>
      <c r="AY5" s="2" t="s">
        <v>52</v>
      </c>
    </row>
    <row r="6" spans="1:51" ht="30" customHeight="1">
      <c r="A6" s="8" t="s">
        <v>886</v>
      </c>
      <c r="B6" s="8" t="s">
        <v>887</v>
      </c>
      <c r="C6" s="8" t="s">
        <v>888</v>
      </c>
      <c r="D6" s="9">
        <v>11.6</v>
      </c>
      <c r="E6" s="13">
        <f>단가대비표!O8</f>
        <v>0</v>
      </c>
      <c r="F6" s="14">
        <f>TRUNC(E6*D6,1)</f>
        <v>0</v>
      </c>
      <c r="G6" s="13">
        <f>단가대비표!P8</f>
        <v>0</v>
      </c>
      <c r="H6" s="14">
        <f>TRUNC(G6*D6,1)</f>
        <v>0</v>
      </c>
      <c r="I6" s="13">
        <f>단가대비표!V8</f>
        <v>0</v>
      </c>
      <c r="J6" s="14">
        <f>TRUNC(I6*D6,1)</f>
        <v>0</v>
      </c>
      <c r="K6" s="13">
        <f t="shared" si="0"/>
        <v>0</v>
      </c>
      <c r="L6" s="14">
        <f t="shared" si="0"/>
        <v>0</v>
      </c>
      <c r="M6" s="8" t="s">
        <v>52</v>
      </c>
      <c r="N6" s="2" t="s">
        <v>875</v>
      </c>
      <c r="O6" s="2" t="s">
        <v>889</v>
      </c>
      <c r="P6" s="2" t="s">
        <v>65</v>
      </c>
      <c r="Q6" s="2" t="s">
        <v>65</v>
      </c>
      <c r="R6" s="2" t="s">
        <v>64</v>
      </c>
      <c r="S6" s="3"/>
      <c r="T6" s="3"/>
      <c r="U6" s="3"/>
      <c r="V6" s="3">
        <v>1</v>
      </c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2" t="s">
        <v>52</v>
      </c>
      <c r="AW6" s="2" t="s">
        <v>890</v>
      </c>
      <c r="AX6" s="2" t="s">
        <v>52</v>
      </c>
      <c r="AY6" s="2" t="s">
        <v>52</v>
      </c>
    </row>
    <row r="7" spans="1:51" ht="30" customHeight="1">
      <c r="A7" s="8" t="s">
        <v>891</v>
      </c>
      <c r="B7" s="8" t="s">
        <v>892</v>
      </c>
      <c r="C7" s="8" t="s">
        <v>377</v>
      </c>
      <c r="D7" s="9">
        <v>1</v>
      </c>
      <c r="E7" s="13">
        <f>TRUNC(SUMIF(V5:V8, RIGHTB(O7, 1), F5:F8)*U7, 2)</f>
        <v>0</v>
      </c>
      <c r="F7" s="14">
        <f>TRUNC(E7*D7,1)</f>
        <v>0</v>
      </c>
      <c r="G7" s="13">
        <v>0</v>
      </c>
      <c r="H7" s="14">
        <f>TRUNC(G7*D7,1)</f>
        <v>0</v>
      </c>
      <c r="I7" s="13">
        <v>0</v>
      </c>
      <c r="J7" s="14">
        <f>TRUNC(I7*D7,1)</f>
        <v>0</v>
      </c>
      <c r="K7" s="13">
        <f t="shared" si="0"/>
        <v>0</v>
      </c>
      <c r="L7" s="14">
        <f t="shared" si="0"/>
        <v>0</v>
      </c>
      <c r="M7" s="8" t="s">
        <v>52</v>
      </c>
      <c r="N7" s="2" t="s">
        <v>875</v>
      </c>
      <c r="O7" s="2" t="s">
        <v>689</v>
      </c>
      <c r="P7" s="2" t="s">
        <v>65</v>
      </c>
      <c r="Q7" s="2" t="s">
        <v>65</v>
      </c>
      <c r="R7" s="2" t="s">
        <v>65</v>
      </c>
      <c r="S7" s="3">
        <v>0</v>
      </c>
      <c r="T7" s="3">
        <v>0</v>
      </c>
      <c r="U7" s="3">
        <v>0.22</v>
      </c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2" t="s">
        <v>52</v>
      </c>
      <c r="AW7" s="2" t="s">
        <v>893</v>
      </c>
      <c r="AX7" s="2" t="s">
        <v>52</v>
      </c>
      <c r="AY7" s="2" t="s">
        <v>52</v>
      </c>
    </row>
    <row r="8" spans="1:51" ht="30" customHeight="1">
      <c r="A8" s="8" t="s">
        <v>894</v>
      </c>
      <c r="B8" s="8" t="s">
        <v>665</v>
      </c>
      <c r="C8" s="8" t="s">
        <v>661</v>
      </c>
      <c r="D8" s="9">
        <v>1</v>
      </c>
      <c r="E8" s="13">
        <f>TRUNC(단가대비표!O182*1/8*16/12*25/20, 1)</f>
        <v>0</v>
      </c>
      <c r="F8" s="14">
        <f>TRUNC(E8*D8,1)</f>
        <v>0</v>
      </c>
      <c r="G8" s="13">
        <f>TRUNC(단가대비표!P182*1/8*16/12*25/20, 1)</f>
        <v>0</v>
      </c>
      <c r="H8" s="14">
        <f>TRUNC(G8*D8,1)</f>
        <v>0</v>
      </c>
      <c r="I8" s="13">
        <f>TRUNC(단가대비표!V182*1/8*16/12*25/20, 1)</f>
        <v>0</v>
      </c>
      <c r="J8" s="14">
        <f>TRUNC(I8*D8,1)</f>
        <v>0</v>
      </c>
      <c r="K8" s="13">
        <f t="shared" si="0"/>
        <v>0</v>
      </c>
      <c r="L8" s="14">
        <f t="shared" si="0"/>
        <v>0</v>
      </c>
      <c r="M8" s="8" t="s">
        <v>52</v>
      </c>
      <c r="N8" s="2" t="s">
        <v>875</v>
      </c>
      <c r="O8" s="2" t="s">
        <v>895</v>
      </c>
      <c r="P8" s="2" t="s">
        <v>65</v>
      </c>
      <c r="Q8" s="2" t="s">
        <v>65</v>
      </c>
      <c r="R8" s="2" t="s">
        <v>64</v>
      </c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2" t="s">
        <v>52</v>
      </c>
      <c r="AW8" s="2" t="s">
        <v>896</v>
      </c>
      <c r="AX8" s="2" t="s">
        <v>64</v>
      </c>
      <c r="AY8" s="2" t="s">
        <v>52</v>
      </c>
    </row>
    <row r="9" spans="1:51" ht="30" customHeight="1">
      <c r="A9" s="8" t="s">
        <v>897</v>
      </c>
      <c r="B9" s="8" t="s">
        <v>52</v>
      </c>
      <c r="C9" s="8" t="s">
        <v>52</v>
      </c>
      <c r="D9" s="9"/>
      <c r="E9" s="13"/>
      <c r="F9" s="14">
        <f>TRUNC(SUMIF(N5:N8, N4, F5:F8),0)</f>
        <v>0</v>
      </c>
      <c r="G9" s="13"/>
      <c r="H9" s="14">
        <f>TRUNC(SUMIF(N5:N8, N4, H5:H8),0)</f>
        <v>0</v>
      </c>
      <c r="I9" s="13"/>
      <c r="J9" s="14">
        <f>TRUNC(SUMIF(N5:N8, N4, J5:J8),0)</f>
        <v>0</v>
      </c>
      <c r="K9" s="13"/>
      <c r="L9" s="14">
        <f>F9+H9+J9</f>
        <v>0</v>
      </c>
      <c r="M9" s="8" t="s">
        <v>52</v>
      </c>
      <c r="N9" s="2" t="s">
        <v>248</v>
      </c>
      <c r="O9" s="2" t="s">
        <v>248</v>
      </c>
      <c r="P9" s="2" t="s">
        <v>52</v>
      </c>
      <c r="Q9" s="2" t="s">
        <v>52</v>
      </c>
      <c r="R9" s="2" t="s">
        <v>52</v>
      </c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2" t="s">
        <v>52</v>
      </c>
      <c r="AW9" s="2" t="s">
        <v>52</v>
      </c>
      <c r="AX9" s="2" t="s">
        <v>52</v>
      </c>
      <c r="AY9" s="2" t="s">
        <v>52</v>
      </c>
    </row>
    <row r="10" spans="1:51" ht="30" customHeight="1">
      <c r="A10" s="9"/>
      <c r="B10" s="9"/>
      <c r="C10" s="9"/>
      <c r="D10" s="9"/>
      <c r="E10" s="13"/>
      <c r="F10" s="14"/>
      <c r="G10" s="13"/>
      <c r="H10" s="14"/>
      <c r="I10" s="13"/>
      <c r="J10" s="14"/>
      <c r="K10" s="13"/>
      <c r="L10" s="14"/>
      <c r="M10" s="9"/>
    </row>
    <row r="11" spans="1:51" ht="30" customHeight="1">
      <c r="A11" s="65" t="s">
        <v>898</v>
      </c>
      <c r="B11" s="65"/>
      <c r="C11" s="65"/>
      <c r="D11" s="65"/>
      <c r="E11" s="66"/>
      <c r="F11" s="67"/>
      <c r="G11" s="66"/>
      <c r="H11" s="67"/>
      <c r="I11" s="66"/>
      <c r="J11" s="67"/>
      <c r="K11" s="66"/>
      <c r="L11" s="67"/>
      <c r="M11" s="65"/>
      <c r="N11" s="1" t="s">
        <v>899</v>
      </c>
    </row>
    <row r="12" spans="1:51" ht="30" customHeight="1">
      <c r="A12" s="8" t="s">
        <v>904</v>
      </c>
      <c r="B12" s="8" t="s">
        <v>901</v>
      </c>
      <c r="C12" s="8" t="s">
        <v>279</v>
      </c>
      <c r="D12" s="9">
        <v>0.36399999999999999</v>
      </c>
      <c r="E12" s="13">
        <f>단가대비표!O6</f>
        <v>0</v>
      </c>
      <c r="F12" s="14">
        <f>TRUNC(E12*D12,1)</f>
        <v>0</v>
      </c>
      <c r="G12" s="13">
        <f>단가대비표!P6</f>
        <v>0</v>
      </c>
      <c r="H12" s="14">
        <f>TRUNC(G12*D12,1)</f>
        <v>0</v>
      </c>
      <c r="I12" s="13">
        <f>단가대비표!V6</f>
        <v>0</v>
      </c>
      <c r="J12" s="14">
        <f>TRUNC(I12*D12,1)</f>
        <v>0</v>
      </c>
      <c r="K12" s="13">
        <f t="shared" ref="K12:L15" si="1">TRUNC(E12+G12+I12,1)</f>
        <v>0</v>
      </c>
      <c r="L12" s="14">
        <f t="shared" si="1"/>
        <v>0</v>
      </c>
      <c r="M12" s="8" t="s">
        <v>883</v>
      </c>
      <c r="N12" s="2" t="s">
        <v>899</v>
      </c>
      <c r="O12" s="2" t="s">
        <v>905</v>
      </c>
      <c r="P12" s="2" t="s">
        <v>65</v>
      </c>
      <c r="Q12" s="2" t="s">
        <v>65</v>
      </c>
      <c r="R12" s="2" t="s">
        <v>64</v>
      </c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2" t="s">
        <v>52</v>
      </c>
      <c r="AW12" s="2" t="s">
        <v>906</v>
      </c>
      <c r="AX12" s="2" t="s">
        <v>52</v>
      </c>
      <c r="AY12" s="2" t="s">
        <v>52</v>
      </c>
    </row>
    <row r="13" spans="1:51" ht="30" customHeight="1">
      <c r="A13" s="8" t="s">
        <v>907</v>
      </c>
      <c r="B13" s="8" t="s">
        <v>908</v>
      </c>
      <c r="C13" s="8" t="s">
        <v>888</v>
      </c>
      <c r="D13" s="9">
        <v>0.7</v>
      </c>
      <c r="E13" s="13">
        <f>단가대비표!O9</f>
        <v>0</v>
      </c>
      <c r="F13" s="14">
        <f>TRUNC(E13*D13,1)</f>
        <v>0</v>
      </c>
      <c r="G13" s="13">
        <f>단가대비표!P9</f>
        <v>0</v>
      </c>
      <c r="H13" s="14">
        <f>TRUNC(G13*D13,1)</f>
        <v>0</v>
      </c>
      <c r="I13" s="13">
        <f>단가대비표!V9</f>
        <v>0</v>
      </c>
      <c r="J13" s="14">
        <f>TRUNC(I13*D13,1)</f>
        <v>0</v>
      </c>
      <c r="K13" s="13">
        <f t="shared" si="1"/>
        <v>0</v>
      </c>
      <c r="L13" s="14">
        <f t="shared" si="1"/>
        <v>0</v>
      </c>
      <c r="M13" s="8" t="s">
        <v>52</v>
      </c>
      <c r="N13" s="2" t="s">
        <v>899</v>
      </c>
      <c r="O13" s="2" t="s">
        <v>909</v>
      </c>
      <c r="P13" s="2" t="s">
        <v>65</v>
      </c>
      <c r="Q13" s="2" t="s">
        <v>65</v>
      </c>
      <c r="R13" s="2" t="s">
        <v>64</v>
      </c>
      <c r="S13" s="3"/>
      <c r="T13" s="3"/>
      <c r="U13" s="3"/>
      <c r="V13" s="3">
        <v>1</v>
      </c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2" t="s">
        <v>52</v>
      </c>
      <c r="AW13" s="2" t="s">
        <v>910</v>
      </c>
      <c r="AX13" s="2" t="s">
        <v>52</v>
      </c>
      <c r="AY13" s="2" t="s">
        <v>52</v>
      </c>
    </row>
    <row r="14" spans="1:51" ht="30" customHeight="1">
      <c r="A14" s="8" t="s">
        <v>891</v>
      </c>
      <c r="B14" s="8" t="s">
        <v>911</v>
      </c>
      <c r="C14" s="8" t="s">
        <v>377</v>
      </c>
      <c r="D14" s="9">
        <v>1</v>
      </c>
      <c r="E14" s="13">
        <f>TRUNC(SUMIF(V12:V15, RIGHTB(O14, 1), F12:F15)*U14, 2)</f>
        <v>0</v>
      </c>
      <c r="F14" s="14">
        <f>TRUNC(E14*D14,1)</f>
        <v>0</v>
      </c>
      <c r="G14" s="13">
        <v>0</v>
      </c>
      <c r="H14" s="14">
        <f>TRUNC(G14*D14,1)</f>
        <v>0</v>
      </c>
      <c r="I14" s="13">
        <v>0</v>
      </c>
      <c r="J14" s="14">
        <f>TRUNC(I14*D14,1)</f>
        <v>0</v>
      </c>
      <c r="K14" s="13">
        <f t="shared" si="1"/>
        <v>0</v>
      </c>
      <c r="L14" s="14">
        <f t="shared" si="1"/>
        <v>0</v>
      </c>
      <c r="M14" s="8" t="s">
        <v>52</v>
      </c>
      <c r="N14" s="2" t="s">
        <v>899</v>
      </c>
      <c r="O14" s="2" t="s">
        <v>689</v>
      </c>
      <c r="P14" s="2" t="s">
        <v>65</v>
      </c>
      <c r="Q14" s="2" t="s">
        <v>65</v>
      </c>
      <c r="R14" s="2" t="s">
        <v>65</v>
      </c>
      <c r="S14" s="3">
        <v>0</v>
      </c>
      <c r="T14" s="3">
        <v>0</v>
      </c>
      <c r="U14" s="3">
        <v>0.1</v>
      </c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2" t="s">
        <v>52</v>
      </c>
      <c r="AW14" s="2" t="s">
        <v>912</v>
      </c>
      <c r="AX14" s="2" t="s">
        <v>52</v>
      </c>
      <c r="AY14" s="2" t="s">
        <v>52</v>
      </c>
    </row>
    <row r="15" spans="1:51" ht="30" customHeight="1">
      <c r="A15" s="8" t="s">
        <v>913</v>
      </c>
      <c r="B15" s="8" t="s">
        <v>665</v>
      </c>
      <c r="C15" s="8" t="s">
        <v>661</v>
      </c>
      <c r="D15" s="9">
        <v>1</v>
      </c>
      <c r="E15" s="13">
        <f>TRUNC(단가대비표!O183*1/8*16/12*25/20, 1)</f>
        <v>0</v>
      </c>
      <c r="F15" s="14">
        <f>TRUNC(E15*D15,1)</f>
        <v>0</v>
      </c>
      <c r="G15" s="13">
        <f>TRUNC(단가대비표!P183*1/8*16/12*25/20, 1)</f>
        <v>0</v>
      </c>
      <c r="H15" s="14">
        <f>TRUNC(G15*D15,1)</f>
        <v>0</v>
      </c>
      <c r="I15" s="13">
        <f>TRUNC(단가대비표!V183*1/8*16/12*25/20, 1)</f>
        <v>0</v>
      </c>
      <c r="J15" s="14">
        <f>TRUNC(I15*D15,1)</f>
        <v>0</v>
      </c>
      <c r="K15" s="13">
        <f t="shared" si="1"/>
        <v>0</v>
      </c>
      <c r="L15" s="14">
        <f t="shared" si="1"/>
        <v>0</v>
      </c>
      <c r="M15" s="8" t="s">
        <v>52</v>
      </c>
      <c r="N15" s="2" t="s">
        <v>899</v>
      </c>
      <c r="O15" s="2" t="s">
        <v>914</v>
      </c>
      <c r="P15" s="2" t="s">
        <v>65</v>
      </c>
      <c r="Q15" s="2" t="s">
        <v>65</v>
      </c>
      <c r="R15" s="2" t="s">
        <v>64</v>
      </c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2" t="s">
        <v>52</v>
      </c>
      <c r="AW15" s="2" t="s">
        <v>915</v>
      </c>
      <c r="AX15" s="2" t="s">
        <v>64</v>
      </c>
      <c r="AY15" s="2" t="s">
        <v>52</v>
      </c>
    </row>
    <row r="16" spans="1:51" ht="30" customHeight="1">
      <c r="A16" s="8" t="s">
        <v>897</v>
      </c>
      <c r="B16" s="8" t="s">
        <v>52</v>
      </c>
      <c r="C16" s="8" t="s">
        <v>52</v>
      </c>
      <c r="D16" s="9"/>
      <c r="E16" s="13"/>
      <c r="F16" s="14">
        <f>TRUNC(SUMIF(N12:N15, N11, F12:F15),0)</f>
        <v>0</v>
      </c>
      <c r="G16" s="13"/>
      <c r="H16" s="14">
        <f>TRUNC(SUMIF(N12:N15, N11, H12:H15),0)</f>
        <v>0</v>
      </c>
      <c r="I16" s="13"/>
      <c r="J16" s="14">
        <f>TRUNC(SUMIF(N12:N15, N11, J12:J15),0)</f>
        <v>0</v>
      </c>
      <c r="K16" s="13"/>
      <c r="L16" s="14">
        <f>F16+H16+J16</f>
        <v>0</v>
      </c>
      <c r="M16" s="8" t="s">
        <v>52</v>
      </c>
      <c r="N16" s="2" t="s">
        <v>248</v>
      </c>
      <c r="O16" s="2" t="s">
        <v>248</v>
      </c>
      <c r="P16" s="2" t="s">
        <v>52</v>
      </c>
      <c r="Q16" s="2" t="s">
        <v>52</v>
      </c>
      <c r="R16" s="2" t="s">
        <v>52</v>
      </c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2" t="s">
        <v>52</v>
      </c>
      <c r="AW16" s="2" t="s">
        <v>52</v>
      </c>
      <c r="AX16" s="2" t="s">
        <v>52</v>
      </c>
      <c r="AY16" s="2" t="s">
        <v>52</v>
      </c>
    </row>
    <row r="17" spans="1:51" ht="30" customHeight="1">
      <c r="A17" s="9"/>
      <c r="B17" s="9"/>
      <c r="C17" s="9"/>
      <c r="D17" s="9"/>
      <c r="E17" s="13"/>
      <c r="F17" s="14"/>
      <c r="G17" s="13"/>
      <c r="H17" s="14"/>
      <c r="I17" s="13"/>
      <c r="J17" s="14"/>
      <c r="K17" s="13"/>
      <c r="L17" s="14"/>
      <c r="M17" s="9"/>
    </row>
    <row r="18" spans="1:51" ht="30" customHeight="1">
      <c r="A18" s="65" t="s">
        <v>1625</v>
      </c>
      <c r="B18" s="65"/>
      <c r="C18" s="65"/>
      <c r="D18" s="65"/>
      <c r="E18" s="66"/>
      <c r="F18" s="67"/>
      <c r="G18" s="66"/>
      <c r="H18" s="67"/>
      <c r="I18" s="66"/>
      <c r="J18" s="67"/>
      <c r="K18" s="66"/>
      <c r="L18" s="67"/>
      <c r="M18" s="65"/>
      <c r="N18" s="1" t="s">
        <v>222</v>
      </c>
    </row>
    <row r="19" spans="1:51" ht="30" customHeight="1">
      <c r="A19" s="44" t="s">
        <v>917</v>
      </c>
      <c r="B19" s="44" t="s">
        <v>918</v>
      </c>
      <c r="C19" s="44" t="s">
        <v>226</v>
      </c>
      <c r="D19" s="45">
        <v>0.9</v>
      </c>
      <c r="E19" s="46">
        <f>중기단가목록!E4</f>
        <v>0</v>
      </c>
      <c r="F19" s="47">
        <f>TRUNC(E19*D19,1)</f>
        <v>0</v>
      </c>
      <c r="G19" s="46">
        <f>중기단가목록!F4</f>
        <v>0</v>
      </c>
      <c r="H19" s="47">
        <f>TRUNC(G19*D19,1)</f>
        <v>0</v>
      </c>
      <c r="I19" s="46">
        <f>중기단가목록!G4</f>
        <v>0</v>
      </c>
      <c r="J19" s="47">
        <f>TRUNC(I19*D19,1)</f>
        <v>0</v>
      </c>
      <c r="K19" s="46">
        <f>TRUNC(E19+G19+I19,1)</f>
        <v>0</v>
      </c>
      <c r="L19" s="47">
        <f>TRUNC(F19+H19+J19,1)</f>
        <v>0</v>
      </c>
      <c r="M19" s="44" t="s">
        <v>919</v>
      </c>
      <c r="N19" s="2" t="s">
        <v>222</v>
      </c>
      <c r="O19" s="2" t="s">
        <v>920</v>
      </c>
      <c r="P19" s="2" t="s">
        <v>65</v>
      </c>
      <c r="Q19" s="2" t="s">
        <v>64</v>
      </c>
      <c r="R19" s="2" t="s">
        <v>65</v>
      </c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2" t="s">
        <v>52</v>
      </c>
      <c r="AW19" s="2" t="s">
        <v>921</v>
      </c>
      <c r="AX19" s="2" t="s">
        <v>52</v>
      </c>
      <c r="AY19" s="2" t="s">
        <v>52</v>
      </c>
    </row>
    <row r="20" spans="1:51" ht="30" customHeight="1">
      <c r="A20" s="44" t="s">
        <v>922</v>
      </c>
      <c r="B20" s="44" t="s">
        <v>923</v>
      </c>
      <c r="C20" s="44" t="s">
        <v>226</v>
      </c>
      <c r="D20" s="45">
        <v>0.1</v>
      </c>
      <c r="E20" s="46">
        <f>일위대가목록!E7</f>
        <v>0</v>
      </c>
      <c r="F20" s="47">
        <f>TRUNC(E20*D20,1)</f>
        <v>0</v>
      </c>
      <c r="G20" s="46">
        <f>일위대가목록!F7</f>
        <v>0</v>
      </c>
      <c r="H20" s="47">
        <f>TRUNC(G20*D20,1)</f>
        <v>0</v>
      </c>
      <c r="I20" s="46">
        <f>일위대가목록!G7</f>
        <v>0</v>
      </c>
      <c r="J20" s="47">
        <f>TRUNC(I20*D20,1)</f>
        <v>0</v>
      </c>
      <c r="K20" s="46">
        <f>TRUNC(E20+G20+I20,1)</f>
        <v>0</v>
      </c>
      <c r="L20" s="47">
        <f>TRUNC(F20+H20+J20,1)</f>
        <v>0</v>
      </c>
      <c r="M20" s="44" t="s">
        <v>924</v>
      </c>
      <c r="N20" s="2" t="s">
        <v>222</v>
      </c>
      <c r="O20" s="2" t="s">
        <v>925</v>
      </c>
      <c r="P20" s="2" t="s">
        <v>64</v>
      </c>
      <c r="Q20" s="2" t="s">
        <v>65</v>
      </c>
      <c r="R20" s="2" t="s">
        <v>65</v>
      </c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2" t="s">
        <v>52</v>
      </c>
      <c r="AW20" s="2" t="s">
        <v>926</v>
      </c>
      <c r="AX20" s="2" t="s">
        <v>52</v>
      </c>
      <c r="AY20" s="2" t="s">
        <v>52</v>
      </c>
    </row>
    <row r="21" spans="1:51" ht="30" customHeight="1">
      <c r="A21" s="8" t="s">
        <v>897</v>
      </c>
      <c r="B21" s="8" t="s">
        <v>52</v>
      </c>
      <c r="C21" s="8" t="s">
        <v>52</v>
      </c>
      <c r="D21" s="9"/>
      <c r="E21" s="13"/>
      <c r="F21" s="14">
        <f>TRUNC(SUMIF(N19:N20, N18, F19:F20),0)</f>
        <v>0</v>
      </c>
      <c r="G21" s="13"/>
      <c r="H21" s="14">
        <f>TRUNC(SUMIF(N19:N20, N18, H19:H20),0)</f>
        <v>0</v>
      </c>
      <c r="I21" s="13"/>
      <c r="J21" s="14">
        <f>TRUNC(SUMIF(N19:N20, N18, J19:J20),0)</f>
        <v>0</v>
      </c>
      <c r="K21" s="13"/>
      <c r="L21" s="14">
        <f>F21+H21+J21</f>
        <v>0</v>
      </c>
      <c r="M21" s="8" t="s">
        <v>52</v>
      </c>
      <c r="N21" s="2" t="s">
        <v>248</v>
      </c>
      <c r="O21" s="2" t="s">
        <v>248</v>
      </c>
      <c r="P21" s="2" t="s">
        <v>52</v>
      </c>
      <c r="Q21" s="2" t="s">
        <v>52</v>
      </c>
      <c r="R21" s="2" t="s">
        <v>52</v>
      </c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2" t="s">
        <v>52</v>
      </c>
      <c r="AW21" s="2" t="s">
        <v>52</v>
      </c>
      <c r="AX21" s="2" t="s">
        <v>52</v>
      </c>
      <c r="AY21" s="2" t="s">
        <v>52</v>
      </c>
    </row>
    <row r="22" spans="1:51" ht="30" customHeight="1">
      <c r="A22" s="9"/>
      <c r="B22" s="9"/>
      <c r="C22" s="9"/>
      <c r="D22" s="9"/>
      <c r="E22" s="13"/>
      <c r="F22" s="14"/>
      <c r="G22" s="13"/>
      <c r="H22" s="14"/>
      <c r="I22" s="13"/>
      <c r="J22" s="14"/>
      <c r="K22" s="13"/>
      <c r="L22" s="14"/>
      <c r="M22" s="9"/>
    </row>
    <row r="23" spans="1:51" ht="30" customHeight="1">
      <c r="A23" s="65" t="s">
        <v>927</v>
      </c>
      <c r="B23" s="65"/>
      <c r="C23" s="65"/>
      <c r="D23" s="65"/>
      <c r="E23" s="66"/>
      <c r="F23" s="67"/>
      <c r="G23" s="66"/>
      <c r="H23" s="67"/>
      <c r="I23" s="66"/>
      <c r="J23" s="67"/>
      <c r="K23" s="66"/>
      <c r="L23" s="67"/>
      <c r="M23" s="65"/>
      <c r="N23" s="1" t="s">
        <v>925</v>
      </c>
    </row>
    <row r="24" spans="1:51" ht="30" customHeight="1">
      <c r="A24" s="8" t="s">
        <v>684</v>
      </c>
      <c r="B24" s="8" t="s">
        <v>665</v>
      </c>
      <c r="C24" s="8" t="s">
        <v>661</v>
      </c>
      <c r="D24" s="9">
        <v>0.1</v>
      </c>
      <c r="E24" s="13">
        <f>단가대비표!O178</f>
        <v>0</v>
      </c>
      <c r="F24" s="14">
        <f>TRUNC(E24*D24,1)</f>
        <v>0</v>
      </c>
      <c r="G24" s="13">
        <f>단가대비표!P178</f>
        <v>0</v>
      </c>
      <c r="H24" s="14">
        <f>TRUNC(G24*D24,1)</f>
        <v>0</v>
      </c>
      <c r="I24" s="13">
        <f>단가대비표!V178</f>
        <v>0</v>
      </c>
      <c r="J24" s="14">
        <f>TRUNC(I24*D24,1)</f>
        <v>0</v>
      </c>
      <c r="K24" s="13">
        <f>TRUNC(E24+G24+I24,1)</f>
        <v>0</v>
      </c>
      <c r="L24" s="14">
        <f>TRUNC(F24+H24+J24,1)</f>
        <v>0</v>
      </c>
      <c r="M24" s="8" t="s">
        <v>52</v>
      </c>
      <c r="N24" s="2" t="s">
        <v>925</v>
      </c>
      <c r="O24" s="2" t="s">
        <v>685</v>
      </c>
      <c r="P24" s="2" t="s">
        <v>65</v>
      </c>
      <c r="Q24" s="2" t="s">
        <v>65</v>
      </c>
      <c r="R24" s="2" t="s">
        <v>64</v>
      </c>
      <c r="S24" s="3"/>
      <c r="T24" s="3"/>
      <c r="U24" s="3"/>
      <c r="V24" s="3">
        <v>1</v>
      </c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2" t="s">
        <v>52</v>
      </c>
      <c r="AW24" s="2" t="s">
        <v>929</v>
      </c>
      <c r="AX24" s="2" t="s">
        <v>52</v>
      </c>
      <c r="AY24" s="2" t="s">
        <v>52</v>
      </c>
    </row>
    <row r="25" spans="1:51" ht="30" customHeight="1">
      <c r="A25" s="8" t="s">
        <v>687</v>
      </c>
      <c r="B25" s="8" t="s">
        <v>930</v>
      </c>
      <c r="C25" s="8" t="s">
        <v>377</v>
      </c>
      <c r="D25" s="9">
        <v>1</v>
      </c>
      <c r="E25" s="13">
        <f>TRUNC(SUMIF(V24:V25, RIGHTB(O25, 1), H24:H25)*U25, 2)</f>
        <v>0</v>
      </c>
      <c r="F25" s="14">
        <f>TRUNC(E25*D25,1)</f>
        <v>0</v>
      </c>
      <c r="G25" s="13">
        <v>0</v>
      </c>
      <c r="H25" s="14">
        <f>TRUNC(G25*D25,1)</f>
        <v>0</v>
      </c>
      <c r="I25" s="13">
        <v>0</v>
      </c>
      <c r="J25" s="14">
        <f>TRUNC(I25*D25,1)</f>
        <v>0</v>
      </c>
      <c r="K25" s="13">
        <f>TRUNC(E25+G25+I25,1)</f>
        <v>0</v>
      </c>
      <c r="L25" s="14">
        <f>TRUNC(F25+H25+J25,1)</f>
        <v>0</v>
      </c>
      <c r="M25" s="8" t="s">
        <v>52</v>
      </c>
      <c r="N25" s="2" t="s">
        <v>925</v>
      </c>
      <c r="O25" s="2" t="s">
        <v>689</v>
      </c>
      <c r="P25" s="2" t="s">
        <v>65</v>
      </c>
      <c r="Q25" s="2" t="s">
        <v>65</v>
      </c>
      <c r="R25" s="2" t="s">
        <v>65</v>
      </c>
      <c r="S25" s="3">
        <v>1</v>
      </c>
      <c r="T25" s="3">
        <v>0</v>
      </c>
      <c r="U25" s="3">
        <v>0.03</v>
      </c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2" t="s">
        <v>52</v>
      </c>
      <c r="AW25" s="2" t="s">
        <v>931</v>
      </c>
      <c r="AX25" s="2" t="s">
        <v>52</v>
      </c>
      <c r="AY25" s="2" t="s">
        <v>52</v>
      </c>
    </row>
    <row r="26" spans="1:51" ht="30" customHeight="1">
      <c r="A26" s="8" t="s">
        <v>897</v>
      </c>
      <c r="B26" s="8" t="s">
        <v>52</v>
      </c>
      <c r="C26" s="8" t="s">
        <v>52</v>
      </c>
      <c r="D26" s="9"/>
      <c r="E26" s="13"/>
      <c r="F26" s="14">
        <f>TRUNC(SUMIF(N24:N25, N23, F24:F25),0)</f>
        <v>0</v>
      </c>
      <c r="G26" s="13"/>
      <c r="H26" s="14">
        <f>TRUNC(SUMIF(N24:N25, N23, H24:H25),0)</f>
        <v>0</v>
      </c>
      <c r="I26" s="13"/>
      <c r="J26" s="14">
        <f>TRUNC(SUMIF(N24:N25, N23, J24:J25),0)</f>
        <v>0</v>
      </c>
      <c r="K26" s="13"/>
      <c r="L26" s="14">
        <f>F26+H26+J26</f>
        <v>0</v>
      </c>
      <c r="M26" s="8" t="s">
        <v>52</v>
      </c>
      <c r="N26" s="2" t="s">
        <v>248</v>
      </c>
      <c r="O26" s="2" t="s">
        <v>248</v>
      </c>
      <c r="P26" s="2" t="s">
        <v>52</v>
      </c>
      <c r="Q26" s="2" t="s">
        <v>52</v>
      </c>
      <c r="R26" s="2" t="s">
        <v>52</v>
      </c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2" t="s">
        <v>52</v>
      </c>
      <c r="AW26" s="2" t="s">
        <v>52</v>
      </c>
      <c r="AX26" s="2" t="s">
        <v>52</v>
      </c>
      <c r="AY26" s="2" t="s">
        <v>52</v>
      </c>
    </row>
    <row r="27" spans="1:51" ht="30" customHeight="1">
      <c r="A27" s="9"/>
      <c r="B27" s="9"/>
      <c r="C27" s="9"/>
      <c r="D27" s="9"/>
      <c r="E27" s="13"/>
      <c r="F27" s="14"/>
      <c r="G27" s="13"/>
      <c r="H27" s="14"/>
      <c r="I27" s="13"/>
      <c r="J27" s="14"/>
      <c r="K27" s="13"/>
      <c r="L27" s="14"/>
      <c r="M27" s="9"/>
    </row>
    <row r="28" spans="1:51" ht="30" customHeight="1">
      <c r="A28" s="65" t="s">
        <v>1626</v>
      </c>
      <c r="B28" s="65"/>
      <c r="C28" s="65"/>
      <c r="D28" s="65"/>
      <c r="E28" s="66"/>
      <c r="F28" s="67"/>
      <c r="G28" s="66"/>
      <c r="H28" s="67"/>
      <c r="I28" s="66"/>
      <c r="J28" s="67"/>
      <c r="K28" s="66"/>
      <c r="L28" s="67"/>
      <c r="M28" s="65"/>
      <c r="N28" s="1" t="s">
        <v>228</v>
      </c>
    </row>
    <row r="29" spans="1:51" ht="30" customHeight="1">
      <c r="A29" s="44" t="s">
        <v>933</v>
      </c>
      <c r="B29" s="44" t="s">
        <v>934</v>
      </c>
      <c r="C29" s="44" t="s">
        <v>226</v>
      </c>
      <c r="D29" s="45">
        <v>0.9</v>
      </c>
      <c r="E29" s="46">
        <f>중기단가목록!E5</f>
        <v>0</v>
      </c>
      <c r="F29" s="47">
        <f>TRUNC(E29*D29,1)</f>
        <v>0</v>
      </c>
      <c r="G29" s="46">
        <f>중기단가목록!F5</f>
        <v>0</v>
      </c>
      <c r="H29" s="47">
        <f>TRUNC(G29*D29,1)</f>
        <v>0</v>
      </c>
      <c r="I29" s="46">
        <f>중기단가목록!G5</f>
        <v>0</v>
      </c>
      <c r="J29" s="47">
        <f>TRUNC(I29*D29,1)</f>
        <v>0</v>
      </c>
      <c r="K29" s="46">
        <f>TRUNC(E29+G29+I29,1)</f>
        <v>0</v>
      </c>
      <c r="L29" s="47">
        <f>TRUNC(F29+H29+J29,1)</f>
        <v>0</v>
      </c>
      <c r="M29" s="44" t="s">
        <v>935</v>
      </c>
      <c r="N29" s="2" t="s">
        <v>228</v>
      </c>
      <c r="O29" s="2" t="s">
        <v>936</v>
      </c>
      <c r="P29" s="2" t="s">
        <v>65</v>
      </c>
      <c r="Q29" s="2" t="s">
        <v>64</v>
      </c>
      <c r="R29" s="2" t="s">
        <v>65</v>
      </c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2" t="s">
        <v>52</v>
      </c>
      <c r="AW29" s="2" t="s">
        <v>937</v>
      </c>
      <c r="AX29" s="2" t="s">
        <v>52</v>
      </c>
      <c r="AY29" s="2" t="s">
        <v>52</v>
      </c>
    </row>
    <row r="30" spans="1:51" ht="30" customHeight="1">
      <c r="A30" s="44" t="s">
        <v>922</v>
      </c>
      <c r="B30" s="44" t="s">
        <v>923</v>
      </c>
      <c r="C30" s="44" t="s">
        <v>226</v>
      </c>
      <c r="D30" s="45">
        <v>0.1</v>
      </c>
      <c r="E30" s="46">
        <f>일위대가목록!E7</f>
        <v>0</v>
      </c>
      <c r="F30" s="47">
        <f>TRUNC(E30*D30,1)</f>
        <v>0</v>
      </c>
      <c r="G30" s="46">
        <f>일위대가목록!F7</f>
        <v>0</v>
      </c>
      <c r="H30" s="47">
        <f>TRUNC(G30*D30,1)</f>
        <v>0</v>
      </c>
      <c r="I30" s="46">
        <f>일위대가목록!G7</f>
        <v>0</v>
      </c>
      <c r="J30" s="47">
        <f>TRUNC(I30*D30,1)</f>
        <v>0</v>
      </c>
      <c r="K30" s="46">
        <f>TRUNC(E30+G30+I30,1)</f>
        <v>0</v>
      </c>
      <c r="L30" s="47">
        <f>TRUNC(F30+H30+J30,1)</f>
        <v>0</v>
      </c>
      <c r="M30" s="44" t="s">
        <v>924</v>
      </c>
      <c r="N30" s="2" t="s">
        <v>228</v>
      </c>
      <c r="O30" s="2" t="s">
        <v>925</v>
      </c>
      <c r="P30" s="2" t="s">
        <v>64</v>
      </c>
      <c r="Q30" s="2" t="s">
        <v>65</v>
      </c>
      <c r="R30" s="2" t="s">
        <v>65</v>
      </c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2" t="s">
        <v>52</v>
      </c>
      <c r="AW30" s="2" t="s">
        <v>938</v>
      </c>
      <c r="AX30" s="2" t="s">
        <v>52</v>
      </c>
      <c r="AY30" s="2" t="s">
        <v>52</v>
      </c>
    </row>
    <row r="31" spans="1:51" ht="30" customHeight="1">
      <c r="A31" s="8" t="s">
        <v>897</v>
      </c>
      <c r="B31" s="8" t="s">
        <v>52</v>
      </c>
      <c r="C31" s="8" t="s">
        <v>52</v>
      </c>
      <c r="D31" s="9"/>
      <c r="E31" s="13"/>
      <c r="F31" s="14">
        <f>TRUNC(SUMIF(N29:N30, N28, F29:F30),0)</f>
        <v>0</v>
      </c>
      <c r="G31" s="13"/>
      <c r="H31" s="14">
        <f>TRUNC(SUMIF(N29:N30, N28, H29:H30),0)</f>
        <v>0</v>
      </c>
      <c r="I31" s="13"/>
      <c r="J31" s="14">
        <f>TRUNC(SUMIF(N29:N30, N28, J29:J30),0)</f>
        <v>0</v>
      </c>
      <c r="K31" s="13"/>
      <c r="L31" s="14">
        <f>F31+H31+J31</f>
        <v>0</v>
      </c>
      <c r="M31" s="8" t="s">
        <v>52</v>
      </c>
      <c r="N31" s="2" t="s">
        <v>248</v>
      </c>
      <c r="O31" s="2" t="s">
        <v>248</v>
      </c>
      <c r="P31" s="2" t="s">
        <v>52</v>
      </c>
      <c r="Q31" s="2" t="s">
        <v>52</v>
      </c>
      <c r="R31" s="2" t="s">
        <v>52</v>
      </c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2" t="s">
        <v>52</v>
      </c>
      <c r="AW31" s="2" t="s">
        <v>52</v>
      </c>
      <c r="AX31" s="2" t="s">
        <v>52</v>
      </c>
      <c r="AY31" s="2" t="s">
        <v>52</v>
      </c>
    </row>
    <row r="32" spans="1:51" ht="30" customHeight="1">
      <c r="A32" s="9"/>
      <c r="B32" s="9"/>
      <c r="C32" s="9"/>
      <c r="D32" s="9"/>
      <c r="E32" s="13"/>
      <c r="F32" s="14"/>
      <c r="G32" s="13"/>
      <c r="H32" s="14"/>
      <c r="I32" s="13"/>
      <c r="J32" s="14"/>
      <c r="K32" s="13"/>
      <c r="L32" s="14"/>
      <c r="M32" s="9"/>
    </row>
    <row r="33" spans="1:51" ht="30" customHeight="1">
      <c r="A33" s="65" t="s">
        <v>939</v>
      </c>
      <c r="B33" s="65"/>
      <c r="C33" s="65"/>
      <c r="D33" s="65"/>
      <c r="E33" s="66"/>
      <c r="F33" s="67"/>
      <c r="G33" s="66"/>
      <c r="H33" s="67"/>
      <c r="I33" s="66"/>
      <c r="J33" s="67"/>
      <c r="K33" s="66"/>
      <c r="L33" s="67"/>
      <c r="M33" s="65"/>
      <c r="N33" s="1" t="s">
        <v>233</v>
      </c>
    </row>
    <row r="34" spans="1:51" ht="30" customHeight="1">
      <c r="A34" s="8" t="s">
        <v>941</v>
      </c>
      <c r="B34" s="8" t="s">
        <v>942</v>
      </c>
      <c r="C34" s="8" t="s">
        <v>226</v>
      </c>
      <c r="D34" s="9">
        <v>1.03</v>
      </c>
      <c r="E34" s="13">
        <f>단가대비표!O7</f>
        <v>0</v>
      </c>
      <c r="F34" s="14">
        <f>TRUNC(E34*D34,1)</f>
        <v>0</v>
      </c>
      <c r="G34" s="13">
        <f>단가대비표!P7</f>
        <v>0</v>
      </c>
      <c r="H34" s="14">
        <f>TRUNC(G34*D34,1)</f>
        <v>0</v>
      </c>
      <c r="I34" s="13">
        <f>단가대비표!V7</f>
        <v>0</v>
      </c>
      <c r="J34" s="14">
        <f>TRUNC(I34*D34,1)</f>
        <v>0</v>
      </c>
      <c r="K34" s="13">
        <f t="shared" ref="K34:L36" si="2">TRUNC(E34+G34+I34,1)</f>
        <v>0</v>
      </c>
      <c r="L34" s="14">
        <f t="shared" si="2"/>
        <v>0</v>
      </c>
      <c r="M34" s="8" t="s">
        <v>52</v>
      </c>
      <c r="N34" s="2" t="s">
        <v>233</v>
      </c>
      <c r="O34" s="2" t="s">
        <v>943</v>
      </c>
      <c r="P34" s="2" t="s">
        <v>65</v>
      </c>
      <c r="Q34" s="2" t="s">
        <v>65</v>
      </c>
      <c r="R34" s="2" t="s">
        <v>64</v>
      </c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2" t="s">
        <v>52</v>
      </c>
      <c r="AW34" s="2" t="s">
        <v>944</v>
      </c>
      <c r="AX34" s="2" t="s">
        <v>52</v>
      </c>
      <c r="AY34" s="2" t="s">
        <v>52</v>
      </c>
    </row>
    <row r="35" spans="1:51" ht="30" customHeight="1">
      <c r="A35" s="8" t="s">
        <v>684</v>
      </c>
      <c r="B35" s="8" t="s">
        <v>665</v>
      </c>
      <c r="C35" s="8" t="s">
        <v>661</v>
      </c>
      <c r="D35" s="9">
        <v>1.4999999999999999E-2</v>
      </c>
      <c r="E35" s="13">
        <f>단가대비표!O178</f>
        <v>0</v>
      </c>
      <c r="F35" s="14">
        <f>TRUNC(E35*D35,1)</f>
        <v>0</v>
      </c>
      <c r="G35" s="13">
        <f>단가대비표!P178</f>
        <v>0</v>
      </c>
      <c r="H35" s="14">
        <f>TRUNC(G35*D35,1)</f>
        <v>0</v>
      </c>
      <c r="I35" s="13">
        <f>단가대비표!V178</f>
        <v>0</v>
      </c>
      <c r="J35" s="14">
        <f>TRUNC(I35*D35,1)</f>
        <v>0</v>
      </c>
      <c r="K35" s="13">
        <f t="shared" si="2"/>
        <v>0</v>
      </c>
      <c r="L35" s="14">
        <f t="shared" si="2"/>
        <v>0</v>
      </c>
      <c r="M35" s="8" t="s">
        <v>52</v>
      </c>
      <c r="N35" s="2" t="s">
        <v>233</v>
      </c>
      <c r="O35" s="2" t="s">
        <v>685</v>
      </c>
      <c r="P35" s="2" t="s">
        <v>65</v>
      </c>
      <c r="Q35" s="2" t="s">
        <v>65</v>
      </c>
      <c r="R35" s="2" t="s">
        <v>64</v>
      </c>
      <c r="S35" s="3"/>
      <c r="T35" s="3"/>
      <c r="U35" s="3"/>
      <c r="V35" s="3">
        <v>1</v>
      </c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2" t="s">
        <v>52</v>
      </c>
      <c r="AW35" s="2" t="s">
        <v>945</v>
      </c>
      <c r="AX35" s="2" t="s">
        <v>52</v>
      </c>
      <c r="AY35" s="2" t="s">
        <v>52</v>
      </c>
    </row>
    <row r="36" spans="1:51" ht="30" customHeight="1">
      <c r="A36" s="8" t="s">
        <v>687</v>
      </c>
      <c r="B36" s="8" t="s">
        <v>930</v>
      </c>
      <c r="C36" s="8" t="s">
        <v>377</v>
      </c>
      <c r="D36" s="9">
        <v>1</v>
      </c>
      <c r="E36" s="13">
        <f>TRUNC(SUMIF(V34:V36, RIGHTB(O36, 1), H34:H36)*U36, 2)</f>
        <v>0</v>
      </c>
      <c r="F36" s="14">
        <f>TRUNC(E36*D36,1)</f>
        <v>0</v>
      </c>
      <c r="G36" s="13">
        <v>0</v>
      </c>
      <c r="H36" s="14">
        <f>TRUNC(G36*D36,1)</f>
        <v>0</v>
      </c>
      <c r="I36" s="13">
        <v>0</v>
      </c>
      <c r="J36" s="14">
        <f>TRUNC(I36*D36,1)</f>
        <v>0</v>
      </c>
      <c r="K36" s="13">
        <f t="shared" si="2"/>
        <v>0</v>
      </c>
      <c r="L36" s="14">
        <f t="shared" si="2"/>
        <v>0</v>
      </c>
      <c r="M36" s="8" t="s">
        <v>52</v>
      </c>
      <c r="N36" s="2" t="s">
        <v>233</v>
      </c>
      <c r="O36" s="2" t="s">
        <v>689</v>
      </c>
      <c r="P36" s="2" t="s">
        <v>65</v>
      </c>
      <c r="Q36" s="2" t="s">
        <v>65</v>
      </c>
      <c r="R36" s="2" t="s">
        <v>65</v>
      </c>
      <c r="S36" s="3">
        <v>1</v>
      </c>
      <c r="T36" s="3">
        <v>0</v>
      </c>
      <c r="U36" s="3">
        <v>0.03</v>
      </c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2" t="s">
        <v>52</v>
      </c>
      <c r="AW36" s="2" t="s">
        <v>946</v>
      </c>
      <c r="AX36" s="2" t="s">
        <v>52</v>
      </c>
      <c r="AY36" s="2" t="s">
        <v>52</v>
      </c>
    </row>
    <row r="37" spans="1:51" ht="30" customHeight="1">
      <c r="A37" s="8" t="s">
        <v>897</v>
      </c>
      <c r="B37" s="8" t="s">
        <v>52</v>
      </c>
      <c r="C37" s="8" t="s">
        <v>52</v>
      </c>
      <c r="D37" s="9"/>
      <c r="E37" s="13"/>
      <c r="F37" s="14">
        <f>TRUNC(SUMIF(N34:N36, N33, F34:F36),0)</f>
        <v>0</v>
      </c>
      <c r="G37" s="13"/>
      <c r="H37" s="14">
        <f>TRUNC(SUMIF(N34:N36, N33, H34:H36),0)</f>
        <v>0</v>
      </c>
      <c r="I37" s="13"/>
      <c r="J37" s="14">
        <f>TRUNC(SUMIF(N34:N36, N33, J34:J36),0)</f>
        <v>0</v>
      </c>
      <c r="K37" s="13"/>
      <c r="L37" s="14">
        <f>F37+H37+J37</f>
        <v>0</v>
      </c>
      <c r="M37" s="8" t="s">
        <v>52</v>
      </c>
      <c r="N37" s="2" t="s">
        <v>248</v>
      </c>
      <c r="O37" s="2" t="s">
        <v>248</v>
      </c>
      <c r="P37" s="2" t="s">
        <v>52</v>
      </c>
      <c r="Q37" s="2" t="s">
        <v>52</v>
      </c>
      <c r="R37" s="2" t="s">
        <v>52</v>
      </c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2" t="s">
        <v>52</v>
      </c>
      <c r="AW37" s="2" t="s">
        <v>52</v>
      </c>
      <c r="AX37" s="2" t="s">
        <v>52</v>
      </c>
      <c r="AY37" s="2" t="s">
        <v>52</v>
      </c>
    </row>
    <row r="38" spans="1:51" ht="30" customHeight="1">
      <c r="A38" s="9"/>
      <c r="B38" s="9"/>
      <c r="C38" s="9"/>
      <c r="D38" s="9"/>
      <c r="E38" s="13"/>
      <c r="F38" s="14"/>
      <c r="G38" s="13"/>
      <c r="H38" s="14"/>
      <c r="I38" s="13"/>
      <c r="J38" s="14"/>
      <c r="K38" s="13"/>
      <c r="L38" s="14"/>
      <c r="M38" s="9"/>
    </row>
    <row r="39" spans="1:51" ht="30" customHeight="1">
      <c r="A39" s="65" t="s">
        <v>1628</v>
      </c>
      <c r="B39" s="65"/>
      <c r="C39" s="65"/>
      <c r="D39" s="65"/>
      <c r="E39" s="66"/>
      <c r="F39" s="67"/>
      <c r="G39" s="66"/>
      <c r="H39" s="67"/>
      <c r="I39" s="66"/>
      <c r="J39" s="67"/>
      <c r="K39" s="66"/>
      <c r="L39" s="67"/>
      <c r="M39" s="65"/>
      <c r="N39" s="1" t="s">
        <v>76</v>
      </c>
    </row>
    <row r="40" spans="1:51" ht="30" customHeight="1">
      <c r="A40" s="8" t="s">
        <v>948</v>
      </c>
      <c r="B40" s="8" t="s">
        <v>949</v>
      </c>
      <c r="C40" s="8" t="s">
        <v>61</v>
      </c>
      <c r="D40" s="9">
        <v>1</v>
      </c>
      <c r="E40" s="13">
        <f>단가대비표!O23</f>
        <v>0</v>
      </c>
      <c r="F40" s="14">
        <f t="shared" ref="F40:F46" si="3">TRUNC(E40*D40,1)</f>
        <v>0</v>
      </c>
      <c r="G40" s="13">
        <f>단가대비표!P23</f>
        <v>0</v>
      </c>
      <c r="H40" s="14">
        <f t="shared" ref="H40:H46" si="4">TRUNC(G40*D40,1)</f>
        <v>0</v>
      </c>
      <c r="I40" s="13">
        <f>단가대비표!V23</f>
        <v>0</v>
      </c>
      <c r="J40" s="14">
        <f t="shared" ref="J40:J46" si="5">TRUNC(I40*D40,1)</f>
        <v>0</v>
      </c>
      <c r="K40" s="13">
        <f t="shared" ref="K40:L46" si="6">TRUNC(E40+G40+I40,1)</f>
        <v>0</v>
      </c>
      <c r="L40" s="14">
        <f t="shared" si="6"/>
        <v>0</v>
      </c>
      <c r="M40" s="8" t="s">
        <v>52</v>
      </c>
      <c r="N40" s="2" t="s">
        <v>76</v>
      </c>
      <c r="O40" s="2" t="s">
        <v>950</v>
      </c>
      <c r="P40" s="2" t="s">
        <v>65</v>
      </c>
      <c r="Q40" s="2" t="s">
        <v>65</v>
      </c>
      <c r="R40" s="2" t="s">
        <v>64</v>
      </c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2" t="s">
        <v>52</v>
      </c>
      <c r="AW40" s="2" t="s">
        <v>951</v>
      </c>
      <c r="AX40" s="2" t="s">
        <v>52</v>
      </c>
      <c r="AY40" s="2" t="s">
        <v>52</v>
      </c>
    </row>
    <row r="41" spans="1:51" ht="30" customHeight="1">
      <c r="A41" s="8" t="s">
        <v>952</v>
      </c>
      <c r="B41" s="8" t="s">
        <v>953</v>
      </c>
      <c r="C41" s="8" t="s">
        <v>61</v>
      </c>
      <c r="D41" s="9">
        <v>1</v>
      </c>
      <c r="E41" s="13">
        <f>단가대비표!O29</f>
        <v>0</v>
      </c>
      <c r="F41" s="14">
        <f t="shared" si="3"/>
        <v>0</v>
      </c>
      <c r="G41" s="13">
        <f>단가대비표!P29</f>
        <v>0</v>
      </c>
      <c r="H41" s="14">
        <f t="shared" si="4"/>
        <v>0</v>
      </c>
      <c r="I41" s="13">
        <f>단가대비표!V29</f>
        <v>0</v>
      </c>
      <c r="J41" s="14">
        <f t="shared" si="5"/>
        <v>0</v>
      </c>
      <c r="K41" s="13">
        <f t="shared" si="6"/>
        <v>0</v>
      </c>
      <c r="L41" s="14">
        <f t="shared" si="6"/>
        <v>0</v>
      </c>
      <c r="M41" s="8" t="s">
        <v>52</v>
      </c>
      <c r="N41" s="2" t="s">
        <v>76</v>
      </c>
      <c r="O41" s="2" t="s">
        <v>954</v>
      </c>
      <c r="P41" s="2" t="s">
        <v>65</v>
      </c>
      <c r="Q41" s="2" t="s">
        <v>65</v>
      </c>
      <c r="R41" s="2" t="s">
        <v>64</v>
      </c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2" t="s">
        <v>52</v>
      </c>
      <c r="AW41" s="2" t="s">
        <v>955</v>
      </c>
      <c r="AX41" s="2" t="s">
        <v>52</v>
      </c>
      <c r="AY41" s="2" t="s">
        <v>52</v>
      </c>
    </row>
    <row r="42" spans="1:51" ht="30" customHeight="1">
      <c r="A42" s="8" t="s">
        <v>956</v>
      </c>
      <c r="B42" s="8" t="s">
        <v>957</v>
      </c>
      <c r="C42" s="8" t="s">
        <v>61</v>
      </c>
      <c r="D42" s="9">
        <v>2</v>
      </c>
      <c r="E42" s="13">
        <f>단가대비표!O24</f>
        <v>0</v>
      </c>
      <c r="F42" s="14">
        <f t="shared" si="3"/>
        <v>0</v>
      </c>
      <c r="G42" s="13">
        <f>단가대비표!P24</f>
        <v>0</v>
      </c>
      <c r="H42" s="14">
        <f t="shared" si="4"/>
        <v>0</v>
      </c>
      <c r="I42" s="13">
        <f>단가대비표!V24</f>
        <v>0</v>
      </c>
      <c r="J42" s="14">
        <f t="shared" si="5"/>
        <v>0</v>
      </c>
      <c r="K42" s="13">
        <f t="shared" si="6"/>
        <v>0</v>
      </c>
      <c r="L42" s="14">
        <f t="shared" si="6"/>
        <v>0</v>
      </c>
      <c r="M42" s="8" t="s">
        <v>52</v>
      </c>
      <c r="N42" s="2" t="s">
        <v>76</v>
      </c>
      <c r="O42" s="2" t="s">
        <v>958</v>
      </c>
      <c r="P42" s="2" t="s">
        <v>65</v>
      </c>
      <c r="Q42" s="2" t="s">
        <v>65</v>
      </c>
      <c r="R42" s="2" t="s">
        <v>64</v>
      </c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2" t="s">
        <v>52</v>
      </c>
      <c r="AW42" s="2" t="s">
        <v>959</v>
      </c>
      <c r="AX42" s="2" t="s">
        <v>52</v>
      </c>
      <c r="AY42" s="2" t="s">
        <v>52</v>
      </c>
    </row>
    <row r="43" spans="1:51" ht="30" customHeight="1">
      <c r="A43" s="8" t="s">
        <v>960</v>
      </c>
      <c r="B43" s="8" t="s">
        <v>961</v>
      </c>
      <c r="C43" s="8" t="s">
        <v>61</v>
      </c>
      <c r="D43" s="9">
        <v>2</v>
      </c>
      <c r="E43" s="13">
        <f>단가대비표!O28</f>
        <v>0</v>
      </c>
      <c r="F43" s="14">
        <f t="shared" si="3"/>
        <v>0</v>
      </c>
      <c r="G43" s="13">
        <f>단가대비표!P28</f>
        <v>0</v>
      </c>
      <c r="H43" s="14">
        <f t="shared" si="4"/>
        <v>0</v>
      </c>
      <c r="I43" s="13">
        <f>단가대비표!V28</f>
        <v>0</v>
      </c>
      <c r="J43" s="14">
        <f t="shared" si="5"/>
        <v>0</v>
      </c>
      <c r="K43" s="13">
        <f t="shared" si="6"/>
        <v>0</v>
      </c>
      <c r="L43" s="14">
        <f t="shared" si="6"/>
        <v>0</v>
      </c>
      <c r="M43" s="8" t="s">
        <v>52</v>
      </c>
      <c r="N43" s="2" t="s">
        <v>76</v>
      </c>
      <c r="O43" s="2" t="s">
        <v>962</v>
      </c>
      <c r="P43" s="2" t="s">
        <v>65</v>
      </c>
      <c r="Q43" s="2" t="s">
        <v>65</v>
      </c>
      <c r="R43" s="2" t="s">
        <v>64</v>
      </c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2" t="s">
        <v>52</v>
      </c>
      <c r="AW43" s="2" t="s">
        <v>963</v>
      </c>
      <c r="AX43" s="2" t="s">
        <v>52</v>
      </c>
      <c r="AY43" s="2" t="s">
        <v>52</v>
      </c>
    </row>
    <row r="44" spans="1:51" ht="30" customHeight="1">
      <c r="A44" s="8" t="s">
        <v>178</v>
      </c>
      <c r="B44" s="8" t="s">
        <v>964</v>
      </c>
      <c r="C44" s="8" t="s">
        <v>61</v>
      </c>
      <c r="D44" s="9">
        <v>1</v>
      </c>
      <c r="E44" s="13">
        <f>단가대비표!O67</f>
        <v>0</v>
      </c>
      <c r="F44" s="14">
        <f t="shared" si="3"/>
        <v>0</v>
      </c>
      <c r="G44" s="13">
        <f>단가대비표!P67</f>
        <v>0</v>
      </c>
      <c r="H44" s="14">
        <f t="shared" si="4"/>
        <v>0</v>
      </c>
      <c r="I44" s="13">
        <f>단가대비표!V67</f>
        <v>0</v>
      </c>
      <c r="J44" s="14">
        <f t="shared" si="5"/>
        <v>0</v>
      </c>
      <c r="K44" s="13">
        <f t="shared" si="6"/>
        <v>0</v>
      </c>
      <c r="L44" s="14">
        <f t="shared" si="6"/>
        <v>0</v>
      </c>
      <c r="M44" s="8" t="s">
        <v>52</v>
      </c>
      <c r="N44" s="2" t="s">
        <v>76</v>
      </c>
      <c r="O44" s="2" t="s">
        <v>965</v>
      </c>
      <c r="P44" s="2" t="s">
        <v>65</v>
      </c>
      <c r="Q44" s="2" t="s">
        <v>65</v>
      </c>
      <c r="R44" s="2" t="s">
        <v>64</v>
      </c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2" t="s">
        <v>52</v>
      </c>
      <c r="AW44" s="2" t="s">
        <v>966</v>
      </c>
      <c r="AX44" s="2" t="s">
        <v>52</v>
      </c>
      <c r="AY44" s="2" t="s">
        <v>52</v>
      </c>
    </row>
    <row r="45" spans="1:51" ht="30" customHeight="1">
      <c r="A45" s="44" t="s">
        <v>1627</v>
      </c>
      <c r="B45" s="44" t="s">
        <v>665</v>
      </c>
      <c r="C45" s="44" t="s">
        <v>661</v>
      </c>
      <c r="D45" s="45">
        <v>5.3999999999999999E-2</v>
      </c>
      <c r="E45" s="46">
        <f>단가대비표!O184</f>
        <v>0</v>
      </c>
      <c r="F45" s="47">
        <f t="shared" si="3"/>
        <v>0</v>
      </c>
      <c r="G45" s="46">
        <f>G55</f>
        <v>0</v>
      </c>
      <c r="H45" s="47">
        <f t="shared" si="4"/>
        <v>0</v>
      </c>
      <c r="I45" s="46">
        <f>단가대비표!V184</f>
        <v>0</v>
      </c>
      <c r="J45" s="47">
        <f t="shared" si="5"/>
        <v>0</v>
      </c>
      <c r="K45" s="46">
        <f t="shared" si="6"/>
        <v>0</v>
      </c>
      <c r="L45" s="47">
        <f t="shared" si="6"/>
        <v>0</v>
      </c>
      <c r="M45" s="44" t="s">
        <v>52</v>
      </c>
      <c r="N45" s="2" t="s">
        <v>76</v>
      </c>
      <c r="O45" s="2" t="s">
        <v>968</v>
      </c>
      <c r="P45" s="2" t="s">
        <v>65</v>
      </c>
      <c r="Q45" s="2" t="s">
        <v>65</v>
      </c>
      <c r="R45" s="2" t="s">
        <v>64</v>
      </c>
      <c r="S45" s="3"/>
      <c r="T45" s="3"/>
      <c r="U45" s="3"/>
      <c r="V45" s="3">
        <v>1</v>
      </c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2" t="s">
        <v>52</v>
      </c>
      <c r="AW45" s="2" t="s">
        <v>969</v>
      </c>
      <c r="AX45" s="2" t="s">
        <v>52</v>
      </c>
      <c r="AY45" s="2" t="s">
        <v>52</v>
      </c>
    </row>
    <row r="46" spans="1:51" ht="30" customHeight="1">
      <c r="A46" s="8" t="s">
        <v>687</v>
      </c>
      <c r="B46" s="8" t="s">
        <v>930</v>
      </c>
      <c r="C46" s="8" t="s">
        <v>377</v>
      </c>
      <c r="D46" s="9">
        <v>1</v>
      </c>
      <c r="E46" s="13">
        <f>TRUNC(SUMIF(V40:V46, RIGHTB(O46, 1), H40:H46)*U46, 2)</f>
        <v>0</v>
      </c>
      <c r="F46" s="14">
        <f t="shared" si="3"/>
        <v>0</v>
      </c>
      <c r="G46" s="13">
        <v>0</v>
      </c>
      <c r="H46" s="14">
        <f t="shared" si="4"/>
        <v>0</v>
      </c>
      <c r="I46" s="13">
        <v>0</v>
      </c>
      <c r="J46" s="14">
        <f t="shared" si="5"/>
        <v>0</v>
      </c>
      <c r="K46" s="13">
        <f t="shared" si="6"/>
        <v>0</v>
      </c>
      <c r="L46" s="14">
        <f t="shared" si="6"/>
        <v>0</v>
      </c>
      <c r="M46" s="8" t="s">
        <v>52</v>
      </c>
      <c r="N46" s="2" t="s">
        <v>76</v>
      </c>
      <c r="O46" s="2" t="s">
        <v>689</v>
      </c>
      <c r="P46" s="2" t="s">
        <v>65</v>
      </c>
      <c r="Q46" s="2" t="s">
        <v>65</v>
      </c>
      <c r="R46" s="2" t="s">
        <v>65</v>
      </c>
      <c r="S46" s="3">
        <v>1</v>
      </c>
      <c r="T46" s="3">
        <v>0</v>
      </c>
      <c r="U46" s="3">
        <v>0.03</v>
      </c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2" t="s">
        <v>52</v>
      </c>
      <c r="AW46" s="2" t="s">
        <v>970</v>
      </c>
      <c r="AX46" s="2" t="s">
        <v>52</v>
      </c>
      <c r="AY46" s="2" t="s">
        <v>52</v>
      </c>
    </row>
    <row r="47" spans="1:51" ht="30" customHeight="1">
      <c r="A47" s="8" t="s">
        <v>897</v>
      </c>
      <c r="B47" s="8" t="s">
        <v>52</v>
      </c>
      <c r="C47" s="8" t="s">
        <v>52</v>
      </c>
      <c r="D47" s="9"/>
      <c r="E47" s="13"/>
      <c r="F47" s="14">
        <f>TRUNC(SUMIF(N40:N46, N39, F40:F46),0)</f>
        <v>0</v>
      </c>
      <c r="G47" s="13"/>
      <c r="H47" s="14">
        <f>TRUNC(SUMIF(N40:N46, N39, H40:H46),0)</f>
        <v>0</v>
      </c>
      <c r="I47" s="13"/>
      <c r="J47" s="14">
        <f>TRUNC(SUMIF(N40:N46, N39, J40:J46),0)</f>
        <v>0</v>
      </c>
      <c r="K47" s="13"/>
      <c r="L47" s="14">
        <f>F47+H47+J47</f>
        <v>0</v>
      </c>
      <c r="M47" s="8" t="s">
        <v>52</v>
      </c>
      <c r="N47" s="2" t="s">
        <v>248</v>
      </c>
      <c r="O47" s="2" t="s">
        <v>248</v>
      </c>
      <c r="P47" s="2" t="s">
        <v>52</v>
      </c>
      <c r="Q47" s="2" t="s">
        <v>52</v>
      </c>
      <c r="R47" s="2" t="s">
        <v>52</v>
      </c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2" t="s">
        <v>52</v>
      </c>
      <c r="AW47" s="2" t="s">
        <v>52</v>
      </c>
      <c r="AX47" s="2" t="s">
        <v>52</v>
      </c>
      <c r="AY47" s="2" t="s">
        <v>52</v>
      </c>
    </row>
    <row r="48" spans="1:51" ht="30" customHeight="1">
      <c r="A48" s="9"/>
      <c r="B48" s="9"/>
      <c r="C48" s="9"/>
      <c r="D48" s="9"/>
      <c r="E48" s="13"/>
      <c r="F48" s="14"/>
      <c r="G48" s="13"/>
      <c r="H48" s="14"/>
      <c r="I48" s="13"/>
      <c r="J48" s="14"/>
      <c r="K48" s="13"/>
      <c r="L48" s="14"/>
      <c r="M48" s="9"/>
    </row>
    <row r="49" spans="1:52" ht="30" customHeight="1">
      <c r="A49" s="65" t="s">
        <v>1629</v>
      </c>
      <c r="B49" s="65"/>
      <c r="C49" s="65"/>
      <c r="D49" s="65"/>
      <c r="E49" s="66"/>
      <c r="F49" s="67"/>
      <c r="G49" s="66"/>
      <c r="H49" s="67"/>
      <c r="I49" s="66"/>
      <c r="J49" s="67"/>
      <c r="K49" s="66"/>
      <c r="L49" s="67"/>
      <c r="M49" s="65"/>
      <c r="N49" s="1" t="s">
        <v>80</v>
      </c>
    </row>
    <row r="50" spans="1:52" ht="30" customHeight="1">
      <c r="A50" s="8" t="s">
        <v>948</v>
      </c>
      <c r="B50" s="8" t="s">
        <v>949</v>
      </c>
      <c r="C50" s="8" t="s">
        <v>61</v>
      </c>
      <c r="D50" s="9">
        <v>1</v>
      </c>
      <c r="E50" s="13">
        <f>단가대비표!O23</f>
        <v>0</v>
      </c>
      <c r="F50" s="14">
        <f t="shared" ref="F50:F56" si="7">TRUNC(E50*D50,1)</f>
        <v>0</v>
      </c>
      <c r="G50" s="13">
        <f>단가대비표!P23</f>
        <v>0</v>
      </c>
      <c r="H50" s="14">
        <f t="shared" ref="H50:H56" si="8">TRUNC(G50*D50,1)</f>
        <v>0</v>
      </c>
      <c r="I50" s="13">
        <f>단가대비표!V23</f>
        <v>0</v>
      </c>
      <c r="J50" s="14">
        <f t="shared" ref="J50:J56" si="9">TRUNC(I50*D50,1)</f>
        <v>0</v>
      </c>
      <c r="K50" s="13">
        <f t="shared" ref="K50:L56" si="10">TRUNC(E50+G50+I50,1)</f>
        <v>0</v>
      </c>
      <c r="L50" s="14">
        <f t="shared" si="10"/>
        <v>0</v>
      </c>
      <c r="M50" s="8" t="s">
        <v>52</v>
      </c>
      <c r="N50" s="2" t="s">
        <v>80</v>
      </c>
      <c r="O50" s="2" t="s">
        <v>950</v>
      </c>
      <c r="P50" s="2" t="s">
        <v>65</v>
      </c>
      <c r="Q50" s="2" t="s">
        <v>65</v>
      </c>
      <c r="R50" s="2" t="s">
        <v>64</v>
      </c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2" t="s">
        <v>52</v>
      </c>
      <c r="AW50" s="2" t="s">
        <v>971</v>
      </c>
      <c r="AX50" s="2" t="s">
        <v>52</v>
      </c>
      <c r="AY50" s="2" t="s">
        <v>52</v>
      </c>
    </row>
    <row r="51" spans="1:52" ht="30" customHeight="1">
      <c r="A51" s="8" t="s">
        <v>952</v>
      </c>
      <c r="B51" s="8" t="s">
        <v>953</v>
      </c>
      <c r="C51" s="8" t="s">
        <v>61</v>
      </c>
      <c r="D51" s="9">
        <v>1</v>
      </c>
      <c r="E51" s="13">
        <f>단가대비표!O29</f>
        <v>0</v>
      </c>
      <c r="F51" s="14">
        <f t="shared" si="7"/>
        <v>0</v>
      </c>
      <c r="G51" s="13">
        <f>단가대비표!P29</f>
        <v>0</v>
      </c>
      <c r="H51" s="14">
        <f t="shared" si="8"/>
        <v>0</v>
      </c>
      <c r="I51" s="13">
        <f>단가대비표!V29</f>
        <v>0</v>
      </c>
      <c r="J51" s="14">
        <f t="shared" si="9"/>
        <v>0</v>
      </c>
      <c r="K51" s="13">
        <f t="shared" si="10"/>
        <v>0</v>
      </c>
      <c r="L51" s="14">
        <f t="shared" si="10"/>
        <v>0</v>
      </c>
      <c r="M51" s="8" t="s">
        <v>52</v>
      </c>
      <c r="N51" s="2" t="s">
        <v>80</v>
      </c>
      <c r="O51" s="2" t="s">
        <v>954</v>
      </c>
      <c r="P51" s="2" t="s">
        <v>65</v>
      </c>
      <c r="Q51" s="2" t="s">
        <v>65</v>
      </c>
      <c r="R51" s="2" t="s">
        <v>64</v>
      </c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2" t="s">
        <v>52</v>
      </c>
      <c r="AW51" s="2" t="s">
        <v>972</v>
      </c>
      <c r="AX51" s="2" t="s">
        <v>52</v>
      </c>
      <c r="AY51" s="2" t="s">
        <v>52</v>
      </c>
    </row>
    <row r="52" spans="1:52" ht="30" customHeight="1">
      <c r="A52" s="8" t="s">
        <v>956</v>
      </c>
      <c r="B52" s="8" t="s">
        <v>957</v>
      </c>
      <c r="C52" s="8" t="s">
        <v>61</v>
      </c>
      <c r="D52" s="9">
        <v>2</v>
      </c>
      <c r="E52" s="13">
        <f>단가대비표!O24</f>
        <v>0</v>
      </c>
      <c r="F52" s="14">
        <f t="shared" si="7"/>
        <v>0</v>
      </c>
      <c r="G52" s="13">
        <f>단가대비표!P24</f>
        <v>0</v>
      </c>
      <c r="H52" s="14">
        <f t="shared" si="8"/>
        <v>0</v>
      </c>
      <c r="I52" s="13">
        <f>단가대비표!V24</f>
        <v>0</v>
      </c>
      <c r="J52" s="14">
        <f t="shared" si="9"/>
        <v>0</v>
      </c>
      <c r="K52" s="13">
        <f t="shared" si="10"/>
        <v>0</v>
      </c>
      <c r="L52" s="14">
        <f t="shared" si="10"/>
        <v>0</v>
      </c>
      <c r="M52" s="8" t="s">
        <v>52</v>
      </c>
      <c r="N52" s="2" t="s">
        <v>80</v>
      </c>
      <c r="O52" s="2" t="s">
        <v>958</v>
      </c>
      <c r="P52" s="2" t="s">
        <v>65</v>
      </c>
      <c r="Q52" s="2" t="s">
        <v>65</v>
      </c>
      <c r="R52" s="2" t="s">
        <v>64</v>
      </c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2" t="s">
        <v>52</v>
      </c>
      <c r="AW52" s="2" t="s">
        <v>973</v>
      </c>
      <c r="AX52" s="2" t="s">
        <v>52</v>
      </c>
      <c r="AY52" s="2" t="s">
        <v>52</v>
      </c>
    </row>
    <row r="53" spans="1:52" ht="30" customHeight="1">
      <c r="A53" s="8" t="s">
        <v>960</v>
      </c>
      <c r="B53" s="8" t="s">
        <v>961</v>
      </c>
      <c r="C53" s="8" t="s">
        <v>61</v>
      </c>
      <c r="D53" s="9">
        <v>2</v>
      </c>
      <c r="E53" s="13">
        <f>단가대비표!O28</f>
        <v>0</v>
      </c>
      <c r="F53" s="14">
        <f t="shared" si="7"/>
        <v>0</v>
      </c>
      <c r="G53" s="13">
        <f>단가대비표!P28</f>
        <v>0</v>
      </c>
      <c r="H53" s="14">
        <f t="shared" si="8"/>
        <v>0</v>
      </c>
      <c r="I53" s="13">
        <f>단가대비표!V28</f>
        <v>0</v>
      </c>
      <c r="J53" s="14">
        <f t="shared" si="9"/>
        <v>0</v>
      </c>
      <c r="K53" s="13">
        <f t="shared" si="10"/>
        <v>0</v>
      </c>
      <c r="L53" s="14">
        <f t="shared" si="10"/>
        <v>0</v>
      </c>
      <c r="M53" s="8" t="s">
        <v>52</v>
      </c>
      <c r="N53" s="2" t="s">
        <v>80</v>
      </c>
      <c r="O53" s="2" t="s">
        <v>962</v>
      </c>
      <c r="P53" s="2" t="s">
        <v>65</v>
      </c>
      <c r="Q53" s="2" t="s">
        <v>65</v>
      </c>
      <c r="R53" s="2" t="s">
        <v>64</v>
      </c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2" t="s">
        <v>52</v>
      </c>
      <c r="AW53" s="2" t="s">
        <v>974</v>
      </c>
      <c r="AX53" s="2" t="s">
        <v>52</v>
      </c>
      <c r="AY53" s="2" t="s">
        <v>52</v>
      </c>
    </row>
    <row r="54" spans="1:52" ht="30" customHeight="1">
      <c r="A54" s="8" t="s">
        <v>178</v>
      </c>
      <c r="B54" s="8" t="s">
        <v>975</v>
      </c>
      <c r="C54" s="8" t="s">
        <v>61</v>
      </c>
      <c r="D54" s="9">
        <v>1</v>
      </c>
      <c r="E54" s="13">
        <f>단가대비표!O68</f>
        <v>0</v>
      </c>
      <c r="F54" s="14">
        <f t="shared" si="7"/>
        <v>0</v>
      </c>
      <c r="G54" s="13">
        <f>단가대비표!P68</f>
        <v>0</v>
      </c>
      <c r="H54" s="14">
        <f t="shared" si="8"/>
        <v>0</v>
      </c>
      <c r="I54" s="13">
        <f>단가대비표!V68</f>
        <v>0</v>
      </c>
      <c r="J54" s="14">
        <f t="shared" si="9"/>
        <v>0</v>
      </c>
      <c r="K54" s="13">
        <f t="shared" si="10"/>
        <v>0</v>
      </c>
      <c r="L54" s="14">
        <f t="shared" si="10"/>
        <v>0</v>
      </c>
      <c r="M54" s="8" t="s">
        <v>52</v>
      </c>
      <c r="N54" s="2" t="s">
        <v>80</v>
      </c>
      <c r="O54" s="2" t="s">
        <v>976</v>
      </c>
      <c r="P54" s="2" t="s">
        <v>65</v>
      </c>
      <c r="Q54" s="2" t="s">
        <v>65</v>
      </c>
      <c r="R54" s="2" t="s">
        <v>64</v>
      </c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2" t="s">
        <v>52</v>
      </c>
      <c r="AW54" s="2" t="s">
        <v>977</v>
      </c>
      <c r="AX54" s="2" t="s">
        <v>52</v>
      </c>
      <c r="AY54" s="2" t="s">
        <v>52</v>
      </c>
    </row>
    <row r="55" spans="1:52" ht="30" customHeight="1">
      <c r="A55" s="44" t="s">
        <v>1616</v>
      </c>
      <c r="B55" s="44" t="s">
        <v>665</v>
      </c>
      <c r="C55" s="44" t="s">
        <v>661</v>
      </c>
      <c r="D55" s="45">
        <v>5.3999999999999999E-2</v>
      </c>
      <c r="E55" s="46">
        <f>단가대비표!O184</f>
        <v>0</v>
      </c>
      <c r="F55" s="47">
        <f t="shared" si="7"/>
        <v>0</v>
      </c>
      <c r="G55" s="46">
        <f>단가대비표!E202</f>
        <v>0</v>
      </c>
      <c r="H55" s="47">
        <f t="shared" si="8"/>
        <v>0</v>
      </c>
      <c r="I55" s="46">
        <f>단가대비표!V184</f>
        <v>0</v>
      </c>
      <c r="J55" s="47">
        <f t="shared" si="9"/>
        <v>0</v>
      </c>
      <c r="K55" s="46">
        <f t="shared" si="10"/>
        <v>0</v>
      </c>
      <c r="L55" s="47">
        <f t="shared" si="10"/>
        <v>0</v>
      </c>
      <c r="M55" s="44" t="s">
        <v>52</v>
      </c>
      <c r="N55" s="48" t="s">
        <v>80</v>
      </c>
      <c r="O55" s="48" t="s">
        <v>968</v>
      </c>
      <c r="P55" s="48" t="s">
        <v>65</v>
      </c>
      <c r="Q55" s="48" t="s">
        <v>65</v>
      </c>
      <c r="R55" s="48" t="s">
        <v>64</v>
      </c>
      <c r="S55" s="49"/>
      <c r="T55" s="49"/>
      <c r="U55" s="49"/>
      <c r="V55" s="49">
        <v>1</v>
      </c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48" t="s">
        <v>52</v>
      </c>
      <c r="AW55" s="48" t="s">
        <v>978</v>
      </c>
      <c r="AX55" s="48" t="s">
        <v>52</v>
      </c>
      <c r="AY55" s="48" t="s">
        <v>52</v>
      </c>
      <c r="AZ55" s="50"/>
    </row>
    <row r="56" spans="1:52" ht="30" customHeight="1">
      <c r="A56" s="8" t="s">
        <v>687</v>
      </c>
      <c r="B56" s="8" t="s">
        <v>930</v>
      </c>
      <c r="C56" s="8" t="s">
        <v>377</v>
      </c>
      <c r="D56" s="9">
        <v>1</v>
      </c>
      <c r="E56" s="13">
        <f>TRUNC(SUMIF(V50:V56, RIGHTB(O56, 1), H50:H56)*U56, 2)</f>
        <v>0</v>
      </c>
      <c r="F56" s="14">
        <f t="shared" si="7"/>
        <v>0</v>
      </c>
      <c r="G56" s="13">
        <v>0</v>
      </c>
      <c r="H56" s="14">
        <f t="shared" si="8"/>
        <v>0</v>
      </c>
      <c r="I56" s="13">
        <v>0</v>
      </c>
      <c r="J56" s="14">
        <f t="shared" si="9"/>
        <v>0</v>
      </c>
      <c r="K56" s="13">
        <f t="shared" si="10"/>
        <v>0</v>
      </c>
      <c r="L56" s="14">
        <f t="shared" si="10"/>
        <v>0</v>
      </c>
      <c r="M56" s="8" t="s">
        <v>52</v>
      </c>
      <c r="N56" s="2" t="s">
        <v>80</v>
      </c>
      <c r="O56" s="2" t="s">
        <v>689</v>
      </c>
      <c r="P56" s="2" t="s">
        <v>65</v>
      </c>
      <c r="Q56" s="2" t="s">
        <v>65</v>
      </c>
      <c r="R56" s="2" t="s">
        <v>65</v>
      </c>
      <c r="S56" s="3">
        <v>1</v>
      </c>
      <c r="T56" s="3">
        <v>0</v>
      </c>
      <c r="U56" s="3">
        <v>0.03</v>
      </c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2" t="s">
        <v>52</v>
      </c>
      <c r="AW56" s="2" t="s">
        <v>979</v>
      </c>
      <c r="AX56" s="2" t="s">
        <v>52</v>
      </c>
      <c r="AY56" s="2" t="s">
        <v>52</v>
      </c>
    </row>
    <row r="57" spans="1:52" ht="30" customHeight="1">
      <c r="A57" s="8" t="s">
        <v>897</v>
      </c>
      <c r="B57" s="8" t="s">
        <v>52</v>
      </c>
      <c r="C57" s="8" t="s">
        <v>52</v>
      </c>
      <c r="D57" s="9"/>
      <c r="E57" s="13"/>
      <c r="F57" s="14">
        <f>TRUNC(SUMIF(N50:N56, N49, F50:F56),0)</f>
        <v>0</v>
      </c>
      <c r="G57" s="13"/>
      <c r="H57" s="14">
        <f>TRUNC(SUMIF(N50:N56, N49, H50:H56),0)</f>
        <v>0</v>
      </c>
      <c r="I57" s="13"/>
      <c r="J57" s="14">
        <f>TRUNC(SUMIF(N50:N56, N49, J50:J56),0)</f>
        <v>0</v>
      </c>
      <c r="K57" s="13"/>
      <c r="L57" s="14">
        <f>F57+H57+J57</f>
        <v>0</v>
      </c>
      <c r="M57" s="8" t="s">
        <v>52</v>
      </c>
      <c r="N57" s="2" t="s">
        <v>248</v>
      </c>
      <c r="O57" s="2" t="s">
        <v>248</v>
      </c>
      <c r="P57" s="2" t="s">
        <v>52</v>
      </c>
      <c r="Q57" s="2" t="s">
        <v>52</v>
      </c>
      <c r="R57" s="2" t="s">
        <v>52</v>
      </c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2" t="s">
        <v>52</v>
      </c>
      <c r="AW57" s="2" t="s">
        <v>52</v>
      </c>
      <c r="AX57" s="2" t="s">
        <v>52</v>
      </c>
      <c r="AY57" s="2" t="s">
        <v>52</v>
      </c>
    </row>
    <row r="58" spans="1:52" ht="30" customHeight="1">
      <c r="A58" s="9"/>
      <c r="B58" s="9"/>
      <c r="C58" s="9"/>
      <c r="D58" s="9"/>
      <c r="E58" s="13"/>
      <c r="F58" s="14"/>
      <c r="G58" s="13"/>
      <c r="H58" s="14"/>
      <c r="I58" s="13"/>
      <c r="J58" s="14"/>
      <c r="K58" s="13"/>
      <c r="L58" s="14"/>
      <c r="M58" s="9"/>
    </row>
    <row r="59" spans="1:52" ht="30" customHeight="1">
      <c r="A59" s="65" t="s">
        <v>1630</v>
      </c>
      <c r="B59" s="65"/>
      <c r="C59" s="65"/>
      <c r="D59" s="65"/>
      <c r="E59" s="66"/>
      <c r="F59" s="67"/>
      <c r="G59" s="66"/>
      <c r="H59" s="67"/>
      <c r="I59" s="66"/>
      <c r="J59" s="67"/>
      <c r="K59" s="66"/>
      <c r="L59" s="67"/>
      <c r="M59" s="65"/>
      <c r="N59" s="1" t="s">
        <v>85</v>
      </c>
    </row>
    <row r="60" spans="1:52" ht="30" customHeight="1">
      <c r="A60" s="8" t="s">
        <v>948</v>
      </c>
      <c r="B60" s="8" t="s">
        <v>949</v>
      </c>
      <c r="C60" s="8" t="s">
        <v>61</v>
      </c>
      <c r="D60" s="9">
        <v>2</v>
      </c>
      <c r="E60" s="13">
        <f>단가대비표!O23</f>
        <v>0</v>
      </c>
      <c r="F60" s="14">
        <f t="shared" ref="F60:F66" si="11">TRUNC(E60*D60,1)</f>
        <v>0</v>
      </c>
      <c r="G60" s="13">
        <f>단가대비표!P23</f>
        <v>0</v>
      </c>
      <c r="H60" s="14">
        <f t="shared" ref="H60:H66" si="12">TRUNC(G60*D60,1)</f>
        <v>0</v>
      </c>
      <c r="I60" s="13">
        <f>단가대비표!V23</f>
        <v>0</v>
      </c>
      <c r="J60" s="14">
        <f t="shared" ref="J60:J66" si="13">TRUNC(I60*D60,1)</f>
        <v>0</v>
      </c>
      <c r="K60" s="13">
        <f t="shared" ref="K60:L66" si="14">TRUNC(E60+G60+I60,1)</f>
        <v>0</v>
      </c>
      <c r="L60" s="14">
        <f t="shared" si="14"/>
        <v>0</v>
      </c>
      <c r="M60" s="8" t="s">
        <v>52</v>
      </c>
      <c r="N60" s="2" t="s">
        <v>85</v>
      </c>
      <c r="O60" s="2" t="s">
        <v>950</v>
      </c>
      <c r="P60" s="2" t="s">
        <v>65</v>
      </c>
      <c r="Q60" s="2" t="s">
        <v>65</v>
      </c>
      <c r="R60" s="2" t="s">
        <v>64</v>
      </c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2" t="s">
        <v>52</v>
      </c>
      <c r="AW60" s="2" t="s">
        <v>980</v>
      </c>
      <c r="AX60" s="2" t="s">
        <v>52</v>
      </c>
      <c r="AY60" s="2" t="s">
        <v>52</v>
      </c>
    </row>
    <row r="61" spans="1:52" ht="30" customHeight="1">
      <c r="A61" s="8" t="s">
        <v>483</v>
      </c>
      <c r="B61" s="8" t="s">
        <v>981</v>
      </c>
      <c r="C61" s="8" t="s">
        <v>98</v>
      </c>
      <c r="D61" s="9">
        <v>0.4</v>
      </c>
      <c r="E61" s="13">
        <f>단가대비표!O53</f>
        <v>0</v>
      </c>
      <c r="F61" s="14">
        <f t="shared" si="11"/>
        <v>0</v>
      </c>
      <c r="G61" s="13">
        <f>단가대비표!P53</f>
        <v>0</v>
      </c>
      <c r="H61" s="14">
        <f t="shared" si="12"/>
        <v>0</v>
      </c>
      <c r="I61" s="13">
        <f>단가대비표!V53</f>
        <v>0</v>
      </c>
      <c r="J61" s="14">
        <f t="shared" si="13"/>
        <v>0</v>
      </c>
      <c r="K61" s="13">
        <f t="shared" si="14"/>
        <v>0</v>
      </c>
      <c r="L61" s="14">
        <f t="shared" si="14"/>
        <v>0</v>
      </c>
      <c r="M61" s="8" t="s">
        <v>52</v>
      </c>
      <c r="N61" s="2" t="s">
        <v>85</v>
      </c>
      <c r="O61" s="2" t="s">
        <v>982</v>
      </c>
      <c r="P61" s="2" t="s">
        <v>65</v>
      </c>
      <c r="Q61" s="2" t="s">
        <v>65</v>
      </c>
      <c r="R61" s="2" t="s">
        <v>64</v>
      </c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2" t="s">
        <v>52</v>
      </c>
      <c r="AW61" s="2" t="s">
        <v>983</v>
      </c>
      <c r="AX61" s="2" t="s">
        <v>52</v>
      </c>
      <c r="AY61" s="2" t="s">
        <v>52</v>
      </c>
    </row>
    <row r="62" spans="1:52" ht="30" customHeight="1">
      <c r="A62" s="8" t="s">
        <v>952</v>
      </c>
      <c r="B62" s="8" t="s">
        <v>953</v>
      </c>
      <c r="C62" s="8" t="s">
        <v>61</v>
      </c>
      <c r="D62" s="9">
        <v>2</v>
      </c>
      <c r="E62" s="13">
        <f>단가대비표!O29</f>
        <v>0</v>
      </c>
      <c r="F62" s="14">
        <f t="shared" si="11"/>
        <v>0</v>
      </c>
      <c r="G62" s="13">
        <f>단가대비표!P29</f>
        <v>0</v>
      </c>
      <c r="H62" s="14">
        <f t="shared" si="12"/>
        <v>0</v>
      </c>
      <c r="I62" s="13">
        <f>단가대비표!V29</f>
        <v>0</v>
      </c>
      <c r="J62" s="14">
        <f t="shared" si="13"/>
        <v>0</v>
      </c>
      <c r="K62" s="13">
        <f t="shared" si="14"/>
        <v>0</v>
      </c>
      <c r="L62" s="14">
        <f t="shared" si="14"/>
        <v>0</v>
      </c>
      <c r="M62" s="8" t="s">
        <v>52</v>
      </c>
      <c r="N62" s="2" t="s">
        <v>85</v>
      </c>
      <c r="O62" s="2" t="s">
        <v>954</v>
      </c>
      <c r="P62" s="2" t="s">
        <v>65</v>
      </c>
      <c r="Q62" s="2" t="s">
        <v>65</v>
      </c>
      <c r="R62" s="2" t="s">
        <v>64</v>
      </c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2" t="s">
        <v>52</v>
      </c>
      <c r="AW62" s="2" t="s">
        <v>984</v>
      </c>
      <c r="AX62" s="2" t="s">
        <v>52</v>
      </c>
      <c r="AY62" s="2" t="s">
        <v>52</v>
      </c>
    </row>
    <row r="63" spans="1:52" ht="30" customHeight="1">
      <c r="A63" s="8" t="s">
        <v>956</v>
      </c>
      <c r="B63" s="8" t="s">
        <v>957</v>
      </c>
      <c r="C63" s="8" t="s">
        <v>61</v>
      </c>
      <c r="D63" s="9">
        <v>4</v>
      </c>
      <c r="E63" s="13">
        <f>단가대비표!O24</f>
        <v>0</v>
      </c>
      <c r="F63" s="14">
        <f t="shared" si="11"/>
        <v>0</v>
      </c>
      <c r="G63" s="13">
        <f>단가대비표!P24</f>
        <v>0</v>
      </c>
      <c r="H63" s="14">
        <f t="shared" si="12"/>
        <v>0</v>
      </c>
      <c r="I63" s="13">
        <f>단가대비표!V24</f>
        <v>0</v>
      </c>
      <c r="J63" s="14">
        <f t="shared" si="13"/>
        <v>0</v>
      </c>
      <c r="K63" s="13">
        <f t="shared" si="14"/>
        <v>0</v>
      </c>
      <c r="L63" s="14">
        <f t="shared" si="14"/>
        <v>0</v>
      </c>
      <c r="M63" s="8" t="s">
        <v>52</v>
      </c>
      <c r="N63" s="2" t="s">
        <v>85</v>
      </c>
      <c r="O63" s="2" t="s">
        <v>958</v>
      </c>
      <c r="P63" s="2" t="s">
        <v>65</v>
      </c>
      <c r="Q63" s="2" t="s">
        <v>65</v>
      </c>
      <c r="R63" s="2" t="s">
        <v>64</v>
      </c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2" t="s">
        <v>52</v>
      </c>
      <c r="AW63" s="2" t="s">
        <v>985</v>
      </c>
      <c r="AX63" s="2" t="s">
        <v>52</v>
      </c>
      <c r="AY63" s="2" t="s">
        <v>52</v>
      </c>
    </row>
    <row r="64" spans="1:52" ht="30" customHeight="1">
      <c r="A64" s="8" t="s">
        <v>960</v>
      </c>
      <c r="B64" s="8" t="s">
        <v>961</v>
      </c>
      <c r="C64" s="8" t="s">
        <v>61</v>
      </c>
      <c r="D64" s="9">
        <v>4</v>
      </c>
      <c r="E64" s="13">
        <f>단가대비표!O28</f>
        <v>0</v>
      </c>
      <c r="F64" s="14">
        <f t="shared" si="11"/>
        <v>0</v>
      </c>
      <c r="G64" s="13">
        <f>단가대비표!P28</f>
        <v>0</v>
      </c>
      <c r="H64" s="14">
        <f t="shared" si="12"/>
        <v>0</v>
      </c>
      <c r="I64" s="13">
        <f>단가대비표!V28</f>
        <v>0</v>
      </c>
      <c r="J64" s="14">
        <f t="shared" si="13"/>
        <v>0</v>
      </c>
      <c r="K64" s="13">
        <f t="shared" si="14"/>
        <v>0</v>
      </c>
      <c r="L64" s="14">
        <f t="shared" si="14"/>
        <v>0</v>
      </c>
      <c r="M64" s="8" t="s">
        <v>52</v>
      </c>
      <c r="N64" s="2" t="s">
        <v>85</v>
      </c>
      <c r="O64" s="2" t="s">
        <v>962</v>
      </c>
      <c r="P64" s="2" t="s">
        <v>65</v>
      </c>
      <c r="Q64" s="2" t="s">
        <v>65</v>
      </c>
      <c r="R64" s="2" t="s">
        <v>64</v>
      </c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2" t="s">
        <v>52</v>
      </c>
      <c r="AW64" s="2" t="s">
        <v>986</v>
      </c>
      <c r="AX64" s="2" t="s">
        <v>52</v>
      </c>
      <c r="AY64" s="2" t="s">
        <v>52</v>
      </c>
    </row>
    <row r="65" spans="1:56" ht="30" customHeight="1">
      <c r="A65" s="44" t="s">
        <v>1616</v>
      </c>
      <c r="B65" s="44" t="s">
        <v>665</v>
      </c>
      <c r="C65" s="44" t="s">
        <v>661</v>
      </c>
      <c r="D65" s="45">
        <v>2.4E-2</v>
      </c>
      <c r="E65" s="46">
        <f>단가대비표!O184</f>
        <v>0</v>
      </c>
      <c r="F65" s="47">
        <f t="shared" si="11"/>
        <v>0</v>
      </c>
      <c r="G65" s="46">
        <f>G55</f>
        <v>0</v>
      </c>
      <c r="H65" s="47">
        <f t="shared" si="12"/>
        <v>0</v>
      </c>
      <c r="I65" s="46">
        <f>단가대비표!V184</f>
        <v>0</v>
      </c>
      <c r="J65" s="47">
        <f t="shared" si="13"/>
        <v>0</v>
      </c>
      <c r="K65" s="46">
        <f t="shared" si="14"/>
        <v>0</v>
      </c>
      <c r="L65" s="47">
        <f t="shared" si="14"/>
        <v>0</v>
      </c>
      <c r="M65" s="44" t="s">
        <v>52</v>
      </c>
      <c r="N65" s="48" t="s">
        <v>85</v>
      </c>
      <c r="O65" s="48" t="s">
        <v>968</v>
      </c>
      <c r="P65" s="48" t="s">
        <v>65</v>
      </c>
      <c r="Q65" s="48" t="s">
        <v>65</v>
      </c>
      <c r="R65" s="48" t="s">
        <v>64</v>
      </c>
      <c r="S65" s="49"/>
      <c r="T65" s="49"/>
      <c r="U65" s="49"/>
      <c r="V65" s="49">
        <v>1</v>
      </c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49"/>
      <c r="AK65" s="49"/>
      <c r="AL65" s="49"/>
      <c r="AM65" s="49"/>
      <c r="AN65" s="49"/>
      <c r="AO65" s="49"/>
      <c r="AP65" s="49"/>
      <c r="AQ65" s="49"/>
      <c r="AR65" s="49"/>
      <c r="AS65" s="49"/>
      <c r="AT65" s="49"/>
      <c r="AU65" s="49"/>
      <c r="AV65" s="48" t="s">
        <v>52</v>
      </c>
      <c r="AW65" s="48" t="s">
        <v>987</v>
      </c>
      <c r="AX65" s="48" t="s">
        <v>52</v>
      </c>
      <c r="AY65" s="48" t="s">
        <v>52</v>
      </c>
      <c r="AZ65" s="50"/>
      <c r="BA65" s="50"/>
      <c r="BB65" s="50"/>
      <c r="BC65" s="50"/>
      <c r="BD65" s="50"/>
    </row>
    <row r="66" spans="1:56" ht="30" customHeight="1">
      <c r="A66" s="8" t="s">
        <v>687</v>
      </c>
      <c r="B66" s="8" t="s">
        <v>930</v>
      </c>
      <c r="C66" s="8" t="s">
        <v>377</v>
      </c>
      <c r="D66" s="9">
        <v>1</v>
      </c>
      <c r="E66" s="13">
        <f>TRUNC(SUMIF(V60:V66, RIGHTB(O66, 1), H60:H66)*U66, 2)</f>
        <v>0</v>
      </c>
      <c r="F66" s="14">
        <f t="shared" si="11"/>
        <v>0</v>
      </c>
      <c r="G66" s="13">
        <v>0</v>
      </c>
      <c r="H66" s="14">
        <f t="shared" si="12"/>
        <v>0</v>
      </c>
      <c r="I66" s="13">
        <v>0</v>
      </c>
      <c r="J66" s="14">
        <f t="shared" si="13"/>
        <v>0</v>
      </c>
      <c r="K66" s="13">
        <f t="shared" si="14"/>
        <v>0</v>
      </c>
      <c r="L66" s="14">
        <f t="shared" si="14"/>
        <v>0</v>
      </c>
      <c r="M66" s="8" t="s">
        <v>52</v>
      </c>
      <c r="N66" s="2" t="s">
        <v>85</v>
      </c>
      <c r="O66" s="2" t="s">
        <v>689</v>
      </c>
      <c r="P66" s="2" t="s">
        <v>65</v>
      </c>
      <c r="Q66" s="2" t="s">
        <v>65</v>
      </c>
      <c r="R66" s="2" t="s">
        <v>65</v>
      </c>
      <c r="S66" s="3">
        <v>1</v>
      </c>
      <c r="T66" s="3">
        <v>0</v>
      </c>
      <c r="U66" s="3">
        <v>0.03</v>
      </c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2" t="s">
        <v>52</v>
      </c>
      <c r="AW66" s="2" t="s">
        <v>988</v>
      </c>
      <c r="AX66" s="2" t="s">
        <v>52</v>
      </c>
      <c r="AY66" s="2" t="s">
        <v>52</v>
      </c>
    </row>
    <row r="67" spans="1:56" ht="30" customHeight="1">
      <c r="A67" s="8" t="s">
        <v>897</v>
      </c>
      <c r="B67" s="8" t="s">
        <v>52</v>
      </c>
      <c r="C67" s="8" t="s">
        <v>52</v>
      </c>
      <c r="D67" s="9"/>
      <c r="E67" s="13"/>
      <c r="F67" s="14">
        <f>TRUNC(SUMIF(N60:N66, N59, F60:F66),0)</f>
        <v>0</v>
      </c>
      <c r="G67" s="13"/>
      <c r="H67" s="14">
        <f>TRUNC(SUMIF(N60:N66, N59, H60:H66),0)</f>
        <v>0</v>
      </c>
      <c r="I67" s="13"/>
      <c r="J67" s="14">
        <f>TRUNC(SUMIF(N60:N66, N59, J60:J66),0)</f>
        <v>0</v>
      </c>
      <c r="K67" s="13"/>
      <c r="L67" s="14">
        <f>F67+H67+J67</f>
        <v>0</v>
      </c>
      <c r="M67" s="8" t="s">
        <v>52</v>
      </c>
      <c r="N67" s="2" t="s">
        <v>248</v>
      </c>
      <c r="O67" s="2" t="s">
        <v>248</v>
      </c>
      <c r="P67" s="2" t="s">
        <v>52</v>
      </c>
      <c r="Q67" s="2" t="s">
        <v>52</v>
      </c>
      <c r="R67" s="2" t="s">
        <v>52</v>
      </c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2" t="s">
        <v>52</v>
      </c>
      <c r="AW67" s="2" t="s">
        <v>52</v>
      </c>
      <c r="AX67" s="2" t="s">
        <v>52</v>
      </c>
      <c r="AY67" s="2" t="s">
        <v>52</v>
      </c>
    </row>
    <row r="68" spans="1:56" ht="30" customHeight="1">
      <c r="A68" s="9"/>
      <c r="B68" s="9"/>
      <c r="C68" s="9"/>
      <c r="D68" s="9"/>
      <c r="E68" s="13"/>
      <c r="F68" s="14"/>
      <c r="G68" s="13"/>
      <c r="H68" s="14"/>
      <c r="I68" s="13"/>
      <c r="J68" s="14"/>
      <c r="K68" s="13"/>
      <c r="L68" s="14"/>
      <c r="M68" s="9"/>
    </row>
    <row r="69" spans="1:56" ht="30" customHeight="1">
      <c r="A69" s="65" t="s">
        <v>1635</v>
      </c>
      <c r="B69" s="65"/>
      <c r="C69" s="65"/>
      <c r="D69" s="65"/>
      <c r="E69" s="66"/>
      <c r="F69" s="67"/>
      <c r="G69" s="66"/>
      <c r="H69" s="67"/>
      <c r="I69" s="66"/>
      <c r="J69" s="67"/>
      <c r="K69" s="66"/>
      <c r="L69" s="67"/>
      <c r="M69" s="65"/>
      <c r="N69" s="1" t="s">
        <v>386</v>
      </c>
    </row>
    <row r="70" spans="1:56" ht="30" customHeight="1">
      <c r="A70" s="8" t="s">
        <v>383</v>
      </c>
      <c r="B70" s="8" t="s">
        <v>384</v>
      </c>
      <c r="C70" s="8" t="s">
        <v>98</v>
      </c>
      <c r="D70" s="9">
        <v>1.075</v>
      </c>
      <c r="E70" s="13">
        <f>단가대비표!O18</f>
        <v>0</v>
      </c>
      <c r="F70" s="14">
        <f>TRUNC(E70*D70,1)</f>
        <v>0</v>
      </c>
      <c r="G70" s="13">
        <f>단가대비표!P18</f>
        <v>0</v>
      </c>
      <c r="H70" s="14">
        <f>TRUNC(G70*D70,1)</f>
        <v>0</v>
      </c>
      <c r="I70" s="13">
        <f>단가대비표!V18</f>
        <v>0</v>
      </c>
      <c r="J70" s="14">
        <f>TRUNC(I70*D70,1)</f>
        <v>0</v>
      </c>
      <c r="K70" s="13">
        <f t="shared" ref="K70:L73" si="15">TRUNC(E70+G70+I70,1)</f>
        <v>0</v>
      </c>
      <c r="L70" s="14">
        <f t="shared" si="15"/>
        <v>0</v>
      </c>
      <c r="M70" s="8" t="s">
        <v>52</v>
      </c>
      <c r="N70" s="2" t="s">
        <v>386</v>
      </c>
      <c r="O70" s="2" t="s">
        <v>990</v>
      </c>
      <c r="P70" s="2" t="s">
        <v>65</v>
      </c>
      <c r="Q70" s="2" t="s">
        <v>65</v>
      </c>
      <c r="R70" s="2" t="s">
        <v>64</v>
      </c>
      <c r="S70" s="3"/>
      <c r="T70" s="3"/>
      <c r="U70" s="3"/>
      <c r="V70" s="3">
        <v>1</v>
      </c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2" t="s">
        <v>52</v>
      </c>
      <c r="AW70" s="2" t="s">
        <v>991</v>
      </c>
      <c r="AX70" s="2" t="s">
        <v>52</v>
      </c>
      <c r="AY70" s="2" t="s">
        <v>52</v>
      </c>
    </row>
    <row r="71" spans="1:56" ht="30" customHeight="1">
      <c r="A71" s="8" t="s">
        <v>992</v>
      </c>
      <c r="B71" s="8" t="s">
        <v>993</v>
      </c>
      <c r="C71" s="8" t="s">
        <v>377</v>
      </c>
      <c r="D71" s="9">
        <v>1</v>
      </c>
      <c r="E71" s="13">
        <f>TRUNC(SUMIF(V70:V73, RIGHTB(O71, 1), F70:F73)*U71, 2)</f>
        <v>0</v>
      </c>
      <c r="F71" s="14">
        <f>TRUNC(E71*D71,1)</f>
        <v>0</v>
      </c>
      <c r="G71" s="13">
        <v>0</v>
      </c>
      <c r="H71" s="14">
        <f>TRUNC(G71*D71,1)</f>
        <v>0</v>
      </c>
      <c r="I71" s="13">
        <v>0</v>
      </c>
      <c r="J71" s="14">
        <f>TRUNC(I71*D71,1)</f>
        <v>0</v>
      </c>
      <c r="K71" s="13">
        <f t="shared" si="15"/>
        <v>0</v>
      </c>
      <c r="L71" s="14">
        <f t="shared" si="15"/>
        <v>0</v>
      </c>
      <c r="M71" s="8" t="s">
        <v>52</v>
      </c>
      <c r="N71" s="2" t="s">
        <v>386</v>
      </c>
      <c r="O71" s="2" t="s">
        <v>689</v>
      </c>
      <c r="P71" s="2" t="s">
        <v>65</v>
      </c>
      <c r="Q71" s="2" t="s">
        <v>65</v>
      </c>
      <c r="R71" s="2" t="s">
        <v>65</v>
      </c>
      <c r="S71" s="3">
        <v>0</v>
      </c>
      <c r="T71" s="3">
        <v>0</v>
      </c>
      <c r="U71" s="3">
        <v>0.02</v>
      </c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2" t="s">
        <v>52</v>
      </c>
      <c r="AW71" s="2" t="s">
        <v>994</v>
      </c>
      <c r="AX71" s="2" t="s">
        <v>52</v>
      </c>
      <c r="AY71" s="2" t="s">
        <v>52</v>
      </c>
    </row>
    <row r="72" spans="1:56" ht="30" customHeight="1">
      <c r="A72" s="44" t="s">
        <v>1616</v>
      </c>
      <c r="B72" s="44" t="s">
        <v>665</v>
      </c>
      <c r="C72" s="44" t="s">
        <v>661</v>
      </c>
      <c r="D72" s="45">
        <f>0.01*0.9</f>
        <v>9.0000000000000011E-3</v>
      </c>
      <c r="E72" s="46">
        <f>단가대비표!O184</f>
        <v>0</v>
      </c>
      <c r="F72" s="47">
        <f>TRUNC(E72*D72,1)</f>
        <v>0</v>
      </c>
      <c r="G72" s="46">
        <f>단가대비표!E202</f>
        <v>0</v>
      </c>
      <c r="H72" s="47">
        <f>TRUNC(G72*D72,1)</f>
        <v>0</v>
      </c>
      <c r="I72" s="46">
        <f>단가대비표!V184</f>
        <v>0</v>
      </c>
      <c r="J72" s="47">
        <f>TRUNC(I72*D72,1)</f>
        <v>0</v>
      </c>
      <c r="K72" s="46">
        <f t="shared" si="15"/>
        <v>0</v>
      </c>
      <c r="L72" s="47">
        <f t="shared" si="15"/>
        <v>0</v>
      </c>
      <c r="M72" s="44" t="s">
        <v>52</v>
      </c>
      <c r="N72" s="2" t="s">
        <v>386</v>
      </c>
      <c r="O72" s="2" t="s">
        <v>968</v>
      </c>
      <c r="P72" s="2" t="s">
        <v>65</v>
      </c>
      <c r="Q72" s="2" t="s">
        <v>65</v>
      </c>
      <c r="R72" s="2" t="s">
        <v>64</v>
      </c>
      <c r="S72" s="3"/>
      <c r="T72" s="3"/>
      <c r="U72" s="3"/>
      <c r="V72" s="3"/>
      <c r="W72" s="3">
        <v>2</v>
      </c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2" t="s">
        <v>52</v>
      </c>
      <c r="AW72" s="2" t="s">
        <v>995</v>
      </c>
      <c r="AX72" s="2" t="s">
        <v>52</v>
      </c>
      <c r="AY72" s="2" t="s">
        <v>52</v>
      </c>
    </row>
    <row r="73" spans="1:56" ht="30" customHeight="1">
      <c r="A73" s="8" t="s">
        <v>687</v>
      </c>
      <c r="B73" s="8" t="s">
        <v>930</v>
      </c>
      <c r="C73" s="8" t="s">
        <v>377</v>
      </c>
      <c r="D73" s="9">
        <v>1</v>
      </c>
      <c r="E73" s="13">
        <f>TRUNC(SUMIF(W70:W73, RIGHTB(O73, 1), H70:H73)*U73, 2)</f>
        <v>0</v>
      </c>
      <c r="F73" s="14">
        <f>TRUNC(E73*D73,1)</f>
        <v>0</v>
      </c>
      <c r="G73" s="13">
        <v>0</v>
      </c>
      <c r="H73" s="14">
        <f>TRUNC(G73*D73,1)</f>
        <v>0</v>
      </c>
      <c r="I73" s="13">
        <v>0</v>
      </c>
      <c r="J73" s="14">
        <f>TRUNC(I73*D73,1)</f>
        <v>0</v>
      </c>
      <c r="K73" s="13">
        <f t="shared" si="15"/>
        <v>0</v>
      </c>
      <c r="L73" s="14">
        <f t="shared" si="15"/>
        <v>0</v>
      </c>
      <c r="M73" s="8" t="s">
        <v>52</v>
      </c>
      <c r="N73" s="2" t="s">
        <v>386</v>
      </c>
      <c r="O73" s="2" t="s">
        <v>693</v>
      </c>
      <c r="P73" s="2" t="s">
        <v>65</v>
      </c>
      <c r="Q73" s="2" t="s">
        <v>65</v>
      </c>
      <c r="R73" s="2" t="s">
        <v>65</v>
      </c>
      <c r="S73" s="3">
        <v>1</v>
      </c>
      <c r="T73" s="3">
        <v>0</v>
      </c>
      <c r="U73" s="3">
        <v>0.03</v>
      </c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2" t="s">
        <v>52</v>
      </c>
      <c r="AW73" s="2" t="s">
        <v>996</v>
      </c>
      <c r="AX73" s="2" t="s">
        <v>52</v>
      </c>
      <c r="AY73" s="2" t="s">
        <v>52</v>
      </c>
    </row>
    <row r="74" spans="1:56" ht="30" customHeight="1">
      <c r="A74" s="8" t="s">
        <v>897</v>
      </c>
      <c r="B74" s="8" t="s">
        <v>52</v>
      </c>
      <c r="C74" s="8" t="s">
        <v>52</v>
      </c>
      <c r="D74" s="9"/>
      <c r="E74" s="13"/>
      <c r="F74" s="14">
        <f>TRUNC(SUMIF(N70:N73, N69, F70:F73),0)</f>
        <v>0</v>
      </c>
      <c r="G74" s="13"/>
      <c r="H74" s="14">
        <f>TRUNC(SUMIF(N70:N73, N69, H70:H73),0)</f>
        <v>0</v>
      </c>
      <c r="I74" s="13"/>
      <c r="J74" s="14">
        <f>TRUNC(SUMIF(N70:N73, N69, J70:J73),0)</f>
        <v>0</v>
      </c>
      <c r="K74" s="13"/>
      <c r="L74" s="14">
        <f>F74+H74+J74</f>
        <v>0</v>
      </c>
      <c r="M74" s="8" t="s">
        <v>52</v>
      </c>
      <c r="N74" s="2" t="s">
        <v>248</v>
      </c>
      <c r="O74" s="2" t="s">
        <v>248</v>
      </c>
      <c r="P74" s="2" t="s">
        <v>52</v>
      </c>
      <c r="Q74" s="2" t="s">
        <v>52</v>
      </c>
      <c r="R74" s="2" t="s">
        <v>52</v>
      </c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2" t="s">
        <v>52</v>
      </c>
      <c r="AW74" s="2" t="s">
        <v>52</v>
      </c>
      <c r="AX74" s="2" t="s">
        <v>52</v>
      </c>
      <c r="AY74" s="2" t="s">
        <v>52</v>
      </c>
    </row>
    <row r="75" spans="1:56" ht="30" customHeight="1">
      <c r="A75" s="9"/>
      <c r="B75" s="9"/>
      <c r="C75" s="9"/>
      <c r="D75" s="9"/>
      <c r="E75" s="13"/>
      <c r="F75" s="14"/>
      <c r="G75" s="13"/>
      <c r="H75" s="14"/>
      <c r="I75" s="13"/>
      <c r="J75" s="14"/>
      <c r="K75" s="13"/>
      <c r="L75" s="14"/>
      <c r="M75" s="9"/>
    </row>
    <row r="76" spans="1:56" ht="30" customHeight="1">
      <c r="A76" s="65" t="s">
        <v>1634</v>
      </c>
      <c r="B76" s="65"/>
      <c r="C76" s="65"/>
      <c r="D76" s="65"/>
      <c r="E76" s="66"/>
      <c r="F76" s="67"/>
      <c r="G76" s="66"/>
      <c r="H76" s="67"/>
      <c r="I76" s="66"/>
      <c r="J76" s="67"/>
      <c r="K76" s="66"/>
      <c r="L76" s="67"/>
      <c r="M76" s="65"/>
      <c r="N76" s="1" t="s">
        <v>391</v>
      </c>
    </row>
    <row r="77" spans="1:56" ht="30" customHeight="1">
      <c r="A77" s="8" t="s">
        <v>998</v>
      </c>
      <c r="B77" s="8" t="s">
        <v>999</v>
      </c>
      <c r="C77" s="8" t="s">
        <v>98</v>
      </c>
      <c r="D77" s="9">
        <v>1.075</v>
      </c>
      <c r="E77" s="13">
        <f>단가대비표!O19</f>
        <v>0</v>
      </c>
      <c r="F77" s="14">
        <f>TRUNC(E77*D77,1)</f>
        <v>0</v>
      </c>
      <c r="G77" s="13">
        <f>단가대비표!P19</f>
        <v>0</v>
      </c>
      <c r="H77" s="14">
        <f>TRUNC(G77*D77,1)</f>
        <v>0</v>
      </c>
      <c r="I77" s="13">
        <f>단가대비표!V19</f>
        <v>0</v>
      </c>
      <c r="J77" s="14">
        <f>TRUNC(I77*D77,1)</f>
        <v>0</v>
      </c>
      <c r="K77" s="13">
        <f t="shared" ref="K77:L80" si="16">TRUNC(E77+G77+I77,1)</f>
        <v>0</v>
      </c>
      <c r="L77" s="14">
        <f t="shared" si="16"/>
        <v>0</v>
      </c>
      <c r="M77" s="8" t="s">
        <v>52</v>
      </c>
      <c r="N77" s="2" t="s">
        <v>391</v>
      </c>
      <c r="O77" s="2" t="s">
        <v>1000</v>
      </c>
      <c r="P77" s="2" t="s">
        <v>65</v>
      </c>
      <c r="Q77" s="2" t="s">
        <v>65</v>
      </c>
      <c r="R77" s="2" t="s">
        <v>64</v>
      </c>
      <c r="S77" s="3"/>
      <c r="T77" s="3"/>
      <c r="U77" s="3"/>
      <c r="V77" s="3">
        <v>1</v>
      </c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2" t="s">
        <v>52</v>
      </c>
      <c r="AW77" s="2" t="s">
        <v>1001</v>
      </c>
      <c r="AX77" s="2" t="s">
        <v>52</v>
      </c>
      <c r="AY77" s="2" t="s">
        <v>52</v>
      </c>
    </row>
    <row r="78" spans="1:56" ht="30" customHeight="1">
      <c r="A78" s="8" t="s">
        <v>992</v>
      </c>
      <c r="B78" s="8" t="s">
        <v>993</v>
      </c>
      <c r="C78" s="8" t="s">
        <v>377</v>
      </c>
      <c r="D78" s="9">
        <v>1</v>
      </c>
      <c r="E78" s="13">
        <f>TRUNC(SUMIF(V77:V80, RIGHTB(O78, 1), F77:F80)*U78, 2)</f>
        <v>0</v>
      </c>
      <c r="F78" s="14">
        <f>TRUNC(E78*D78,1)</f>
        <v>0</v>
      </c>
      <c r="G78" s="13">
        <v>0</v>
      </c>
      <c r="H78" s="14">
        <f>TRUNC(G78*D78,1)</f>
        <v>0</v>
      </c>
      <c r="I78" s="13">
        <v>0</v>
      </c>
      <c r="J78" s="14">
        <f>TRUNC(I78*D78,1)</f>
        <v>0</v>
      </c>
      <c r="K78" s="13">
        <f t="shared" si="16"/>
        <v>0</v>
      </c>
      <c r="L78" s="14">
        <f t="shared" si="16"/>
        <v>0</v>
      </c>
      <c r="M78" s="8" t="s">
        <v>52</v>
      </c>
      <c r="N78" s="2" t="s">
        <v>391</v>
      </c>
      <c r="O78" s="2" t="s">
        <v>689</v>
      </c>
      <c r="P78" s="2" t="s">
        <v>65</v>
      </c>
      <c r="Q78" s="2" t="s">
        <v>65</v>
      </c>
      <c r="R78" s="2" t="s">
        <v>65</v>
      </c>
      <c r="S78" s="3">
        <v>0</v>
      </c>
      <c r="T78" s="3">
        <v>0</v>
      </c>
      <c r="U78" s="3">
        <v>0.02</v>
      </c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2" t="s">
        <v>52</v>
      </c>
      <c r="AW78" s="2" t="s">
        <v>1002</v>
      </c>
      <c r="AX78" s="2" t="s">
        <v>52</v>
      </c>
      <c r="AY78" s="2" t="s">
        <v>52</v>
      </c>
    </row>
    <row r="79" spans="1:56" ht="30" customHeight="1">
      <c r="A79" s="36" t="s">
        <v>664</v>
      </c>
      <c r="B79" s="36" t="s">
        <v>665</v>
      </c>
      <c r="C79" s="36" t="s">
        <v>661</v>
      </c>
      <c r="D79" s="37">
        <v>3.7999999999999999E-2</v>
      </c>
      <c r="E79" s="38">
        <f>단가대비표!O187</f>
        <v>0</v>
      </c>
      <c r="F79" s="39">
        <f>TRUNC(E79*D79,1)</f>
        <v>0</v>
      </c>
      <c r="G79" s="38">
        <f>단가대비표!P187</f>
        <v>0</v>
      </c>
      <c r="H79" s="39">
        <f>TRUNC(G79*D79,1)</f>
        <v>0</v>
      </c>
      <c r="I79" s="38">
        <f>단가대비표!V187</f>
        <v>0</v>
      </c>
      <c r="J79" s="39">
        <f>TRUNC(I79*D79,1)</f>
        <v>0</v>
      </c>
      <c r="K79" s="38">
        <f t="shared" si="16"/>
        <v>0</v>
      </c>
      <c r="L79" s="39">
        <f t="shared" si="16"/>
        <v>0</v>
      </c>
      <c r="M79" s="36" t="s">
        <v>52</v>
      </c>
      <c r="N79" s="2" t="s">
        <v>391</v>
      </c>
      <c r="O79" s="2" t="s">
        <v>666</v>
      </c>
      <c r="P79" s="2" t="s">
        <v>65</v>
      </c>
      <c r="Q79" s="2" t="s">
        <v>65</v>
      </c>
      <c r="R79" s="2" t="s">
        <v>64</v>
      </c>
      <c r="S79" s="3"/>
      <c r="T79" s="3"/>
      <c r="U79" s="3"/>
      <c r="V79" s="3"/>
      <c r="W79" s="3">
        <v>2</v>
      </c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2" t="s">
        <v>52</v>
      </c>
      <c r="AW79" s="2" t="s">
        <v>1003</v>
      </c>
      <c r="AX79" s="2" t="s">
        <v>52</v>
      </c>
      <c r="AY79" s="2" t="s">
        <v>52</v>
      </c>
    </row>
    <row r="80" spans="1:56" ht="30" customHeight="1">
      <c r="A80" s="8" t="s">
        <v>687</v>
      </c>
      <c r="B80" s="8" t="s">
        <v>930</v>
      </c>
      <c r="C80" s="8" t="s">
        <v>377</v>
      </c>
      <c r="D80" s="9">
        <v>1</v>
      </c>
      <c r="E80" s="13">
        <f>TRUNC(SUMIF(W77:W80, RIGHTB(O80, 1), H77:H80)*U80, 2)</f>
        <v>0</v>
      </c>
      <c r="F80" s="14">
        <f>TRUNC(E80*D80,1)</f>
        <v>0</v>
      </c>
      <c r="G80" s="13">
        <v>0</v>
      </c>
      <c r="H80" s="14">
        <f>TRUNC(G80*D80,1)</f>
        <v>0</v>
      </c>
      <c r="I80" s="13">
        <v>0</v>
      </c>
      <c r="J80" s="14">
        <f>TRUNC(I80*D80,1)</f>
        <v>0</v>
      </c>
      <c r="K80" s="13">
        <f t="shared" si="16"/>
        <v>0</v>
      </c>
      <c r="L80" s="14">
        <f t="shared" si="16"/>
        <v>0</v>
      </c>
      <c r="M80" s="8" t="s">
        <v>52</v>
      </c>
      <c r="N80" s="2" t="s">
        <v>391</v>
      </c>
      <c r="O80" s="2" t="s">
        <v>693</v>
      </c>
      <c r="P80" s="2" t="s">
        <v>65</v>
      </c>
      <c r="Q80" s="2" t="s">
        <v>65</v>
      </c>
      <c r="R80" s="2" t="s">
        <v>65</v>
      </c>
      <c r="S80" s="3">
        <v>1</v>
      </c>
      <c r="T80" s="3">
        <v>0</v>
      </c>
      <c r="U80" s="3">
        <v>0.03</v>
      </c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2" t="s">
        <v>52</v>
      </c>
      <c r="AW80" s="2" t="s">
        <v>1004</v>
      </c>
      <c r="AX80" s="2" t="s">
        <v>52</v>
      </c>
      <c r="AY80" s="2" t="s">
        <v>52</v>
      </c>
    </row>
    <row r="81" spans="1:51" ht="30" customHeight="1">
      <c r="A81" s="8" t="s">
        <v>897</v>
      </c>
      <c r="B81" s="8" t="s">
        <v>52</v>
      </c>
      <c r="C81" s="8" t="s">
        <v>52</v>
      </c>
      <c r="D81" s="9"/>
      <c r="E81" s="13"/>
      <c r="F81" s="14">
        <f>TRUNC(SUMIF(N77:N80, N76, F77:F80),0)</f>
        <v>0</v>
      </c>
      <c r="G81" s="13"/>
      <c r="H81" s="14">
        <f>TRUNC(SUMIF(N77:N80, N76, H77:H80),0)</f>
        <v>0</v>
      </c>
      <c r="I81" s="13"/>
      <c r="J81" s="14">
        <f>TRUNC(SUMIF(N77:N80, N76, J77:J80),0)</f>
        <v>0</v>
      </c>
      <c r="K81" s="13"/>
      <c r="L81" s="14">
        <f>F81+H81+J81</f>
        <v>0</v>
      </c>
      <c r="M81" s="8" t="s">
        <v>52</v>
      </c>
      <c r="N81" s="2" t="s">
        <v>248</v>
      </c>
      <c r="O81" s="2" t="s">
        <v>248</v>
      </c>
      <c r="P81" s="2" t="s">
        <v>52</v>
      </c>
      <c r="Q81" s="2" t="s">
        <v>52</v>
      </c>
      <c r="R81" s="2" t="s">
        <v>52</v>
      </c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2" t="s">
        <v>52</v>
      </c>
      <c r="AW81" s="2" t="s">
        <v>52</v>
      </c>
      <c r="AX81" s="2" t="s">
        <v>52</v>
      </c>
      <c r="AY81" s="2" t="s">
        <v>52</v>
      </c>
    </row>
    <row r="82" spans="1:51" ht="30" customHeight="1">
      <c r="A82" s="9"/>
      <c r="B82" s="9"/>
      <c r="C82" s="9"/>
      <c r="D82" s="9"/>
      <c r="E82" s="13"/>
      <c r="F82" s="14"/>
      <c r="G82" s="13"/>
      <c r="H82" s="14"/>
      <c r="I82" s="13"/>
      <c r="J82" s="14"/>
      <c r="K82" s="13"/>
      <c r="L82" s="14"/>
      <c r="M82" s="9"/>
    </row>
    <row r="83" spans="1:51" ht="30" customHeight="1">
      <c r="A83" s="65" t="s">
        <v>1636</v>
      </c>
      <c r="B83" s="65"/>
      <c r="C83" s="65"/>
      <c r="D83" s="65"/>
      <c r="E83" s="66"/>
      <c r="F83" s="67"/>
      <c r="G83" s="66"/>
      <c r="H83" s="67"/>
      <c r="I83" s="66"/>
      <c r="J83" s="67"/>
      <c r="K83" s="66"/>
      <c r="L83" s="67"/>
      <c r="M83" s="65"/>
      <c r="N83" s="1" t="s">
        <v>438</v>
      </c>
    </row>
    <row r="84" spans="1:51" ht="30" customHeight="1">
      <c r="A84" s="8" t="s">
        <v>483</v>
      </c>
      <c r="B84" s="8" t="s">
        <v>981</v>
      </c>
      <c r="C84" s="8" t="s">
        <v>98</v>
      </c>
      <c r="D84" s="9">
        <v>0.3</v>
      </c>
      <c r="E84" s="13">
        <f>단가대비표!O53</f>
        <v>0</v>
      </c>
      <c r="F84" s="14">
        <f t="shared" ref="F84:F91" si="17">TRUNC(E84*D84,1)</f>
        <v>0</v>
      </c>
      <c r="G84" s="13">
        <f>단가대비표!P53</f>
        <v>0</v>
      </c>
      <c r="H84" s="14">
        <f t="shared" ref="H84:H91" si="18">TRUNC(G84*D84,1)</f>
        <v>0</v>
      </c>
      <c r="I84" s="13">
        <f>단가대비표!V53</f>
        <v>0</v>
      </c>
      <c r="J84" s="14">
        <f t="shared" ref="J84:J91" si="19">TRUNC(I84*D84,1)</f>
        <v>0</v>
      </c>
      <c r="K84" s="13">
        <f t="shared" ref="K84:L91" si="20">TRUNC(E84+G84+I84,1)</f>
        <v>0</v>
      </c>
      <c r="L84" s="14">
        <f t="shared" si="20"/>
        <v>0</v>
      </c>
      <c r="M84" s="8" t="s">
        <v>52</v>
      </c>
      <c r="N84" s="2" t="s">
        <v>438</v>
      </c>
      <c r="O84" s="2" t="s">
        <v>982</v>
      </c>
      <c r="P84" s="2" t="s">
        <v>65</v>
      </c>
      <c r="Q84" s="2" t="s">
        <v>65</v>
      </c>
      <c r="R84" s="2" t="s">
        <v>64</v>
      </c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2" t="s">
        <v>52</v>
      </c>
      <c r="AW84" s="2" t="s">
        <v>1006</v>
      </c>
      <c r="AX84" s="2" t="s">
        <v>52</v>
      </c>
      <c r="AY84" s="2" t="s">
        <v>52</v>
      </c>
    </row>
    <row r="85" spans="1:51" ht="30" customHeight="1">
      <c r="A85" s="8" t="s">
        <v>1007</v>
      </c>
      <c r="B85" s="8" t="s">
        <v>1008</v>
      </c>
      <c r="C85" s="8" t="s">
        <v>61</v>
      </c>
      <c r="D85" s="9">
        <v>2</v>
      </c>
      <c r="E85" s="13">
        <f>단가대비표!O20</f>
        <v>0</v>
      </c>
      <c r="F85" s="14">
        <f t="shared" si="17"/>
        <v>0</v>
      </c>
      <c r="G85" s="13">
        <f>단가대비표!P20</f>
        <v>0</v>
      </c>
      <c r="H85" s="14">
        <f t="shared" si="18"/>
        <v>0</v>
      </c>
      <c r="I85" s="13">
        <f>단가대비표!V20</f>
        <v>0</v>
      </c>
      <c r="J85" s="14">
        <f t="shared" si="19"/>
        <v>0</v>
      </c>
      <c r="K85" s="13">
        <f t="shared" si="20"/>
        <v>0</v>
      </c>
      <c r="L85" s="14">
        <f t="shared" si="20"/>
        <v>0</v>
      </c>
      <c r="M85" s="8" t="s">
        <v>52</v>
      </c>
      <c r="N85" s="2" t="s">
        <v>438</v>
      </c>
      <c r="O85" s="2" t="s">
        <v>1009</v>
      </c>
      <c r="P85" s="2" t="s">
        <v>65</v>
      </c>
      <c r="Q85" s="2" t="s">
        <v>65</v>
      </c>
      <c r="R85" s="2" t="s">
        <v>64</v>
      </c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2" t="s">
        <v>52</v>
      </c>
      <c r="AW85" s="2" t="s">
        <v>1010</v>
      </c>
      <c r="AX85" s="2" t="s">
        <v>52</v>
      </c>
      <c r="AY85" s="2" t="s">
        <v>52</v>
      </c>
    </row>
    <row r="86" spans="1:51" ht="30" customHeight="1">
      <c r="A86" s="8" t="s">
        <v>1011</v>
      </c>
      <c r="B86" s="8" t="s">
        <v>1012</v>
      </c>
      <c r="C86" s="8" t="s">
        <v>61</v>
      </c>
      <c r="D86" s="9">
        <v>2</v>
      </c>
      <c r="E86" s="13">
        <f>단가대비표!O30</f>
        <v>0</v>
      </c>
      <c r="F86" s="14">
        <f t="shared" si="17"/>
        <v>0</v>
      </c>
      <c r="G86" s="13">
        <f>단가대비표!P30</f>
        <v>0</v>
      </c>
      <c r="H86" s="14">
        <f t="shared" si="18"/>
        <v>0</v>
      </c>
      <c r="I86" s="13">
        <f>단가대비표!V30</f>
        <v>0</v>
      </c>
      <c r="J86" s="14">
        <f t="shared" si="19"/>
        <v>0</v>
      </c>
      <c r="K86" s="13">
        <f t="shared" si="20"/>
        <v>0</v>
      </c>
      <c r="L86" s="14">
        <f t="shared" si="20"/>
        <v>0</v>
      </c>
      <c r="M86" s="8" t="s">
        <v>52</v>
      </c>
      <c r="N86" s="2" t="s">
        <v>438</v>
      </c>
      <c r="O86" s="2" t="s">
        <v>1013</v>
      </c>
      <c r="P86" s="2" t="s">
        <v>65</v>
      </c>
      <c r="Q86" s="2" t="s">
        <v>65</v>
      </c>
      <c r="R86" s="2" t="s">
        <v>64</v>
      </c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2" t="s">
        <v>52</v>
      </c>
      <c r="AW86" s="2" t="s">
        <v>1014</v>
      </c>
      <c r="AX86" s="2" t="s">
        <v>52</v>
      </c>
      <c r="AY86" s="2" t="s">
        <v>52</v>
      </c>
    </row>
    <row r="87" spans="1:51" ht="30" customHeight="1">
      <c r="A87" s="8" t="s">
        <v>1015</v>
      </c>
      <c r="B87" s="8" t="s">
        <v>1016</v>
      </c>
      <c r="C87" s="8" t="s">
        <v>61</v>
      </c>
      <c r="D87" s="9">
        <v>4</v>
      </c>
      <c r="E87" s="13">
        <f>단가대비표!O25</f>
        <v>0</v>
      </c>
      <c r="F87" s="14">
        <f t="shared" si="17"/>
        <v>0</v>
      </c>
      <c r="G87" s="13">
        <f>단가대비표!P25</f>
        <v>0</v>
      </c>
      <c r="H87" s="14">
        <f t="shared" si="18"/>
        <v>0</v>
      </c>
      <c r="I87" s="13">
        <f>단가대비표!V25</f>
        <v>0</v>
      </c>
      <c r="J87" s="14">
        <f t="shared" si="19"/>
        <v>0</v>
      </c>
      <c r="K87" s="13">
        <f t="shared" si="20"/>
        <v>0</v>
      </c>
      <c r="L87" s="14">
        <f t="shared" si="20"/>
        <v>0</v>
      </c>
      <c r="M87" s="8" t="s">
        <v>52</v>
      </c>
      <c r="N87" s="2" t="s">
        <v>438</v>
      </c>
      <c r="O87" s="2" t="s">
        <v>1017</v>
      </c>
      <c r="P87" s="2" t="s">
        <v>65</v>
      </c>
      <c r="Q87" s="2" t="s">
        <v>65</v>
      </c>
      <c r="R87" s="2" t="s">
        <v>64</v>
      </c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2" t="s">
        <v>52</v>
      </c>
      <c r="AW87" s="2" t="s">
        <v>1018</v>
      </c>
      <c r="AX87" s="2" t="s">
        <v>52</v>
      </c>
      <c r="AY87" s="2" t="s">
        <v>52</v>
      </c>
    </row>
    <row r="88" spans="1:51" ht="30" customHeight="1">
      <c r="A88" s="8" t="s">
        <v>1019</v>
      </c>
      <c r="B88" s="8" t="s">
        <v>1016</v>
      </c>
      <c r="C88" s="8" t="s">
        <v>367</v>
      </c>
      <c r="D88" s="9">
        <v>4</v>
      </c>
      <c r="E88" s="13">
        <f>단가대비표!O26</f>
        <v>0</v>
      </c>
      <c r="F88" s="14">
        <f t="shared" si="17"/>
        <v>0</v>
      </c>
      <c r="G88" s="13">
        <f>단가대비표!P26</f>
        <v>0</v>
      </c>
      <c r="H88" s="14">
        <f t="shared" si="18"/>
        <v>0</v>
      </c>
      <c r="I88" s="13">
        <f>단가대비표!V26</f>
        <v>0</v>
      </c>
      <c r="J88" s="14">
        <f t="shared" si="19"/>
        <v>0</v>
      </c>
      <c r="K88" s="13">
        <f t="shared" si="20"/>
        <v>0</v>
      </c>
      <c r="L88" s="14">
        <f t="shared" si="20"/>
        <v>0</v>
      </c>
      <c r="M88" s="8" t="s">
        <v>52</v>
      </c>
      <c r="N88" s="2" t="s">
        <v>438</v>
      </c>
      <c r="O88" s="2" t="s">
        <v>1020</v>
      </c>
      <c r="P88" s="2" t="s">
        <v>65</v>
      </c>
      <c r="Q88" s="2" t="s">
        <v>65</v>
      </c>
      <c r="R88" s="2" t="s">
        <v>64</v>
      </c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2" t="s">
        <v>52</v>
      </c>
      <c r="AW88" s="2" t="s">
        <v>1021</v>
      </c>
      <c r="AX88" s="2" t="s">
        <v>52</v>
      </c>
      <c r="AY88" s="2" t="s">
        <v>52</v>
      </c>
    </row>
    <row r="89" spans="1:51" ht="30" customHeight="1">
      <c r="A89" s="8" t="s">
        <v>1022</v>
      </c>
      <c r="B89" s="8" t="s">
        <v>1016</v>
      </c>
      <c r="C89" s="8" t="s">
        <v>367</v>
      </c>
      <c r="D89" s="9">
        <v>2</v>
      </c>
      <c r="E89" s="13">
        <f>단가대비표!O27</f>
        <v>0</v>
      </c>
      <c r="F89" s="14">
        <f t="shared" si="17"/>
        <v>0</v>
      </c>
      <c r="G89" s="13">
        <f>단가대비표!P27</f>
        <v>0</v>
      </c>
      <c r="H89" s="14">
        <f t="shared" si="18"/>
        <v>0</v>
      </c>
      <c r="I89" s="13">
        <f>단가대비표!V27</f>
        <v>0</v>
      </c>
      <c r="J89" s="14">
        <f t="shared" si="19"/>
        <v>0</v>
      </c>
      <c r="K89" s="13">
        <f t="shared" si="20"/>
        <v>0</v>
      </c>
      <c r="L89" s="14">
        <f t="shared" si="20"/>
        <v>0</v>
      </c>
      <c r="M89" s="8" t="s">
        <v>52</v>
      </c>
      <c r="N89" s="2" t="s">
        <v>438</v>
      </c>
      <c r="O89" s="2" t="s">
        <v>1023</v>
      </c>
      <c r="P89" s="2" t="s">
        <v>65</v>
      </c>
      <c r="Q89" s="2" t="s">
        <v>65</v>
      </c>
      <c r="R89" s="2" t="s">
        <v>64</v>
      </c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2" t="s">
        <v>52</v>
      </c>
      <c r="AW89" s="2" t="s">
        <v>1024</v>
      </c>
      <c r="AX89" s="2" t="s">
        <v>52</v>
      </c>
      <c r="AY89" s="2" t="s">
        <v>52</v>
      </c>
    </row>
    <row r="90" spans="1:51" ht="30" customHeight="1">
      <c r="A90" s="44" t="s">
        <v>1616</v>
      </c>
      <c r="B90" s="44" t="s">
        <v>665</v>
      </c>
      <c r="C90" s="44" t="s">
        <v>661</v>
      </c>
      <c r="D90" s="45">
        <v>2.4E-2</v>
      </c>
      <c r="E90" s="46">
        <f>단가대비표!O184</f>
        <v>0</v>
      </c>
      <c r="F90" s="47">
        <f t="shared" si="17"/>
        <v>0</v>
      </c>
      <c r="G90" s="46">
        <f>G65</f>
        <v>0</v>
      </c>
      <c r="H90" s="47">
        <f t="shared" si="18"/>
        <v>0</v>
      </c>
      <c r="I90" s="46">
        <f>단가대비표!V184</f>
        <v>0</v>
      </c>
      <c r="J90" s="47">
        <f t="shared" si="19"/>
        <v>0</v>
      </c>
      <c r="K90" s="46">
        <f t="shared" si="20"/>
        <v>0</v>
      </c>
      <c r="L90" s="47">
        <f t="shared" si="20"/>
        <v>0</v>
      </c>
      <c r="M90" s="44" t="s">
        <v>52</v>
      </c>
      <c r="N90" s="2" t="s">
        <v>438</v>
      </c>
      <c r="O90" s="2" t="s">
        <v>968</v>
      </c>
      <c r="P90" s="2" t="s">
        <v>65</v>
      </c>
      <c r="Q90" s="2" t="s">
        <v>65</v>
      </c>
      <c r="R90" s="2" t="s">
        <v>64</v>
      </c>
      <c r="S90" s="3"/>
      <c r="T90" s="3"/>
      <c r="U90" s="3"/>
      <c r="V90" s="3">
        <v>1</v>
      </c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2" t="s">
        <v>52</v>
      </c>
      <c r="AW90" s="2" t="s">
        <v>1025</v>
      </c>
      <c r="AX90" s="2" t="s">
        <v>52</v>
      </c>
      <c r="AY90" s="2" t="s">
        <v>52</v>
      </c>
    </row>
    <row r="91" spans="1:51" ht="30" customHeight="1">
      <c r="A91" s="8" t="s">
        <v>687</v>
      </c>
      <c r="B91" s="8" t="s">
        <v>930</v>
      </c>
      <c r="C91" s="8" t="s">
        <v>377</v>
      </c>
      <c r="D91" s="9">
        <v>1</v>
      </c>
      <c r="E91" s="13">
        <f>TRUNC(SUMIF(V84:V91, RIGHTB(O91, 1), H84:H91)*U91, 2)</f>
        <v>0</v>
      </c>
      <c r="F91" s="14">
        <f t="shared" si="17"/>
        <v>0</v>
      </c>
      <c r="G91" s="13">
        <v>0</v>
      </c>
      <c r="H91" s="14">
        <f t="shared" si="18"/>
        <v>0</v>
      </c>
      <c r="I91" s="13">
        <v>0</v>
      </c>
      <c r="J91" s="14">
        <f t="shared" si="19"/>
        <v>0</v>
      </c>
      <c r="K91" s="13">
        <f t="shared" si="20"/>
        <v>0</v>
      </c>
      <c r="L91" s="14">
        <f t="shared" si="20"/>
        <v>0</v>
      </c>
      <c r="M91" s="8" t="s">
        <v>52</v>
      </c>
      <c r="N91" s="2" t="s">
        <v>438</v>
      </c>
      <c r="O91" s="2" t="s">
        <v>689</v>
      </c>
      <c r="P91" s="2" t="s">
        <v>65</v>
      </c>
      <c r="Q91" s="2" t="s">
        <v>65</v>
      </c>
      <c r="R91" s="2" t="s">
        <v>65</v>
      </c>
      <c r="S91" s="3">
        <v>1</v>
      </c>
      <c r="T91" s="3">
        <v>0</v>
      </c>
      <c r="U91" s="3">
        <v>0.03</v>
      </c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2" t="s">
        <v>52</v>
      </c>
      <c r="AW91" s="2" t="s">
        <v>1026</v>
      </c>
      <c r="AX91" s="2" t="s">
        <v>52</v>
      </c>
      <c r="AY91" s="2" t="s">
        <v>52</v>
      </c>
    </row>
    <row r="92" spans="1:51" ht="30" customHeight="1">
      <c r="A92" s="8" t="s">
        <v>897</v>
      </c>
      <c r="B92" s="8" t="s">
        <v>52</v>
      </c>
      <c r="C92" s="8" t="s">
        <v>52</v>
      </c>
      <c r="D92" s="9"/>
      <c r="E92" s="13"/>
      <c r="F92" s="14">
        <f>TRUNC(SUMIF(N84:N91, N83, F84:F91),0)</f>
        <v>0</v>
      </c>
      <c r="G92" s="13"/>
      <c r="H92" s="14">
        <f>TRUNC(SUMIF(N84:N91, N83, H84:H91),0)</f>
        <v>0</v>
      </c>
      <c r="I92" s="13"/>
      <c r="J92" s="14">
        <f>TRUNC(SUMIF(N84:N91, N83, J84:J91),0)</f>
        <v>0</v>
      </c>
      <c r="K92" s="13"/>
      <c r="L92" s="14">
        <f>F92+H92+J92</f>
        <v>0</v>
      </c>
      <c r="M92" s="8" t="s">
        <v>52</v>
      </c>
      <c r="N92" s="2" t="s">
        <v>248</v>
      </c>
      <c r="O92" s="2" t="s">
        <v>248</v>
      </c>
      <c r="P92" s="2" t="s">
        <v>52</v>
      </c>
      <c r="Q92" s="2" t="s">
        <v>52</v>
      </c>
      <c r="R92" s="2" t="s">
        <v>52</v>
      </c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2" t="s">
        <v>52</v>
      </c>
      <c r="AW92" s="2" t="s">
        <v>52</v>
      </c>
      <c r="AX92" s="2" t="s">
        <v>52</v>
      </c>
      <c r="AY92" s="2" t="s">
        <v>52</v>
      </c>
    </row>
    <row r="93" spans="1:51" ht="30" customHeight="1">
      <c r="A93" s="9"/>
      <c r="B93" s="9"/>
      <c r="C93" s="9"/>
      <c r="D93" s="9"/>
      <c r="E93" s="13"/>
      <c r="F93" s="14"/>
      <c r="G93" s="13"/>
      <c r="H93" s="14"/>
      <c r="I93" s="13"/>
      <c r="J93" s="14"/>
      <c r="K93" s="13"/>
      <c r="L93" s="14"/>
      <c r="M93" s="9"/>
    </row>
    <row r="94" spans="1:51" ht="30" customHeight="1">
      <c r="A94" s="65" t="s">
        <v>1027</v>
      </c>
      <c r="B94" s="65"/>
      <c r="C94" s="65"/>
      <c r="D94" s="65"/>
      <c r="E94" s="66"/>
      <c r="F94" s="67"/>
      <c r="G94" s="66"/>
      <c r="H94" s="67"/>
      <c r="I94" s="66"/>
      <c r="J94" s="67"/>
      <c r="K94" s="66"/>
      <c r="L94" s="67"/>
      <c r="M94" s="65"/>
      <c r="N94" s="1" t="s">
        <v>443</v>
      </c>
    </row>
    <row r="95" spans="1:51" ht="30" customHeight="1">
      <c r="A95" s="8" t="s">
        <v>483</v>
      </c>
      <c r="B95" s="8" t="s">
        <v>981</v>
      </c>
      <c r="C95" s="8" t="s">
        <v>98</v>
      </c>
      <c r="D95" s="9">
        <v>0.3</v>
      </c>
      <c r="E95" s="13">
        <f>단가대비표!O53</f>
        <v>0</v>
      </c>
      <c r="F95" s="14">
        <f>TRUNC(E95*D95,1)</f>
        <v>0</v>
      </c>
      <c r="G95" s="13">
        <f>단가대비표!P53</f>
        <v>0</v>
      </c>
      <c r="H95" s="14">
        <f>TRUNC(G95*D95,1)</f>
        <v>0</v>
      </c>
      <c r="I95" s="13">
        <f>단가대비표!V53</f>
        <v>0</v>
      </c>
      <c r="J95" s="14">
        <f>TRUNC(I95*D95,1)</f>
        <v>0</v>
      </c>
      <c r="K95" s="13">
        <f t="shared" ref="K95:L99" si="21">TRUNC(E95+G95+I95,1)</f>
        <v>0</v>
      </c>
      <c r="L95" s="14">
        <f t="shared" si="21"/>
        <v>0</v>
      </c>
      <c r="M95" s="8" t="s">
        <v>52</v>
      </c>
      <c r="N95" s="2" t="s">
        <v>443</v>
      </c>
      <c r="O95" s="2" t="s">
        <v>982</v>
      </c>
      <c r="P95" s="2" t="s">
        <v>65</v>
      </c>
      <c r="Q95" s="2" t="s">
        <v>65</v>
      </c>
      <c r="R95" s="2" t="s">
        <v>64</v>
      </c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2" t="s">
        <v>52</v>
      </c>
      <c r="AW95" s="2" t="s">
        <v>1028</v>
      </c>
      <c r="AX95" s="2" t="s">
        <v>52</v>
      </c>
      <c r="AY95" s="2" t="s">
        <v>52</v>
      </c>
    </row>
    <row r="96" spans="1:51" ht="30" customHeight="1">
      <c r="A96" s="8" t="s">
        <v>1029</v>
      </c>
      <c r="B96" s="8" t="s">
        <v>1030</v>
      </c>
      <c r="C96" s="8" t="s">
        <v>1031</v>
      </c>
      <c r="D96" s="9">
        <v>2</v>
      </c>
      <c r="E96" s="13">
        <f>단가대비표!O21</f>
        <v>0</v>
      </c>
      <c r="F96" s="14">
        <f>TRUNC(E96*D96,1)</f>
        <v>0</v>
      </c>
      <c r="G96" s="13">
        <f>단가대비표!P21</f>
        <v>0</v>
      </c>
      <c r="H96" s="14">
        <f>TRUNC(G96*D96,1)</f>
        <v>0</v>
      </c>
      <c r="I96" s="13">
        <f>단가대비표!V21</f>
        <v>0</v>
      </c>
      <c r="J96" s="14">
        <f>TRUNC(I96*D96,1)</f>
        <v>0</v>
      </c>
      <c r="K96" s="13">
        <f t="shared" si="21"/>
        <v>0</v>
      </c>
      <c r="L96" s="14">
        <f t="shared" si="21"/>
        <v>0</v>
      </c>
      <c r="M96" s="8" t="s">
        <v>52</v>
      </c>
      <c r="N96" s="2" t="s">
        <v>443</v>
      </c>
      <c r="O96" s="2" t="s">
        <v>1032</v>
      </c>
      <c r="P96" s="2" t="s">
        <v>65</v>
      </c>
      <c r="Q96" s="2" t="s">
        <v>65</v>
      </c>
      <c r="R96" s="2" t="s">
        <v>64</v>
      </c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2" t="s">
        <v>52</v>
      </c>
      <c r="AW96" s="2" t="s">
        <v>1033</v>
      </c>
      <c r="AX96" s="2" t="s">
        <v>52</v>
      </c>
      <c r="AY96" s="2" t="s">
        <v>52</v>
      </c>
    </row>
    <row r="97" spans="1:51" ht="30" customHeight="1">
      <c r="A97" s="8" t="s">
        <v>1034</v>
      </c>
      <c r="B97" s="8" t="s">
        <v>1035</v>
      </c>
      <c r="C97" s="8" t="s">
        <v>367</v>
      </c>
      <c r="D97" s="9">
        <v>2</v>
      </c>
      <c r="E97" s="13">
        <f>단가대비표!O22</f>
        <v>0</v>
      </c>
      <c r="F97" s="14">
        <f>TRUNC(E97*D97,1)</f>
        <v>0</v>
      </c>
      <c r="G97" s="13">
        <f>단가대비표!P22</f>
        <v>0</v>
      </c>
      <c r="H97" s="14">
        <f>TRUNC(G97*D97,1)</f>
        <v>0</v>
      </c>
      <c r="I97" s="13">
        <f>단가대비표!V22</f>
        <v>0</v>
      </c>
      <c r="J97" s="14">
        <f>TRUNC(I97*D97,1)</f>
        <v>0</v>
      </c>
      <c r="K97" s="13">
        <f t="shared" si="21"/>
        <v>0</v>
      </c>
      <c r="L97" s="14">
        <f t="shared" si="21"/>
        <v>0</v>
      </c>
      <c r="M97" s="8" t="s">
        <v>52</v>
      </c>
      <c r="N97" s="2" t="s">
        <v>443</v>
      </c>
      <c r="O97" s="2" t="s">
        <v>1036</v>
      </c>
      <c r="P97" s="2" t="s">
        <v>65</v>
      </c>
      <c r="Q97" s="2" t="s">
        <v>65</v>
      </c>
      <c r="R97" s="2" t="s">
        <v>64</v>
      </c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2" t="s">
        <v>52</v>
      </c>
      <c r="AW97" s="2" t="s">
        <v>1037</v>
      </c>
      <c r="AX97" s="2" t="s">
        <v>52</v>
      </c>
      <c r="AY97" s="2" t="s">
        <v>52</v>
      </c>
    </row>
    <row r="98" spans="1:51" ht="30" customHeight="1">
      <c r="A98" s="8" t="s">
        <v>967</v>
      </c>
      <c r="B98" s="8" t="s">
        <v>665</v>
      </c>
      <c r="C98" s="8" t="s">
        <v>661</v>
      </c>
      <c r="D98" s="9">
        <v>3.5999999999999997E-2</v>
      </c>
      <c r="E98" s="13">
        <f>단가대비표!O184</f>
        <v>0</v>
      </c>
      <c r="F98" s="14">
        <f>TRUNC(E98*D98,1)</f>
        <v>0</v>
      </c>
      <c r="G98" s="13">
        <f>단가대비표!P184</f>
        <v>0</v>
      </c>
      <c r="H98" s="14">
        <f>TRUNC(G98*D98,1)</f>
        <v>0</v>
      </c>
      <c r="I98" s="13">
        <f>단가대비표!V184</f>
        <v>0</v>
      </c>
      <c r="J98" s="14">
        <f>TRUNC(I98*D98,1)</f>
        <v>0</v>
      </c>
      <c r="K98" s="13">
        <f t="shared" si="21"/>
        <v>0</v>
      </c>
      <c r="L98" s="14">
        <f t="shared" si="21"/>
        <v>0</v>
      </c>
      <c r="M98" s="8" t="s">
        <v>52</v>
      </c>
      <c r="N98" s="2" t="s">
        <v>443</v>
      </c>
      <c r="O98" s="2" t="s">
        <v>968</v>
      </c>
      <c r="P98" s="2" t="s">
        <v>65</v>
      </c>
      <c r="Q98" s="2" t="s">
        <v>65</v>
      </c>
      <c r="R98" s="2" t="s">
        <v>64</v>
      </c>
      <c r="S98" s="3"/>
      <c r="T98" s="3"/>
      <c r="U98" s="3"/>
      <c r="V98" s="3">
        <v>1</v>
      </c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2" t="s">
        <v>52</v>
      </c>
      <c r="AW98" s="2" t="s">
        <v>1038</v>
      </c>
      <c r="AX98" s="2" t="s">
        <v>52</v>
      </c>
      <c r="AY98" s="2" t="s">
        <v>52</v>
      </c>
    </row>
    <row r="99" spans="1:51" ht="30" customHeight="1">
      <c r="A99" s="8" t="s">
        <v>687</v>
      </c>
      <c r="B99" s="8" t="s">
        <v>930</v>
      </c>
      <c r="C99" s="8" t="s">
        <v>377</v>
      </c>
      <c r="D99" s="9">
        <v>1</v>
      </c>
      <c r="E99" s="13">
        <f>TRUNC(SUMIF(V95:V99, RIGHTB(O99, 1), H95:H99)*U99, 2)</f>
        <v>0</v>
      </c>
      <c r="F99" s="14">
        <f>TRUNC(E99*D99,1)</f>
        <v>0</v>
      </c>
      <c r="G99" s="13">
        <v>0</v>
      </c>
      <c r="H99" s="14">
        <f>TRUNC(G99*D99,1)</f>
        <v>0</v>
      </c>
      <c r="I99" s="13">
        <v>0</v>
      </c>
      <c r="J99" s="14">
        <f>TRUNC(I99*D99,1)</f>
        <v>0</v>
      </c>
      <c r="K99" s="13">
        <f t="shared" si="21"/>
        <v>0</v>
      </c>
      <c r="L99" s="14">
        <f t="shared" si="21"/>
        <v>0</v>
      </c>
      <c r="M99" s="8" t="s">
        <v>52</v>
      </c>
      <c r="N99" s="2" t="s">
        <v>443</v>
      </c>
      <c r="O99" s="2" t="s">
        <v>689</v>
      </c>
      <c r="P99" s="2" t="s">
        <v>65</v>
      </c>
      <c r="Q99" s="2" t="s">
        <v>65</v>
      </c>
      <c r="R99" s="2" t="s">
        <v>65</v>
      </c>
      <c r="S99" s="3">
        <v>1</v>
      </c>
      <c r="T99" s="3">
        <v>0</v>
      </c>
      <c r="U99" s="3">
        <v>0.03</v>
      </c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2" t="s">
        <v>52</v>
      </c>
      <c r="AW99" s="2" t="s">
        <v>1039</v>
      </c>
      <c r="AX99" s="2" t="s">
        <v>52</v>
      </c>
      <c r="AY99" s="2" t="s">
        <v>52</v>
      </c>
    </row>
    <row r="100" spans="1:51" ht="30" customHeight="1">
      <c r="A100" s="8" t="s">
        <v>897</v>
      </c>
      <c r="B100" s="8" t="s">
        <v>52</v>
      </c>
      <c r="C100" s="8" t="s">
        <v>52</v>
      </c>
      <c r="D100" s="9"/>
      <c r="E100" s="13"/>
      <c r="F100" s="14">
        <f>TRUNC(SUMIF(N95:N99, N94, F95:F99),0)</f>
        <v>0</v>
      </c>
      <c r="G100" s="13"/>
      <c r="H100" s="14">
        <f>TRUNC(SUMIF(N95:N99, N94, H95:H99),0)</f>
        <v>0</v>
      </c>
      <c r="I100" s="13"/>
      <c r="J100" s="14">
        <f>TRUNC(SUMIF(N95:N99, N94, J95:J99),0)</f>
        <v>0</v>
      </c>
      <c r="K100" s="13"/>
      <c r="L100" s="14">
        <f>F100+H100+J100</f>
        <v>0</v>
      </c>
      <c r="M100" s="8" t="s">
        <v>52</v>
      </c>
      <c r="N100" s="2" t="s">
        <v>248</v>
      </c>
      <c r="O100" s="2" t="s">
        <v>248</v>
      </c>
      <c r="P100" s="2" t="s">
        <v>52</v>
      </c>
      <c r="Q100" s="2" t="s">
        <v>52</v>
      </c>
      <c r="R100" s="2" t="s">
        <v>52</v>
      </c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2" t="s">
        <v>52</v>
      </c>
      <c r="AW100" s="2" t="s">
        <v>52</v>
      </c>
      <c r="AX100" s="2" t="s">
        <v>52</v>
      </c>
      <c r="AY100" s="2" t="s">
        <v>52</v>
      </c>
    </row>
    <row r="101" spans="1:51" ht="30" customHeight="1">
      <c r="A101" s="9"/>
      <c r="B101" s="9"/>
      <c r="C101" s="9"/>
      <c r="D101" s="9"/>
      <c r="E101" s="13"/>
      <c r="F101" s="14"/>
      <c r="G101" s="13"/>
      <c r="H101" s="14"/>
      <c r="I101" s="13"/>
      <c r="J101" s="14"/>
      <c r="K101" s="13"/>
      <c r="L101" s="14"/>
      <c r="M101" s="9"/>
    </row>
    <row r="102" spans="1:51" ht="30" customHeight="1">
      <c r="A102" s="65" t="s">
        <v>1040</v>
      </c>
      <c r="B102" s="65"/>
      <c r="C102" s="65"/>
      <c r="D102" s="65"/>
      <c r="E102" s="66"/>
      <c r="F102" s="67"/>
      <c r="G102" s="66"/>
      <c r="H102" s="67"/>
      <c r="I102" s="66"/>
      <c r="J102" s="67"/>
      <c r="K102" s="66"/>
      <c r="L102" s="67"/>
      <c r="M102" s="65"/>
      <c r="N102" s="1" t="s">
        <v>90</v>
      </c>
    </row>
    <row r="103" spans="1:51" ht="30" customHeight="1">
      <c r="A103" s="8" t="s">
        <v>1042</v>
      </c>
      <c r="B103" s="8" t="s">
        <v>1043</v>
      </c>
      <c r="C103" s="8" t="s">
        <v>61</v>
      </c>
      <c r="D103" s="9">
        <v>1</v>
      </c>
      <c r="E103" s="13">
        <f>단가대비표!O69</f>
        <v>0</v>
      </c>
      <c r="F103" s="14">
        <f t="shared" ref="F103:F109" si="22">TRUNC(E103*D103,1)</f>
        <v>0</v>
      </c>
      <c r="G103" s="13">
        <f>단가대비표!P69</f>
        <v>0</v>
      </c>
      <c r="H103" s="14">
        <f t="shared" ref="H103:H109" si="23">TRUNC(G103*D103,1)</f>
        <v>0</v>
      </c>
      <c r="I103" s="13">
        <f>단가대비표!V69</f>
        <v>0</v>
      </c>
      <c r="J103" s="14">
        <f t="shared" ref="J103:J109" si="24">TRUNC(I103*D103,1)</f>
        <v>0</v>
      </c>
      <c r="K103" s="13">
        <f t="shared" ref="K103:L109" si="25">TRUNC(E103+G103+I103,1)</f>
        <v>0</v>
      </c>
      <c r="L103" s="14">
        <f t="shared" si="25"/>
        <v>0</v>
      </c>
      <c r="M103" s="8" t="s">
        <v>52</v>
      </c>
      <c r="N103" s="2" t="s">
        <v>90</v>
      </c>
      <c r="O103" s="2" t="s">
        <v>1044</v>
      </c>
      <c r="P103" s="2" t="s">
        <v>65</v>
      </c>
      <c r="Q103" s="2" t="s">
        <v>65</v>
      </c>
      <c r="R103" s="2" t="s">
        <v>64</v>
      </c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2" t="s">
        <v>52</v>
      </c>
      <c r="AW103" s="2" t="s">
        <v>1045</v>
      </c>
      <c r="AX103" s="2" t="s">
        <v>52</v>
      </c>
      <c r="AY103" s="2" t="s">
        <v>52</v>
      </c>
    </row>
    <row r="104" spans="1:51" ht="30" customHeight="1">
      <c r="A104" s="8" t="s">
        <v>1042</v>
      </c>
      <c r="B104" s="8" t="s">
        <v>1046</v>
      </c>
      <c r="C104" s="8" t="s">
        <v>61</v>
      </c>
      <c r="D104" s="9">
        <v>1</v>
      </c>
      <c r="E104" s="13">
        <f>단가대비표!O71</f>
        <v>0</v>
      </c>
      <c r="F104" s="14">
        <f t="shared" si="22"/>
        <v>0</v>
      </c>
      <c r="G104" s="13">
        <f>단가대비표!P71</f>
        <v>0</v>
      </c>
      <c r="H104" s="14">
        <f t="shared" si="23"/>
        <v>0</v>
      </c>
      <c r="I104" s="13">
        <f>단가대비표!V71</f>
        <v>0</v>
      </c>
      <c r="J104" s="14">
        <f t="shared" si="24"/>
        <v>0</v>
      </c>
      <c r="K104" s="13">
        <f t="shared" si="25"/>
        <v>0</v>
      </c>
      <c r="L104" s="14">
        <f t="shared" si="25"/>
        <v>0</v>
      </c>
      <c r="M104" s="8" t="s">
        <v>52</v>
      </c>
      <c r="N104" s="2" t="s">
        <v>90</v>
      </c>
      <c r="O104" s="2" t="s">
        <v>1047</v>
      </c>
      <c r="P104" s="2" t="s">
        <v>65</v>
      </c>
      <c r="Q104" s="2" t="s">
        <v>65</v>
      </c>
      <c r="R104" s="2" t="s">
        <v>64</v>
      </c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2" t="s">
        <v>52</v>
      </c>
      <c r="AW104" s="2" t="s">
        <v>1048</v>
      </c>
      <c r="AX104" s="2" t="s">
        <v>52</v>
      </c>
      <c r="AY104" s="2" t="s">
        <v>52</v>
      </c>
    </row>
    <row r="105" spans="1:51" ht="30" customHeight="1">
      <c r="A105" s="8" t="s">
        <v>1049</v>
      </c>
      <c r="B105" s="8" t="s">
        <v>1050</v>
      </c>
      <c r="C105" s="8" t="s">
        <v>61</v>
      </c>
      <c r="D105" s="9">
        <v>1</v>
      </c>
      <c r="E105" s="13">
        <f>단가대비표!O41</f>
        <v>0</v>
      </c>
      <c r="F105" s="14">
        <f t="shared" si="22"/>
        <v>0</v>
      </c>
      <c r="G105" s="13">
        <f>단가대비표!P41</f>
        <v>0</v>
      </c>
      <c r="H105" s="14">
        <f t="shared" si="23"/>
        <v>0</v>
      </c>
      <c r="I105" s="13">
        <f>단가대비표!V41</f>
        <v>0</v>
      </c>
      <c r="J105" s="14">
        <f t="shared" si="24"/>
        <v>0</v>
      </c>
      <c r="K105" s="13">
        <f t="shared" si="25"/>
        <v>0</v>
      </c>
      <c r="L105" s="14">
        <f t="shared" si="25"/>
        <v>0</v>
      </c>
      <c r="M105" s="8" t="s">
        <v>52</v>
      </c>
      <c r="N105" s="2" t="s">
        <v>90</v>
      </c>
      <c r="O105" s="2" t="s">
        <v>1051</v>
      </c>
      <c r="P105" s="2" t="s">
        <v>65</v>
      </c>
      <c r="Q105" s="2" t="s">
        <v>65</v>
      </c>
      <c r="R105" s="2" t="s">
        <v>64</v>
      </c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2" t="s">
        <v>52</v>
      </c>
      <c r="AW105" s="2" t="s">
        <v>1052</v>
      </c>
      <c r="AX105" s="2" t="s">
        <v>52</v>
      </c>
      <c r="AY105" s="2" t="s">
        <v>52</v>
      </c>
    </row>
    <row r="106" spans="1:51" ht="30" customHeight="1">
      <c r="A106" s="8" t="s">
        <v>1049</v>
      </c>
      <c r="B106" s="8" t="s">
        <v>1053</v>
      </c>
      <c r="C106" s="8" t="s">
        <v>61</v>
      </c>
      <c r="D106" s="9">
        <v>1</v>
      </c>
      <c r="E106" s="13">
        <f>단가대비표!O40</f>
        <v>0</v>
      </c>
      <c r="F106" s="14">
        <f t="shared" si="22"/>
        <v>0</v>
      </c>
      <c r="G106" s="13">
        <f>단가대비표!P40</f>
        <v>0</v>
      </c>
      <c r="H106" s="14">
        <f t="shared" si="23"/>
        <v>0</v>
      </c>
      <c r="I106" s="13">
        <f>단가대비표!V40</f>
        <v>0</v>
      </c>
      <c r="J106" s="14">
        <f t="shared" si="24"/>
        <v>0</v>
      </c>
      <c r="K106" s="13">
        <f t="shared" si="25"/>
        <v>0</v>
      </c>
      <c r="L106" s="14">
        <f t="shared" si="25"/>
        <v>0</v>
      </c>
      <c r="M106" s="8" t="s">
        <v>52</v>
      </c>
      <c r="N106" s="2" t="s">
        <v>90</v>
      </c>
      <c r="O106" s="2" t="s">
        <v>1054</v>
      </c>
      <c r="P106" s="2" t="s">
        <v>65</v>
      </c>
      <c r="Q106" s="2" t="s">
        <v>65</v>
      </c>
      <c r="R106" s="2" t="s">
        <v>64</v>
      </c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2" t="s">
        <v>52</v>
      </c>
      <c r="AW106" s="2" t="s">
        <v>1055</v>
      </c>
      <c r="AX106" s="2" t="s">
        <v>52</v>
      </c>
      <c r="AY106" s="2" t="s">
        <v>52</v>
      </c>
    </row>
    <row r="107" spans="1:51" ht="30" customHeight="1">
      <c r="A107" s="44" t="s">
        <v>684</v>
      </c>
      <c r="B107" s="44" t="s">
        <v>665</v>
      </c>
      <c r="C107" s="44" t="s">
        <v>661</v>
      </c>
      <c r="D107" s="45">
        <v>0.19600000000000001</v>
      </c>
      <c r="E107" s="46">
        <f>단가대비표!O178</f>
        <v>0</v>
      </c>
      <c r="F107" s="47">
        <f t="shared" si="22"/>
        <v>0</v>
      </c>
      <c r="G107" s="46">
        <f>단가대비표!P178</f>
        <v>0</v>
      </c>
      <c r="H107" s="47">
        <f t="shared" si="23"/>
        <v>0</v>
      </c>
      <c r="I107" s="46">
        <f>단가대비표!V178</f>
        <v>0</v>
      </c>
      <c r="J107" s="47">
        <f t="shared" si="24"/>
        <v>0</v>
      </c>
      <c r="K107" s="46">
        <f t="shared" si="25"/>
        <v>0</v>
      </c>
      <c r="L107" s="47">
        <f t="shared" si="25"/>
        <v>0</v>
      </c>
      <c r="M107" s="44" t="s">
        <v>52</v>
      </c>
      <c r="N107" s="2" t="s">
        <v>90</v>
      </c>
      <c r="O107" s="2" t="s">
        <v>685</v>
      </c>
      <c r="P107" s="2" t="s">
        <v>65</v>
      </c>
      <c r="Q107" s="2" t="s">
        <v>65</v>
      </c>
      <c r="R107" s="2" t="s">
        <v>64</v>
      </c>
      <c r="S107" s="3"/>
      <c r="T107" s="3"/>
      <c r="U107" s="3"/>
      <c r="V107" s="3">
        <v>1</v>
      </c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2" t="s">
        <v>52</v>
      </c>
      <c r="AW107" s="2" t="s">
        <v>1056</v>
      </c>
      <c r="AX107" s="2" t="s">
        <v>52</v>
      </c>
      <c r="AY107" s="2" t="s">
        <v>52</v>
      </c>
    </row>
    <row r="108" spans="1:51" ht="30" customHeight="1">
      <c r="A108" s="44" t="s">
        <v>1619</v>
      </c>
      <c r="B108" s="44" t="s">
        <v>665</v>
      </c>
      <c r="C108" s="44" t="s">
        <v>661</v>
      </c>
      <c r="D108" s="45">
        <v>0.1</v>
      </c>
      <c r="E108" s="46">
        <f>단가대비표!O187</f>
        <v>0</v>
      </c>
      <c r="F108" s="47">
        <f t="shared" si="22"/>
        <v>0</v>
      </c>
      <c r="G108" s="46">
        <f>단가대비표!E203</f>
        <v>0</v>
      </c>
      <c r="H108" s="47">
        <f t="shared" si="23"/>
        <v>0</v>
      </c>
      <c r="I108" s="46">
        <f>단가대비표!V187</f>
        <v>0</v>
      </c>
      <c r="J108" s="47">
        <f t="shared" si="24"/>
        <v>0</v>
      </c>
      <c r="K108" s="46">
        <f t="shared" si="25"/>
        <v>0</v>
      </c>
      <c r="L108" s="47">
        <f t="shared" si="25"/>
        <v>0</v>
      </c>
      <c r="M108" s="44" t="s">
        <v>52</v>
      </c>
      <c r="N108" s="2" t="s">
        <v>90</v>
      </c>
      <c r="O108" s="2" t="s">
        <v>666</v>
      </c>
      <c r="P108" s="2" t="s">
        <v>65</v>
      </c>
      <c r="Q108" s="2" t="s">
        <v>65</v>
      </c>
      <c r="R108" s="2" t="s">
        <v>64</v>
      </c>
      <c r="S108" s="3"/>
      <c r="T108" s="3"/>
      <c r="U108" s="3"/>
      <c r="V108" s="3">
        <v>1</v>
      </c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2" t="s">
        <v>52</v>
      </c>
      <c r="AW108" s="2" t="s">
        <v>1057</v>
      </c>
      <c r="AX108" s="2" t="s">
        <v>52</v>
      </c>
      <c r="AY108" s="2" t="s">
        <v>52</v>
      </c>
    </row>
    <row r="109" spans="1:51" ht="30" customHeight="1">
      <c r="A109" s="8" t="s">
        <v>687</v>
      </c>
      <c r="B109" s="8" t="s">
        <v>930</v>
      </c>
      <c r="C109" s="8" t="s">
        <v>377</v>
      </c>
      <c r="D109" s="9">
        <v>1</v>
      </c>
      <c r="E109" s="13">
        <f>TRUNC(SUMIF(V103:V109, RIGHTB(O109, 1), H103:H109)*U109, 2)</f>
        <v>0</v>
      </c>
      <c r="F109" s="14">
        <f t="shared" si="22"/>
        <v>0</v>
      </c>
      <c r="G109" s="13">
        <v>0</v>
      </c>
      <c r="H109" s="14">
        <f t="shared" si="23"/>
        <v>0</v>
      </c>
      <c r="I109" s="13">
        <v>0</v>
      </c>
      <c r="J109" s="14">
        <f t="shared" si="24"/>
        <v>0</v>
      </c>
      <c r="K109" s="13">
        <f t="shared" si="25"/>
        <v>0</v>
      </c>
      <c r="L109" s="14">
        <f t="shared" si="25"/>
        <v>0</v>
      </c>
      <c r="M109" s="8" t="s">
        <v>52</v>
      </c>
      <c r="N109" s="2" t="s">
        <v>90</v>
      </c>
      <c r="O109" s="2" t="s">
        <v>689</v>
      </c>
      <c r="P109" s="2" t="s">
        <v>65</v>
      </c>
      <c r="Q109" s="2" t="s">
        <v>65</v>
      </c>
      <c r="R109" s="2" t="s">
        <v>65</v>
      </c>
      <c r="S109" s="3">
        <v>1</v>
      </c>
      <c r="T109" s="3">
        <v>0</v>
      </c>
      <c r="U109" s="3">
        <v>0.03</v>
      </c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2" t="s">
        <v>52</v>
      </c>
      <c r="AW109" s="2" t="s">
        <v>1058</v>
      </c>
      <c r="AX109" s="2" t="s">
        <v>52</v>
      </c>
      <c r="AY109" s="2" t="s">
        <v>52</v>
      </c>
    </row>
    <row r="110" spans="1:51" ht="30" customHeight="1">
      <c r="A110" s="8" t="s">
        <v>897</v>
      </c>
      <c r="B110" s="8" t="s">
        <v>52</v>
      </c>
      <c r="C110" s="8" t="s">
        <v>52</v>
      </c>
      <c r="D110" s="9"/>
      <c r="E110" s="13"/>
      <c r="F110" s="14">
        <f>TRUNC(SUMIF(N103:N109, N102, F103:F109),0)</f>
        <v>0</v>
      </c>
      <c r="G110" s="13"/>
      <c r="H110" s="14">
        <f>TRUNC(SUMIF(N103:N109, N102, H103:H109),0)</f>
        <v>0</v>
      </c>
      <c r="I110" s="13"/>
      <c r="J110" s="14">
        <f>TRUNC(SUMIF(N103:N109, N102, J103:J109),0)</f>
        <v>0</v>
      </c>
      <c r="K110" s="13"/>
      <c r="L110" s="14">
        <f>F110+H110+J110</f>
        <v>0</v>
      </c>
      <c r="M110" s="8" t="s">
        <v>52</v>
      </c>
      <c r="N110" s="2" t="s">
        <v>248</v>
      </c>
      <c r="O110" s="2" t="s">
        <v>248</v>
      </c>
      <c r="P110" s="2" t="s">
        <v>52</v>
      </c>
      <c r="Q110" s="2" t="s">
        <v>52</v>
      </c>
      <c r="R110" s="2" t="s">
        <v>52</v>
      </c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2" t="s">
        <v>52</v>
      </c>
      <c r="AW110" s="2" t="s">
        <v>52</v>
      </c>
      <c r="AX110" s="2" t="s">
        <v>52</v>
      </c>
      <c r="AY110" s="2" t="s">
        <v>52</v>
      </c>
    </row>
    <row r="111" spans="1:51" ht="30" customHeight="1">
      <c r="A111" s="9"/>
      <c r="B111" s="9"/>
      <c r="C111" s="9"/>
      <c r="D111" s="9"/>
      <c r="E111" s="13"/>
      <c r="F111" s="14"/>
      <c r="G111" s="13"/>
      <c r="H111" s="14"/>
      <c r="I111" s="13"/>
      <c r="J111" s="14"/>
      <c r="K111" s="13"/>
      <c r="L111" s="14"/>
      <c r="M111" s="9"/>
    </row>
    <row r="112" spans="1:51" ht="30" customHeight="1">
      <c r="A112" s="65" t="s">
        <v>1059</v>
      </c>
      <c r="B112" s="65"/>
      <c r="C112" s="65"/>
      <c r="D112" s="65"/>
      <c r="E112" s="66"/>
      <c r="F112" s="67"/>
      <c r="G112" s="66"/>
      <c r="H112" s="67"/>
      <c r="I112" s="66"/>
      <c r="J112" s="67"/>
      <c r="K112" s="66"/>
      <c r="L112" s="67"/>
      <c r="M112" s="65"/>
      <c r="N112" s="1" t="s">
        <v>94</v>
      </c>
    </row>
    <row r="113" spans="1:51" ht="30" customHeight="1">
      <c r="A113" s="8" t="s">
        <v>1042</v>
      </c>
      <c r="B113" s="8" t="s">
        <v>1060</v>
      </c>
      <c r="C113" s="8" t="s">
        <v>61</v>
      </c>
      <c r="D113" s="9">
        <v>1</v>
      </c>
      <c r="E113" s="13">
        <f>단가대비표!O70</f>
        <v>0</v>
      </c>
      <c r="F113" s="14">
        <f t="shared" ref="F113:F119" si="26">TRUNC(E113*D113,1)</f>
        <v>0</v>
      </c>
      <c r="G113" s="13">
        <f>단가대비표!P70</f>
        <v>0</v>
      </c>
      <c r="H113" s="14">
        <f t="shared" ref="H113:H119" si="27">TRUNC(G113*D113,1)</f>
        <v>0</v>
      </c>
      <c r="I113" s="13">
        <f>단가대비표!V70</f>
        <v>0</v>
      </c>
      <c r="J113" s="14">
        <f t="shared" ref="J113:J119" si="28">TRUNC(I113*D113,1)</f>
        <v>0</v>
      </c>
      <c r="K113" s="13">
        <f t="shared" ref="K113:L119" si="29">TRUNC(E113+G113+I113,1)</f>
        <v>0</v>
      </c>
      <c r="L113" s="14">
        <f t="shared" si="29"/>
        <v>0</v>
      </c>
      <c r="M113" s="8" t="s">
        <v>52</v>
      </c>
      <c r="N113" s="2" t="s">
        <v>94</v>
      </c>
      <c r="O113" s="2" t="s">
        <v>1061</v>
      </c>
      <c r="P113" s="2" t="s">
        <v>65</v>
      </c>
      <c r="Q113" s="2" t="s">
        <v>65</v>
      </c>
      <c r="R113" s="2" t="s">
        <v>64</v>
      </c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2" t="s">
        <v>52</v>
      </c>
      <c r="AW113" s="2" t="s">
        <v>1062</v>
      </c>
      <c r="AX113" s="2" t="s">
        <v>52</v>
      </c>
      <c r="AY113" s="2" t="s">
        <v>52</v>
      </c>
    </row>
    <row r="114" spans="1:51" ht="30" customHeight="1">
      <c r="A114" s="8" t="s">
        <v>1042</v>
      </c>
      <c r="B114" s="8" t="s">
        <v>1063</v>
      </c>
      <c r="C114" s="8" t="s">
        <v>61</v>
      </c>
      <c r="D114" s="9">
        <v>1</v>
      </c>
      <c r="E114" s="13">
        <f>단가대비표!O72</f>
        <v>0</v>
      </c>
      <c r="F114" s="14">
        <f t="shared" si="26"/>
        <v>0</v>
      </c>
      <c r="G114" s="13">
        <f>단가대비표!P72</f>
        <v>0</v>
      </c>
      <c r="H114" s="14">
        <f t="shared" si="27"/>
        <v>0</v>
      </c>
      <c r="I114" s="13">
        <f>단가대비표!V72</f>
        <v>0</v>
      </c>
      <c r="J114" s="14">
        <f t="shared" si="28"/>
        <v>0</v>
      </c>
      <c r="K114" s="13">
        <f t="shared" si="29"/>
        <v>0</v>
      </c>
      <c r="L114" s="14">
        <f t="shared" si="29"/>
        <v>0</v>
      </c>
      <c r="M114" s="8" t="s">
        <v>52</v>
      </c>
      <c r="N114" s="2" t="s">
        <v>94</v>
      </c>
      <c r="O114" s="2" t="s">
        <v>1064</v>
      </c>
      <c r="P114" s="2" t="s">
        <v>65</v>
      </c>
      <c r="Q114" s="2" t="s">
        <v>65</v>
      </c>
      <c r="R114" s="2" t="s">
        <v>64</v>
      </c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2" t="s">
        <v>52</v>
      </c>
      <c r="AW114" s="2" t="s">
        <v>1065</v>
      </c>
      <c r="AX114" s="2" t="s">
        <v>52</v>
      </c>
      <c r="AY114" s="2" t="s">
        <v>52</v>
      </c>
    </row>
    <row r="115" spans="1:51" ht="30" customHeight="1">
      <c r="A115" s="8" t="s">
        <v>1049</v>
      </c>
      <c r="B115" s="8" t="s">
        <v>1050</v>
      </c>
      <c r="C115" s="8" t="s">
        <v>61</v>
      </c>
      <c r="D115" s="9">
        <v>1</v>
      </c>
      <c r="E115" s="13">
        <f>단가대비표!O41</f>
        <v>0</v>
      </c>
      <c r="F115" s="14">
        <f t="shared" si="26"/>
        <v>0</v>
      </c>
      <c r="G115" s="13">
        <f>단가대비표!P41</f>
        <v>0</v>
      </c>
      <c r="H115" s="14">
        <f t="shared" si="27"/>
        <v>0</v>
      </c>
      <c r="I115" s="13">
        <f>단가대비표!V41</f>
        <v>0</v>
      </c>
      <c r="J115" s="14">
        <f t="shared" si="28"/>
        <v>0</v>
      </c>
      <c r="K115" s="13">
        <f t="shared" si="29"/>
        <v>0</v>
      </c>
      <c r="L115" s="14">
        <f t="shared" si="29"/>
        <v>0</v>
      </c>
      <c r="M115" s="8" t="s">
        <v>52</v>
      </c>
      <c r="N115" s="2" t="s">
        <v>94</v>
      </c>
      <c r="O115" s="2" t="s">
        <v>1051</v>
      </c>
      <c r="P115" s="2" t="s">
        <v>65</v>
      </c>
      <c r="Q115" s="2" t="s">
        <v>65</v>
      </c>
      <c r="R115" s="2" t="s">
        <v>64</v>
      </c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2" t="s">
        <v>52</v>
      </c>
      <c r="AW115" s="2" t="s">
        <v>1066</v>
      </c>
      <c r="AX115" s="2" t="s">
        <v>52</v>
      </c>
      <c r="AY115" s="2" t="s">
        <v>52</v>
      </c>
    </row>
    <row r="116" spans="1:51" ht="30" customHeight="1">
      <c r="A116" s="8" t="s">
        <v>1049</v>
      </c>
      <c r="B116" s="8" t="s">
        <v>1053</v>
      </c>
      <c r="C116" s="8" t="s">
        <v>61</v>
      </c>
      <c r="D116" s="9">
        <v>1</v>
      </c>
      <c r="E116" s="13">
        <f>단가대비표!O40</f>
        <v>0</v>
      </c>
      <c r="F116" s="14">
        <f t="shared" si="26"/>
        <v>0</v>
      </c>
      <c r="G116" s="13">
        <f>단가대비표!P40</f>
        <v>0</v>
      </c>
      <c r="H116" s="14">
        <f t="shared" si="27"/>
        <v>0</v>
      </c>
      <c r="I116" s="13">
        <f>단가대비표!V40</f>
        <v>0</v>
      </c>
      <c r="J116" s="14">
        <f t="shared" si="28"/>
        <v>0</v>
      </c>
      <c r="K116" s="13">
        <f t="shared" si="29"/>
        <v>0</v>
      </c>
      <c r="L116" s="14">
        <f t="shared" si="29"/>
        <v>0</v>
      </c>
      <c r="M116" s="8" t="s">
        <v>52</v>
      </c>
      <c r="N116" s="2" t="s">
        <v>94</v>
      </c>
      <c r="O116" s="2" t="s">
        <v>1054</v>
      </c>
      <c r="P116" s="2" t="s">
        <v>65</v>
      </c>
      <c r="Q116" s="2" t="s">
        <v>65</v>
      </c>
      <c r="R116" s="2" t="s">
        <v>64</v>
      </c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2" t="s">
        <v>52</v>
      </c>
      <c r="AW116" s="2" t="s">
        <v>1067</v>
      </c>
      <c r="AX116" s="2" t="s">
        <v>52</v>
      </c>
      <c r="AY116" s="2" t="s">
        <v>52</v>
      </c>
    </row>
    <row r="117" spans="1:51" ht="30" customHeight="1">
      <c r="A117" s="44" t="s">
        <v>684</v>
      </c>
      <c r="B117" s="44" t="s">
        <v>665</v>
      </c>
      <c r="C117" s="44" t="s">
        <v>661</v>
      </c>
      <c r="D117" s="45">
        <v>0.19600000000000001</v>
      </c>
      <c r="E117" s="46">
        <f>단가대비표!O178</f>
        <v>0</v>
      </c>
      <c r="F117" s="47">
        <f t="shared" si="26"/>
        <v>0</v>
      </c>
      <c r="G117" s="46">
        <f>단가대비표!P178</f>
        <v>0</v>
      </c>
      <c r="H117" s="47">
        <f t="shared" si="27"/>
        <v>0</v>
      </c>
      <c r="I117" s="46">
        <f>단가대비표!V178</f>
        <v>0</v>
      </c>
      <c r="J117" s="47">
        <f t="shared" si="28"/>
        <v>0</v>
      </c>
      <c r="K117" s="46">
        <f t="shared" si="29"/>
        <v>0</v>
      </c>
      <c r="L117" s="47">
        <f t="shared" si="29"/>
        <v>0</v>
      </c>
      <c r="M117" s="44" t="s">
        <v>52</v>
      </c>
      <c r="N117" s="2" t="s">
        <v>94</v>
      </c>
      <c r="O117" s="2" t="s">
        <v>685</v>
      </c>
      <c r="P117" s="2" t="s">
        <v>65</v>
      </c>
      <c r="Q117" s="2" t="s">
        <v>65</v>
      </c>
      <c r="R117" s="2" t="s">
        <v>64</v>
      </c>
      <c r="S117" s="3"/>
      <c r="T117" s="3"/>
      <c r="U117" s="3"/>
      <c r="V117" s="3">
        <v>1</v>
      </c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2" t="s">
        <v>52</v>
      </c>
      <c r="AW117" s="2" t="s">
        <v>1068</v>
      </c>
      <c r="AX117" s="2" t="s">
        <v>52</v>
      </c>
      <c r="AY117" s="2" t="s">
        <v>52</v>
      </c>
    </row>
    <row r="118" spans="1:51" ht="30" customHeight="1">
      <c r="A118" s="44" t="s">
        <v>1618</v>
      </c>
      <c r="B118" s="44" t="s">
        <v>665</v>
      </c>
      <c r="C118" s="44" t="s">
        <v>661</v>
      </c>
      <c r="D118" s="45">
        <v>0.1</v>
      </c>
      <c r="E118" s="46">
        <f>단가대비표!O187</f>
        <v>0</v>
      </c>
      <c r="F118" s="47">
        <f t="shared" si="26"/>
        <v>0</v>
      </c>
      <c r="G118" s="46">
        <f>G108</f>
        <v>0</v>
      </c>
      <c r="H118" s="47">
        <f t="shared" si="27"/>
        <v>0</v>
      </c>
      <c r="I118" s="46">
        <f>단가대비표!V187</f>
        <v>0</v>
      </c>
      <c r="J118" s="47">
        <f t="shared" si="28"/>
        <v>0</v>
      </c>
      <c r="K118" s="46">
        <f t="shared" si="29"/>
        <v>0</v>
      </c>
      <c r="L118" s="47">
        <f t="shared" si="29"/>
        <v>0</v>
      </c>
      <c r="M118" s="44" t="s">
        <v>52</v>
      </c>
      <c r="N118" s="2" t="s">
        <v>94</v>
      </c>
      <c r="O118" s="2" t="s">
        <v>666</v>
      </c>
      <c r="P118" s="2" t="s">
        <v>65</v>
      </c>
      <c r="Q118" s="2" t="s">
        <v>65</v>
      </c>
      <c r="R118" s="2" t="s">
        <v>64</v>
      </c>
      <c r="S118" s="3"/>
      <c r="T118" s="3"/>
      <c r="U118" s="3"/>
      <c r="V118" s="3">
        <v>1</v>
      </c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2" t="s">
        <v>52</v>
      </c>
      <c r="AW118" s="2" t="s">
        <v>1069</v>
      </c>
      <c r="AX118" s="2" t="s">
        <v>52</v>
      </c>
      <c r="AY118" s="2" t="s">
        <v>52</v>
      </c>
    </row>
    <row r="119" spans="1:51" ht="30" customHeight="1">
      <c r="A119" s="8" t="s">
        <v>687</v>
      </c>
      <c r="B119" s="8" t="s">
        <v>930</v>
      </c>
      <c r="C119" s="8" t="s">
        <v>377</v>
      </c>
      <c r="D119" s="9">
        <v>1</v>
      </c>
      <c r="E119" s="13">
        <f>TRUNC(SUMIF(V113:V119, RIGHTB(O119, 1), H113:H119)*U119, 2)</f>
        <v>0</v>
      </c>
      <c r="F119" s="14">
        <f t="shared" si="26"/>
        <v>0</v>
      </c>
      <c r="G119" s="13">
        <v>0</v>
      </c>
      <c r="H119" s="14">
        <f t="shared" si="27"/>
        <v>0</v>
      </c>
      <c r="I119" s="13">
        <v>0</v>
      </c>
      <c r="J119" s="14">
        <f t="shared" si="28"/>
        <v>0</v>
      </c>
      <c r="K119" s="13">
        <f t="shared" si="29"/>
        <v>0</v>
      </c>
      <c r="L119" s="14">
        <f t="shared" si="29"/>
        <v>0</v>
      </c>
      <c r="M119" s="8" t="s">
        <v>52</v>
      </c>
      <c r="N119" s="2" t="s">
        <v>94</v>
      </c>
      <c r="O119" s="2" t="s">
        <v>689</v>
      </c>
      <c r="P119" s="2" t="s">
        <v>65</v>
      </c>
      <c r="Q119" s="2" t="s">
        <v>65</v>
      </c>
      <c r="R119" s="2" t="s">
        <v>65</v>
      </c>
      <c r="S119" s="3">
        <v>1</v>
      </c>
      <c r="T119" s="3">
        <v>0</v>
      </c>
      <c r="U119" s="3">
        <v>0.03</v>
      </c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2" t="s">
        <v>52</v>
      </c>
      <c r="AW119" s="2" t="s">
        <v>1070</v>
      </c>
      <c r="AX119" s="2" t="s">
        <v>52</v>
      </c>
      <c r="AY119" s="2" t="s">
        <v>52</v>
      </c>
    </row>
    <row r="120" spans="1:51" ht="30" customHeight="1">
      <c r="A120" s="8" t="s">
        <v>897</v>
      </c>
      <c r="B120" s="8" t="s">
        <v>52</v>
      </c>
      <c r="C120" s="8" t="s">
        <v>52</v>
      </c>
      <c r="D120" s="9"/>
      <c r="E120" s="13"/>
      <c r="F120" s="14">
        <f>TRUNC(SUMIF(N113:N119, N112, F113:F119),0)</f>
        <v>0</v>
      </c>
      <c r="G120" s="13"/>
      <c r="H120" s="14">
        <f>TRUNC(SUMIF(N113:N119, N112, H113:H119),0)</f>
        <v>0</v>
      </c>
      <c r="I120" s="13"/>
      <c r="J120" s="14">
        <f>TRUNC(SUMIF(N113:N119, N112, J113:J119),0)</f>
        <v>0</v>
      </c>
      <c r="K120" s="13"/>
      <c r="L120" s="14">
        <f>F120+H120+J120</f>
        <v>0</v>
      </c>
      <c r="M120" s="8" t="s">
        <v>52</v>
      </c>
      <c r="N120" s="2" t="s">
        <v>248</v>
      </c>
      <c r="O120" s="2" t="s">
        <v>248</v>
      </c>
      <c r="P120" s="2" t="s">
        <v>52</v>
      </c>
      <c r="Q120" s="2" t="s">
        <v>52</v>
      </c>
      <c r="R120" s="2" t="s">
        <v>52</v>
      </c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2" t="s">
        <v>52</v>
      </c>
      <c r="AW120" s="2" t="s">
        <v>52</v>
      </c>
      <c r="AX120" s="2" t="s">
        <v>52</v>
      </c>
      <c r="AY120" s="2" t="s">
        <v>52</v>
      </c>
    </row>
    <row r="121" spans="1:51" ht="30" customHeight="1">
      <c r="A121" s="9"/>
      <c r="B121" s="9"/>
      <c r="C121" s="9"/>
      <c r="D121" s="9"/>
      <c r="E121" s="13"/>
      <c r="F121" s="14"/>
      <c r="G121" s="13"/>
      <c r="H121" s="14"/>
      <c r="I121" s="13"/>
      <c r="J121" s="14"/>
      <c r="K121" s="13"/>
      <c r="L121" s="14"/>
      <c r="M121" s="9"/>
    </row>
    <row r="122" spans="1:51" ht="30" customHeight="1">
      <c r="A122" s="65" t="s">
        <v>1071</v>
      </c>
      <c r="B122" s="65"/>
      <c r="C122" s="65"/>
      <c r="D122" s="65"/>
      <c r="E122" s="66"/>
      <c r="F122" s="67"/>
      <c r="G122" s="66"/>
      <c r="H122" s="67"/>
      <c r="I122" s="66"/>
      <c r="J122" s="67"/>
      <c r="K122" s="66"/>
      <c r="L122" s="67"/>
      <c r="M122" s="65"/>
      <c r="N122" s="1" t="s">
        <v>100</v>
      </c>
    </row>
    <row r="123" spans="1:51" ht="30" customHeight="1">
      <c r="A123" s="8" t="s">
        <v>1073</v>
      </c>
      <c r="B123" s="8" t="s">
        <v>1074</v>
      </c>
      <c r="C123" s="8" t="s">
        <v>135</v>
      </c>
      <c r="D123" s="9">
        <v>1</v>
      </c>
      <c r="E123" s="13">
        <f>단가대비표!O43</f>
        <v>0</v>
      </c>
      <c r="F123" s="14">
        <f>TRUNC(E123*D123,1)</f>
        <v>0</v>
      </c>
      <c r="G123" s="13">
        <f>단가대비표!P43</f>
        <v>0</v>
      </c>
      <c r="H123" s="14">
        <f>TRUNC(G123*D123,1)</f>
        <v>0</v>
      </c>
      <c r="I123" s="13">
        <f>단가대비표!V43</f>
        <v>0</v>
      </c>
      <c r="J123" s="14">
        <f>TRUNC(I123*D123,1)</f>
        <v>0</v>
      </c>
      <c r="K123" s="13">
        <f t="shared" ref="K123:L125" si="30">TRUNC(E123+G123+I123,1)</f>
        <v>0</v>
      </c>
      <c r="L123" s="14">
        <f t="shared" si="30"/>
        <v>0</v>
      </c>
      <c r="M123" s="8" t="s">
        <v>52</v>
      </c>
      <c r="N123" s="2" t="s">
        <v>100</v>
      </c>
      <c r="O123" s="2" t="s">
        <v>1075</v>
      </c>
      <c r="P123" s="2" t="s">
        <v>65</v>
      </c>
      <c r="Q123" s="2" t="s">
        <v>65</v>
      </c>
      <c r="R123" s="2" t="s">
        <v>64</v>
      </c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2" t="s">
        <v>52</v>
      </c>
      <c r="AW123" s="2" t="s">
        <v>1076</v>
      </c>
      <c r="AX123" s="2" t="s">
        <v>52</v>
      </c>
      <c r="AY123" s="2" t="s">
        <v>52</v>
      </c>
    </row>
    <row r="124" spans="1:51" ht="30" customHeight="1">
      <c r="A124" s="8" t="s">
        <v>684</v>
      </c>
      <c r="B124" s="8" t="s">
        <v>665</v>
      </c>
      <c r="C124" s="8" t="s">
        <v>661</v>
      </c>
      <c r="D124" s="9">
        <v>2E-3</v>
      </c>
      <c r="E124" s="13">
        <f>단가대비표!O178</f>
        <v>0</v>
      </c>
      <c r="F124" s="14">
        <f>TRUNC(E124*D124,1)</f>
        <v>0</v>
      </c>
      <c r="G124" s="13">
        <f>단가대비표!P178</f>
        <v>0</v>
      </c>
      <c r="H124" s="14">
        <f>TRUNC(G124*D124,1)</f>
        <v>0</v>
      </c>
      <c r="I124" s="13">
        <f>단가대비표!V178</f>
        <v>0</v>
      </c>
      <c r="J124" s="14">
        <f>TRUNC(I124*D124,1)</f>
        <v>0</v>
      </c>
      <c r="K124" s="13">
        <f t="shared" si="30"/>
        <v>0</v>
      </c>
      <c r="L124" s="14">
        <f t="shared" si="30"/>
        <v>0</v>
      </c>
      <c r="M124" s="8" t="s">
        <v>52</v>
      </c>
      <c r="N124" s="2" t="s">
        <v>100</v>
      </c>
      <c r="O124" s="2" t="s">
        <v>685</v>
      </c>
      <c r="P124" s="2" t="s">
        <v>65</v>
      </c>
      <c r="Q124" s="2" t="s">
        <v>65</v>
      </c>
      <c r="R124" s="2" t="s">
        <v>64</v>
      </c>
      <c r="S124" s="3"/>
      <c r="T124" s="3"/>
      <c r="U124" s="3"/>
      <c r="V124" s="3">
        <v>1</v>
      </c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2" t="s">
        <v>52</v>
      </c>
      <c r="AW124" s="2" t="s">
        <v>1077</v>
      </c>
      <c r="AX124" s="2" t="s">
        <v>52</v>
      </c>
      <c r="AY124" s="2" t="s">
        <v>52</v>
      </c>
    </row>
    <row r="125" spans="1:51" ht="30" customHeight="1">
      <c r="A125" s="8" t="s">
        <v>687</v>
      </c>
      <c r="B125" s="8" t="s">
        <v>930</v>
      </c>
      <c r="C125" s="8" t="s">
        <v>377</v>
      </c>
      <c r="D125" s="9">
        <v>1</v>
      </c>
      <c r="E125" s="13">
        <f>TRUNC(SUMIF(V123:V125, RIGHTB(O125, 1), H123:H125)*U125, 2)</f>
        <v>0</v>
      </c>
      <c r="F125" s="14">
        <f>TRUNC(E125*D125,1)</f>
        <v>0</v>
      </c>
      <c r="G125" s="13">
        <v>0</v>
      </c>
      <c r="H125" s="14">
        <f>TRUNC(G125*D125,1)</f>
        <v>0</v>
      </c>
      <c r="I125" s="13">
        <v>0</v>
      </c>
      <c r="J125" s="14">
        <f>TRUNC(I125*D125,1)</f>
        <v>0</v>
      </c>
      <c r="K125" s="13">
        <f t="shared" si="30"/>
        <v>0</v>
      </c>
      <c r="L125" s="14">
        <f t="shared" si="30"/>
        <v>0</v>
      </c>
      <c r="M125" s="8" t="s">
        <v>52</v>
      </c>
      <c r="N125" s="2" t="s">
        <v>100</v>
      </c>
      <c r="O125" s="2" t="s">
        <v>689</v>
      </c>
      <c r="P125" s="2" t="s">
        <v>65</v>
      </c>
      <c r="Q125" s="2" t="s">
        <v>65</v>
      </c>
      <c r="R125" s="2" t="s">
        <v>65</v>
      </c>
      <c r="S125" s="3">
        <v>1</v>
      </c>
      <c r="T125" s="3">
        <v>0</v>
      </c>
      <c r="U125" s="3">
        <v>0.03</v>
      </c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2" t="s">
        <v>52</v>
      </c>
      <c r="AW125" s="2" t="s">
        <v>1078</v>
      </c>
      <c r="AX125" s="2" t="s">
        <v>52</v>
      </c>
      <c r="AY125" s="2" t="s">
        <v>52</v>
      </c>
    </row>
    <row r="126" spans="1:51" ht="30" customHeight="1">
      <c r="A126" s="8" t="s">
        <v>897</v>
      </c>
      <c r="B126" s="8" t="s">
        <v>52</v>
      </c>
      <c r="C126" s="8" t="s">
        <v>52</v>
      </c>
      <c r="D126" s="9"/>
      <c r="E126" s="13"/>
      <c r="F126" s="14">
        <f>TRUNC(SUMIF(N123:N125, N122, F123:F125),0)</f>
        <v>0</v>
      </c>
      <c r="G126" s="13"/>
      <c r="H126" s="14">
        <f>TRUNC(SUMIF(N123:N125, N122, H123:H125),0)</f>
        <v>0</v>
      </c>
      <c r="I126" s="13"/>
      <c r="J126" s="14">
        <f>TRUNC(SUMIF(N123:N125, N122, J123:J125),0)</f>
        <v>0</v>
      </c>
      <c r="K126" s="13"/>
      <c r="L126" s="14">
        <f>F126+H126+J126</f>
        <v>0</v>
      </c>
      <c r="M126" s="8" t="s">
        <v>52</v>
      </c>
      <c r="N126" s="2" t="s">
        <v>248</v>
      </c>
      <c r="O126" s="2" t="s">
        <v>248</v>
      </c>
      <c r="P126" s="2" t="s">
        <v>52</v>
      </c>
      <c r="Q126" s="2" t="s">
        <v>52</v>
      </c>
      <c r="R126" s="2" t="s">
        <v>52</v>
      </c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2" t="s">
        <v>52</v>
      </c>
      <c r="AW126" s="2" t="s">
        <v>52</v>
      </c>
      <c r="AX126" s="2" t="s">
        <v>52</v>
      </c>
      <c r="AY126" s="2" t="s">
        <v>52</v>
      </c>
    </row>
    <row r="127" spans="1:51" ht="30" customHeight="1">
      <c r="A127" s="9"/>
      <c r="B127" s="9"/>
      <c r="C127" s="9"/>
      <c r="D127" s="9"/>
      <c r="E127" s="13"/>
      <c r="F127" s="14"/>
      <c r="G127" s="13"/>
      <c r="H127" s="14"/>
      <c r="I127" s="13"/>
      <c r="J127" s="14"/>
      <c r="K127" s="13"/>
      <c r="L127" s="14"/>
      <c r="M127" s="9"/>
    </row>
    <row r="128" spans="1:51" ht="30" customHeight="1">
      <c r="A128" s="65" t="s">
        <v>1079</v>
      </c>
      <c r="B128" s="65"/>
      <c r="C128" s="65"/>
      <c r="D128" s="65"/>
      <c r="E128" s="66"/>
      <c r="F128" s="67"/>
      <c r="G128" s="66"/>
      <c r="H128" s="67"/>
      <c r="I128" s="66"/>
      <c r="J128" s="67"/>
      <c r="K128" s="66"/>
      <c r="L128" s="67"/>
      <c r="M128" s="65"/>
      <c r="N128" s="1" t="s">
        <v>418</v>
      </c>
    </row>
    <row r="129" spans="1:53" ht="30" customHeight="1">
      <c r="A129" s="8" t="s">
        <v>967</v>
      </c>
      <c r="B129" s="8" t="s">
        <v>665</v>
      </c>
      <c r="C129" s="8" t="s">
        <v>661</v>
      </c>
      <c r="D129" s="9">
        <v>6.1499999999999999E-2</v>
      </c>
      <c r="E129" s="13">
        <f>단가대비표!O184</f>
        <v>0</v>
      </c>
      <c r="F129" s="14">
        <f>TRUNC(E129*D129,1)</f>
        <v>0</v>
      </c>
      <c r="G129" s="13">
        <f>단가대비표!P184</f>
        <v>0</v>
      </c>
      <c r="H129" s="14">
        <f>TRUNC(G129*D129,1)</f>
        <v>0</v>
      </c>
      <c r="I129" s="13">
        <f>단가대비표!V184</f>
        <v>0</v>
      </c>
      <c r="J129" s="14">
        <f>TRUNC(I129*D129,1)</f>
        <v>0</v>
      </c>
      <c r="K129" s="13">
        <f>TRUNC(E129+G129+I129,1)</f>
        <v>0</v>
      </c>
      <c r="L129" s="14">
        <f>TRUNC(F129+H129+J129,1)</f>
        <v>0</v>
      </c>
      <c r="M129" s="8" t="s">
        <v>52</v>
      </c>
      <c r="N129" s="2" t="s">
        <v>418</v>
      </c>
      <c r="O129" s="2" t="s">
        <v>968</v>
      </c>
      <c r="P129" s="2" t="s">
        <v>65</v>
      </c>
      <c r="Q129" s="2" t="s">
        <v>65</v>
      </c>
      <c r="R129" s="2" t="s">
        <v>64</v>
      </c>
      <c r="S129" s="3"/>
      <c r="T129" s="3"/>
      <c r="U129" s="3"/>
      <c r="V129" s="3">
        <v>1</v>
      </c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2" t="s">
        <v>52</v>
      </c>
      <c r="AW129" s="2" t="s">
        <v>1080</v>
      </c>
      <c r="AX129" s="2" t="s">
        <v>52</v>
      </c>
      <c r="AY129" s="2" t="s">
        <v>52</v>
      </c>
    </row>
    <row r="130" spans="1:53" ht="30" customHeight="1">
      <c r="A130" s="8" t="s">
        <v>687</v>
      </c>
      <c r="B130" s="8" t="s">
        <v>930</v>
      </c>
      <c r="C130" s="8" t="s">
        <v>377</v>
      </c>
      <c r="D130" s="9">
        <v>1</v>
      </c>
      <c r="E130" s="13">
        <f>TRUNC(SUMIF(V129:V130, RIGHTB(O130, 1), H129:H130)*U130, 2)</f>
        <v>0</v>
      </c>
      <c r="F130" s="14">
        <f>TRUNC(E130*D130,1)</f>
        <v>0</v>
      </c>
      <c r="G130" s="13">
        <v>0</v>
      </c>
      <c r="H130" s="14">
        <f>TRUNC(G130*D130,1)</f>
        <v>0</v>
      </c>
      <c r="I130" s="13">
        <v>0</v>
      </c>
      <c r="J130" s="14">
        <f>TRUNC(I130*D130,1)</f>
        <v>0</v>
      </c>
      <c r="K130" s="13">
        <f>TRUNC(E130+G130+I130,1)</f>
        <v>0</v>
      </c>
      <c r="L130" s="14">
        <f>TRUNC(F130+H130+J130,1)</f>
        <v>0</v>
      </c>
      <c r="M130" s="8" t="s">
        <v>52</v>
      </c>
      <c r="N130" s="2" t="s">
        <v>418</v>
      </c>
      <c r="O130" s="2" t="s">
        <v>689</v>
      </c>
      <c r="P130" s="2" t="s">
        <v>65</v>
      </c>
      <c r="Q130" s="2" t="s">
        <v>65</v>
      </c>
      <c r="R130" s="2" t="s">
        <v>65</v>
      </c>
      <c r="S130" s="3">
        <v>1</v>
      </c>
      <c r="T130" s="3">
        <v>0</v>
      </c>
      <c r="U130" s="3">
        <v>0.03</v>
      </c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2" t="s">
        <v>52</v>
      </c>
      <c r="AW130" s="2" t="s">
        <v>1081</v>
      </c>
      <c r="AX130" s="2" t="s">
        <v>52</v>
      </c>
      <c r="AY130" s="2" t="s">
        <v>52</v>
      </c>
    </row>
    <row r="131" spans="1:53" ht="30" customHeight="1">
      <c r="A131" s="8" t="s">
        <v>897</v>
      </c>
      <c r="B131" s="8" t="s">
        <v>52</v>
      </c>
      <c r="C131" s="8" t="s">
        <v>52</v>
      </c>
      <c r="D131" s="9"/>
      <c r="E131" s="13"/>
      <c r="F131" s="14">
        <f>TRUNC(SUMIF(N129:N130, N128, F129:F130),0)</f>
        <v>0</v>
      </c>
      <c r="G131" s="13"/>
      <c r="H131" s="14">
        <f>TRUNC(SUMIF(N129:N130, N128, H129:H130),0)</f>
        <v>0</v>
      </c>
      <c r="I131" s="13"/>
      <c r="J131" s="14">
        <f>TRUNC(SUMIF(N129:N130, N128, J129:J130),0)</f>
        <v>0</v>
      </c>
      <c r="K131" s="13"/>
      <c r="L131" s="14">
        <f>F131+H131+J131</f>
        <v>0</v>
      </c>
      <c r="M131" s="8" t="s">
        <v>52</v>
      </c>
      <c r="N131" s="2" t="s">
        <v>248</v>
      </c>
      <c r="O131" s="2" t="s">
        <v>248</v>
      </c>
      <c r="P131" s="2" t="s">
        <v>52</v>
      </c>
      <c r="Q131" s="2" t="s">
        <v>52</v>
      </c>
      <c r="R131" s="2" t="s">
        <v>52</v>
      </c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2" t="s">
        <v>52</v>
      </c>
      <c r="AW131" s="2" t="s">
        <v>52</v>
      </c>
      <c r="AX131" s="2" t="s">
        <v>52</v>
      </c>
      <c r="AY131" s="2" t="s">
        <v>52</v>
      </c>
    </row>
    <row r="132" spans="1:53" ht="30" customHeight="1">
      <c r="A132" s="9"/>
      <c r="B132" s="9"/>
      <c r="C132" s="9"/>
      <c r="D132" s="9"/>
      <c r="E132" s="13"/>
      <c r="F132" s="14"/>
      <c r="G132" s="13"/>
      <c r="H132" s="14"/>
      <c r="I132" s="13"/>
      <c r="J132" s="14"/>
      <c r="K132" s="13"/>
      <c r="L132" s="14"/>
      <c r="M132" s="9"/>
    </row>
    <row r="133" spans="1:53" ht="30" customHeight="1">
      <c r="A133" s="65" t="s">
        <v>1082</v>
      </c>
      <c r="B133" s="65"/>
      <c r="C133" s="65"/>
      <c r="D133" s="65"/>
      <c r="E133" s="66"/>
      <c r="F133" s="67"/>
      <c r="G133" s="66"/>
      <c r="H133" s="67"/>
      <c r="I133" s="66"/>
      <c r="J133" s="67"/>
      <c r="K133" s="66"/>
      <c r="L133" s="67"/>
      <c r="M133" s="65"/>
      <c r="N133" s="1" t="s">
        <v>473</v>
      </c>
    </row>
    <row r="134" spans="1:53" ht="30" customHeight="1">
      <c r="A134" s="8" t="s">
        <v>1084</v>
      </c>
      <c r="B134" s="8" t="s">
        <v>52</v>
      </c>
      <c r="C134" s="8" t="s">
        <v>1085</v>
      </c>
      <c r="D134" s="9">
        <v>1</v>
      </c>
      <c r="E134" s="13">
        <f>단가대비표!O175</f>
        <v>0</v>
      </c>
      <c r="F134" s="14">
        <f>TRUNC(E134*D134,1)</f>
        <v>0</v>
      </c>
      <c r="G134" s="13">
        <f>단가대비표!P175</f>
        <v>0</v>
      </c>
      <c r="H134" s="14">
        <f>TRUNC(G134*D134,1)</f>
        <v>0</v>
      </c>
      <c r="I134" s="13">
        <f>단가대비표!V175</f>
        <v>0</v>
      </c>
      <c r="J134" s="14">
        <f>TRUNC(I134*D134,1)</f>
        <v>0</v>
      </c>
      <c r="K134" s="13">
        <f t="shared" ref="K134:L138" si="31">TRUNC(E134+G134+I134,1)</f>
        <v>0</v>
      </c>
      <c r="L134" s="14">
        <f t="shared" si="31"/>
        <v>0</v>
      </c>
      <c r="M134" s="8" t="s">
        <v>52</v>
      </c>
      <c r="N134" s="2" t="s">
        <v>473</v>
      </c>
      <c r="O134" s="2" t="s">
        <v>1086</v>
      </c>
      <c r="P134" s="2" t="s">
        <v>65</v>
      </c>
      <c r="Q134" s="2" t="s">
        <v>65</v>
      </c>
      <c r="R134" s="2" t="s">
        <v>64</v>
      </c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2" t="s">
        <v>52</v>
      </c>
      <c r="AW134" s="2" t="s">
        <v>1087</v>
      </c>
      <c r="AX134" s="2" t="s">
        <v>52</v>
      </c>
      <c r="AY134" s="2" t="s">
        <v>52</v>
      </c>
    </row>
    <row r="135" spans="1:53" ht="30" customHeight="1">
      <c r="A135" s="8" t="s">
        <v>1088</v>
      </c>
      <c r="B135" s="8" t="s">
        <v>1089</v>
      </c>
      <c r="C135" s="8" t="s">
        <v>1090</v>
      </c>
      <c r="D135" s="9">
        <v>3.7000000000000002E-3</v>
      </c>
      <c r="E135" s="13">
        <f>단가대비표!O177</f>
        <v>0</v>
      </c>
      <c r="F135" s="14">
        <f>TRUNC(E135*D135,1)</f>
        <v>0</v>
      </c>
      <c r="G135" s="13">
        <f>단가대비표!P177</f>
        <v>0</v>
      </c>
      <c r="H135" s="14">
        <f>TRUNC(G135*D135,1)</f>
        <v>0</v>
      </c>
      <c r="I135" s="13">
        <f>단가대비표!V177</f>
        <v>0</v>
      </c>
      <c r="J135" s="14">
        <f>TRUNC(I135*D135,1)</f>
        <v>0</v>
      </c>
      <c r="K135" s="13">
        <f t="shared" si="31"/>
        <v>0</v>
      </c>
      <c r="L135" s="14">
        <f t="shared" si="31"/>
        <v>0</v>
      </c>
      <c r="M135" s="8" t="s">
        <v>52</v>
      </c>
      <c r="N135" s="2" t="s">
        <v>473</v>
      </c>
      <c r="O135" s="2" t="s">
        <v>1091</v>
      </c>
      <c r="P135" s="2" t="s">
        <v>65</v>
      </c>
      <c r="Q135" s="2" t="s">
        <v>65</v>
      </c>
      <c r="R135" s="2" t="s">
        <v>64</v>
      </c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2" t="s">
        <v>52</v>
      </c>
      <c r="AW135" s="2" t="s">
        <v>1092</v>
      </c>
      <c r="AX135" s="2" t="s">
        <v>52</v>
      </c>
      <c r="AY135" s="2" t="s">
        <v>52</v>
      </c>
    </row>
    <row r="136" spans="1:53" ht="30" customHeight="1">
      <c r="A136" s="8" t="s">
        <v>1093</v>
      </c>
      <c r="B136" s="8" t="s">
        <v>665</v>
      </c>
      <c r="C136" s="8" t="s">
        <v>661</v>
      </c>
      <c r="D136" s="9">
        <v>0.09</v>
      </c>
      <c r="E136" s="13">
        <f>단가대비표!O180</f>
        <v>0</v>
      </c>
      <c r="F136" s="14">
        <f>TRUNC(E136*D136,1)</f>
        <v>0</v>
      </c>
      <c r="G136" s="13">
        <f>단가대비표!P180</f>
        <v>0</v>
      </c>
      <c r="H136" s="14">
        <f>TRUNC(G136*D136,1)</f>
        <v>0</v>
      </c>
      <c r="I136" s="13">
        <f>단가대비표!V180</f>
        <v>0</v>
      </c>
      <c r="J136" s="14">
        <f>TRUNC(I136*D136,1)</f>
        <v>0</v>
      </c>
      <c r="K136" s="13">
        <f t="shared" si="31"/>
        <v>0</v>
      </c>
      <c r="L136" s="14">
        <f t="shared" si="31"/>
        <v>0</v>
      </c>
      <c r="M136" s="8" t="s">
        <v>52</v>
      </c>
      <c r="N136" s="2" t="s">
        <v>473</v>
      </c>
      <c r="O136" s="2" t="s">
        <v>1094</v>
      </c>
      <c r="P136" s="2" t="s">
        <v>65</v>
      </c>
      <c r="Q136" s="2" t="s">
        <v>65</v>
      </c>
      <c r="R136" s="2" t="s">
        <v>64</v>
      </c>
      <c r="S136" s="3"/>
      <c r="T136" s="3"/>
      <c r="U136" s="3"/>
      <c r="V136" s="3">
        <v>1</v>
      </c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2" t="s">
        <v>52</v>
      </c>
      <c r="AW136" s="2" t="s">
        <v>1095</v>
      </c>
      <c r="AX136" s="2" t="s">
        <v>52</v>
      </c>
      <c r="AY136" s="2" t="s">
        <v>52</v>
      </c>
    </row>
    <row r="137" spans="1:53" ht="30" customHeight="1">
      <c r="A137" s="8" t="s">
        <v>1096</v>
      </c>
      <c r="B137" s="8" t="s">
        <v>665</v>
      </c>
      <c r="C137" s="8" t="s">
        <v>661</v>
      </c>
      <c r="D137" s="9">
        <v>0.24</v>
      </c>
      <c r="E137" s="13">
        <f>단가대비표!O181</f>
        <v>0</v>
      </c>
      <c r="F137" s="14">
        <f>TRUNC(E137*D137,1)</f>
        <v>0</v>
      </c>
      <c r="G137" s="13">
        <f>단가대비표!P181</f>
        <v>0</v>
      </c>
      <c r="H137" s="14">
        <f>TRUNC(G137*D137,1)</f>
        <v>0</v>
      </c>
      <c r="I137" s="13">
        <f>단가대비표!V181</f>
        <v>0</v>
      </c>
      <c r="J137" s="14">
        <f>TRUNC(I137*D137,1)</f>
        <v>0</v>
      </c>
      <c r="K137" s="13">
        <f t="shared" si="31"/>
        <v>0</v>
      </c>
      <c r="L137" s="14">
        <f t="shared" si="31"/>
        <v>0</v>
      </c>
      <c r="M137" s="8" t="s">
        <v>52</v>
      </c>
      <c r="N137" s="2" t="s">
        <v>473</v>
      </c>
      <c r="O137" s="2" t="s">
        <v>1097</v>
      </c>
      <c r="P137" s="2" t="s">
        <v>65</v>
      </c>
      <c r="Q137" s="2" t="s">
        <v>65</v>
      </c>
      <c r="R137" s="2" t="s">
        <v>64</v>
      </c>
      <c r="S137" s="3"/>
      <c r="T137" s="3"/>
      <c r="U137" s="3"/>
      <c r="V137" s="3">
        <v>1</v>
      </c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2" t="s">
        <v>52</v>
      </c>
      <c r="AW137" s="2" t="s">
        <v>1098</v>
      </c>
      <c r="AX137" s="2" t="s">
        <v>52</v>
      </c>
      <c r="AY137" s="2" t="s">
        <v>52</v>
      </c>
    </row>
    <row r="138" spans="1:53" ht="30" customHeight="1">
      <c r="A138" s="8" t="s">
        <v>687</v>
      </c>
      <c r="B138" s="8" t="s">
        <v>930</v>
      </c>
      <c r="C138" s="8" t="s">
        <v>377</v>
      </c>
      <c r="D138" s="9">
        <v>1</v>
      </c>
      <c r="E138" s="13">
        <f>TRUNC(SUMIF(V134:V138, RIGHTB(O138, 1), H134:H138)*U138, 2)</f>
        <v>0</v>
      </c>
      <c r="F138" s="14">
        <f>TRUNC(E138*D138,1)</f>
        <v>0</v>
      </c>
      <c r="G138" s="13">
        <v>0</v>
      </c>
      <c r="H138" s="14">
        <f>TRUNC(G138*D138,1)</f>
        <v>0</v>
      </c>
      <c r="I138" s="13">
        <v>0</v>
      </c>
      <c r="J138" s="14">
        <f>TRUNC(I138*D138,1)</f>
        <v>0</v>
      </c>
      <c r="K138" s="13">
        <f t="shared" si="31"/>
        <v>0</v>
      </c>
      <c r="L138" s="14">
        <f t="shared" si="31"/>
        <v>0</v>
      </c>
      <c r="M138" s="8" t="s">
        <v>52</v>
      </c>
      <c r="N138" s="2" t="s">
        <v>473</v>
      </c>
      <c r="O138" s="2" t="s">
        <v>689</v>
      </c>
      <c r="P138" s="2" t="s">
        <v>65</v>
      </c>
      <c r="Q138" s="2" t="s">
        <v>65</v>
      </c>
      <c r="R138" s="2" t="s">
        <v>65</v>
      </c>
      <c r="S138" s="3">
        <v>1</v>
      </c>
      <c r="T138" s="3">
        <v>0</v>
      </c>
      <c r="U138" s="3">
        <v>0.03</v>
      </c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2" t="s">
        <v>52</v>
      </c>
      <c r="AW138" s="2" t="s">
        <v>1099</v>
      </c>
      <c r="AX138" s="2" t="s">
        <v>52</v>
      </c>
      <c r="AY138" s="2" t="s">
        <v>52</v>
      </c>
    </row>
    <row r="139" spans="1:53" ht="30" customHeight="1">
      <c r="A139" s="8" t="s">
        <v>897</v>
      </c>
      <c r="B139" s="8" t="s">
        <v>52</v>
      </c>
      <c r="C139" s="8" t="s">
        <v>52</v>
      </c>
      <c r="D139" s="9"/>
      <c r="E139" s="13"/>
      <c r="F139" s="14">
        <f>TRUNC(SUMIF(N134:N138, N133, F134:F138),0)</f>
        <v>0</v>
      </c>
      <c r="G139" s="13"/>
      <c r="H139" s="14">
        <f>TRUNC(SUMIF(N134:N138, N133, H134:H138),0)</f>
        <v>0</v>
      </c>
      <c r="I139" s="13"/>
      <c r="J139" s="14">
        <f>TRUNC(SUMIF(N134:N138, N133, J134:J138),0)</f>
        <v>0</v>
      </c>
      <c r="K139" s="13"/>
      <c r="L139" s="14">
        <f>F139+H139+J139</f>
        <v>0</v>
      </c>
      <c r="M139" s="8" t="s">
        <v>52</v>
      </c>
      <c r="N139" s="2" t="s">
        <v>248</v>
      </c>
      <c r="O139" s="2" t="s">
        <v>248</v>
      </c>
      <c r="P139" s="2" t="s">
        <v>52</v>
      </c>
      <c r="Q139" s="2" t="s">
        <v>52</v>
      </c>
      <c r="R139" s="2" t="s">
        <v>52</v>
      </c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2" t="s">
        <v>52</v>
      </c>
      <c r="AW139" s="2" t="s">
        <v>52</v>
      </c>
      <c r="AX139" s="2" t="s">
        <v>52</v>
      </c>
      <c r="AY139" s="2" t="s">
        <v>52</v>
      </c>
    </row>
    <row r="140" spans="1:53" ht="30" customHeight="1">
      <c r="A140" s="9"/>
      <c r="B140" s="9"/>
      <c r="C140" s="9"/>
      <c r="D140" s="9"/>
      <c r="E140" s="13"/>
      <c r="F140" s="14"/>
      <c r="G140" s="13"/>
      <c r="H140" s="14"/>
      <c r="I140" s="13"/>
      <c r="J140" s="14"/>
      <c r="K140" s="13"/>
      <c r="L140" s="14"/>
      <c r="M140" s="9"/>
    </row>
    <row r="141" spans="1:53" ht="30" customHeight="1">
      <c r="A141" s="65" t="s">
        <v>1631</v>
      </c>
      <c r="B141" s="65"/>
      <c r="C141" s="65"/>
      <c r="D141" s="65"/>
      <c r="E141" s="66"/>
      <c r="F141" s="67"/>
      <c r="G141" s="66"/>
      <c r="H141" s="67"/>
      <c r="I141" s="66"/>
      <c r="J141" s="67"/>
      <c r="K141" s="66"/>
      <c r="L141" s="67"/>
      <c r="M141" s="65"/>
      <c r="N141" s="1" t="s">
        <v>397</v>
      </c>
    </row>
    <row r="142" spans="1:53" ht="30" customHeight="1">
      <c r="A142" s="44" t="s">
        <v>1101</v>
      </c>
      <c r="B142" s="44" t="s">
        <v>1622</v>
      </c>
      <c r="C142" s="44" t="s">
        <v>98</v>
      </c>
      <c r="D142" s="45">
        <v>1.1000000000000001</v>
      </c>
      <c r="E142" s="46">
        <v>0</v>
      </c>
      <c r="F142" s="47">
        <f>TRUNC(E142*D142,1)</f>
        <v>0</v>
      </c>
      <c r="G142" s="46">
        <f>단가대비표!P54</f>
        <v>0</v>
      </c>
      <c r="H142" s="47">
        <f t="shared" ref="H142:H147" si="32">TRUNC(G142*D142,1)</f>
        <v>0</v>
      </c>
      <c r="I142" s="46">
        <f>단가대비표!V54</f>
        <v>0</v>
      </c>
      <c r="J142" s="47">
        <f>TRUNC(I142*D142,1)</f>
        <v>0</v>
      </c>
      <c r="K142" s="46">
        <f t="shared" ref="K142:L147" si="33">TRUNC(E142+G142+I142,1)</f>
        <v>0</v>
      </c>
      <c r="L142" s="47">
        <f t="shared" si="33"/>
        <v>0</v>
      </c>
      <c r="M142" s="44" t="s">
        <v>52</v>
      </c>
      <c r="N142" s="2" t="s">
        <v>397</v>
      </c>
      <c r="O142" s="2" t="s">
        <v>1103</v>
      </c>
      <c r="P142" s="2" t="s">
        <v>65</v>
      </c>
      <c r="Q142" s="2" t="s">
        <v>65</v>
      </c>
      <c r="R142" s="2" t="s">
        <v>64</v>
      </c>
      <c r="S142" s="3"/>
      <c r="T142" s="3"/>
      <c r="U142" s="3"/>
      <c r="V142" s="3">
        <v>1</v>
      </c>
      <c r="W142" s="3">
        <v>2</v>
      </c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2" t="s">
        <v>52</v>
      </c>
      <c r="AW142" s="2" t="s">
        <v>1104</v>
      </c>
      <c r="AX142" s="2" t="s">
        <v>52</v>
      </c>
      <c r="AY142" s="2" t="s">
        <v>52</v>
      </c>
    </row>
    <row r="143" spans="1:53" ht="30" customHeight="1">
      <c r="A143" s="44" t="s">
        <v>1105</v>
      </c>
      <c r="B143" s="44" t="s">
        <v>1106</v>
      </c>
      <c r="C143" s="44" t="s">
        <v>377</v>
      </c>
      <c r="D143" s="45">
        <v>0</v>
      </c>
      <c r="E143" s="46">
        <f>TRUNC(SUMIF(V142:V147, RIGHTB(O143, 1), F142:F147)*U143, 2)</f>
        <v>0</v>
      </c>
      <c r="F143" s="47">
        <f>TRUNC(E143*D143,1)</f>
        <v>0</v>
      </c>
      <c r="G143" s="46">
        <v>0</v>
      </c>
      <c r="H143" s="47">
        <f t="shared" si="32"/>
        <v>0</v>
      </c>
      <c r="I143" s="46">
        <v>0</v>
      </c>
      <c r="J143" s="47">
        <f>TRUNC(I143*D143,1)</f>
        <v>0</v>
      </c>
      <c r="K143" s="46">
        <f t="shared" si="33"/>
        <v>0</v>
      </c>
      <c r="L143" s="47">
        <f t="shared" si="33"/>
        <v>0</v>
      </c>
      <c r="M143" s="44" t="s">
        <v>52</v>
      </c>
      <c r="N143" s="2" t="s">
        <v>397</v>
      </c>
      <c r="O143" s="2" t="s">
        <v>689</v>
      </c>
      <c r="P143" s="2" t="s">
        <v>65</v>
      </c>
      <c r="Q143" s="2" t="s">
        <v>65</v>
      </c>
      <c r="R143" s="2" t="s">
        <v>65</v>
      </c>
      <c r="S143" s="3">
        <v>0</v>
      </c>
      <c r="T143" s="3">
        <v>0</v>
      </c>
      <c r="U143" s="3">
        <v>0.2</v>
      </c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2" t="s">
        <v>52</v>
      </c>
      <c r="AW143" s="2" t="s">
        <v>1107</v>
      </c>
      <c r="AX143" s="2" t="s">
        <v>52</v>
      </c>
      <c r="AY143" s="2" t="s">
        <v>52</v>
      </c>
      <c r="AZ143" s="40"/>
      <c r="BA143" s="40"/>
    </row>
    <row r="144" spans="1:53" ht="30" customHeight="1">
      <c r="A144" s="44" t="s">
        <v>992</v>
      </c>
      <c r="B144" s="44" t="s">
        <v>993</v>
      </c>
      <c r="C144" s="44" t="s">
        <v>377</v>
      </c>
      <c r="D144" s="45">
        <v>0</v>
      </c>
      <c r="E144" s="46">
        <f>TRUNC(SUMIF(W142:W147, RIGHTB(O144, 1), F142:F147)*U144, 2)</f>
        <v>0</v>
      </c>
      <c r="F144" s="47">
        <f>TRUNC(E144*D144,1)</f>
        <v>0</v>
      </c>
      <c r="G144" s="46">
        <v>0</v>
      </c>
      <c r="H144" s="47">
        <f t="shared" si="32"/>
        <v>0</v>
      </c>
      <c r="I144" s="46">
        <v>0</v>
      </c>
      <c r="J144" s="47">
        <f>TRUNC(I144*D144,1)</f>
        <v>0</v>
      </c>
      <c r="K144" s="46">
        <f t="shared" si="33"/>
        <v>0</v>
      </c>
      <c r="L144" s="47">
        <f t="shared" si="33"/>
        <v>0</v>
      </c>
      <c r="M144" s="44" t="s">
        <v>52</v>
      </c>
      <c r="N144" s="2" t="s">
        <v>397</v>
      </c>
      <c r="O144" s="2" t="s">
        <v>693</v>
      </c>
      <c r="P144" s="2" t="s">
        <v>65</v>
      </c>
      <c r="Q144" s="2" t="s">
        <v>65</v>
      </c>
      <c r="R144" s="2" t="s">
        <v>65</v>
      </c>
      <c r="S144" s="3">
        <v>0</v>
      </c>
      <c r="T144" s="3">
        <v>0</v>
      </c>
      <c r="U144" s="3">
        <v>0.02</v>
      </c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2" t="s">
        <v>52</v>
      </c>
      <c r="AW144" s="2" t="s">
        <v>1108</v>
      </c>
      <c r="AX144" s="2" t="s">
        <v>52</v>
      </c>
      <c r="AY144" s="2" t="s">
        <v>52</v>
      </c>
      <c r="AZ144" s="40"/>
      <c r="BA144" s="40"/>
    </row>
    <row r="145" spans="1:53" ht="30" customHeight="1">
      <c r="A145" s="44" t="s">
        <v>1620</v>
      </c>
      <c r="B145" s="44" t="s">
        <v>665</v>
      </c>
      <c r="C145" s="44" t="s">
        <v>661</v>
      </c>
      <c r="D145" s="45">
        <v>9.9000000000000008E-3</v>
      </c>
      <c r="E145" s="46">
        <f>단가대비표!O184</f>
        <v>0</v>
      </c>
      <c r="F145" s="47">
        <f>TRUNC(E145*D145,1)</f>
        <v>0</v>
      </c>
      <c r="G145" s="46">
        <f>단가대비표!P186</f>
        <v>0</v>
      </c>
      <c r="H145" s="47">
        <f t="shared" si="32"/>
        <v>0</v>
      </c>
      <c r="I145" s="46">
        <f>단가대비표!V184</f>
        <v>0</v>
      </c>
      <c r="J145" s="47">
        <f>TRUNC(I145*D145,1)</f>
        <v>0</v>
      </c>
      <c r="K145" s="46">
        <f t="shared" si="33"/>
        <v>0</v>
      </c>
      <c r="L145" s="47">
        <f t="shared" si="33"/>
        <v>0</v>
      </c>
      <c r="M145" s="44" t="s">
        <v>52</v>
      </c>
      <c r="N145" s="2" t="s">
        <v>397</v>
      </c>
      <c r="O145" s="2" t="s">
        <v>968</v>
      </c>
      <c r="P145" s="2" t="s">
        <v>65</v>
      </c>
      <c r="Q145" s="2" t="s">
        <v>65</v>
      </c>
      <c r="R145" s="2" t="s">
        <v>64</v>
      </c>
      <c r="S145" s="3"/>
      <c r="T145" s="3"/>
      <c r="U145" s="3"/>
      <c r="V145" s="3"/>
      <c r="W145" s="3"/>
      <c r="X145" s="3">
        <v>3</v>
      </c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2" t="s">
        <v>52</v>
      </c>
      <c r="AW145" s="2" t="s">
        <v>1109</v>
      </c>
      <c r="AX145" s="2" t="s">
        <v>52</v>
      </c>
      <c r="AY145" s="2" t="s">
        <v>52</v>
      </c>
    </row>
    <row r="146" spans="1:53" ht="30" customHeight="1">
      <c r="A146" s="44" t="s">
        <v>1621</v>
      </c>
      <c r="B146" s="44" t="s">
        <v>665</v>
      </c>
      <c r="C146" s="44" t="s">
        <v>661</v>
      </c>
      <c r="D146" s="45">
        <v>1.9800000000000002E-2</v>
      </c>
      <c r="E146" s="46"/>
      <c r="F146" s="47"/>
      <c r="G146" s="46">
        <f>단가대비표!P178</f>
        <v>0</v>
      </c>
      <c r="H146" s="47">
        <f t="shared" si="32"/>
        <v>0</v>
      </c>
      <c r="I146" s="46"/>
      <c r="J146" s="47"/>
      <c r="K146" s="46">
        <f t="shared" si="33"/>
        <v>0</v>
      </c>
      <c r="L146" s="47">
        <f t="shared" si="33"/>
        <v>0</v>
      </c>
      <c r="M146" s="44"/>
      <c r="N146" s="2"/>
      <c r="O146" s="2"/>
      <c r="P146" s="2"/>
      <c r="Q146" s="2"/>
      <c r="R146" s="2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2"/>
      <c r="AW146" s="2"/>
      <c r="AX146" s="2"/>
      <c r="AY146" s="2"/>
    </row>
    <row r="147" spans="1:53" ht="30" customHeight="1">
      <c r="A147" s="8" t="s">
        <v>687</v>
      </c>
      <c r="B147" s="8" t="s">
        <v>930</v>
      </c>
      <c r="C147" s="8" t="s">
        <v>377</v>
      </c>
      <c r="D147" s="9">
        <v>1</v>
      </c>
      <c r="E147" s="13">
        <f>TRUNC(H148*0.03, 2)</f>
        <v>0</v>
      </c>
      <c r="F147" s="14">
        <f>TRUNC(E147*D147,1)</f>
        <v>0</v>
      </c>
      <c r="G147" s="13">
        <v>0</v>
      </c>
      <c r="H147" s="14">
        <f t="shared" si="32"/>
        <v>0</v>
      </c>
      <c r="I147" s="13">
        <v>0</v>
      </c>
      <c r="J147" s="14">
        <f>TRUNC(I147*D147,1)</f>
        <v>0</v>
      </c>
      <c r="K147" s="13">
        <f t="shared" si="33"/>
        <v>0</v>
      </c>
      <c r="L147" s="14">
        <f t="shared" si="33"/>
        <v>0</v>
      </c>
      <c r="M147" s="8" t="s">
        <v>52</v>
      </c>
      <c r="N147" s="2" t="s">
        <v>397</v>
      </c>
      <c r="O147" s="2" t="s">
        <v>697</v>
      </c>
      <c r="P147" s="2" t="s">
        <v>65</v>
      </c>
      <c r="Q147" s="2" t="s">
        <v>65</v>
      </c>
      <c r="R147" s="2" t="s">
        <v>65</v>
      </c>
      <c r="S147" s="3">
        <v>1</v>
      </c>
      <c r="T147" s="3">
        <v>0</v>
      </c>
      <c r="U147" s="3">
        <v>0.03</v>
      </c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2" t="s">
        <v>52</v>
      </c>
      <c r="AW147" s="2" t="s">
        <v>1110</v>
      </c>
      <c r="AX147" s="2" t="s">
        <v>52</v>
      </c>
      <c r="AY147" s="2" t="s">
        <v>52</v>
      </c>
    </row>
    <row r="148" spans="1:53" ht="30" customHeight="1">
      <c r="A148" s="8" t="s">
        <v>897</v>
      </c>
      <c r="B148" s="8" t="s">
        <v>52</v>
      </c>
      <c r="C148" s="8" t="s">
        <v>52</v>
      </c>
      <c r="D148" s="9"/>
      <c r="E148" s="13"/>
      <c r="F148" s="14">
        <f>TRUNC(SUMIF(N142:N147, N141, F142:F147),0)</f>
        <v>0</v>
      </c>
      <c r="G148" s="13"/>
      <c r="H148" s="14">
        <f>TRUNC(SUM(N142:N147, N141, H142:H147),0)</f>
        <v>0</v>
      </c>
      <c r="I148" s="13"/>
      <c r="J148" s="14">
        <f>TRUNC(SUMIF(N142:N147, N141, J142:J147),0)</f>
        <v>0</v>
      </c>
      <c r="K148" s="13"/>
      <c r="L148" s="14">
        <f>F148+H148+J148</f>
        <v>0</v>
      </c>
      <c r="M148" s="8" t="s">
        <v>52</v>
      </c>
      <c r="N148" s="2" t="s">
        <v>248</v>
      </c>
      <c r="O148" s="2" t="s">
        <v>248</v>
      </c>
      <c r="P148" s="2" t="s">
        <v>52</v>
      </c>
      <c r="Q148" s="2" t="s">
        <v>52</v>
      </c>
      <c r="R148" s="2" t="s">
        <v>52</v>
      </c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2" t="s">
        <v>52</v>
      </c>
      <c r="AW148" s="2" t="s">
        <v>52</v>
      </c>
      <c r="AX148" s="2" t="s">
        <v>52</v>
      </c>
      <c r="AY148" s="2" t="s">
        <v>52</v>
      </c>
    </row>
    <row r="149" spans="1:53" ht="30" customHeight="1">
      <c r="A149" s="9"/>
      <c r="B149" s="9"/>
      <c r="C149" s="9"/>
      <c r="D149" s="9"/>
      <c r="E149" s="13"/>
      <c r="F149" s="14"/>
      <c r="G149" s="13"/>
      <c r="H149" s="14"/>
      <c r="I149" s="13"/>
      <c r="J149" s="14"/>
      <c r="K149" s="13"/>
      <c r="L149" s="14"/>
      <c r="M149" s="9"/>
    </row>
    <row r="150" spans="1:53" ht="30" customHeight="1">
      <c r="A150" s="65" t="s">
        <v>1632</v>
      </c>
      <c r="B150" s="65"/>
      <c r="C150" s="65"/>
      <c r="D150" s="65"/>
      <c r="E150" s="66"/>
      <c r="F150" s="67"/>
      <c r="G150" s="66"/>
      <c r="H150" s="67"/>
      <c r="I150" s="66"/>
      <c r="J150" s="67"/>
      <c r="K150" s="66"/>
      <c r="L150" s="67"/>
      <c r="M150" s="65"/>
      <c r="N150" s="1" t="s">
        <v>110</v>
      </c>
    </row>
    <row r="151" spans="1:53" ht="30" customHeight="1">
      <c r="A151" s="44" t="s">
        <v>1101</v>
      </c>
      <c r="B151" s="44" t="s">
        <v>1623</v>
      </c>
      <c r="C151" s="44" t="s">
        <v>98</v>
      </c>
      <c r="D151" s="45">
        <v>1.1000000000000001</v>
      </c>
      <c r="E151" s="46">
        <v>0</v>
      </c>
      <c r="F151" s="47">
        <f>TRUNC(E151*D151,1)</f>
        <v>0</v>
      </c>
      <c r="G151" s="46">
        <f>단가대비표!P55</f>
        <v>0</v>
      </c>
      <c r="H151" s="47">
        <f t="shared" ref="H151:H156" si="34">TRUNC(G151*D151,1)</f>
        <v>0</v>
      </c>
      <c r="I151" s="46">
        <f>단가대비표!V55</f>
        <v>0</v>
      </c>
      <c r="J151" s="47">
        <f>TRUNC(I151*D151,1)</f>
        <v>0</v>
      </c>
      <c r="K151" s="46">
        <f t="shared" ref="K151:L156" si="35">TRUNC(E151+G151+I151,1)</f>
        <v>0</v>
      </c>
      <c r="L151" s="47">
        <f t="shared" si="35"/>
        <v>0</v>
      </c>
      <c r="M151" s="44" t="s">
        <v>52</v>
      </c>
      <c r="N151" s="2" t="s">
        <v>110</v>
      </c>
      <c r="O151" s="2" t="s">
        <v>1112</v>
      </c>
      <c r="P151" s="2" t="s">
        <v>65</v>
      </c>
      <c r="Q151" s="2" t="s">
        <v>65</v>
      </c>
      <c r="R151" s="2" t="s">
        <v>64</v>
      </c>
      <c r="S151" s="3"/>
      <c r="T151" s="3"/>
      <c r="U151" s="3"/>
      <c r="V151" s="3">
        <v>1</v>
      </c>
      <c r="W151" s="3">
        <v>2</v>
      </c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2" t="s">
        <v>52</v>
      </c>
      <c r="AW151" s="2" t="s">
        <v>1113</v>
      </c>
      <c r="AX151" s="2" t="s">
        <v>52</v>
      </c>
      <c r="AY151" s="2" t="s">
        <v>52</v>
      </c>
    </row>
    <row r="152" spans="1:53" ht="30" customHeight="1">
      <c r="A152" s="44" t="s">
        <v>1105</v>
      </c>
      <c r="B152" s="44" t="s">
        <v>1106</v>
      </c>
      <c r="C152" s="44" t="s">
        <v>377</v>
      </c>
      <c r="D152" s="45">
        <v>0</v>
      </c>
      <c r="E152" s="46">
        <f>TRUNC(SUMIF(V151:V156, RIGHTB(O152, 1), F151:F156)*U152, 2)</f>
        <v>0</v>
      </c>
      <c r="F152" s="47">
        <f>TRUNC(E152*D152,1)</f>
        <v>0</v>
      </c>
      <c r="G152" s="46">
        <v>0</v>
      </c>
      <c r="H152" s="47">
        <f t="shared" si="34"/>
        <v>0</v>
      </c>
      <c r="I152" s="46">
        <v>0</v>
      </c>
      <c r="J152" s="47">
        <f>TRUNC(I152*D152,1)</f>
        <v>0</v>
      </c>
      <c r="K152" s="46">
        <f t="shared" si="35"/>
        <v>0</v>
      </c>
      <c r="L152" s="47">
        <f t="shared" si="35"/>
        <v>0</v>
      </c>
      <c r="M152" s="44" t="s">
        <v>52</v>
      </c>
      <c r="N152" s="2" t="s">
        <v>110</v>
      </c>
      <c r="O152" s="2" t="s">
        <v>689</v>
      </c>
      <c r="P152" s="2" t="s">
        <v>65</v>
      </c>
      <c r="Q152" s="2" t="s">
        <v>65</v>
      </c>
      <c r="R152" s="2" t="s">
        <v>65</v>
      </c>
      <c r="S152" s="3">
        <v>0</v>
      </c>
      <c r="T152" s="3">
        <v>0</v>
      </c>
      <c r="U152" s="3">
        <v>0.2</v>
      </c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2" t="s">
        <v>52</v>
      </c>
      <c r="AW152" s="2" t="s">
        <v>1114</v>
      </c>
      <c r="AX152" s="2" t="s">
        <v>52</v>
      </c>
      <c r="AY152" s="2" t="s">
        <v>52</v>
      </c>
      <c r="AZ152" s="40"/>
      <c r="BA152" s="40"/>
    </row>
    <row r="153" spans="1:53" ht="30" customHeight="1">
      <c r="A153" s="44" t="s">
        <v>992</v>
      </c>
      <c r="B153" s="44" t="s">
        <v>993</v>
      </c>
      <c r="C153" s="44" t="s">
        <v>377</v>
      </c>
      <c r="D153" s="45">
        <v>0</v>
      </c>
      <c r="E153" s="46">
        <f>TRUNC(SUMIF(W151:W156, RIGHTB(O153, 1), F151:F156)*U153, 2)</f>
        <v>0</v>
      </c>
      <c r="F153" s="47">
        <f>TRUNC(E153*D153,1)</f>
        <v>0</v>
      </c>
      <c r="G153" s="46">
        <v>0</v>
      </c>
      <c r="H153" s="47">
        <f t="shared" si="34"/>
        <v>0</v>
      </c>
      <c r="I153" s="46">
        <v>0</v>
      </c>
      <c r="J153" s="47">
        <f>TRUNC(I153*D153,1)</f>
        <v>0</v>
      </c>
      <c r="K153" s="46">
        <f t="shared" si="35"/>
        <v>0</v>
      </c>
      <c r="L153" s="47">
        <f t="shared" si="35"/>
        <v>0</v>
      </c>
      <c r="M153" s="44" t="s">
        <v>52</v>
      </c>
      <c r="N153" s="2" t="s">
        <v>110</v>
      </c>
      <c r="O153" s="2" t="s">
        <v>693</v>
      </c>
      <c r="P153" s="2" t="s">
        <v>65</v>
      </c>
      <c r="Q153" s="2" t="s">
        <v>65</v>
      </c>
      <c r="R153" s="2" t="s">
        <v>65</v>
      </c>
      <c r="S153" s="3">
        <v>0</v>
      </c>
      <c r="T153" s="3">
        <v>0</v>
      </c>
      <c r="U153" s="3">
        <v>0.02</v>
      </c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2" t="s">
        <v>52</v>
      </c>
      <c r="AW153" s="2" t="s">
        <v>1115</v>
      </c>
      <c r="AX153" s="2" t="s">
        <v>52</v>
      </c>
      <c r="AY153" s="2" t="s">
        <v>52</v>
      </c>
      <c r="AZ153" s="40"/>
      <c r="BA153" s="40"/>
    </row>
    <row r="154" spans="1:53" ht="30" customHeight="1">
      <c r="A154" s="44" t="s">
        <v>1620</v>
      </c>
      <c r="B154" s="44" t="s">
        <v>665</v>
      </c>
      <c r="C154" s="44" t="s">
        <v>661</v>
      </c>
      <c r="D154" s="45">
        <v>9.9000000000000008E-3</v>
      </c>
      <c r="E154" s="46">
        <f>단가대비표!O184</f>
        <v>0</v>
      </c>
      <c r="F154" s="47">
        <f>TRUNC(E154*D154,1)</f>
        <v>0</v>
      </c>
      <c r="G154" s="46">
        <f>G145</f>
        <v>0</v>
      </c>
      <c r="H154" s="47">
        <f t="shared" si="34"/>
        <v>0</v>
      </c>
      <c r="I154" s="46">
        <f>단가대비표!V184</f>
        <v>0</v>
      </c>
      <c r="J154" s="47">
        <f>TRUNC(I154*D154,1)</f>
        <v>0</v>
      </c>
      <c r="K154" s="46">
        <f t="shared" si="35"/>
        <v>0</v>
      </c>
      <c r="L154" s="47">
        <f t="shared" si="35"/>
        <v>0</v>
      </c>
      <c r="M154" s="44" t="s">
        <v>52</v>
      </c>
      <c r="N154" s="2" t="s">
        <v>110</v>
      </c>
      <c r="O154" s="2" t="s">
        <v>968</v>
      </c>
      <c r="P154" s="2" t="s">
        <v>65</v>
      </c>
      <c r="Q154" s="2" t="s">
        <v>65</v>
      </c>
      <c r="R154" s="2" t="s">
        <v>64</v>
      </c>
      <c r="S154" s="3"/>
      <c r="T154" s="3"/>
      <c r="U154" s="3"/>
      <c r="V154" s="3"/>
      <c r="W154" s="3"/>
      <c r="X154" s="3">
        <v>3</v>
      </c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2" t="s">
        <v>52</v>
      </c>
      <c r="AW154" s="2" t="s">
        <v>1116</v>
      </c>
      <c r="AX154" s="2" t="s">
        <v>52</v>
      </c>
      <c r="AY154" s="2" t="s">
        <v>52</v>
      </c>
    </row>
    <row r="155" spans="1:53" ht="30" customHeight="1">
      <c r="A155" s="44" t="s">
        <v>1621</v>
      </c>
      <c r="B155" s="44" t="s">
        <v>665</v>
      </c>
      <c r="C155" s="44" t="s">
        <v>661</v>
      </c>
      <c r="D155" s="45">
        <v>1.9800000000000002E-2</v>
      </c>
      <c r="E155" s="46"/>
      <c r="F155" s="47"/>
      <c r="G155" s="46">
        <f>G146</f>
        <v>0</v>
      </c>
      <c r="H155" s="47">
        <f t="shared" si="34"/>
        <v>0</v>
      </c>
      <c r="I155" s="46"/>
      <c r="J155" s="47"/>
      <c r="K155" s="46"/>
      <c r="L155" s="47">
        <f t="shared" si="35"/>
        <v>0</v>
      </c>
      <c r="M155" s="44"/>
      <c r="N155" s="2"/>
      <c r="O155" s="2"/>
      <c r="P155" s="2"/>
      <c r="Q155" s="2"/>
      <c r="R155" s="2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2"/>
      <c r="AW155" s="2"/>
      <c r="AX155" s="2"/>
      <c r="AY155" s="2"/>
    </row>
    <row r="156" spans="1:53" ht="30" customHeight="1">
      <c r="A156" s="8" t="s">
        <v>687</v>
      </c>
      <c r="B156" s="8" t="s">
        <v>930</v>
      </c>
      <c r="C156" s="8" t="s">
        <v>377</v>
      </c>
      <c r="D156" s="9">
        <v>1</v>
      </c>
      <c r="E156" s="31">
        <f>TRUNC(H157*0.03, 2)</f>
        <v>0</v>
      </c>
      <c r="F156" s="14">
        <f>TRUNC(E156*D156,1)</f>
        <v>0</v>
      </c>
      <c r="G156" s="13">
        <v>0</v>
      </c>
      <c r="H156" s="14">
        <f t="shared" si="34"/>
        <v>0</v>
      </c>
      <c r="I156" s="13">
        <v>0</v>
      </c>
      <c r="J156" s="14">
        <f>TRUNC(I156*D156,1)</f>
        <v>0</v>
      </c>
      <c r="K156" s="13">
        <f t="shared" si="35"/>
        <v>0</v>
      </c>
      <c r="L156" s="14">
        <f t="shared" si="35"/>
        <v>0</v>
      </c>
      <c r="M156" s="8" t="s">
        <v>52</v>
      </c>
      <c r="N156" s="2" t="s">
        <v>110</v>
      </c>
      <c r="O156" s="2" t="s">
        <v>697</v>
      </c>
      <c r="P156" s="2" t="s">
        <v>65</v>
      </c>
      <c r="Q156" s="2" t="s">
        <v>65</v>
      </c>
      <c r="R156" s="2" t="s">
        <v>65</v>
      </c>
      <c r="S156" s="3">
        <v>1</v>
      </c>
      <c r="T156" s="3">
        <v>0</v>
      </c>
      <c r="U156" s="3">
        <v>0.03</v>
      </c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2" t="s">
        <v>52</v>
      </c>
      <c r="AW156" s="2" t="s">
        <v>1117</v>
      </c>
      <c r="AX156" s="2" t="s">
        <v>52</v>
      </c>
      <c r="AY156" s="2" t="s">
        <v>52</v>
      </c>
    </row>
    <row r="157" spans="1:53" ht="30" customHeight="1">
      <c r="A157" s="8" t="s">
        <v>897</v>
      </c>
      <c r="B157" s="8" t="s">
        <v>52</v>
      </c>
      <c r="C157" s="8" t="s">
        <v>52</v>
      </c>
      <c r="D157" s="9"/>
      <c r="E157" s="13"/>
      <c r="F157" s="14">
        <f>TRUNC(SUMIF(N151:N156, N150, F151:F156),0)</f>
        <v>0</v>
      </c>
      <c r="G157" s="13"/>
      <c r="H157" s="32">
        <f>TRUNC(SUM(N151:N156, N150, H151:H156),0)</f>
        <v>0</v>
      </c>
      <c r="I157" s="13"/>
      <c r="J157" s="14">
        <f>TRUNC(SUMIF(N151:N156, N150, J151:J156),0)</f>
        <v>0</v>
      </c>
      <c r="K157" s="13"/>
      <c r="L157" s="14">
        <f>F157+H157+J157</f>
        <v>0</v>
      </c>
      <c r="M157" s="8" t="s">
        <v>52</v>
      </c>
      <c r="N157" s="2" t="s">
        <v>248</v>
      </c>
      <c r="O157" s="2" t="s">
        <v>248</v>
      </c>
      <c r="P157" s="2" t="s">
        <v>52</v>
      </c>
      <c r="Q157" s="2" t="s">
        <v>52</v>
      </c>
      <c r="R157" s="2" t="s">
        <v>52</v>
      </c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2" t="s">
        <v>52</v>
      </c>
      <c r="AW157" s="2" t="s">
        <v>52</v>
      </c>
      <c r="AX157" s="2" t="s">
        <v>52</v>
      </c>
      <c r="AY157" s="2" t="s">
        <v>52</v>
      </c>
    </row>
    <row r="158" spans="1:53" ht="30" customHeight="1">
      <c r="A158" s="9"/>
      <c r="B158" s="9"/>
      <c r="C158" s="9"/>
      <c r="D158" s="9"/>
      <c r="E158" s="13"/>
      <c r="F158" s="14"/>
      <c r="G158" s="13"/>
      <c r="H158" s="14"/>
      <c r="I158" s="13"/>
      <c r="J158" s="14"/>
      <c r="K158" s="13"/>
      <c r="L158" s="14"/>
      <c r="M158" s="9"/>
    </row>
    <row r="159" spans="1:53" ht="30" customHeight="1">
      <c r="A159" s="65" t="s">
        <v>1633</v>
      </c>
      <c r="B159" s="65"/>
      <c r="C159" s="65"/>
      <c r="D159" s="65"/>
      <c r="E159" s="66"/>
      <c r="F159" s="67"/>
      <c r="G159" s="66"/>
      <c r="H159" s="67"/>
      <c r="I159" s="66"/>
      <c r="J159" s="67"/>
      <c r="K159" s="66"/>
      <c r="L159" s="67"/>
      <c r="M159" s="65"/>
      <c r="N159" s="1" t="s">
        <v>114</v>
      </c>
    </row>
    <row r="160" spans="1:53" ht="30" customHeight="1">
      <c r="A160" s="44" t="s">
        <v>1101</v>
      </c>
      <c r="B160" s="44" t="s">
        <v>1624</v>
      </c>
      <c r="C160" s="44" t="s">
        <v>98</v>
      </c>
      <c r="D160" s="45">
        <v>1.1000000000000001</v>
      </c>
      <c r="E160" s="46">
        <v>0</v>
      </c>
      <c r="F160" s="47">
        <f>TRUNC(E160*D160,1)</f>
        <v>0</v>
      </c>
      <c r="G160" s="46">
        <f>단가대비표!P56</f>
        <v>0</v>
      </c>
      <c r="H160" s="47">
        <f t="shared" ref="H160:H165" si="36">TRUNC(G160*D160,1)</f>
        <v>0</v>
      </c>
      <c r="I160" s="46">
        <f>단가대비표!V56</f>
        <v>0</v>
      </c>
      <c r="J160" s="47">
        <f>TRUNC(I160*D160,1)</f>
        <v>0</v>
      </c>
      <c r="K160" s="46">
        <f t="shared" ref="K160:L165" si="37">TRUNC(E160+G160+I160,1)</f>
        <v>0</v>
      </c>
      <c r="L160" s="47">
        <f t="shared" si="37"/>
        <v>0</v>
      </c>
      <c r="M160" s="44" t="s">
        <v>52</v>
      </c>
      <c r="N160" s="2" t="s">
        <v>114</v>
      </c>
      <c r="O160" s="2" t="s">
        <v>1119</v>
      </c>
      <c r="P160" s="2" t="s">
        <v>65</v>
      </c>
      <c r="Q160" s="2" t="s">
        <v>65</v>
      </c>
      <c r="R160" s="2" t="s">
        <v>64</v>
      </c>
      <c r="S160" s="3"/>
      <c r="T160" s="3"/>
      <c r="U160" s="3"/>
      <c r="V160" s="3">
        <v>1</v>
      </c>
      <c r="W160" s="3">
        <v>2</v>
      </c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2" t="s">
        <v>52</v>
      </c>
      <c r="AW160" s="2" t="s">
        <v>1120</v>
      </c>
      <c r="AX160" s="2" t="s">
        <v>52</v>
      </c>
      <c r="AY160" s="2" t="s">
        <v>52</v>
      </c>
    </row>
    <row r="161" spans="1:53" ht="30" customHeight="1">
      <c r="A161" s="44" t="s">
        <v>1105</v>
      </c>
      <c r="B161" s="44" t="s">
        <v>1106</v>
      </c>
      <c r="C161" s="44" t="s">
        <v>377</v>
      </c>
      <c r="D161" s="45">
        <v>0</v>
      </c>
      <c r="E161" s="46">
        <f>TRUNC(SUMIF(V160:V165, RIGHTB(O161, 1), F160:F165)*U161, 2)</f>
        <v>0</v>
      </c>
      <c r="F161" s="47">
        <f>TRUNC(E161*D161,1)</f>
        <v>0</v>
      </c>
      <c r="G161" s="46">
        <v>0</v>
      </c>
      <c r="H161" s="47">
        <f t="shared" si="36"/>
        <v>0</v>
      </c>
      <c r="I161" s="46">
        <v>0</v>
      </c>
      <c r="J161" s="47">
        <f>TRUNC(I161*D161,1)</f>
        <v>0</v>
      </c>
      <c r="K161" s="46">
        <f t="shared" si="37"/>
        <v>0</v>
      </c>
      <c r="L161" s="47">
        <f t="shared" si="37"/>
        <v>0</v>
      </c>
      <c r="M161" s="44" t="s">
        <v>52</v>
      </c>
      <c r="N161" s="2" t="s">
        <v>114</v>
      </c>
      <c r="O161" s="2" t="s">
        <v>689</v>
      </c>
      <c r="P161" s="2" t="s">
        <v>65</v>
      </c>
      <c r="Q161" s="2" t="s">
        <v>65</v>
      </c>
      <c r="R161" s="2" t="s">
        <v>65</v>
      </c>
      <c r="S161" s="3">
        <v>0</v>
      </c>
      <c r="T161" s="3">
        <v>0</v>
      </c>
      <c r="U161" s="3">
        <v>0.2</v>
      </c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2" t="s">
        <v>52</v>
      </c>
      <c r="AW161" s="2" t="s">
        <v>1121</v>
      </c>
      <c r="AX161" s="2" t="s">
        <v>52</v>
      </c>
      <c r="AY161" s="2" t="s">
        <v>52</v>
      </c>
      <c r="AZ161" s="40"/>
      <c r="BA161" s="40"/>
    </row>
    <row r="162" spans="1:53" ht="30" customHeight="1">
      <c r="A162" s="44" t="s">
        <v>992</v>
      </c>
      <c r="B162" s="44" t="s">
        <v>993</v>
      </c>
      <c r="C162" s="44" t="s">
        <v>377</v>
      </c>
      <c r="D162" s="45">
        <v>0</v>
      </c>
      <c r="E162" s="46">
        <f>TRUNC(SUMIF(W160:W165, RIGHTB(O162, 1), F160:F165)*U162, 2)</f>
        <v>0</v>
      </c>
      <c r="F162" s="47">
        <f>TRUNC(E162*D162,1)</f>
        <v>0</v>
      </c>
      <c r="G162" s="46">
        <v>0</v>
      </c>
      <c r="H162" s="47">
        <f t="shared" si="36"/>
        <v>0</v>
      </c>
      <c r="I162" s="46">
        <v>0</v>
      </c>
      <c r="J162" s="47">
        <f>TRUNC(I162*D162,1)</f>
        <v>0</v>
      </c>
      <c r="K162" s="46">
        <f t="shared" si="37"/>
        <v>0</v>
      </c>
      <c r="L162" s="47">
        <f t="shared" si="37"/>
        <v>0</v>
      </c>
      <c r="M162" s="44" t="s">
        <v>52</v>
      </c>
      <c r="N162" s="2" t="s">
        <v>114</v>
      </c>
      <c r="O162" s="2" t="s">
        <v>693</v>
      </c>
      <c r="P162" s="2" t="s">
        <v>65</v>
      </c>
      <c r="Q162" s="2" t="s">
        <v>65</v>
      </c>
      <c r="R162" s="2" t="s">
        <v>65</v>
      </c>
      <c r="S162" s="3">
        <v>0</v>
      </c>
      <c r="T162" s="3">
        <v>0</v>
      </c>
      <c r="U162" s="3">
        <v>0.02</v>
      </c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2" t="s">
        <v>52</v>
      </c>
      <c r="AW162" s="2" t="s">
        <v>1122</v>
      </c>
      <c r="AX162" s="2" t="s">
        <v>52</v>
      </c>
      <c r="AY162" s="2" t="s">
        <v>52</v>
      </c>
      <c r="AZ162" s="40"/>
      <c r="BA162" s="40"/>
    </row>
    <row r="163" spans="1:53" ht="30" customHeight="1">
      <c r="A163" s="44" t="s">
        <v>1620</v>
      </c>
      <c r="B163" s="44" t="s">
        <v>665</v>
      </c>
      <c r="C163" s="44" t="s">
        <v>661</v>
      </c>
      <c r="D163" s="45">
        <v>1.35E-2</v>
      </c>
      <c r="E163" s="46">
        <f>단가대비표!O184</f>
        <v>0</v>
      </c>
      <c r="F163" s="47">
        <f>TRUNC(E163*D163,1)</f>
        <v>0</v>
      </c>
      <c r="G163" s="46">
        <f>G154</f>
        <v>0</v>
      </c>
      <c r="H163" s="47">
        <f t="shared" si="36"/>
        <v>0</v>
      </c>
      <c r="I163" s="46">
        <f>단가대비표!V184</f>
        <v>0</v>
      </c>
      <c r="J163" s="47">
        <f>TRUNC(I163*D163,1)</f>
        <v>0</v>
      </c>
      <c r="K163" s="46">
        <f t="shared" si="37"/>
        <v>0</v>
      </c>
      <c r="L163" s="47">
        <f t="shared" si="37"/>
        <v>0</v>
      </c>
      <c r="M163" s="44" t="s">
        <v>52</v>
      </c>
      <c r="N163" s="2" t="s">
        <v>114</v>
      </c>
      <c r="O163" s="2" t="s">
        <v>968</v>
      </c>
      <c r="P163" s="2" t="s">
        <v>65</v>
      </c>
      <c r="Q163" s="2" t="s">
        <v>65</v>
      </c>
      <c r="R163" s="2" t="s">
        <v>64</v>
      </c>
      <c r="S163" s="3"/>
      <c r="T163" s="3"/>
      <c r="U163" s="3"/>
      <c r="V163" s="3"/>
      <c r="W163" s="3"/>
      <c r="X163" s="3">
        <v>3</v>
      </c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2" t="s">
        <v>52</v>
      </c>
      <c r="AW163" s="2" t="s">
        <v>1123</v>
      </c>
      <c r="AX163" s="2" t="s">
        <v>52</v>
      </c>
      <c r="AY163" s="2" t="s">
        <v>52</v>
      </c>
    </row>
    <row r="164" spans="1:53" ht="30" customHeight="1">
      <c r="A164" s="44" t="s">
        <v>1621</v>
      </c>
      <c r="B164" s="44" t="s">
        <v>665</v>
      </c>
      <c r="C164" s="44" t="s">
        <v>661</v>
      </c>
      <c r="D164" s="45">
        <v>3.15E-2</v>
      </c>
      <c r="E164" s="46"/>
      <c r="F164" s="47"/>
      <c r="G164" s="46">
        <f>G155</f>
        <v>0</v>
      </c>
      <c r="H164" s="47">
        <f t="shared" si="36"/>
        <v>0</v>
      </c>
      <c r="I164" s="46"/>
      <c r="J164" s="47"/>
      <c r="K164" s="46"/>
      <c r="L164" s="47">
        <f t="shared" si="37"/>
        <v>0</v>
      </c>
      <c r="M164" s="44"/>
      <c r="N164" s="2"/>
      <c r="O164" s="2"/>
      <c r="P164" s="2"/>
      <c r="Q164" s="2"/>
      <c r="R164" s="2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2"/>
      <c r="AW164" s="2"/>
      <c r="AX164" s="2"/>
      <c r="AY164" s="2"/>
    </row>
    <row r="165" spans="1:53" ht="30" customHeight="1">
      <c r="A165" s="8" t="s">
        <v>687</v>
      </c>
      <c r="B165" s="8" t="s">
        <v>930</v>
      </c>
      <c r="C165" s="8" t="s">
        <v>377</v>
      </c>
      <c r="D165" s="9">
        <v>1</v>
      </c>
      <c r="E165" s="31">
        <f>TRUNC(H166*0.03, 2)</f>
        <v>0</v>
      </c>
      <c r="F165" s="14">
        <f>TRUNC(E165*D165,1)</f>
        <v>0</v>
      </c>
      <c r="G165" s="13">
        <v>0</v>
      </c>
      <c r="H165" s="14">
        <f t="shared" si="36"/>
        <v>0</v>
      </c>
      <c r="I165" s="13">
        <v>0</v>
      </c>
      <c r="J165" s="14">
        <f>TRUNC(I165*D165,1)</f>
        <v>0</v>
      </c>
      <c r="K165" s="13">
        <f t="shared" si="37"/>
        <v>0</v>
      </c>
      <c r="L165" s="14">
        <f t="shared" si="37"/>
        <v>0</v>
      </c>
      <c r="M165" s="8" t="s">
        <v>52</v>
      </c>
      <c r="N165" s="2" t="s">
        <v>114</v>
      </c>
      <c r="O165" s="2" t="s">
        <v>697</v>
      </c>
      <c r="P165" s="2" t="s">
        <v>65</v>
      </c>
      <c r="Q165" s="2" t="s">
        <v>65</v>
      </c>
      <c r="R165" s="2" t="s">
        <v>65</v>
      </c>
      <c r="S165" s="3">
        <v>1</v>
      </c>
      <c r="T165" s="3">
        <v>0</v>
      </c>
      <c r="U165" s="3">
        <v>0.03</v>
      </c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2" t="s">
        <v>52</v>
      </c>
      <c r="AW165" s="2" t="s">
        <v>1124</v>
      </c>
      <c r="AX165" s="2" t="s">
        <v>52</v>
      </c>
      <c r="AY165" s="2" t="s">
        <v>52</v>
      </c>
    </row>
    <row r="166" spans="1:53" ht="30" customHeight="1">
      <c r="A166" s="8" t="s">
        <v>897</v>
      </c>
      <c r="B166" s="8" t="s">
        <v>52</v>
      </c>
      <c r="C166" s="8" t="s">
        <v>52</v>
      </c>
      <c r="D166" s="9"/>
      <c r="E166" s="13"/>
      <c r="F166" s="14">
        <f>TRUNC(SUMIF(N160:N165, N159, F160:F165),0)</f>
        <v>0</v>
      </c>
      <c r="G166" s="13"/>
      <c r="H166" s="32">
        <f>TRUNC(SUM(N160:N165, N159, H160:H165),0)</f>
        <v>0</v>
      </c>
      <c r="I166" s="13"/>
      <c r="J166" s="14">
        <f>TRUNC(SUMIF(N160:N165, N159, J160:J165),0)</f>
        <v>0</v>
      </c>
      <c r="K166" s="13"/>
      <c r="L166" s="14">
        <f>F166+H166+J166</f>
        <v>0</v>
      </c>
      <c r="M166" s="8" t="s">
        <v>52</v>
      </c>
      <c r="N166" s="2" t="s">
        <v>248</v>
      </c>
      <c r="O166" s="2" t="s">
        <v>248</v>
      </c>
      <c r="P166" s="2" t="s">
        <v>52</v>
      </c>
      <c r="Q166" s="2" t="s">
        <v>52</v>
      </c>
      <c r="R166" s="2" t="s">
        <v>52</v>
      </c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2" t="s">
        <v>52</v>
      </c>
      <c r="AW166" s="2" t="s">
        <v>52</v>
      </c>
      <c r="AX166" s="2" t="s">
        <v>52</v>
      </c>
      <c r="AY166" s="2" t="s">
        <v>52</v>
      </c>
    </row>
    <row r="167" spans="1:53" ht="30" customHeight="1">
      <c r="A167" s="9"/>
      <c r="B167" s="9"/>
      <c r="C167" s="9"/>
      <c r="D167" s="9"/>
      <c r="E167" s="13"/>
      <c r="F167" s="14"/>
      <c r="G167" s="13"/>
      <c r="H167" s="14"/>
      <c r="I167" s="13"/>
      <c r="J167" s="14"/>
      <c r="K167" s="13"/>
      <c r="L167" s="14"/>
      <c r="M167" s="9"/>
    </row>
    <row r="168" spans="1:53" ht="30" customHeight="1">
      <c r="A168" s="65" t="s">
        <v>1125</v>
      </c>
      <c r="B168" s="65"/>
      <c r="C168" s="65"/>
      <c r="D168" s="65"/>
      <c r="E168" s="66"/>
      <c r="F168" s="67"/>
      <c r="G168" s="66"/>
      <c r="H168" s="67"/>
      <c r="I168" s="66"/>
      <c r="J168" s="67"/>
      <c r="K168" s="66"/>
      <c r="L168" s="67"/>
      <c r="M168" s="65"/>
      <c r="N168" s="1" t="s">
        <v>119</v>
      </c>
    </row>
    <row r="169" spans="1:53" ht="30" customHeight="1">
      <c r="A169" s="8" t="s">
        <v>1126</v>
      </c>
      <c r="B169" s="8" t="s">
        <v>1127</v>
      </c>
      <c r="C169" s="8" t="s">
        <v>135</v>
      </c>
      <c r="D169" s="9">
        <v>1.1000000000000001</v>
      </c>
      <c r="E169" s="13">
        <f>단가대비표!O57</f>
        <v>0</v>
      </c>
      <c r="F169" s="14">
        <f>TRUNC(E169*D169,1)</f>
        <v>0</v>
      </c>
      <c r="G169" s="13">
        <f>단가대비표!P57</f>
        <v>0</v>
      </c>
      <c r="H169" s="14">
        <f>TRUNC(G169*D169,1)</f>
        <v>0</v>
      </c>
      <c r="I169" s="13">
        <f>단가대비표!V57</f>
        <v>0</v>
      </c>
      <c r="J169" s="14">
        <f>TRUNC(I169*D169,1)</f>
        <v>0</v>
      </c>
      <c r="K169" s="13">
        <f t="shared" ref="K169:L173" si="38">TRUNC(E169+G169+I169,1)</f>
        <v>0</v>
      </c>
      <c r="L169" s="14">
        <f t="shared" si="38"/>
        <v>0</v>
      </c>
      <c r="M169" s="8" t="s">
        <v>52</v>
      </c>
      <c r="N169" s="2" t="s">
        <v>119</v>
      </c>
      <c r="O169" s="2" t="s">
        <v>1128</v>
      </c>
      <c r="P169" s="2" t="s">
        <v>65</v>
      </c>
      <c r="Q169" s="2" t="s">
        <v>65</v>
      </c>
      <c r="R169" s="2" t="s">
        <v>64</v>
      </c>
      <c r="S169" s="3"/>
      <c r="T169" s="3"/>
      <c r="U169" s="3"/>
      <c r="V169" s="3">
        <v>1</v>
      </c>
      <c r="W169" s="3">
        <v>2</v>
      </c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2" t="s">
        <v>52</v>
      </c>
      <c r="AW169" s="2" t="s">
        <v>1129</v>
      </c>
      <c r="AX169" s="2" t="s">
        <v>52</v>
      </c>
      <c r="AY169" s="2" t="s">
        <v>52</v>
      </c>
    </row>
    <row r="170" spans="1:53" ht="30" customHeight="1">
      <c r="A170" s="8" t="s">
        <v>1105</v>
      </c>
      <c r="B170" s="8" t="s">
        <v>1106</v>
      </c>
      <c r="C170" s="8" t="s">
        <v>377</v>
      </c>
      <c r="D170" s="9">
        <v>1</v>
      </c>
      <c r="E170" s="13">
        <f>TRUNC(SUMIF(V169:V173, RIGHTB(O170, 1), F169:F173)*U170, 2)</f>
        <v>0</v>
      </c>
      <c r="F170" s="14">
        <f>TRUNC(E170*D170,1)</f>
        <v>0</v>
      </c>
      <c r="G170" s="13">
        <v>0</v>
      </c>
      <c r="H170" s="14">
        <f>TRUNC(G170*D170,1)</f>
        <v>0</v>
      </c>
      <c r="I170" s="13">
        <v>0</v>
      </c>
      <c r="J170" s="14">
        <f>TRUNC(I170*D170,1)</f>
        <v>0</v>
      </c>
      <c r="K170" s="13">
        <f t="shared" si="38"/>
        <v>0</v>
      </c>
      <c r="L170" s="14">
        <f t="shared" si="38"/>
        <v>0</v>
      </c>
      <c r="M170" s="8" t="s">
        <v>52</v>
      </c>
      <c r="N170" s="2" t="s">
        <v>119</v>
      </c>
      <c r="O170" s="2" t="s">
        <v>689</v>
      </c>
      <c r="P170" s="2" t="s">
        <v>65</v>
      </c>
      <c r="Q170" s="2" t="s">
        <v>65</v>
      </c>
      <c r="R170" s="2" t="s">
        <v>65</v>
      </c>
      <c r="S170" s="3">
        <v>0</v>
      </c>
      <c r="T170" s="3">
        <v>0</v>
      </c>
      <c r="U170" s="3">
        <v>0.2</v>
      </c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2" t="s">
        <v>52</v>
      </c>
      <c r="AW170" s="2" t="s">
        <v>1130</v>
      </c>
      <c r="AX170" s="2" t="s">
        <v>52</v>
      </c>
      <c r="AY170" s="2" t="s">
        <v>52</v>
      </c>
    </row>
    <row r="171" spans="1:53" ht="30" customHeight="1">
      <c r="A171" s="8" t="s">
        <v>992</v>
      </c>
      <c r="B171" s="8" t="s">
        <v>993</v>
      </c>
      <c r="C171" s="8" t="s">
        <v>377</v>
      </c>
      <c r="D171" s="9">
        <v>1</v>
      </c>
      <c r="E171" s="13">
        <f>TRUNC(SUMIF(W169:W173, RIGHTB(O171, 1), F169:F173)*U171, 2)</f>
        <v>0</v>
      </c>
      <c r="F171" s="14">
        <f>TRUNC(E171*D171,1)</f>
        <v>0</v>
      </c>
      <c r="G171" s="13">
        <v>0</v>
      </c>
      <c r="H171" s="14">
        <f>TRUNC(G171*D171,1)</f>
        <v>0</v>
      </c>
      <c r="I171" s="13">
        <v>0</v>
      </c>
      <c r="J171" s="14">
        <f>TRUNC(I171*D171,1)</f>
        <v>0</v>
      </c>
      <c r="K171" s="13">
        <f t="shared" si="38"/>
        <v>0</v>
      </c>
      <c r="L171" s="14">
        <f t="shared" si="38"/>
        <v>0</v>
      </c>
      <c r="M171" s="8" t="s">
        <v>52</v>
      </c>
      <c r="N171" s="2" t="s">
        <v>119</v>
      </c>
      <c r="O171" s="2" t="s">
        <v>693</v>
      </c>
      <c r="P171" s="2" t="s">
        <v>65</v>
      </c>
      <c r="Q171" s="2" t="s">
        <v>65</v>
      </c>
      <c r="R171" s="2" t="s">
        <v>65</v>
      </c>
      <c r="S171" s="3">
        <v>0</v>
      </c>
      <c r="T171" s="3">
        <v>0</v>
      </c>
      <c r="U171" s="3">
        <v>0.02</v>
      </c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2" t="s">
        <v>52</v>
      </c>
      <c r="AW171" s="2" t="s">
        <v>1131</v>
      </c>
      <c r="AX171" s="2" t="s">
        <v>52</v>
      </c>
      <c r="AY171" s="2" t="s">
        <v>52</v>
      </c>
    </row>
    <row r="172" spans="1:53" ht="30" customHeight="1">
      <c r="A172" s="8" t="s">
        <v>967</v>
      </c>
      <c r="B172" s="8" t="s">
        <v>665</v>
      </c>
      <c r="C172" s="8" t="s">
        <v>661</v>
      </c>
      <c r="D172" s="9">
        <v>0.05</v>
      </c>
      <c r="E172" s="13">
        <f>단가대비표!O184</f>
        <v>0</v>
      </c>
      <c r="F172" s="14">
        <f>TRUNC(E172*D172,1)</f>
        <v>0</v>
      </c>
      <c r="G172" s="13">
        <f>단가대비표!P184</f>
        <v>0</v>
      </c>
      <c r="H172" s="14">
        <f>TRUNC(G172*D172,1)</f>
        <v>0</v>
      </c>
      <c r="I172" s="13">
        <f>단가대비표!V184</f>
        <v>0</v>
      </c>
      <c r="J172" s="14">
        <f>TRUNC(I172*D172,1)</f>
        <v>0</v>
      </c>
      <c r="K172" s="13">
        <f t="shared" si="38"/>
        <v>0</v>
      </c>
      <c r="L172" s="14">
        <f t="shared" si="38"/>
        <v>0</v>
      </c>
      <c r="M172" s="8" t="s">
        <v>52</v>
      </c>
      <c r="N172" s="2" t="s">
        <v>119</v>
      </c>
      <c r="O172" s="2" t="s">
        <v>968</v>
      </c>
      <c r="P172" s="2" t="s">
        <v>65</v>
      </c>
      <c r="Q172" s="2" t="s">
        <v>65</v>
      </c>
      <c r="R172" s="2" t="s">
        <v>64</v>
      </c>
      <c r="S172" s="3"/>
      <c r="T172" s="3"/>
      <c r="U172" s="3"/>
      <c r="V172" s="3"/>
      <c r="W172" s="3"/>
      <c r="X172" s="3">
        <v>3</v>
      </c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2" t="s">
        <v>52</v>
      </c>
      <c r="AW172" s="2" t="s">
        <v>1132</v>
      </c>
      <c r="AX172" s="2" t="s">
        <v>52</v>
      </c>
      <c r="AY172" s="2" t="s">
        <v>52</v>
      </c>
    </row>
    <row r="173" spans="1:53" ht="30" customHeight="1">
      <c r="A173" s="8" t="s">
        <v>687</v>
      </c>
      <c r="B173" s="8" t="s">
        <v>930</v>
      </c>
      <c r="C173" s="8" t="s">
        <v>377</v>
      </c>
      <c r="D173" s="9">
        <v>1</v>
      </c>
      <c r="E173" s="13">
        <f>TRUNC(SUMIF(X169:X173, RIGHTB(O173, 1), H169:H173)*U173, 2)</f>
        <v>0</v>
      </c>
      <c r="F173" s="14">
        <f>TRUNC(E173*D173,1)</f>
        <v>0</v>
      </c>
      <c r="G173" s="13">
        <v>0</v>
      </c>
      <c r="H173" s="14">
        <f>TRUNC(G173*D173,1)</f>
        <v>0</v>
      </c>
      <c r="I173" s="13">
        <v>0</v>
      </c>
      <c r="J173" s="14">
        <f>TRUNC(I173*D173,1)</f>
        <v>0</v>
      </c>
      <c r="K173" s="13">
        <f t="shared" si="38"/>
        <v>0</v>
      </c>
      <c r="L173" s="14">
        <f t="shared" si="38"/>
        <v>0</v>
      </c>
      <c r="M173" s="8" t="s">
        <v>52</v>
      </c>
      <c r="N173" s="2" t="s">
        <v>119</v>
      </c>
      <c r="O173" s="2" t="s">
        <v>697</v>
      </c>
      <c r="P173" s="2" t="s">
        <v>65</v>
      </c>
      <c r="Q173" s="2" t="s">
        <v>65</v>
      </c>
      <c r="R173" s="2" t="s">
        <v>65</v>
      </c>
      <c r="S173" s="3">
        <v>1</v>
      </c>
      <c r="T173" s="3">
        <v>0</v>
      </c>
      <c r="U173" s="3">
        <v>0.03</v>
      </c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2" t="s">
        <v>52</v>
      </c>
      <c r="AW173" s="2" t="s">
        <v>1133</v>
      </c>
      <c r="AX173" s="2" t="s">
        <v>52</v>
      </c>
      <c r="AY173" s="2" t="s">
        <v>52</v>
      </c>
    </row>
    <row r="174" spans="1:53" ht="30" customHeight="1">
      <c r="A174" s="8" t="s">
        <v>897</v>
      </c>
      <c r="B174" s="8" t="s">
        <v>52</v>
      </c>
      <c r="C174" s="8" t="s">
        <v>52</v>
      </c>
      <c r="D174" s="9"/>
      <c r="E174" s="13"/>
      <c r="F174" s="14">
        <f>TRUNC(SUMIF(N169:N173, N168, F169:F173),0)</f>
        <v>0</v>
      </c>
      <c r="G174" s="13"/>
      <c r="H174" s="14">
        <f>TRUNC(SUMIF(N169:N173, N168, H169:H173),0)</f>
        <v>0</v>
      </c>
      <c r="I174" s="13"/>
      <c r="J174" s="14">
        <f>TRUNC(SUMIF(N169:N173, N168, J169:J173),0)</f>
        <v>0</v>
      </c>
      <c r="K174" s="13"/>
      <c r="L174" s="14">
        <f>F174+H174+J174</f>
        <v>0</v>
      </c>
      <c r="M174" s="8" t="s">
        <v>52</v>
      </c>
      <c r="N174" s="2" t="s">
        <v>248</v>
      </c>
      <c r="O174" s="2" t="s">
        <v>248</v>
      </c>
      <c r="P174" s="2" t="s">
        <v>52</v>
      </c>
      <c r="Q174" s="2" t="s">
        <v>52</v>
      </c>
      <c r="R174" s="2" t="s">
        <v>52</v>
      </c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2" t="s">
        <v>52</v>
      </c>
      <c r="AW174" s="2" t="s">
        <v>52</v>
      </c>
      <c r="AX174" s="2" t="s">
        <v>52</v>
      </c>
      <c r="AY174" s="2" t="s">
        <v>52</v>
      </c>
    </row>
    <row r="175" spans="1:53" ht="30" customHeight="1">
      <c r="A175" s="9"/>
      <c r="B175" s="9"/>
      <c r="C175" s="9"/>
      <c r="D175" s="9"/>
      <c r="E175" s="13"/>
      <c r="F175" s="14"/>
      <c r="G175" s="13"/>
      <c r="H175" s="14"/>
      <c r="I175" s="13"/>
      <c r="J175" s="14"/>
      <c r="K175" s="13"/>
      <c r="L175" s="14"/>
      <c r="M175" s="9"/>
    </row>
    <row r="176" spans="1:53" ht="30" customHeight="1">
      <c r="A176" s="65" t="s">
        <v>1134</v>
      </c>
      <c r="B176" s="65"/>
      <c r="C176" s="65"/>
      <c r="D176" s="65"/>
      <c r="E176" s="66"/>
      <c r="F176" s="67"/>
      <c r="G176" s="66"/>
      <c r="H176" s="67"/>
      <c r="I176" s="66"/>
      <c r="J176" s="67"/>
      <c r="K176" s="66"/>
      <c r="L176" s="67"/>
      <c r="M176" s="65"/>
      <c r="N176" s="1" t="s">
        <v>123</v>
      </c>
    </row>
    <row r="177" spans="1:51" ht="30" customHeight="1">
      <c r="A177" s="8" t="s">
        <v>1126</v>
      </c>
      <c r="B177" s="8" t="s">
        <v>1135</v>
      </c>
      <c r="C177" s="8" t="s">
        <v>135</v>
      </c>
      <c r="D177" s="9">
        <v>1.1000000000000001</v>
      </c>
      <c r="E177" s="13">
        <f>단가대비표!O58</f>
        <v>0</v>
      </c>
      <c r="F177" s="14">
        <f>TRUNC(E177*D177,1)</f>
        <v>0</v>
      </c>
      <c r="G177" s="13">
        <f>단가대비표!P58</f>
        <v>0</v>
      </c>
      <c r="H177" s="14">
        <f>TRUNC(G177*D177,1)</f>
        <v>0</v>
      </c>
      <c r="I177" s="13">
        <f>단가대비표!V58</f>
        <v>0</v>
      </c>
      <c r="J177" s="14">
        <f>TRUNC(I177*D177,1)</f>
        <v>0</v>
      </c>
      <c r="K177" s="13">
        <f t="shared" ref="K177:L181" si="39">TRUNC(E177+G177+I177,1)</f>
        <v>0</v>
      </c>
      <c r="L177" s="14">
        <f t="shared" si="39"/>
        <v>0</v>
      </c>
      <c r="M177" s="8" t="s">
        <v>52</v>
      </c>
      <c r="N177" s="2" t="s">
        <v>123</v>
      </c>
      <c r="O177" s="2" t="s">
        <v>1136</v>
      </c>
      <c r="P177" s="2" t="s">
        <v>65</v>
      </c>
      <c r="Q177" s="2" t="s">
        <v>65</v>
      </c>
      <c r="R177" s="2" t="s">
        <v>64</v>
      </c>
      <c r="S177" s="3"/>
      <c r="T177" s="3"/>
      <c r="U177" s="3"/>
      <c r="V177" s="3">
        <v>1</v>
      </c>
      <c r="W177" s="3">
        <v>2</v>
      </c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2" t="s">
        <v>52</v>
      </c>
      <c r="AW177" s="2" t="s">
        <v>1137</v>
      </c>
      <c r="AX177" s="2" t="s">
        <v>52</v>
      </c>
      <c r="AY177" s="2" t="s">
        <v>52</v>
      </c>
    </row>
    <row r="178" spans="1:51" ht="30" customHeight="1">
      <c r="A178" s="8" t="s">
        <v>1105</v>
      </c>
      <c r="B178" s="8" t="s">
        <v>1106</v>
      </c>
      <c r="C178" s="8" t="s">
        <v>377</v>
      </c>
      <c r="D178" s="9">
        <v>1</v>
      </c>
      <c r="E178" s="13">
        <f>TRUNC(SUMIF(V177:V181, RIGHTB(O178, 1), F177:F181)*U178, 2)</f>
        <v>0</v>
      </c>
      <c r="F178" s="14">
        <f>TRUNC(E178*D178,1)</f>
        <v>0</v>
      </c>
      <c r="G178" s="13">
        <v>0</v>
      </c>
      <c r="H178" s="14">
        <f>TRUNC(G178*D178,1)</f>
        <v>0</v>
      </c>
      <c r="I178" s="13">
        <v>0</v>
      </c>
      <c r="J178" s="14">
        <f>TRUNC(I178*D178,1)</f>
        <v>0</v>
      </c>
      <c r="K178" s="13">
        <f t="shared" si="39"/>
        <v>0</v>
      </c>
      <c r="L178" s="14">
        <f t="shared" si="39"/>
        <v>0</v>
      </c>
      <c r="M178" s="8" t="s">
        <v>52</v>
      </c>
      <c r="N178" s="2" t="s">
        <v>123</v>
      </c>
      <c r="O178" s="2" t="s">
        <v>689</v>
      </c>
      <c r="P178" s="2" t="s">
        <v>65</v>
      </c>
      <c r="Q178" s="2" t="s">
        <v>65</v>
      </c>
      <c r="R178" s="2" t="s">
        <v>65</v>
      </c>
      <c r="S178" s="3">
        <v>0</v>
      </c>
      <c r="T178" s="3">
        <v>0</v>
      </c>
      <c r="U178" s="3">
        <v>0.2</v>
      </c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2" t="s">
        <v>52</v>
      </c>
      <c r="AW178" s="2" t="s">
        <v>1138</v>
      </c>
      <c r="AX178" s="2" t="s">
        <v>52</v>
      </c>
      <c r="AY178" s="2" t="s">
        <v>52</v>
      </c>
    </row>
    <row r="179" spans="1:51" ht="30" customHeight="1">
      <c r="A179" s="8" t="s">
        <v>992</v>
      </c>
      <c r="B179" s="8" t="s">
        <v>993</v>
      </c>
      <c r="C179" s="8" t="s">
        <v>377</v>
      </c>
      <c r="D179" s="9">
        <v>1</v>
      </c>
      <c r="E179" s="13">
        <f>TRUNC(SUMIF(W177:W181, RIGHTB(O179, 1), F177:F181)*U179, 2)</f>
        <v>0</v>
      </c>
      <c r="F179" s="14">
        <f>TRUNC(E179*D179,1)</f>
        <v>0</v>
      </c>
      <c r="G179" s="13">
        <v>0</v>
      </c>
      <c r="H179" s="14">
        <f>TRUNC(G179*D179,1)</f>
        <v>0</v>
      </c>
      <c r="I179" s="13">
        <v>0</v>
      </c>
      <c r="J179" s="14">
        <f>TRUNC(I179*D179,1)</f>
        <v>0</v>
      </c>
      <c r="K179" s="13">
        <f t="shared" si="39"/>
        <v>0</v>
      </c>
      <c r="L179" s="14">
        <f t="shared" si="39"/>
        <v>0</v>
      </c>
      <c r="M179" s="8" t="s">
        <v>52</v>
      </c>
      <c r="N179" s="2" t="s">
        <v>123</v>
      </c>
      <c r="O179" s="2" t="s">
        <v>693</v>
      </c>
      <c r="P179" s="2" t="s">
        <v>65</v>
      </c>
      <c r="Q179" s="2" t="s">
        <v>65</v>
      </c>
      <c r="R179" s="2" t="s">
        <v>65</v>
      </c>
      <c r="S179" s="3">
        <v>0</v>
      </c>
      <c r="T179" s="3">
        <v>0</v>
      </c>
      <c r="U179" s="3">
        <v>0.02</v>
      </c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2" t="s">
        <v>52</v>
      </c>
      <c r="AW179" s="2" t="s">
        <v>1139</v>
      </c>
      <c r="AX179" s="2" t="s">
        <v>52</v>
      </c>
      <c r="AY179" s="2" t="s">
        <v>52</v>
      </c>
    </row>
    <row r="180" spans="1:51" ht="30" customHeight="1">
      <c r="A180" s="8" t="s">
        <v>967</v>
      </c>
      <c r="B180" s="8" t="s">
        <v>665</v>
      </c>
      <c r="C180" s="8" t="s">
        <v>661</v>
      </c>
      <c r="D180" s="9">
        <v>0.06</v>
      </c>
      <c r="E180" s="13">
        <f>단가대비표!O184</f>
        <v>0</v>
      </c>
      <c r="F180" s="14">
        <f>TRUNC(E180*D180,1)</f>
        <v>0</v>
      </c>
      <c r="G180" s="13">
        <f>단가대비표!P184</f>
        <v>0</v>
      </c>
      <c r="H180" s="14">
        <f>TRUNC(G180*D180,1)</f>
        <v>0</v>
      </c>
      <c r="I180" s="13">
        <f>단가대비표!V184</f>
        <v>0</v>
      </c>
      <c r="J180" s="14">
        <f>TRUNC(I180*D180,1)</f>
        <v>0</v>
      </c>
      <c r="K180" s="13">
        <f t="shared" si="39"/>
        <v>0</v>
      </c>
      <c r="L180" s="14">
        <f t="shared" si="39"/>
        <v>0</v>
      </c>
      <c r="M180" s="8" t="s">
        <v>52</v>
      </c>
      <c r="N180" s="2" t="s">
        <v>123</v>
      </c>
      <c r="O180" s="2" t="s">
        <v>968</v>
      </c>
      <c r="P180" s="2" t="s">
        <v>65</v>
      </c>
      <c r="Q180" s="2" t="s">
        <v>65</v>
      </c>
      <c r="R180" s="2" t="s">
        <v>64</v>
      </c>
      <c r="S180" s="3"/>
      <c r="T180" s="3"/>
      <c r="U180" s="3"/>
      <c r="V180" s="3"/>
      <c r="W180" s="3"/>
      <c r="X180" s="3">
        <v>3</v>
      </c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2" t="s">
        <v>52</v>
      </c>
      <c r="AW180" s="2" t="s">
        <v>1140</v>
      </c>
      <c r="AX180" s="2" t="s">
        <v>52</v>
      </c>
      <c r="AY180" s="2" t="s">
        <v>52</v>
      </c>
    </row>
    <row r="181" spans="1:51" ht="30" customHeight="1">
      <c r="A181" s="8" t="s">
        <v>687</v>
      </c>
      <c r="B181" s="8" t="s">
        <v>930</v>
      </c>
      <c r="C181" s="8" t="s">
        <v>377</v>
      </c>
      <c r="D181" s="9">
        <v>1</v>
      </c>
      <c r="E181" s="13">
        <f>TRUNC(SUMIF(X177:X181, RIGHTB(O181, 1), H177:H181)*U181, 2)</f>
        <v>0</v>
      </c>
      <c r="F181" s="14">
        <f>TRUNC(E181*D181,1)</f>
        <v>0</v>
      </c>
      <c r="G181" s="13">
        <v>0</v>
      </c>
      <c r="H181" s="14">
        <f>TRUNC(G181*D181,1)</f>
        <v>0</v>
      </c>
      <c r="I181" s="13">
        <v>0</v>
      </c>
      <c r="J181" s="14">
        <f>TRUNC(I181*D181,1)</f>
        <v>0</v>
      </c>
      <c r="K181" s="13">
        <f t="shared" si="39"/>
        <v>0</v>
      </c>
      <c r="L181" s="14">
        <f t="shared" si="39"/>
        <v>0</v>
      </c>
      <c r="M181" s="8" t="s">
        <v>52</v>
      </c>
      <c r="N181" s="2" t="s">
        <v>123</v>
      </c>
      <c r="O181" s="2" t="s">
        <v>697</v>
      </c>
      <c r="P181" s="2" t="s">
        <v>65</v>
      </c>
      <c r="Q181" s="2" t="s">
        <v>65</v>
      </c>
      <c r="R181" s="2" t="s">
        <v>65</v>
      </c>
      <c r="S181" s="3">
        <v>1</v>
      </c>
      <c r="T181" s="3">
        <v>0</v>
      </c>
      <c r="U181" s="3">
        <v>0.03</v>
      </c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2" t="s">
        <v>52</v>
      </c>
      <c r="AW181" s="2" t="s">
        <v>1141</v>
      </c>
      <c r="AX181" s="2" t="s">
        <v>52</v>
      </c>
      <c r="AY181" s="2" t="s">
        <v>52</v>
      </c>
    </row>
    <row r="182" spans="1:51" ht="30" customHeight="1">
      <c r="A182" s="8" t="s">
        <v>897</v>
      </c>
      <c r="B182" s="8" t="s">
        <v>52</v>
      </c>
      <c r="C182" s="8" t="s">
        <v>52</v>
      </c>
      <c r="D182" s="9"/>
      <c r="E182" s="13"/>
      <c r="F182" s="14">
        <f>TRUNC(SUMIF(N177:N181, N176, F177:F181),0)</f>
        <v>0</v>
      </c>
      <c r="G182" s="13"/>
      <c r="H182" s="14">
        <f>TRUNC(SUMIF(N177:N181, N176, H177:H181),0)</f>
        <v>0</v>
      </c>
      <c r="I182" s="13"/>
      <c r="J182" s="14">
        <f>TRUNC(SUMIF(N177:N181, N176, J177:J181),0)</f>
        <v>0</v>
      </c>
      <c r="K182" s="13"/>
      <c r="L182" s="14">
        <f>F182+H182+J182</f>
        <v>0</v>
      </c>
      <c r="M182" s="8" t="s">
        <v>52</v>
      </c>
      <c r="N182" s="2" t="s">
        <v>248</v>
      </c>
      <c r="O182" s="2" t="s">
        <v>248</v>
      </c>
      <c r="P182" s="2" t="s">
        <v>52</v>
      </c>
      <c r="Q182" s="2" t="s">
        <v>52</v>
      </c>
      <c r="R182" s="2" t="s">
        <v>52</v>
      </c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2" t="s">
        <v>52</v>
      </c>
      <c r="AW182" s="2" t="s">
        <v>52</v>
      </c>
      <c r="AX182" s="2" t="s">
        <v>52</v>
      </c>
      <c r="AY182" s="2" t="s">
        <v>52</v>
      </c>
    </row>
    <row r="183" spans="1:51" ht="30" customHeight="1">
      <c r="A183" s="9"/>
      <c r="B183" s="9"/>
      <c r="C183" s="9"/>
      <c r="D183" s="9"/>
      <c r="E183" s="13"/>
      <c r="F183" s="14"/>
      <c r="G183" s="13"/>
      <c r="H183" s="14"/>
      <c r="I183" s="13"/>
      <c r="J183" s="14"/>
      <c r="K183" s="13"/>
      <c r="L183" s="14"/>
      <c r="M183" s="9"/>
    </row>
    <row r="184" spans="1:51" ht="30" customHeight="1">
      <c r="A184" s="65" t="s">
        <v>1142</v>
      </c>
      <c r="B184" s="65"/>
      <c r="C184" s="65"/>
      <c r="D184" s="65"/>
      <c r="E184" s="66"/>
      <c r="F184" s="67"/>
      <c r="G184" s="66"/>
      <c r="H184" s="67"/>
      <c r="I184" s="66"/>
      <c r="J184" s="67"/>
      <c r="K184" s="66"/>
      <c r="L184" s="67"/>
      <c r="M184" s="65"/>
      <c r="N184" s="1" t="s">
        <v>127</v>
      </c>
    </row>
    <row r="185" spans="1:51" ht="30" customHeight="1">
      <c r="A185" s="8" t="s">
        <v>1126</v>
      </c>
      <c r="B185" s="8" t="s">
        <v>1143</v>
      </c>
      <c r="C185" s="8" t="s">
        <v>135</v>
      </c>
      <c r="D185" s="9">
        <v>1.1000000000000001</v>
      </c>
      <c r="E185" s="13">
        <f>단가대비표!O59</f>
        <v>0</v>
      </c>
      <c r="F185" s="14">
        <f>TRUNC(E185*D185,1)</f>
        <v>0</v>
      </c>
      <c r="G185" s="13">
        <f>단가대비표!P59</f>
        <v>0</v>
      </c>
      <c r="H185" s="14">
        <f>TRUNC(G185*D185,1)</f>
        <v>0</v>
      </c>
      <c r="I185" s="13">
        <f>단가대비표!V59</f>
        <v>0</v>
      </c>
      <c r="J185" s="14">
        <f>TRUNC(I185*D185,1)</f>
        <v>0</v>
      </c>
      <c r="K185" s="13">
        <f t="shared" ref="K185:L189" si="40">TRUNC(E185+G185+I185,1)</f>
        <v>0</v>
      </c>
      <c r="L185" s="14">
        <f t="shared" si="40"/>
        <v>0</v>
      </c>
      <c r="M185" s="8" t="s">
        <v>52</v>
      </c>
      <c r="N185" s="2" t="s">
        <v>127</v>
      </c>
      <c r="O185" s="2" t="s">
        <v>1144</v>
      </c>
      <c r="P185" s="2" t="s">
        <v>65</v>
      </c>
      <c r="Q185" s="2" t="s">
        <v>65</v>
      </c>
      <c r="R185" s="2" t="s">
        <v>64</v>
      </c>
      <c r="S185" s="3"/>
      <c r="T185" s="3"/>
      <c r="U185" s="3"/>
      <c r="V185" s="3">
        <v>1</v>
      </c>
      <c r="W185" s="3">
        <v>2</v>
      </c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2" t="s">
        <v>52</v>
      </c>
      <c r="AW185" s="2" t="s">
        <v>1145</v>
      </c>
      <c r="AX185" s="2" t="s">
        <v>52</v>
      </c>
      <c r="AY185" s="2" t="s">
        <v>52</v>
      </c>
    </row>
    <row r="186" spans="1:51" ht="30" customHeight="1">
      <c r="A186" s="8" t="s">
        <v>1105</v>
      </c>
      <c r="B186" s="8" t="s">
        <v>1106</v>
      </c>
      <c r="C186" s="8" t="s">
        <v>377</v>
      </c>
      <c r="D186" s="9">
        <v>1</v>
      </c>
      <c r="E186" s="13">
        <f>TRUNC(SUMIF(V185:V189, RIGHTB(O186, 1), F185:F189)*U186, 2)</f>
        <v>0</v>
      </c>
      <c r="F186" s="14">
        <f>TRUNC(E186*D186,1)</f>
        <v>0</v>
      </c>
      <c r="G186" s="13">
        <v>0</v>
      </c>
      <c r="H186" s="14">
        <f>TRUNC(G186*D186,1)</f>
        <v>0</v>
      </c>
      <c r="I186" s="13">
        <v>0</v>
      </c>
      <c r="J186" s="14">
        <f>TRUNC(I186*D186,1)</f>
        <v>0</v>
      </c>
      <c r="K186" s="13">
        <f t="shared" si="40"/>
        <v>0</v>
      </c>
      <c r="L186" s="14">
        <f t="shared" si="40"/>
        <v>0</v>
      </c>
      <c r="M186" s="8" t="s">
        <v>52</v>
      </c>
      <c r="N186" s="2" t="s">
        <v>127</v>
      </c>
      <c r="O186" s="2" t="s">
        <v>689</v>
      </c>
      <c r="P186" s="2" t="s">
        <v>65</v>
      </c>
      <c r="Q186" s="2" t="s">
        <v>65</v>
      </c>
      <c r="R186" s="2" t="s">
        <v>65</v>
      </c>
      <c r="S186" s="3">
        <v>0</v>
      </c>
      <c r="T186" s="3">
        <v>0</v>
      </c>
      <c r="U186" s="3">
        <v>0.2</v>
      </c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2" t="s">
        <v>52</v>
      </c>
      <c r="AW186" s="2" t="s">
        <v>1146</v>
      </c>
      <c r="AX186" s="2" t="s">
        <v>52</v>
      </c>
      <c r="AY186" s="2" t="s">
        <v>52</v>
      </c>
    </row>
    <row r="187" spans="1:51" ht="30" customHeight="1">
      <c r="A187" s="8" t="s">
        <v>992</v>
      </c>
      <c r="B187" s="8" t="s">
        <v>993</v>
      </c>
      <c r="C187" s="8" t="s">
        <v>377</v>
      </c>
      <c r="D187" s="9">
        <v>1</v>
      </c>
      <c r="E187" s="13">
        <f>TRUNC(SUMIF(W185:W189, RIGHTB(O187, 1), F185:F189)*U187, 2)</f>
        <v>0</v>
      </c>
      <c r="F187" s="14">
        <f>TRUNC(E187*D187,1)</f>
        <v>0</v>
      </c>
      <c r="G187" s="13">
        <v>0</v>
      </c>
      <c r="H187" s="14">
        <f>TRUNC(G187*D187,1)</f>
        <v>0</v>
      </c>
      <c r="I187" s="13">
        <v>0</v>
      </c>
      <c r="J187" s="14">
        <f>TRUNC(I187*D187,1)</f>
        <v>0</v>
      </c>
      <c r="K187" s="13">
        <f t="shared" si="40"/>
        <v>0</v>
      </c>
      <c r="L187" s="14">
        <f t="shared" si="40"/>
        <v>0</v>
      </c>
      <c r="M187" s="8" t="s">
        <v>52</v>
      </c>
      <c r="N187" s="2" t="s">
        <v>127</v>
      </c>
      <c r="O187" s="2" t="s">
        <v>693</v>
      </c>
      <c r="P187" s="2" t="s">
        <v>65</v>
      </c>
      <c r="Q187" s="2" t="s">
        <v>65</v>
      </c>
      <c r="R187" s="2" t="s">
        <v>65</v>
      </c>
      <c r="S187" s="3">
        <v>0</v>
      </c>
      <c r="T187" s="3">
        <v>0</v>
      </c>
      <c r="U187" s="3">
        <v>0.02</v>
      </c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2" t="s">
        <v>52</v>
      </c>
      <c r="AW187" s="2" t="s">
        <v>1147</v>
      </c>
      <c r="AX187" s="2" t="s">
        <v>52</v>
      </c>
      <c r="AY187" s="2" t="s">
        <v>52</v>
      </c>
    </row>
    <row r="188" spans="1:51" ht="30" customHeight="1">
      <c r="A188" s="8" t="s">
        <v>967</v>
      </c>
      <c r="B188" s="8" t="s">
        <v>665</v>
      </c>
      <c r="C188" s="8" t="s">
        <v>661</v>
      </c>
      <c r="D188" s="9">
        <v>0.08</v>
      </c>
      <c r="E188" s="13">
        <f>단가대비표!O184</f>
        <v>0</v>
      </c>
      <c r="F188" s="14">
        <f>TRUNC(E188*D188,1)</f>
        <v>0</v>
      </c>
      <c r="G188" s="13">
        <f>단가대비표!P184</f>
        <v>0</v>
      </c>
      <c r="H188" s="14">
        <f>TRUNC(G188*D188,1)</f>
        <v>0</v>
      </c>
      <c r="I188" s="13">
        <f>단가대비표!V184</f>
        <v>0</v>
      </c>
      <c r="J188" s="14">
        <f>TRUNC(I188*D188,1)</f>
        <v>0</v>
      </c>
      <c r="K188" s="13">
        <f t="shared" si="40"/>
        <v>0</v>
      </c>
      <c r="L188" s="14">
        <f t="shared" si="40"/>
        <v>0</v>
      </c>
      <c r="M188" s="8" t="s">
        <v>52</v>
      </c>
      <c r="N188" s="2" t="s">
        <v>127</v>
      </c>
      <c r="O188" s="2" t="s">
        <v>968</v>
      </c>
      <c r="P188" s="2" t="s">
        <v>65</v>
      </c>
      <c r="Q188" s="2" t="s">
        <v>65</v>
      </c>
      <c r="R188" s="2" t="s">
        <v>64</v>
      </c>
      <c r="S188" s="3"/>
      <c r="T188" s="3"/>
      <c r="U188" s="3"/>
      <c r="V188" s="3"/>
      <c r="W188" s="3"/>
      <c r="X188" s="3">
        <v>3</v>
      </c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2" t="s">
        <v>52</v>
      </c>
      <c r="AW188" s="2" t="s">
        <v>1148</v>
      </c>
      <c r="AX188" s="2" t="s">
        <v>52</v>
      </c>
      <c r="AY188" s="2" t="s">
        <v>52</v>
      </c>
    </row>
    <row r="189" spans="1:51" ht="30" customHeight="1">
      <c r="A189" s="8" t="s">
        <v>687</v>
      </c>
      <c r="B189" s="8" t="s">
        <v>930</v>
      </c>
      <c r="C189" s="8" t="s">
        <v>377</v>
      </c>
      <c r="D189" s="9">
        <v>1</v>
      </c>
      <c r="E189" s="13">
        <f>TRUNC(SUMIF(X185:X189, RIGHTB(O189, 1), H185:H189)*U189, 2)</f>
        <v>0</v>
      </c>
      <c r="F189" s="14">
        <f>TRUNC(E189*D189,1)</f>
        <v>0</v>
      </c>
      <c r="G189" s="13">
        <v>0</v>
      </c>
      <c r="H189" s="14">
        <f>TRUNC(G189*D189,1)</f>
        <v>0</v>
      </c>
      <c r="I189" s="13">
        <v>0</v>
      </c>
      <c r="J189" s="14">
        <f>TRUNC(I189*D189,1)</f>
        <v>0</v>
      </c>
      <c r="K189" s="13">
        <f t="shared" si="40"/>
        <v>0</v>
      </c>
      <c r="L189" s="14">
        <f t="shared" si="40"/>
        <v>0</v>
      </c>
      <c r="M189" s="8" t="s">
        <v>52</v>
      </c>
      <c r="N189" s="2" t="s">
        <v>127</v>
      </c>
      <c r="O189" s="2" t="s">
        <v>697</v>
      </c>
      <c r="P189" s="2" t="s">
        <v>65</v>
      </c>
      <c r="Q189" s="2" t="s">
        <v>65</v>
      </c>
      <c r="R189" s="2" t="s">
        <v>65</v>
      </c>
      <c r="S189" s="3">
        <v>1</v>
      </c>
      <c r="T189" s="3">
        <v>0</v>
      </c>
      <c r="U189" s="3">
        <v>0.03</v>
      </c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2" t="s">
        <v>52</v>
      </c>
      <c r="AW189" s="2" t="s">
        <v>1149</v>
      </c>
      <c r="AX189" s="2" t="s">
        <v>52</v>
      </c>
      <c r="AY189" s="2" t="s">
        <v>52</v>
      </c>
    </row>
    <row r="190" spans="1:51" ht="30" customHeight="1">
      <c r="A190" s="8" t="s">
        <v>897</v>
      </c>
      <c r="B190" s="8" t="s">
        <v>52</v>
      </c>
      <c r="C190" s="8" t="s">
        <v>52</v>
      </c>
      <c r="D190" s="9"/>
      <c r="E190" s="13"/>
      <c r="F190" s="14">
        <f>TRUNC(SUMIF(N185:N189, N184, F185:F189),0)</f>
        <v>0</v>
      </c>
      <c r="G190" s="13"/>
      <c r="H190" s="14">
        <f>TRUNC(SUMIF(N185:N189, N184, H185:H189),0)</f>
        <v>0</v>
      </c>
      <c r="I190" s="13"/>
      <c r="J190" s="14">
        <f>TRUNC(SUMIF(N185:N189, N184, J185:J189),0)</f>
        <v>0</v>
      </c>
      <c r="K190" s="13"/>
      <c r="L190" s="14">
        <f>F190+H190+J190</f>
        <v>0</v>
      </c>
      <c r="M190" s="8" t="s">
        <v>52</v>
      </c>
      <c r="N190" s="2" t="s">
        <v>248</v>
      </c>
      <c r="O190" s="2" t="s">
        <v>248</v>
      </c>
      <c r="P190" s="2" t="s">
        <v>52</v>
      </c>
      <c r="Q190" s="2" t="s">
        <v>52</v>
      </c>
      <c r="R190" s="2" t="s">
        <v>52</v>
      </c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2" t="s">
        <v>52</v>
      </c>
      <c r="AW190" s="2" t="s">
        <v>52</v>
      </c>
      <c r="AX190" s="2" t="s">
        <v>52</v>
      </c>
      <c r="AY190" s="2" t="s">
        <v>52</v>
      </c>
    </row>
    <row r="191" spans="1:51" ht="30" customHeight="1">
      <c r="A191" s="9"/>
      <c r="B191" s="9"/>
      <c r="C191" s="9"/>
      <c r="D191" s="9"/>
      <c r="E191" s="13"/>
      <c r="F191" s="14"/>
      <c r="G191" s="13"/>
      <c r="H191" s="14"/>
      <c r="I191" s="13"/>
      <c r="J191" s="14"/>
      <c r="K191" s="13"/>
      <c r="L191" s="14"/>
      <c r="M191" s="9"/>
    </row>
    <row r="192" spans="1:51" ht="30" customHeight="1">
      <c r="A192" s="65" t="s">
        <v>1150</v>
      </c>
      <c r="B192" s="65"/>
      <c r="C192" s="65"/>
      <c r="D192" s="65"/>
      <c r="E192" s="66"/>
      <c r="F192" s="67"/>
      <c r="G192" s="66"/>
      <c r="H192" s="67"/>
      <c r="I192" s="66"/>
      <c r="J192" s="67"/>
      <c r="K192" s="66"/>
      <c r="L192" s="67"/>
      <c r="M192" s="65"/>
      <c r="N192" s="1" t="s">
        <v>131</v>
      </c>
    </row>
    <row r="193" spans="1:51" ht="30" customHeight="1">
      <c r="A193" s="8" t="s">
        <v>1126</v>
      </c>
      <c r="B193" s="8" t="s">
        <v>1151</v>
      </c>
      <c r="C193" s="8" t="s">
        <v>135</v>
      </c>
      <c r="D193" s="9">
        <v>1.1000000000000001</v>
      </c>
      <c r="E193" s="13">
        <f>단가대비표!O60</f>
        <v>0</v>
      </c>
      <c r="F193" s="14">
        <f>TRUNC(E193*D193,1)</f>
        <v>0</v>
      </c>
      <c r="G193" s="13">
        <f>단가대비표!P60</f>
        <v>0</v>
      </c>
      <c r="H193" s="14">
        <f>TRUNC(G193*D193,1)</f>
        <v>0</v>
      </c>
      <c r="I193" s="13">
        <f>단가대비표!V60</f>
        <v>0</v>
      </c>
      <c r="J193" s="14">
        <f>TRUNC(I193*D193,1)</f>
        <v>0</v>
      </c>
      <c r="K193" s="13">
        <f t="shared" ref="K193:L197" si="41">TRUNC(E193+G193+I193,1)</f>
        <v>0</v>
      </c>
      <c r="L193" s="14">
        <f t="shared" si="41"/>
        <v>0</v>
      </c>
      <c r="M193" s="8" t="s">
        <v>52</v>
      </c>
      <c r="N193" s="2" t="s">
        <v>131</v>
      </c>
      <c r="O193" s="2" t="s">
        <v>1152</v>
      </c>
      <c r="P193" s="2" t="s">
        <v>65</v>
      </c>
      <c r="Q193" s="2" t="s">
        <v>65</v>
      </c>
      <c r="R193" s="2" t="s">
        <v>64</v>
      </c>
      <c r="S193" s="3"/>
      <c r="T193" s="3"/>
      <c r="U193" s="3"/>
      <c r="V193" s="3">
        <v>1</v>
      </c>
      <c r="W193" s="3">
        <v>2</v>
      </c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2" t="s">
        <v>52</v>
      </c>
      <c r="AW193" s="2" t="s">
        <v>1153</v>
      </c>
      <c r="AX193" s="2" t="s">
        <v>52</v>
      </c>
      <c r="AY193" s="2" t="s">
        <v>52</v>
      </c>
    </row>
    <row r="194" spans="1:51" ht="30" customHeight="1">
      <c r="A194" s="8" t="s">
        <v>1105</v>
      </c>
      <c r="B194" s="8" t="s">
        <v>1106</v>
      </c>
      <c r="C194" s="8" t="s">
        <v>377</v>
      </c>
      <c r="D194" s="9">
        <v>1</v>
      </c>
      <c r="E194" s="13">
        <f>TRUNC(SUMIF(V193:V197, RIGHTB(O194, 1), F193:F197)*U194, 2)</f>
        <v>0</v>
      </c>
      <c r="F194" s="14">
        <f>TRUNC(E194*D194,1)</f>
        <v>0</v>
      </c>
      <c r="G194" s="13">
        <v>0</v>
      </c>
      <c r="H194" s="14">
        <f>TRUNC(G194*D194,1)</f>
        <v>0</v>
      </c>
      <c r="I194" s="13">
        <v>0</v>
      </c>
      <c r="J194" s="14">
        <f>TRUNC(I194*D194,1)</f>
        <v>0</v>
      </c>
      <c r="K194" s="13">
        <f t="shared" si="41"/>
        <v>0</v>
      </c>
      <c r="L194" s="14">
        <f t="shared" si="41"/>
        <v>0</v>
      </c>
      <c r="M194" s="8" t="s">
        <v>52</v>
      </c>
      <c r="N194" s="2" t="s">
        <v>131</v>
      </c>
      <c r="O194" s="2" t="s">
        <v>689</v>
      </c>
      <c r="P194" s="2" t="s">
        <v>65</v>
      </c>
      <c r="Q194" s="2" t="s">
        <v>65</v>
      </c>
      <c r="R194" s="2" t="s">
        <v>65</v>
      </c>
      <c r="S194" s="3">
        <v>0</v>
      </c>
      <c r="T194" s="3">
        <v>0</v>
      </c>
      <c r="U194" s="3">
        <v>0.2</v>
      </c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2" t="s">
        <v>52</v>
      </c>
      <c r="AW194" s="2" t="s">
        <v>1154</v>
      </c>
      <c r="AX194" s="2" t="s">
        <v>52</v>
      </c>
      <c r="AY194" s="2" t="s">
        <v>52</v>
      </c>
    </row>
    <row r="195" spans="1:51" ht="30" customHeight="1">
      <c r="A195" s="8" t="s">
        <v>992</v>
      </c>
      <c r="B195" s="8" t="s">
        <v>993</v>
      </c>
      <c r="C195" s="8" t="s">
        <v>377</v>
      </c>
      <c r="D195" s="9">
        <v>1</v>
      </c>
      <c r="E195" s="13">
        <f>TRUNC(SUMIF(W193:W197, RIGHTB(O195, 1), F193:F197)*U195, 2)</f>
        <v>0</v>
      </c>
      <c r="F195" s="14">
        <f>TRUNC(E195*D195,1)</f>
        <v>0</v>
      </c>
      <c r="G195" s="13">
        <v>0</v>
      </c>
      <c r="H195" s="14">
        <f>TRUNC(G195*D195,1)</f>
        <v>0</v>
      </c>
      <c r="I195" s="13">
        <v>0</v>
      </c>
      <c r="J195" s="14">
        <f>TRUNC(I195*D195,1)</f>
        <v>0</v>
      </c>
      <c r="K195" s="13">
        <f t="shared" si="41"/>
        <v>0</v>
      </c>
      <c r="L195" s="14">
        <f t="shared" si="41"/>
        <v>0</v>
      </c>
      <c r="M195" s="8" t="s">
        <v>52</v>
      </c>
      <c r="N195" s="2" t="s">
        <v>131</v>
      </c>
      <c r="O195" s="2" t="s">
        <v>693</v>
      </c>
      <c r="P195" s="2" t="s">
        <v>65</v>
      </c>
      <c r="Q195" s="2" t="s">
        <v>65</v>
      </c>
      <c r="R195" s="2" t="s">
        <v>65</v>
      </c>
      <c r="S195" s="3">
        <v>0</v>
      </c>
      <c r="T195" s="3">
        <v>0</v>
      </c>
      <c r="U195" s="3">
        <v>0.02</v>
      </c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2" t="s">
        <v>52</v>
      </c>
      <c r="AW195" s="2" t="s">
        <v>1155</v>
      </c>
      <c r="AX195" s="2" t="s">
        <v>52</v>
      </c>
      <c r="AY195" s="2" t="s">
        <v>52</v>
      </c>
    </row>
    <row r="196" spans="1:51" ht="30" customHeight="1">
      <c r="A196" s="8" t="s">
        <v>967</v>
      </c>
      <c r="B196" s="8" t="s">
        <v>665</v>
      </c>
      <c r="C196" s="8" t="s">
        <v>661</v>
      </c>
      <c r="D196" s="9">
        <v>0.28000000000000003</v>
      </c>
      <c r="E196" s="13">
        <f>단가대비표!O184</f>
        <v>0</v>
      </c>
      <c r="F196" s="14">
        <f>TRUNC(E196*D196,1)</f>
        <v>0</v>
      </c>
      <c r="G196" s="13">
        <f>단가대비표!P184</f>
        <v>0</v>
      </c>
      <c r="H196" s="14">
        <f>TRUNC(G196*D196,1)</f>
        <v>0</v>
      </c>
      <c r="I196" s="13">
        <f>단가대비표!V184</f>
        <v>0</v>
      </c>
      <c r="J196" s="14">
        <f>TRUNC(I196*D196,1)</f>
        <v>0</v>
      </c>
      <c r="K196" s="13">
        <f t="shared" si="41"/>
        <v>0</v>
      </c>
      <c r="L196" s="14">
        <f t="shared" si="41"/>
        <v>0</v>
      </c>
      <c r="M196" s="8" t="s">
        <v>52</v>
      </c>
      <c r="N196" s="2" t="s">
        <v>131</v>
      </c>
      <c r="O196" s="2" t="s">
        <v>968</v>
      </c>
      <c r="P196" s="2" t="s">
        <v>65</v>
      </c>
      <c r="Q196" s="2" t="s">
        <v>65</v>
      </c>
      <c r="R196" s="2" t="s">
        <v>64</v>
      </c>
      <c r="S196" s="3"/>
      <c r="T196" s="3"/>
      <c r="U196" s="3"/>
      <c r="V196" s="3"/>
      <c r="W196" s="3"/>
      <c r="X196" s="3">
        <v>3</v>
      </c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2" t="s">
        <v>52</v>
      </c>
      <c r="AW196" s="2" t="s">
        <v>1156</v>
      </c>
      <c r="AX196" s="2" t="s">
        <v>52</v>
      </c>
      <c r="AY196" s="2" t="s">
        <v>52</v>
      </c>
    </row>
    <row r="197" spans="1:51" ht="30" customHeight="1">
      <c r="A197" s="8" t="s">
        <v>687</v>
      </c>
      <c r="B197" s="8" t="s">
        <v>930</v>
      </c>
      <c r="C197" s="8" t="s">
        <v>377</v>
      </c>
      <c r="D197" s="9">
        <v>1</v>
      </c>
      <c r="E197" s="13">
        <f>TRUNC(SUMIF(X193:X197, RIGHTB(O197, 1), H193:H197)*U197, 2)</f>
        <v>0</v>
      </c>
      <c r="F197" s="14">
        <f>TRUNC(E197*D197,1)</f>
        <v>0</v>
      </c>
      <c r="G197" s="13">
        <v>0</v>
      </c>
      <c r="H197" s="14">
        <f>TRUNC(G197*D197,1)</f>
        <v>0</v>
      </c>
      <c r="I197" s="13">
        <v>0</v>
      </c>
      <c r="J197" s="14">
        <f>TRUNC(I197*D197,1)</f>
        <v>0</v>
      </c>
      <c r="K197" s="13">
        <f t="shared" si="41"/>
        <v>0</v>
      </c>
      <c r="L197" s="14">
        <f t="shared" si="41"/>
        <v>0</v>
      </c>
      <c r="M197" s="8" t="s">
        <v>52</v>
      </c>
      <c r="N197" s="2" t="s">
        <v>131</v>
      </c>
      <c r="O197" s="2" t="s">
        <v>697</v>
      </c>
      <c r="P197" s="2" t="s">
        <v>65</v>
      </c>
      <c r="Q197" s="2" t="s">
        <v>65</v>
      </c>
      <c r="R197" s="2" t="s">
        <v>65</v>
      </c>
      <c r="S197" s="3">
        <v>1</v>
      </c>
      <c r="T197" s="3">
        <v>0</v>
      </c>
      <c r="U197" s="3">
        <v>0.03</v>
      </c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2" t="s">
        <v>52</v>
      </c>
      <c r="AW197" s="2" t="s">
        <v>1157</v>
      </c>
      <c r="AX197" s="2" t="s">
        <v>52</v>
      </c>
      <c r="AY197" s="2" t="s">
        <v>52</v>
      </c>
    </row>
    <row r="198" spans="1:51" ht="30" customHeight="1">
      <c r="A198" s="8" t="s">
        <v>897</v>
      </c>
      <c r="B198" s="8" t="s">
        <v>52</v>
      </c>
      <c r="C198" s="8" t="s">
        <v>52</v>
      </c>
      <c r="D198" s="9"/>
      <c r="E198" s="13"/>
      <c r="F198" s="14">
        <f>TRUNC(SUMIF(N193:N197, N192, F193:F197),0)</f>
        <v>0</v>
      </c>
      <c r="G198" s="13"/>
      <c r="H198" s="14">
        <f>TRUNC(SUMIF(N193:N197, N192, H193:H197),0)</f>
        <v>0</v>
      </c>
      <c r="I198" s="13"/>
      <c r="J198" s="14">
        <f>TRUNC(SUMIF(N193:N197, N192, J193:J197),0)</f>
        <v>0</v>
      </c>
      <c r="K198" s="13"/>
      <c r="L198" s="14">
        <f>F198+H198+J198</f>
        <v>0</v>
      </c>
      <c r="M198" s="8" t="s">
        <v>52</v>
      </c>
      <c r="N198" s="2" t="s">
        <v>248</v>
      </c>
      <c r="O198" s="2" t="s">
        <v>248</v>
      </c>
      <c r="P198" s="2" t="s">
        <v>52</v>
      </c>
      <c r="Q198" s="2" t="s">
        <v>52</v>
      </c>
      <c r="R198" s="2" t="s">
        <v>52</v>
      </c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2" t="s">
        <v>52</v>
      </c>
      <c r="AW198" s="2" t="s">
        <v>52</v>
      </c>
      <c r="AX198" s="2" t="s">
        <v>52</v>
      </c>
      <c r="AY198" s="2" t="s">
        <v>52</v>
      </c>
    </row>
    <row r="199" spans="1:51" ht="30" customHeight="1">
      <c r="A199" s="9"/>
      <c r="B199" s="9"/>
      <c r="C199" s="9"/>
      <c r="D199" s="9"/>
      <c r="E199" s="13"/>
      <c r="F199" s="14"/>
      <c r="G199" s="13"/>
      <c r="H199" s="14"/>
      <c r="I199" s="13"/>
      <c r="J199" s="14"/>
      <c r="K199" s="13"/>
      <c r="L199" s="14"/>
      <c r="M199" s="9"/>
    </row>
    <row r="200" spans="1:51" ht="30" customHeight="1">
      <c r="A200" s="65" t="s">
        <v>1158</v>
      </c>
      <c r="B200" s="65"/>
      <c r="C200" s="65"/>
      <c r="D200" s="65"/>
      <c r="E200" s="66"/>
      <c r="F200" s="67"/>
      <c r="G200" s="66"/>
      <c r="H200" s="67"/>
      <c r="I200" s="66"/>
      <c r="J200" s="67"/>
      <c r="K200" s="66"/>
      <c r="L200" s="67"/>
      <c r="M200" s="65"/>
      <c r="N200" s="1" t="s">
        <v>334</v>
      </c>
    </row>
    <row r="201" spans="1:51" ht="30" customHeight="1">
      <c r="A201" s="8" t="s">
        <v>351</v>
      </c>
      <c r="B201" s="8" t="s">
        <v>1160</v>
      </c>
      <c r="C201" s="8" t="s">
        <v>98</v>
      </c>
      <c r="D201" s="9">
        <v>1.1000000000000001</v>
      </c>
      <c r="E201" s="13">
        <f>단가대비표!O63</f>
        <v>0</v>
      </c>
      <c r="F201" s="14">
        <f>TRUNC(E201*D201,1)</f>
        <v>0</v>
      </c>
      <c r="G201" s="13">
        <f>단가대비표!P63</f>
        <v>0</v>
      </c>
      <c r="H201" s="14">
        <f>TRUNC(G201*D201,1)</f>
        <v>0</v>
      </c>
      <c r="I201" s="13">
        <f>단가대비표!V63</f>
        <v>0</v>
      </c>
      <c r="J201" s="14">
        <f>TRUNC(I201*D201,1)</f>
        <v>0</v>
      </c>
      <c r="K201" s="13">
        <f t="shared" ref="K201:L204" si="42">TRUNC(E201+G201+I201,1)</f>
        <v>0</v>
      </c>
      <c r="L201" s="14">
        <f t="shared" si="42"/>
        <v>0</v>
      </c>
      <c r="M201" s="8" t="s">
        <v>52</v>
      </c>
      <c r="N201" s="2" t="s">
        <v>334</v>
      </c>
      <c r="O201" s="2" t="s">
        <v>1161</v>
      </c>
      <c r="P201" s="2" t="s">
        <v>65</v>
      </c>
      <c r="Q201" s="2" t="s">
        <v>65</v>
      </c>
      <c r="R201" s="2" t="s">
        <v>64</v>
      </c>
      <c r="S201" s="3"/>
      <c r="T201" s="3"/>
      <c r="U201" s="3"/>
      <c r="V201" s="3">
        <v>1</v>
      </c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2" t="s">
        <v>52</v>
      </c>
      <c r="AW201" s="2" t="s">
        <v>1162</v>
      </c>
      <c r="AX201" s="2" t="s">
        <v>52</v>
      </c>
      <c r="AY201" s="2" t="s">
        <v>52</v>
      </c>
    </row>
    <row r="202" spans="1:51" ht="30" customHeight="1">
      <c r="A202" s="8" t="s">
        <v>992</v>
      </c>
      <c r="B202" s="8" t="s">
        <v>993</v>
      </c>
      <c r="C202" s="8" t="s">
        <v>377</v>
      </c>
      <c r="D202" s="9">
        <v>1</v>
      </c>
      <c r="E202" s="13">
        <f>TRUNC(SUMIF(V201:V204, RIGHTB(O202, 1), F201:F204)*U202, 2)</f>
        <v>0</v>
      </c>
      <c r="F202" s="14">
        <f>TRUNC(E202*D202,1)</f>
        <v>0</v>
      </c>
      <c r="G202" s="13">
        <v>0</v>
      </c>
      <c r="H202" s="14">
        <f>TRUNC(G202*D202,1)</f>
        <v>0</v>
      </c>
      <c r="I202" s="13">
        <v>0</v>
      </c>
      <c r="J202" s="14">
        <f>TRUNC(I202*D202,1)</f>
        <v>0</v>
      </c>
      <c r="K202" s="13">
        <f t="shared" si="42"/>
        <v>0</v>
      </c>
      <c r="L202" s="14">
        <f t="shared" si="42"/>
        <v>0</v>
      </c>
      <c r="M202" s="8" t="s">
        <v>52</v>
      </c>
      <c r="N202" s="2" t="s">
        <v>334</v>
      </c>
      <c r="O202" s="2" t="s">
        <v>689</v>
      </c>
      <c r="P202" s="2" t="s">
        <v>65</v>
      </c>
      <c r="Q202" s="2" t="s">
        <v>65</v>
      </c>
      <c r="R202" s="2" t="s">
        <v>65</v>
      </c>
      <c r="S202" s="3">
        <v>0</v>
      </c>
      <c r="T202" s="3">
        <v>0</v>
      </c>
      <c r="U202" s="3">
        <v>0.02</v>
      </c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2" t="s">
        <v>52</v>
      </c>
      <c r="AW202" s="2" t="s">
        <v>1163</v>
      </c>
      <c r="AX202" s="2" t="s">
        <v>52</v>
      </c>
      <c r="AY202" s="2" t="s">
        <v>52</v>
      </c>
    </row>
    <row r="203" spans="1:51" ht="30" customHeight="1">
      <c r="A203" s="8" t="s">
        <v>967</v>
      </c>
      <c r="B203" s="8" t="s">
        <v>665</v>
      </c>
      <c r="C203" s="8" t="s">
        <v>661</v>
      </c>
      <c r="D203" s="9">
        <v>5.8000000000000003E-2</v>
      </c>
      <c r="E203" s="13">
        <f>단가대비표!O184</f>
        <v>0</v>
      </c>
      <c r="F203" s="14">
        <f>TRUNC(E203*D203,1)</f>
        <v>0</v>
      </c>
      <c r="G203" s="13">
        <f>단가대비표!P184</f>
        <v>0</v>
      </c>
      <c r="H203" s="14">
        <f>TRUNC(G203*D203,1)</f>
        <v>0</v>
      </c>
      <c r="I203" s="13">
        <f>단가대비표!V184</f>
        <v>0</v>
      </c>
      <c r="J203" s="14">
        <f>TRUNC(I203*D203,1)</f>
        <v>0</v>
      </c>
      <c r="K203" s="13">
        <f t="shared" si="42"/>
        <v>0</v>
      </c>
      <c r="L203" s="14">
        <f t="shared" si="42"/>
        <v>0</v>
      </c>
      <c r="M203" s="8" t="s">
        <v>52</v>
      </c>
      <c r="N203" s="2" t="s">
        <v>334</v>
      </c>
      <c r="O203" s="2" t="s">
        <v>968</v>
      </c>
      <c r="P203" s="2" t="s">
        <v>65</v>
      </c>
      <c r="Q203" s="2" t="s">
        <v>65</v>
      </c>
      <c r="R203" s="2" t="s">
        <v>64</v>
      </c>
      <c r="S203" s="3"/>
      <c r="T203" s="3"/>
      <c r="U203" s="3"/>
      <c r="V203" s="3"/>
      <c r="W203" s="3">
        <v>2</v>
      </c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2" t="s">
        <v>52</v>
      </c>
      <c r="AW203" s="2" t="s">
        <v>1164</v>
      </c>
      <c r="AX203" s="2" t="s">
        <v>52</v>
      </c>
      <c r="AY203" s="2" t="s">
        <v>52</v>
      </c>
    </row>
    <row r="204" spans="1:51" ht="30" customHeight="1">
      <c r="A204" s="8" t="s">
        <v>687</v>
      </c>
      <c r="B204" s="8" t="s">
        <v>930</v>
      </c>
      <c r="C204" s="8" t="s">
        <v>377</v>
      </c>
      <c r="D204" s="9">
        <v>1</v>
      </c>
      <c r="E204" s="13">
        <f>TRUNC(SUMIF(W201:W204, RIGHTB(O204, 1), H201:H204)*U204, 2)</f>
        <v>0</v>
      </c>
      <c r="F204" s="14">
        <f>TRUNC(E204*D204,1)</f>
        <v>0</v>
      </c>
      <c r="G204" s="13">
        <v>0</v>
      </c>
      <c r="H204" s="14">
        <f>TRUNC(G204*D204,1)</f>
        <v>0</v>
      </c>
      <c r="I204" s="13">
        <v>0</v>
      </c>
      <c r="J204" s="14">
        <f>TRUNC(I204*D204,1)</f>
        <v>0</v>
      </c>
      <c r="K204" s="13">
        <f t="shared" si="42"/>
        <v>0</v>
      </c>
      <c r="L204" s="14">
        <f t="shared" si="42"/>
        <v>0</v>
      </c>
      <c r="M204" s="8" t="s">
        <v>52</v>
      </c>
      <c r="N204" s="2" t="s">
        <v>334</v>
      </c>
      <c r="O204" s="2" t="s">
        <v>693</v>
      </c>
      <c r="P204" s="2" t="s">
        <v>65</v>
      </c>
      <c r="Q204" s="2" t="s">
        <v>65</v>
      </c>
      <c r="R204" s="2" t="s">
        <v>65</v>
      </c>
      <c r="S204" s="3">
        <v>1</v>
      </c>
      <c r="T204" s="3">
        <v>0</v>
      </c>
      <c r="U204" s="3">
        <v>0.03</v>
      </c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2" t="s">
        <v>52</v>
      </c>
      <c r="AW204" s="2" t="s">
        <v>1165</v>
      </c>
      <c r="AX204" s="2" t="s">
        <v>52</v>
      </c>
      <c r="AY204" s="2" t="s">
        <v>52</v>
      </c>
    </row>
    <row r="205" spans="1:51" ht="30" customHeight="1">
      <c r="A205" s="8" t="s">
        <v>897</v>
      </c>
      <c r="B205" s="8" t="s">
        <v>52</v>
      </c>
      <c r="C205" s="8" t="s">
        <v>52</v>
      </c>
      <c r="D205" s="9"/>
      <c r="E205" s="13"/>
      <c r="F205" s="14">
        <f>TRUNC(SUMIF(N201:N204, N200, F201:F204),0)</f>
        <v>0</v>
      </c>
      <c r="G205" s="13"/>
      <c r="H205" s="14">
        <f>TRUNC(SUMIF(N201:N204, N200, H201:H204),0)</f>
        <v>0</v>
      </c>
      <c r="I205" s="13"/>
      <c r="J205" s="14">
        <f>TRUNC(SUMIF(N201:N204, N200, J201:J204),0)</f>
        <v>0</v>
      </c>
      <c r="K205" s="13"/>
      <c r="L205" s="14">
        <f>F205+H205+J205</f>
        <v>0</v>
      </c>
      <c r="M205" s="8" t="s">
        <v>52</v>
      </c>
      <c r="N205" s="2" t="s">
        <v>248</v>
      </c>
      <c r="O205" s="2" t="s">
        <v>248</v>
      </c>
      <c r="P205" s="2" t="s">
        <v>52</v>
      </c>
      <c r="Q205" s="2" t="s">
        <v>52</v>
      </c>
      <c r="R205" s="2" t="s">
        <v>52</v>
      </c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2" t="s">
        <v>52</v>
      </c>
      <c r="AW205" s="2" t="s">
        <v>52</v>
      </c>
      <c r="AX205" s="2" t="s">
        <v>52</v>
      </c>
      <c r="AY205" s="2" t="s">
        <v>52</v>
      </c>
    </row>
    <row r="206" spans="1:51" ht="30" customHeight="1">
      <c r="A206" s="9"/>
      <c r="B206" s="9"/>
      <c r="C206" s="9"/>
      <c r="D206" s="9"/>
      <c r="E206" s="13"/>
      <c r="F206" s="14"/>
      <c r="G206" s="13"/>
      <c r="H206" s="14"/>
      <c r="I206" s="13"/>
      <c r="J206" s="14"/>
      <c r="K206" s="13"/>
      <c r="L206" s="14"/>
      <c r="M206" s="9"/>
    </row>
    <row r="207" spans="1:51" ht="30" customHeight="1">
      <c r="A207" s="65" t="s">
        <v>1166</v>
      </c>
      <c r="B207" s="65"/>
      <c r="C207" s="65"/>
      <c r="D207" s="65"/>
      <c r="E207" s="66"/>
      <c r="F207" s="67"/>
      <c r="G207" s="66"/>
      <c r="H207" s="67"/>
      <c r="I207" s="66"/>
      <c r="J207" s="67"/>
      <c r="K207" s="66"/>
      <c r="L207" s="67"/>
      <c r="M207" s="65"/>
      <c r="N207" s="1" t="s">
        <v>338</v>
      </c>
    </row>
    <row r="208" spans="1:51" ht="30" customHeight="1">
      <c r="A208" s="8" t="s">
        <v>351</v>
      </c>
      <c r="B208" s="8" t="s">
        <v>1168</v>
      </c>
      <c r="C208" s="8" t="s">
        <v>98</v>
      </c>
      <c r="D208" s="9">
        <v>1.1000000000000001</v>
      </c>
      <c r="E208" s="13">
        <f>단가대비표!O64</f>
        <v>0</v>
      </c>
      <c r="F208" s="14">
        <f>TRUNC(E208*D208,1)</f>
        <v>0</v>
      </c>
      <c r="G208" s="13">
        <f>단가대비표!P64</f>
        <v>0</v>
      </c>
      <c r="H208" s="14">
        <f>TRUNC(G208*D208,1)</f>
        <v>0</v>
      </c>
      <c r="I208" s="13">
        <f>단가대비표!V64</f>
        <v>0</v>
      </c>
      <c r="J208" s="14">
        <f>TRUNC(I208*D208,1)</f>
        <v>0</v>
      </c>
      <c r="K208" s="13">
        <f t="shared" ref="K208:L211" si="43">TRUNC(E208+G208+I208,1)</f>
        <v>0</v>
      </c>
      <c r="L208" s="14">
        <f t="shared" si="43"/>
        <v>0</v>
      </c>
      <c r="M208" s="8" t="s">
        <v>52</v>
      </c>
      <c r="N208" s="2" t="s">
        <v>338</v>
      </c>
      <c r="O208" s="2" t="s">
        <v>1169</v>
      </c>
      <c r="P208" s="2" t="s">
        <v>65</v>
      </c>
      <c r="Q208" s="2" t="s">
        <v>65</v>
      </c>
      <c r="R208" s="2" t="s">
        <v>64</v>
      </c>
      <c r="S208" s="3"/>
      <c r="T208" s="3"/>
      <c r="U208" s="3"/>
      <c r="V208" s="3">
        <v>1</v>
      </c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2" t="s">
        <v>52</v>
      </c>
      <c r="AW208" s="2" t="s">
        <v>1170</v>
      </c>
      <c r="AX208" s="2" t="s">
        <v>52</v>
      </c>
      <c r="AY208" s="2" t="s">
        <v>52</v>
      </c>
    </row>
    <row r="209" spans="1:51" ht="30" customHeight="1">
      <c r="A209" s="8" t="s">
        <v>992</v>
      </c>
      <c r="B209" s="8" t="s">
        <v>993</v>
      </c>
      <c r="C209" s="8" t="s">
        <v>377</v>
      </c>
      <c r="D209" s="9">
        <v>1</v>
      </c>
      <c r="E209" s="13">
        <f>TRUNC(SUMIF(V208:V211, RIGHTB(O209, 1), F208:F211)*U209, 2)</f>
        <v>0</v>
      </c>
      <c r="F209" s="14">
        <f>TRUNC(E209*D209,1)</f>
        <v>0</v>
      </c>
      <c r="G209" s="13">
        <v>0</v>
      </c>
      <c r="H209" s="14">
        <f>TRUNC(G209*D209,1)</f>
        <v>0</v>
      </c>
      <c r="I209" s="13">
        <v>0</v>
      </c>
      <c r="J209" s="14">
        <f>TRUNC(I209*D209,1)</f>
        <v>0</v>
      </c>
      <c r="K209" s="13">
        <f t="shared" si="43"/>
        <v>0</v>
      </c>
      <c r="L209" s="14">
        <f t="shared" si="43"/>
        <v>0</v>
      </c>
      <c r="M209" s="8" t="s">
        <v>52</v>
      </c>
      <c r="N209" s="2" t="s">
        <v>338</v>
      </c>
      <c r="O209" s="2" t="s">
        <v>689</v>
      </c>
      <c r="P209" s="2" t="s">
        <v>65</v>
      </c>
      <c r="Q209" s="2" t="s">
        <v>65</v>
      </c>
      <c r="R209" s="2" t="s">
        <v>65</v>
      </c>
      <c r="S209" s="3">
        <v>0</v>
      </c>
      <c r="T209" s="3">
        <v>0</v>
      </c>
      <c r="U209" s="3">
        <v>0.02</v>
      </c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2" t="s">
        <v>52</v>
      </c>
      <c r="AW209" s="2" t="s">
        <v>1171</v>
      </c>
      <c r="AX209" s="2" t="s">
        <v>52</v>
      </c>
      <c r="AY209" s="2" t="s">
        <v>52</v>
      </c>
    </row>
    <row r="210" spans="1:51" ht="30" customHeight="1">
      <c r="A210" s="8" t="s">
        <v>967</v>
      </c>
      <c r="B210" s="8" t="s">
        <v>665</v>
      </c>
      <c r="C210" s="8" t="s">
        <v>661</v>
      </c>
      <c r="D210" s="9">
        <v>5.1999999999999998E-2</v>
      </c>
      <c r="E210" s="13">
        <f>단가대비표!O184</f>
        <v>0</v>
      </c>
      <c r="F210" s="14">
        <f>TRUNC(E210*D210,1)</f>
        <v>0</v>
      </c>
      <c r="G210" s="13">
        <f>단가대비표!P184</f>
        <v>0</v>
      </c>
      <c r="H210" s="14">
        <f>TRUNC(G210*D210,1)</f>
        <v>0</v>
      </c>
      <c r="I210" s="13">
        <f>단가대비표!V184</f>
        <v>0</v>
      </c>
      <c r="J210" s="14">
        <f>TRUNC(I210*D210,1)</f>
        <v>0</v>
      </c>
      <c r="K210" s="13">
        <f t="shared" si="43"/>
        <v>0</v>
      </c>
      <c r="L210" s="14">
        <f t="shared" si="43"/>
        <v>0</v>
      </c>
      <c r="M210" s="8" t="s">
        <v>52</v>
      </c>
      <c r="N210" s="2" t="s">
        <v>338</v>
      </c>
      <c r="O210" s="2" t="s">
        <v>968</v>
      </c>
      <c r="P210" s="2" t="s">
        <v>65</v>
      </c>
      <c r="Q210" s="2" t="s">
        <v>65</v>
      </c>
      <c r="R210" s="2" t="s">
        <v>64</v>
      </c>
      <c r="S210" s="3"/>
      <c r="T210" s="3"/>
      <c r="U210" s="3"/>
      <c r="V210" s="3"/>
      <c r="W210" s="3">
        <v>2</v>
      </c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2" t="s">
        <v>52</v>
      </c>
      <c r="AW210" s="2" t="s">
        <v>1172</v>
      </c>
      <c r="AX210" s="2" t="s">
        <v>52</v>
      </c>
      <c r="AY210" s="2" t="s">
        <v>52</v>
      </c>
    </row>
    <row r="211" spans="1:51" ht="30" customHeight="1">
      <c r="A211" s="8" t="s">
        <v>687</v>
      </c>
      <c r="B211" s="8" t="s">
        <v>930</v>
      </c>
      <c r="C211" s="8" t="s">
        <v>377</v>
      </c>
      <c r="D211" s="9">
        <v>1</v>
      </c>
      <c r="E211" s="13">
        <f>TRUNC(SUMIF(W208:W211, RIGHTB(O211, 1), H208:H211)*U211, 2)</f>
        <v>0</v>
      </c>
      <c r="F211" s="14">
        <f>TRUNC(E211*D211,1)</f>
        <v>0</v>
      </c>
      <c r="G211" s="13">
        <v>0</v>
      </c>
      <c r="H211" s="14">
        <f>TRUNC(G211*D211,1)</f>
        <v>0</v>
      </c>
      <c r="I211" s="13">
        <v>0</v>
      </c>
      <c r="J211" s="14">
        <f>TRUNC(I211*D211,1)</f>
        <v>0</v>
      </c>
      <c r="K211" s="13">
        <f t="shared" si="43"/>
        <v>0</v>
      </c>
      <c r="L211" s="14">
        <f t="shared" si="43"/>
        <v>0</v>
      </c>
      <c r="M211" s="8" t="s">
        <v>52</v>
      </c>
      <c r="N211" s="2" t="s">
        <v>338</v>
      </c>
      <c r="O211" s="2" t="s">
        <v>693</v>
      </c>
      <c r="P211" s="2" t="s">
        <v>65</v>
      </c>
      <c r="Q211" s="2" t="s">
        <v>65</v>
      </c>
      <c r="R211" s="2" t="s">
        <v>65</v>
      </c>
      <c r="S211" s="3">
        <v>1</v>
      </c>
      <c r="T211" s="3">
        <v>0</v>
      </c>
      <c r="U211" s="3">
        <v>0.03</v>
      </c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2" t="s">
        <v>52</v>
      </c>
      <c r="AW211" s="2" t="s">
        <v>1173</v>
      </c>
      <c r="AX211" s="2" t="s">
        <v>52</v>
      </c>
      <c r="AY211" s="2" t="s">
        <v>52</v>
      </c>
    </row>
    <row r="212" spans="1:51" ht="30" customHeight="1">
      <c r="A212" s="8" t="s">
        <v>897</v>
      </c>
      <c r="B212" s="8" t="s">
        <v>52</v>
      </c>
      <c r="C212" s="8" t="s">
        <v>52</v>
      </c>
      <c r="D212" s="9"/>
      <c r="E212" s="13"/>
      <c r="F212" s="14">
        <f>TRUNC(SUMIF(N208:N211, N207, F208:F211),0)</f>
        <v>0</v>
      </c>
      <c r="G212" s="13"/>
      <c r="H212" s="14">
        <f>TRUNC(SUMIF(N208:N211, N207, H208:H211),0)</f>
        <v>0</v>
      </c>
      <c r="I212" s="13"/>
      <c r="J212" s="14">
        <f>TRUNC(SUMIF(N208:N211, N207, J208:J211),0)</f>
        <v>0</v>
      </c>
      <c r="K212" s="13"/>
      <c r="L212" s="14">
        <f>F212+H212+J212</f>
        <v>0</v>
      </c>
      <c r="M212" s="8" t="s">
        <v>52</v>
      </c>
      <c r="N212" s="2" t="s">
        <v>248</v>
      </c>
      <c r="O212" s="2" t="s">
        <v>248</v>
      </c>
      <c r="P212" s="2" t="s">
        <v>52</v>
      </c>
      <c r="Q212" s="2" t="s">
        <v>52</v>
      </c>
      <c r="R212" s="2" t="s">
        <v>52</v>
      </c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2" t="s">
        <v>52</v>
      </c>
      <c r="AW212" s="2" t="s">
        <v>52</v>
      </c>
      <c r="AX212" s="2" t="s">
        <v>52</v>
      </c>
      <c r="AY212" s="2" t="s">
        <v>52</v>
      </c>
    </row>
    <row r="213" spans="1:51" ht="30" customHeight="1">
      <c r="A213" s="9"/>
      <c r="B213" s="9"/>
      <c r="C213" s="9"/>
      <c r="D213" s="9"/>
      <c r="E213" s="13"/>
      <c r="F213" s="14"/>
      <c r="G213" s="13"/>
      <c r="H213" s="14"/>
      <c r="I213" s="13"/>
      <c r="J213" s="14"/>
      <c r="K213" s="13"/>
      <c r="L213" s="14"/>
      <c r="M213" s="9"/>
    </row>
    <row r="214" spans="1:51" ht="30" customHeight="1">
      <c r="A214" s="65" t="s">
        <v>1174</v>
      </c>
      <c r="B214" s="65"/>
      <c r="C214" s="65"/>
      <c r="D214" s="65"/>
      <c r="E214" s="66"/>
      <c r="F214" s="67"/>
      <c r="G214" s="66"/>
      <c r="H214" s="67"/>
      <c r="I214" s="66"/>
      <c r="J214" s="67"/>
      <c r="K214" s="66"/>
      <c r="L214" s="67"/>
      <c r="M214" s="65"/>
      <c r="N214" s="1" t="s">
        <v>137</v>
      </c>
    </row>
    <row r="215" spans="1:51" ht="30" customHeight="1">
      <c r="A215" s="8" t="s">
        <v>1176</v>
      </c>
      <c r="B215" s="8" t="s">
        <v>1177</v>
      </c>
      <c r="C215" s="8" t="s">
        <v>98</v>
      </c>
      <c r="D215" s="9">
        <v>1.075</v>
      </c>
      <c r="E215" s="13">
        <f>단가대비표!O16</f>
        <v>0</v>
      </c>
      <c r="F215" s="14">
        <f>TRUNC(E215*D215,1)</f>
        <v>0</v>
      </c>
      <c r="G215" s="13">
        <f>단가대비표!P16</f>
        <v>0</v>
      </c>
      <c r="H215" s="14">
        <f>TRUNC(G215*D215,1)</f>
        <v>0</v>
      </c>
      <c r="I215" s="13">
        <f>단가대비표!V16</f>
        <v>0</v>
      </c>
      <c r="J215" s="14">
        <f>TRUNC(I215*D215,1)</f>
        <v>0</v>
      </c>
      <c r="K215" s="13">
        <f t="shared" ref="K215:L218" si="44">TRUNC(E215+G215+I215,1)</f>
        <v>0</v>
      </c>
      <c r="L215" s="14">
        <f t="shared" si="44"/>
        <v>0</v>
      </c>
      <c r="M215" s="8" t="s">
        <v>52</v>
      </c>
      <c r="N215" s="2" t="s">
        <v>137</v>
      </c>
      <c r="O215" s="2" t="s">
        <v>1178</v>
      </c>
      <c r="P215" s="2" t="s">
        <v>65</v>
      </c>
      <c r="Q215" s="2" t="s">
        <v>65</v>
      </c>
      <c r="R215" s="2" t="s">
        <v>64</v>
      </c>
      <c r="S215" s="3"/>
      <c r="T215" s="3"/>
      <c r="U215" s="3"/>
      <c r="V215" s="3">
        <v>1</v>
      </c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2" t="s">
        <v>52</v>
      </c>
      <c r="AW215" s="2" t="s">
        <v>1179</v>
      </c>
      <c r="AX215" s="2" t="s">
        <v>52</v>
      </c>
      <c r="AY215" s="2" t="s">
        <v>52</v>
      </c>
    </row>
    <row r="216" spans="1:51" ht="30" customHeight="1">
      <c r="A216" s="8" t="s">
        <v>992</v>
      </c>
      <c r="B216" s="8" t="s">
        <v>993</v>
      </c>
      <c r="C216" s="8" t="s">
        <v>377</v>
      </c>
      <c r="D216" s="9">
        <v>1</v>
      </c>
      <c r="E216" s="13">
        <f>TRUNC(SUMIF(V215:V218, RIGHTB(O216, 1), F215:F218)*U216, 2)</f>
        <v>0</v>
      </c>
      <c r="F216" s="14">
        <f>TRUNC(E216*D216,1)</f>
        <v>0</v>
      </c>
      <c r="G216" s="13">
        <v>0</v>
      </c>
      <c r="H216" s="14">
        <f>TRUNC(G216*D216,1)</f>
        <v>0</v>
      </c>
      <c r="I216" s="13">
        <v>0</v>
      </c>
      <c r="J216" s="14">
        <f>TRUNC(I216*D216,1)</f>
        <v>0</v>
      </c>
      <c r="K216" s="13">
        <f t="shared" si="44"/>
        <v>0</v>
      </c>
      <c r="L216" s="14">
        <f t="shared" si="44"/>
        <v>0</v>
      </c>
      <c r="M216" s="8" t="s">
        <v>52</v>
      </c>
      <c r="N216" s="2" t="s">
        <v>137</v>
      </c>
      <c r="O216" s="2" t="s">
        <v>689</v>
      </c>
      <c r="P216" s="2" t="s">
        <v>65</v>
      </c>
      <c r="Q216" s="2" t="s">
        <v>65</v>
      </c>
      <c r="R216" s="2" t="s">
        <v>65</v>
      </c>
      <c r="S216" s="3">
        <v>0</v>
      </c>
      <c r="T216" s="3">
        <v>0</v>
      </c>
      <c r="U216" s="3">
        <v>0.02</v>
      </c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2" t="s">
        <v>52</v>
      </c>
      <c r="AW216" s="2" t="s">
        <v>1180</v>
      </c>
      <c r="AX216" s="2" t="s">
        <v>52</v>
      </c>
      <c r="AY216" s="2" t="s">
        <v>52</v>
      </c>
    </row>
    <row r="217" spans="1:51" ht="30" customHeight="1">
      <c r="A217" s="44" t="s">
        <v>664</v>
      </c>
      <c r="B217" s="44" t="s">
        <v>665</v>
      </c>
      <c r="C217" s="44" t="s">
        <v>661</v>
      </c>
      <c r="D217" s="45">
        <v>1.35E-2</v>
      </c>
      <c r="E217" s="46">
        <f>단가대비표!O187</f>
        <v>0</v>
      </c>
      <c r="F217" s="47">
        <f>TRUNC(E217*D217,1)</f>
        <v>0</v>
      </c>
      <c r="G217" s="46">
        <f>단가대비표!P187</f>
        <v>0</v>
      </c>
      <c r="H217" s="47">
        <f>TRUNC(G217*D217,1)</f>
        <v>0</v>
      </c>
      <c r="I217" s="46">
        <f>단가대비표!V187</f>
        <v>0</v>
      </c>
      <c r="J217" s="47">
        <f>TRUNC(I217*D217,1)</f>
        <v>0</v>
      </c>
      <c r="K217" s="46">
        <f t="shared" si="44"/>
        <v>0</v>
      </c>
      <c r="L217" s="47">
        <f t="shared" si="44"/>
        <v>0</v>
      </c>
      <c r="M217" s="44" t="s">
        <v>52</v>
      </c>
      <c r="N217" s="2" t="s">
        <v>137</v>
      </c>
      <c r="O217" s="2" t="s">
        <v>666</v>
      </c>
      <c r="P217" s="2" t="s">
        <v>65</v>
      </c>
      <c r="Q217" s="2" t="s">
        <v>65</v>
      </c>
      <c r="R217" s="2" t="s">
        <v>64</v>
      </c>
      <c r="S217" s="3"/>
      <c r="T217" s="3"/>
      <c r="U217" s="3"/>
      <c r="V217" s="3"/>
      <c r="W217" s="3">
        <v>2</v>
      </c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2" t="s">
        <v>52</v>
      </c>
      <c r="AW217" s="2" t="s">
        <v>1181</v>
      </c>
      <c r="AX217" s="2" t="s">
        <v>52</v>
      </c>
      <c r="AY217" s="2" t="s">
        <v>52</v>
      </c>
    </row>
    <row r="218" spans="1:51" ht="30" customHeight="1">
      <c r="A218" s="8" t="s">
        <v>687</v>
      </c>
      <c r="B218" s="8" t="s">
        <v>930</v>
      </c>
      <c r="C218" s="8" t="s">
        <v>377</v>
      </c>
      <c r="D218" s="9">
        <v>1</v>
      </c>
      <c r="E218" s="13">
        <f>TRUNC(SUMIF(W215:W218, RIGHTB(O218, 1), H215:H218)*U218, 2)</f>
        <v>0</v>
      </c>
      <c r="F218" s="14">
        <f>TRUNC(E218*D218,1)</f>
        <v>0</v>
      </c>
      <c r="G218" s="13">
        <v>0</v>
      </c>
      <c r="H218" s="14">
        <f>TRUNC(G218*D218,1)</f>
        <v>0</v>
      </c>
      <c r="I218" s="13">
        <v>0</v>
      </c>
      <c r="J218" s="14">
        <f>TRUNC(I218*D218,1)</f>
        <v>0</v>
      </c>
      <c r="K218" s="13">
        <f t="shared" si="44"/>
        <v>0</v>
      </c>
      <c r="L218" s="14">
        <f t="shared" si="44"/>
        <v>0</v>
      </c>
      <c r="M218" s="8" t="s">
        <v>52</v>
      </c>
      <c r="N218" s="2" t="s">
        <v>137</v>
      </c>
      <c r="O218" s="2" t="s">
        <v>693</v>
      </c>
      <c r="P218" s="2" t="s">
        <v>65</v>
      </c>
      <c r="Q218" s="2" t="s">
        <v>65</v>
      </c>
      <c r="R218" s="2" t="s">
        <v>65</v>
      </c>
      <c r="S218" s="3">
        <v>1</v>
      </c>
      <c r="T218" s="3">
        <v>0</v>
      </c>
      <c r="U218" s="3">
        <v>0.03</v>
      </c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2" t="s">
        <v>52</v>
      </c>
      <c r="AW218" s="2" t="s">
        <v>1180</v>
      </c>
      <c r="AX218" s="2" t="s">
        <v>52</v>
      </c>
      <c r="AY218" s="2" t="s">
        <v>52</v>
      </c>
    </row>
    <row r="219" spans="1:51" ht="30" customHeight="1">
      <c r="A219" s="8" t="s">
        <v>897</v>
      </c>
      <c r="B219" s="8" t="s">
        <v>52</v>
      </c>
      <c r="C219" s="8" t="s">
        <v>52</v>
      </c>
      <c r="D219" s="9"/>
      <c r="E219" s="13"/>
      <c r="F219" s="14">
        <f>TRUNC(SUMIF(N215:N218, N214, F215:F218),0)</f>
        <v>0</v>
      </c>
      <c r="G219" s="13"/>
      <c r="H219" s="14">
        <f>TRUNC(SUMIF(N215:N218, N214, H215:H218),0)</f>
        <v>0</v>
      </c>
      <c r="I219" s="13"/>
      <c r="J219" s="14">
        <f>TRUNC(SUMIF(N215:N218, N214, J215:J218),0)</f>
        <v>0</v>
      </c>
      <c r="K219" s="13"/>
      <c r="L219" s="14">
        <f>F219+H219+J219</f>
        <v>0</v>
      </c>
      <c r="M219" s="8" t="s">
        <v>52</v>
      </c>
      <c r="N219" s="2" t="s">
        <v>248</v>
      </c>
      <c r="O219" s="2" t="s">
        <v>248</v>
      </c>
      <c r="P219" s="2" t="s">
        <v>52</v>
      </c>
      <c r="Q219" s="2" t="s">
        <v>52</v>
      </c>
      <c r="R219" s="2" t="s">
        <v>52</v>
      </c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2" t="s">
        <v>52</v>
      </c>
      <c r="AW219" s="2" t="s">
        <v>52</v>
      </c>
      <c r="AX219" s="2" t="s">
        <v>52</v>
      </c>
      <c r="AY219" s="2" t="s">
        <v>52</v>
      </c>
    </row>
    <row r="220" spans="1:51" ht="30" customHeight="1">
      <c r="A220" s="9"/>
      <c r="B220" s="9"/>
      <c r="C220" s="9"/>
      <c r="D220" s="9"/>
      <c r="E220" s="13"/>
      <c r="F220" s="14"/>
      <c r="G220" s="13"/>
      <c r="H220" s="14"/>
      <c r="I220" s="13"/>
      <c r="J220" s="14"/>
      <c r="K220" s="13"/>
      <c r="L220" s="14"/>
      <c r="M220" s="9"/>
    </row>
    <row r="221" spans="1:51" ht="30" customHeight="1">
      <c r="A221" s="65" t="s">
        <v>1182</v>
      </c>
      <c r="B221" s="65"/>
      <c r="C221" s="65"/>
      <c r="D221" s="65"/>
      <c r="E221" s="66"/>
      <c r="F221" s="67"/>
      <c r="G221" s="66"/>
      <c r="H221" s="67"/>
      <c r="I221" s="66"/>
      <c r="J221" s="67"/>
      <c r="K221" s="66"/>
      <c r="L221" s="67"/>
      <c r="M221" s="65"/>
      <c r="N221" s="1" t="s">
        <v>141</v>
      </c>
    </row>
    <row r="222" spans="1:51" ht="30" customHeight="1">
      <c r="A222" s="8" t="s">
        <v>1176</v>
      </c>
      <c r="B222" s="8" t="s">
        <v>1183</v>
      </c>
      <c r="C222" s="8" t="s">
        <v>98</v>
      </c>
      <c r="D222" s="9">
        <v>1.075</v>
      </c>
      <c r="E222" s="13">
        <f>단가대비표!O17</f>
        <v>0</v>
      </c>
      <c r="F222" s="14">
        <f>TRUNC(E222*D222,1)</f>
        <v>0</v>
      </c>
      <c r="G222" s="13">
        <f>단가대비표!P17</f>
        <v>0</v>
      </c>
      <c r="H222" s="14">
        <f>TRUNC(G222*D222,1)</f>
        <v>0</v>
      </c>
      <c r="I222" s="13">
        <f>단가대비표!V17</f>
        <v>0</v>
      </c>
      <c r="J222" s="14">
        <f>TRUNC(I222*D222,1)</f>
        <v>0</v>
      </c>
      <c r="K222" s="13">
        <f t="shared" ref="K222:L225" si="45">TRUNC(E222+G222+I222,1)</f>
        <v>0</v>
      </c>
      <c r="L222" s="14">
        <f t="shared" si="45"/>
        <v>0</v>
      </c>
      <c r="M222" s="8" t="s">
        <v>52</v>
      </c>
      <c r="N222" s="2" t="s">
        <v>141</v>
      </c>
      <c r="O222" s="2" t="s">
        <v>1184</v>
      </c>
      <c r="P222" s="2" t="s">
        <v>65</v>
      </c>
      <c r="Q222" s="2" t="s">
        <v>65</v>
      </c>
      <c r="R222" s="2" t="s">
        <v>64</v>
      </c>
      <c r="S222" s="3"/>
      <c r="T222" s="3"/>
      <c r="U222" s="3"/>
      <c r="V222" s="3">
        <v>1</v>
      </c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2" t="s">
        <v>52</v>
      </c>
      <c r="AW222" s="2" t="s">
        <v>1185</v>
      </c>
      <c r="AX222" s="2" t="s">
        <v>52</v>
      </c>
      <c r="AY222" s="2" t="s">
        <v>52</v>
      </c>
    </row>
    <row r="223" spans="1:51" ht="30" customHeight="1">
      <c r="A223" s="8" t="s">
        <v>992</v>
      </c>
      <c r="B223" s="8" t="s">
        <v>993</v>
      </c>
      <c r="C223" s="8" t="s">
        <v>377</v>
      </c>
      <c r="D223" s="9">
        <v>1</v>
      </c>
      <c r="E223" s="13">
        <f>TRUNC(SUMIF(V222:V225, RIGHTB(O223, 1), F222:F225)*U223, 2)</f>
        <v>0</v>
      </c>
      <c r="F223" s="14">
        <f>TRUNC(E223*D223,1)</f>
        <v>0</v>
      </c>
      <c r="G223" s="13">
        <v>0</v>
      </c>
      <c r="H223" s="14">
        <f>TRUNC(G223*D223,1)</f>
        <v>0</v>
      </c>
      <c r="I223" s="13">
        <v>0</v>
      </c>
      <c r="J223" s="14">
        <f>TRUNC(I223*D223,1)</f>
        <v>0</v>
      </c>
      <c r="K223" s="13">
        <f t="shared" si="45"/>
        <v>0</v>
      </c>
      <c r="L223" s="14">
        <f t="shared" si="45"/>
        <v>0</v>
      </c>
      <c r="M223" s="8" t="s">
        <v>52</v>
      </c>
      <c r="N223" s="2" t="s">
        <v>141</v>
      </c>
      <c r="O223" s="2" t="s">
        <v>689</v>
      </c>
      <c r="P223" s="2" t="s">
        <v>65</v>
      </c>
      <c r="Q223" s="2" t="s">
        <v>65</v>
      </c>
      <c r="R223" s="2" t="s">
        <v>65</v>
      </c>
      <c r="S223" s="3">
        <v>0</v>
      </c>
      <c r="T223" s="3">
        <v>0</v>
      </c>
      <c r="U223" s="3">
        <v>0.02</v>
      </c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2" t="s">
        <v>52</v>
      </c>
      <c r="AW223" s="2" t="s">
        <v>1186</v>
      </c>
      <c r="AX223" s="2" t="s">
        <v>52</v>
      </c>
      <c r="AY223" s="2" t="s">
        <v>52</v>
      </c>
    </row>
    <row r="224" spans="1:51" ht="30" customHeight="1">
      <c r="A224" s="44" t="s">
        <v>664</v>
      </c>
      <c r="B224" s="44" t="s">
        <v>665</v>
      </c>
      <c r="C224" s="44" t="s">
        <v>661</v>
      </c>
      <c r="D224" s="45">
        <v>2.0400000000000001E-2</v>
      </c>
      <c r="E224" s="46">
        <f>단가대비표!O187</f>
        <v>0</v>
      </c>
      <c r="F224" s="47">
        <f>TRUNC(E224*D224,1)</f>
        <v>0</v>
      </c>
      <c r="G224" s="46">
        <f>단가대비표!P187</f>
        <v>0</v>
      </c>
      <c r="H224" s="47">
        <f>TRUNC(G224*D224,1)</f>
        <v>0</v>
      </c>
      <c r="I224" s="46">
        <f>단가대비표!V187</f>
        <v>0</v>
      </c>
      <c r="J224" s="47">
        <f>TRUNC(I224*D224,1)</f>
        <v>0</v>
      </c>
      <c r="K224" s="46">
        <f t="shared" si="45"/>
        <v>0</v>
      </c>
      <c r="L224" s="47">
        <f t="shared" si="45"/>
        <v>0</v>
      </c>
      <c r="M224" s="44" t="s">
        <v>52</v>
      </c>
      <c r="N224" s="2" t="s">
        <v>141</v>
      </c>
      <c r="O224" s="2" t="s">
        <v>666</v>
      </c>
      <c r="P224" s="2" t="s">
        <v>65</v>
      </c>
      <c r="Q224" s="2" t="s">
        <v>65</v>
      </c>
      <c r="R224" s="2" t="s">
        <v>64</v>
      </c>
      <c r="S224" s="3"/>
      <c r="T224" s="3"/>
      <c r="U224" s="3"/>
      <c r="V224" s="3"/>
      <c r="W224" s="3">
        <v>2</v>
      </c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2" t="s">
        <v>52</v>
      </c>
      <c r="AW224" s="2" t="s">
        <v>1187</v>
      </c>
      <c r="AX224" s="2" t="s">
        <v>52</v>
      </c>
      <c r="AY224" s="2" t="s">
        <v>52</v>
      </c>
    </row>
    <row r="225" spans="1:51" ht="30" customHeight="1">
      <c r="A225" s="8" t="s">
        <v>687</v>
      </c>
      <c r="B225" s="8" t="s">
        <v>930</v>
      </c>
      <c r="C225" s="8" t="s">
        <v>377</v>
      </c>
      <c r="D225" s="9">
        <v>1</v>
      </c>
      <c r="E225" s="13">
        <f>TRUNC(SUMIF(W222:W225, RIGHTB(O225, 1), H222:H225)*U225, 2)</f>
        <v>0</v>
      </c>
      <c r="F225" s="14">
        <f>TRUNC(E225*D225,1)</f>
        <v>0</v>
      </c>
      <c r="G225" s="13">
        <v>0</v>
      </c>
      <c r="H225" s="14">
        <f>TRUNC(G225*D225,1)</f>
        <v>0</v>
      </c>
      <c r="I225" s="13">
        <v>0</v>
      </c>
      <c r="J225" s="14">
        <f>TRUNC(I225*D225,1)</f>
        <v>0</v>
      </c>
      <c r="K225" s="13">
        <f t="shared" si="45"/>
        <v>0</v>
      </c>
      <c r="L225" s="14">
        <f t="shared" si="45"/>
        <v>0</v>
      </c>
      <c r="M225" s="8" t="s">
        <v>52</v>
      </c>
      <c r="N225" s="2" t="s">
        <v>141</v>
      </c>
      <c r="O225" s="2" t="s">
        <v>693</v>
      </c>
      <c r="P225" s="2" t="s">
        <v>65</v>
      </c>
      <c r="Q225" s="2" t="s">
        <v>65</v>
      </c>
      <c r="R225" s="2" t="s">
        <v>65</v>
      </c>
      <c r="S225" s="3">
        <v>1</v>
      </c>
      <c r="T225" s="3">
        <v>0</v>
      </c>
      <c r="U225" s="3">
        <v>0.03</v>
      </c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2" t="s">
        <v>52</v>
      </c>
      <c r="AW225" s="2" t="s">
        <v>1186</v>
      </c>
      <c r="AX225" s="2" t="s">
        <v>52</v>
      </c>
      <c r="AY225" s="2" t="s">
        <v>52</v>
      </c>
    </row>
    <row r="226" spans="1:51" ht="30" customHeight="1">
      <c r="A226" s="8" t="s">
        <v>897</v>
      </c>
      <c r="B226" s="8" t="s">
        <v>52</v>
      </c>
      <c r="C226" s="8" t="s">
        <v>52</v>
      </c>
      <c r="D226" s="9"/>
      <c r="E226" s="13"/>
      <c r="F226" s="14">
        <f>TRUNC(SUMIF(N222:N225, N221, F222:F225),0)</f>
        <v>0</v>
      </c>
      <c r="G226" s="13"/>
      <c r="H226" s="14">
        <f>TRUNC(SUMIF(N222:N225, N221, H222:H225),0)</f>
        <v>0</v>
      </c>
      <c r="I226" s="13"/>
      <c r="J226" s="14">
        <f>TRUNC(SUMIF(N222:N225, N221, J222:J225),0)</f>
        <v>0</v>
      </c>
      <c r="K226" s="13"/>
      <c r="L226" s="14">
        <f>F226+H226+J226</f>
        <v>0</v>
      </c>
      <c r="M226" s="8" t="s">
        <v>52</v>
      </c>
      <c r="N226" s="2" t="s">
        <v>248</v>
      </c>
      <c r="O226" s="2" t="s">
        <v>248</v>
      </c>
      <c r="P226" s="2" t="s">
        <v>52</v>
      </c>
      <c r="Q226" s="2" t="s">
        <v>52</v>
      </c>
      <c r="R226" s="2" t="s">
        <v>52</v>
      </c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2" t="s">
        <v>52</v>
      </c>
      <c r="AW226" s="2" t="s">
        <v>52</v>
      </c>
      <c r="AX226" s="2" t="s">
        <v>52</v>
      </c>
      <c r="AY226" s="2" t="s">
        <v>52</v>
      </c>
    </row>
    <row r="227" spans="1:51" ht="30" customHeight="1">
      <c r="A227" s="9"/>
      <c r="B227" s="9"/>
      <c r="C227" s="9"/>
      <c r="D227" s="9"/>
      <c r="E227" s="13"/>
      <c r="F227" s="14"/>
      <c r="G227" s="13"/>
      <c r="H227" s="14"/>
      <c r="I227" s="13"/>
      <c r="J227" s="14"/>
      <c r="K227" s="13"/>
      <c r="L227" s="14"/>
      <c r="M227" s="9"/>
    </row>
    <row r="228" spans="1:51" ht="30" customHeight="1">
      <c r="A228" s="65" t="s">
        <v>1188</v>
      </c>
      <c r="B228" s="65"/>
      <c r="C228" s="65"/>
      <c r="D228" s="65"/>
      <c r="E228" s="66"/>
      <c r="F228" s="67"/>
      <c r="G228" s="66"/>
      <c r="H228" s="67"/>
      <c r="I228" s="66"/>
      <c r="J228" s="67"/>
      <c r="K228" s="66"/>
      <c r="L228" s="67"/>
      <c r="M228" s="65"/>
      <c r="N228" s="1" t="s">
        <v>176</v>
      </c>
    </row>
    <row r="229" spans="1:51" ht="30" customHeight="1">
      <c r="A229" s="8" t="s">
        <v>1190</v>
      </c>
      <c r="B229" s="8" t="s">
        <v>1191</v>
      </c>
      <c r="C229" s="8" t="s">
        <v>98</v>
      </c>
      <c r="D229" s="9">
        <v>1.075</v>
      </c>
      <c r="E229" s="13">
        <f>단가대비표!O10</f>
        <v>0</v>
      </c>
      <c r="F229" s="14">
        <f>TRUNC(E229*D229,1)</f>
        <v>0</v>
      </c>
      <c r="G229" s="13">
        <f>단가대비표!P10</f>
        <v>0</v>
      </c>
      <c r="H229" s="14">
        <f>TRUNC(G229*D229,1)</f>
        <v>0</v>
      </c>
      <c r="I229" s="13">
        <f>단가대비표!V10</f>
        <v>0</v>
      </c>
      <c r="J229" s="14">
        <f>TRUNC(I229*D229,1)</f>
        <v>0</v>
      </c>
      <c r="K229" s="13">
        <f t="shared" ref="K229:L232" si="46">TRUNC(E229+G229+I229,1)</f>
        <v>0</v>
      </c>
      <c r="L229" s="14">
        <f t="shared" si="46"/>
        <v>0</v>
      </c>
      <c r="M229" s="8" t="s">
        <v>52</v>
      </c>
      <c r="N229" s="2" t="s">
        <v>176</v>
      </c>
      <c r="O229" s="2" t="s">
        <v>1192</v>
      </c>
      <c r="P229" s="2" t="s">
        <v>65</v>
      </c>
      <c r="Q229" s="2" t="s">
        <v>65</v>
      </c>
      <c r="R229" s="2" t="s">
        <v>64</v>
      </c>
      <c r="S229" s="3"/>
      <c r="T229" s="3"/>
      <c r="U229" s="3"/>
      <c r="V229" s="3">
        <v>1</v>
      </c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2" t="s">
        <v>52</v>
      </c>
      <c r="AW229" s="2" t="s">
        <v>1193</v>
      </c>
      <c r="AX229" s="2" t="s">
        <v>52</v>
      </c>
      <c r="AY229" s="2" t="s">
        <v>52</v>
      </c>
    </row>
    <row r="230" spans="1:51" ht="30" customHeight="1">
      <c r="A230" s="8" t="s">
        <v>992</v>
      </c>
      <c r="B230" s="8" t="s">
        <v>993</v>
      </c>
      <c r="C230" s="8" t="s">
        <v>377</v>
      </c>
      <c r="D230" s="9">
        <v>1</v>
      </c>
      <c r="E230" s="13">
        <f>TRUNC(SUMIF(V229:V232, RIGHTB(O230, 1), F229:F232)*U230, 2)</f>
        <v>0</v>
      </c>
      <c r="F230" s="14">
        <f>TRUNC(E230*D230,1)</f>
        <v>0</v>
      </c>
      <c r="G230" s="13">
        <v>0</v>
      </c>
      <c r="H230" s="14">
        <f>TRUNC(G230*D230,1)</f>
        <v>0</v>
      </c>
      <c r="I230" s="13">
        <v>0</v>
      </c>
      <c r="J230" s="14">
        <f>TRUNC(I230*D230,1)</f>
        <v>0</v>
      </c>
      <c r="K230" s="13">
        <f t="shared" si="46"/>
        <v>0</v>
      </c>
      <c r="L230" s="14">
        <f t="shared" si="46"/>
        <v>0</v>
      </c>
      <c r="M230" s="8" t="s">
        <v>52</v>
      </c>
      <c r="N230" s="2" t="s">
        <v>176</v>
      </c>
      <c r="O230" s="2" t="s">
        <v>689</v>
      </c>
      <c r="P230" s="2" t="s">
        <v>65</v>
      </c>
      <c r="Q230" s="2" t="s">
        <v>65</v>
      </c>
      <c r="R230" s="2" t="s">
        <v>65</v>
      </c>
      <c r="S230" s="3">
        <v>0</v>
      </c>
      <c r="T230" s="3">
        <v>0</v>
      </c>
      <c r="U230" s="3">
        <v>0.02</v>
      </c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2" t="s">
        <v>52</v>
      </c>
      <c r="AW230" s="2" t="s">
        <v>1194</v>
      </c>
      <c r="AX230" s="2" t="s">
        <v>52</v>
      </c>
      <c r="AY230" s="2" t="s">
        <v>52</v>
      </c>
    </row>
    <row r="231" spans="1:51" ht="30" customHeight="1">
      <c r="A231" s="8" t="s">
        <v>1195</v>
      </c>
      <c r="B231" s="8" t="s">
        <v>665</v>
      </c>
      <c r="C231" s="8" t="s">
        <v>661</v>
      </c>
      <c r="D231" s="9">
        <v>1.4999999999999999E-2</v>
      </c>
      <c r="E231" s="13">
        <f>단가대비표!O186</f>
        <v>0</v>
      </c>
      <c r="F231" s="14">
        <f>TRUNC(E231*D231,1)</f>
        <v>0</v>
      </c>
      <c r="G231" s="13">
        <f>단가대비표!P186</f>
        <v>0</v>
      </c>
      <c r="H231" s="14">
        <f>TRUNC(G231*D231,1)</f>
        <v>0</v>
      </c>
      <c r="I231" s="13">
        <f>단가대비표!V186</f>
        <v>0</v>
      </c>
      <c r="J231" s="14">
        <f>TRUNC(I231*D231,1)</f>
        <v>0</v>
      </c>
      <c r="K231" s="13">
        <f t="shared" si="46"/>
        <v>0</v>
      </c>
      <c r="L231" s="14">
        <f t="shared" si="46"/>
        <v>0</v>
      </c>
      <c r="M231" s="8" t="s">
        <v>52</v>
      </c>
      <c r="N231" s="2" t="s">
        <v>176</v>
      </c>
      <c r="O231" s="2" t="s">
        <v>1196</v>
      </c>
      <c r="P231" s="2" t="s">
        <v>65</v>
      </c>
      <c r="Q231" s="2" t="s">
        <v>65</v>
      </c>
      <c r="R231" s="2" t="s">
        <v>64</v>
      </c>
      <c r="S231" s="3"/>
      <c r="T231" s="3"/>
      <c r="U231" s="3"/>
      <c r="V231" s="3"/>
      <c r="W231" s="3">
        <v>2</v>
      </c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2" t="s">
        <v>52</v>
      </c>
      <c r="AW231" s="2" t="s">
        <v>1197</v>
      </c>
      <c r="AX231" s="2" t="s">
        <v>52</v>
      </c>
      <c r="AY231" s="2" t="s">
        <v>52</v>
      </c>
    </row>
    <row r="232" spans="1:51" ht="30" customHeight="1">
      <c r="A232" s="8" t="s">
        <v>687</v>
      </c>
      <c r="B232" s="8" t="s">
        <v>930</v>
      </c>
      <c r="C232" s="8" t="s">
        <v>377</v>
      </c>
      <c r="D232" s="9">
        <v>1</v>
      </c>
      <c r="E232" s="13">
        <f>TRUNC(SUMIF(W229:W232, RIGHTB(O232, 1), H229:H232)*U232, 2)</f>
        <v>0</v>
      </c>
      <c r="F232" s="14">
        <f>TRUNC(E232*D232,1)</f>
        <v>0</v>
      </c>
      <c r="G232" s="13">
        <v>0</v>
      </c>
      <c r="H232" s="14">
        <f>TRUNC(G232*D232,1)</f>
        <v>0</v>
      </c>
      <c r="I232" s="13">
        <v>0</v>
      </c>
      <c r="J232" s="14">
        <f>TRUNC(I232*D232,1)</f>
        <v>0</v>
      </c>
      <c r="K232" s="13">
        <f t="shared" si="46"/>
        <v>0</v>
      </c>
      <c r="L232" s="14">
        <f t="shared" si="46"/>
        <v>0</v>
      </c>
      <c r="M232" s="8" t="s">
        <v>52</v>
      </c>
      <c r="N232" s="2" t="s">
        <v>176</v>
      </c>
      <c r="O232" s="2" t="s">
        <v>693</v>
      </c>
      <c r="P232" s="2" t="s">
        <v>65</v>
      </c>
      <c r="Q232" s="2" t="s">
        <v>65</v>
      </c>
      <c r="R232" s="2" t="s">
        <v>65</v>
      </c>
      <c r="S232" s="3">
        <v>1</v>
      </c>
      <c r="T232" s="3">
        <v>0</v>
      </c>
      <c r="U232" s="3">
        <v>0.03</v>
      </c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2" t="s">
        <v>52</v>
      </c>
      <c r="AW232" s="2" t="s">
        <v>1194</v>
      </c>
      <c r="AX232" s="2" t="s">
        <v>52</v>
      </c>
      <c r="AY232" s="2" t="s">
        <v>52</v>
      </c>
    </row>
    <row r="233" spans="1:51" ht="30" customHeight="1">
      <c r="A233" s="8" t="s">
        <v>897</v>
      </c>
      <c r="B233" s="8" t="s">
        <v>52</v>
      </c>
      <c r="C233" s="8" t="s">
        <v>52</v>
      </c>
      <c r="D233" s="9"/>
      <c r="E233" s="13"/>
      <c r="F233" s="14">
        <f>TRUNC(SUMIF(N229:N232, N228, F229:F232),0)</f>
        <v>0</v>
      </c>
      <c r="G233" s="13"/>
      <c r="H233" s="14">
        <f>TRUNC(SUMIF(N229:N232, N228, H229:H232),0)</f>
        <v>0</v>
      </c>
      <c r="I233" s="13"/>
      <c r="J233" s="14">
        <f>TRUNC(SUMIF(N229:N232, N228, J229:J232),0)</f>
        <v>0</v>
      </c>
      <c r="K233" s="13"/>
      <c r="L233" s="14">
        <f>F233+H233+J233</f>
        <v>0</v>
      </c>
      <c r="M233" s="8" t="s">
        <v>52</v>
      </c>
      <c r="N233" s="2" t="s">
        <v>248</v>
      </c>
      <c r="O233" s="2" t="s">
        <v>248</v>
      </c>
      <c r="P233" s="2" t="s">
        <v>52</v>
      </c>
      <c r="Q233" s="2" t="s">
        <v>52</v>
      </c>
      <c r="R233" s="2" t="s">
        <v>52</v>
      </c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2" t="s">
        <v>52</v>
      </c>
      <c r="AW233" s="2" t="s">
        <v>52</v>
      </c>
      <c r="AX233" s="2" t="s">
        <v>52</v>
      </c>
      <c r="AY233" s="2" t="s">
        <v>52</v>
      </c>
    </row>
    <row r="234" spans="1:51" ht="30" customHeight="1">
      <c r="A234" s="9"/>
      <c r="B234" s="9"/>
      <c r="C234" s="9"/>
      <c r="D234" s="9"/>
      <c r="E234" s="13"/>
      <c r="F234" s="14"/>
      <c r="G234" s="13"/>
      <c r="H234" s="14"/>
      <c r="I234" s="13"/>
      <c r="J234" s="14"/>
      <c r="K234" s="13"/>
      <c r="L234" s="14"/>
      <c r="M234" s="9"/>
    </row>
    <row r="235" spans="1:51" ht="30" customHeight="1">
      <c r="A235" s="65" t="s">
        <v>1198</v>
      </c>
      <c r="B235" s="65"/>
      <c r="C235" s="65"/>
      <c r="D235" s="65"/>
      <c r="E235" s="66"/>
      <c r="F235" s="67"/>
      <c r="G235" s="66"/>
      <c r="H235" s="67"/>
      <c r="I235" s="66"/>
      <c r="J235" s="67"/>
      <c r="K235" s="66"/>
      <c r="L235" s="67"/>
      <c r="M235" s="65"/>
      <c r="N235" s="1" t="s">
        <v>481</v>
      </c>
    </row>
    <row r="236" spans="1:51" ht="30" customHeight="1">
      <c r="A236" s="8" t="s">
        <v>1190</v>
      </c>
      <c r="B236" s="8" t="s">
        <v>1199</v>
      </c>
      <c r="C236" s="8" t="s">
        <v>98</v>
      </c>
      <c r="D236" s="9">
        <v>1.075</v>
      </c>
      <c r="E236" s="13">
        <f>단가대비표!O11</f>
        <v>0</v>
      </c>
      <c r="F236" s="14">
        <f>TRUNC(E236*D236,1)</f>
        <v>0</v>
      </c>
      <c r="G236" s="13">
        <f>단가대비표!P11</f>
        <v>0</v>
      </c>
      <c r="H236" s="14">
        <f>TRUNC(G236*D236,1)</f>
        <v>0</v>
      </c>
      <c r="I236" s="13">
        <f>단가대비표!V11</f>
        <v>0</v>
      </c>
      <c r="J236" s="14">
        <f>TRUNC(I236*D236,1)</f>
        <v>0</v>
      </c>
      <c r="K236" s="13">
        <f t="shared" ref="K236:L239" si="47">TRUNC(E236+G236+I236,1)</f>
        <v>0</v>
      </c>
      <c r="L236" s="14">
        <f t="shared" si="47"/>
        <v>0</v>
      </c>
      <c r="M236" s="8" t="s">
        <v>52</v>
      </c>
      <c r="N236" s="2" t="s">
        <v>481</v>
      </c>
      <c r="O236" s="2" t="s">
        <v>1200</v>
      </c>
      <c r="P236" s="2" t="s">
        <v>65</v>
      </c>
      <c r="Q236" s="2" t="s">
        <v>65</v>
      </c>
      <c r="R236" s="2" t="s">
        <v>64</v>
      </c>
      <c r="S236" s="3"/>
      <c r="T236" s="3"/>
      <c r="U236" s="3"/>
      <c r="V236" s="3">
        <v>1</v>
      </c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2" t="s">
        <v>52</v>
      </c>
      <c r="AW236" s="2" t="s">
        <v>1201</v>
      </c>
      <c r="AX236" s="2" t="s">
        <v>52</v>
      </c>
      <c r="AY236" s="2" t="s">
        <v>52</v>
      </c>
    </row>
    <row r="237" spans="1:51" ht="30" customHeight="1">
      <c r="A237" s="8" t="s">
        <v>992</v>
      </c>
      <c r="B237" s="8" t="s">
        <v>993</v>
      </c>
      <c r="C237" s="8" t="s">
        <v>377</v>
      </c>
      <c r="D237" s="9">
        <v>1</v>
      </c>
      <c r="E237" s="13">
        <f>TRUNC(SUMIF(V236:V239, RIGHTB(O237, 1), F236:F239)*U237, 2)</f>
        <v>0</v>
      </c>
      <c r="F237" s="14">
        <f>TRUNC(E237*D237,1)</f>
        <v>0</v>
      </c>
      <c r="G237" s="13">
        <v>0</v>
      </c>
      <c r="H237" s="14">
        <f>TRUNC(G237*D237,1)</f>
        <v>0</v>
      </c>
      <c r="I237" s="13">
        <v>0</v>
      </c>
      <c r="J237" s="14">
        <f>TRUNC(I237*D237,1)</f>
        <v>0</v>
      </c>
      <c r="K237" s="13">
        <f t="shared" si="47"/>
        <v>0</v>
      </c>
      <c r="L237" s="14">
        <f t="shared" si="47"/>
        <v>0</v>
      </c>
      <c r="M237" s="8" t="s">
        <v>52</v>
      </c>
      <c r="N237" s="2" t="s">
        <v>481</v>
      </c>
      <c r="O237" s="2" t="s">
        <v>689</v>
      </c>
      <c r="P237" s="2" t="s">
        <v>65</v>
      </c>
      <c r="Q237" s="2" t="s">
        <v>65</v>
      </c>
      <c r="R237" s="2" t="s">
        <v>65</v>
      </c>
      <c r="S237" s="3">
        <v>0</v>
      </c>
      <c r="T237" s="3">
        <v>0</v>
      </c>
      <c r="U237" s="3">
        <v>0.02</v>
      </c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2" t="s">
        <v>52</v>
      </c>
      <c r="AW237" s="2" t="s">
        <v>1202</v>
      </c>
      <c r="AX237" s="2" t="s">
        <v>52</v>
      </c>
      <c r="AY237" s="2" t="s">
        <v>52</v>
      </c>
    </row>
    <row r="238" spans="1:51" ht="30" customHeight="1">
      <c r="A238" s="8" t="s">
        <v>1195</v>
      </c>
      <c r="B238" s="8" t="s">
        <v>665</v>
      </c>
      <c r="C238" s="8" t="s">
        <v>661</v>
      </c>
      <c r="D238" s="9">
        <v>1.7999999999999999E-2</v>
      </c>
      <c r="E238" s="13">
        <f>단가대비표!O186</f>
        <v>0</v>
      </c>
      <c r="F238" s="14">
        <f>TRUNC(E238*D238,1)</f>
        <v>0</v>
      </c>
      <c r="G238" s="13">
        <f>단가대비표!P186</f>
        <v>0</v>
      </c>
      <c r="H238" s="14">
        <f>TRUNC(G238*D238,1)</f>
        <v>0</v>
      </c>
      <c r="I238" s="13">
        <f>단가대비표!V186</f>
        <v>0</v>
      </c>
      <c r="J238" s="14">
        <f>TRUNC(I238*D238,1)</f>
        <v>0</v>
      </c>
      <c r="K238" s="13">
        <f t="shared" si="47"/>
        <v>0</v>
      </c>
      <c r="L238" s="14">
        <f t="shared" si="47"/>
        <v>0</v>
      </c>
      <c r="M238" s="8" t="s">
        <v>52</v>
      </c>
      <c r="N238" s="2" t="s">
        <v>481</v>
      </c>
      <c r="O238" s="2" t="s">
        <v>1196</v>
      </c>
      <c r="P238" s="2" t="s">
        <v>65</v>
      </c>
      <c r="Q238" s="2" t="s">
        <v>65</v>
      </c>
      <c r="R238" s="2" t="s">
        <v>64</v>
      </c>
      <c r="S238" s="3"/>
      <c r="T238" s="3"/>
      <c r="U238" s="3"/>
      <c r="V238" s="3"/>
      <c r="W238" s="3">
        <v>2</v>
      </c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2" t="s">
        <v>52</v>
      </c>
      <c r="AW238" s="2" t="s">
        <v>1203</v>
      </c>
      <c r="AX238" s="2" t="s">
        <v>52</v>
      </c>
      <c r="AY238" s="2" t="s">
        <v>52</v>
      </c>
    </row>
    <row r="239" spans="1:51" ht="30" customHeight="1">
      <c r="A239" s="8" t="s">
        <v>687</v>
      </c>
      <c r="B239" s="8" t="s">
        <v>930</v>
      </c>
      <c r="C239" s="8" t="s">
        <v>377</v>
      </c>
      <c r="D239" s="9">
        <v>1</v>
      </c>
      <c r="E239" s="13">
        <f>TRUNC(SUMIF(W236:W239, RIGHTB(O239, 1), H236:H239)*U239, 2)</f>
        <v>0</v>
      </c>
      <c r="F239" s="14">
        <f>TRUNC(E239*D239,1)</f>
        <v>0</v>
      </c>
      <c r="G239" s="13">
        <v>0</v>
      </c>
      <c r="H239" s="14">
        <f>TRUNC(G239*D239,1)</f>
        <v>0</v>
      </c>
      <c r="I239" s="13">
        <v>0</v>
      </c>
      <c r="J239" s="14">
        <f>TRUNC(I239*D239,1)</f>
        <v>0</v>
      </c>
      <c r="K239" s="13">
        <f t="shared" si="47"/>
        <v>0</v>
      </c>
      <c r="L239" s="14">
        <f t="shared" si="47"/>
        <v>0</v>
      </c>
      <c r="M239" s="8" t="s">
        <v>52</v>
      </c>
      <c r="N239" s="2" t="s">
        <v>481</v>
      </c>
      <c r="O239" s="2" t="s">
        <v>693</v>
      </c>
      <c r="P239" s="2" t="s">
        <v>65</v>
      </c>
      <c r="Q239" s="2" t="s">
        <v>65</v>
      </c>
      <c r="R239" s="2" t="s">
        <v>65</v>
      </c>
      <c r="S239" s="3">
        <v>1</v>
      </c>
      <c r="T239" s="3">
        <v>0</v>
      </c>
      <c r="U239" s="3">
        <v>0.03</v>
      </c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2" t="s">
        <v>52</v>
      </c>
      <c r="AW239" s="2" t="s">
        <v>1202</v>
      </c>
      <c r="AX239" s="2" t="s">
        <v>52</v>
      </c>
      <c r="AY239" s="2" t="s">
        <v>52</v>
      </c>
    </row>
    <row r="240" spans="1:51" ht="30" customHeight="1">
      <c r="A240" s="8" t="s">
        <v>897</v>
      </c>
      <c r="B240" s="8" t="s">
        <v>52</v>
      </c>
      <c r="C240" s="8" t="s">
        <v>52</v>
      </c>
      <c r="D240" s="9"/>
      <c r="E240" s="13"/>
      <c r="F240" s="14">
        <f>TRUNC(SUMIF(N236:N239, N235, F236:F239),0)</f>
        <v>0</v>
      </c>
      <c r="G240" s="13"/>
      <c r="H240" s="14">
        <f>TRUNC(SUMIF(N236:N239, N235, H236:H239),0)</f>
        <v>0</v>
      </c>
      <c r="I240" s="13"/>
      <c r="J240" s="14">
        <f>TRUNC(SUMIF(N236:N239, N235, J236:J239),0)</f>
        <v>0</v>
      </c>
      <c r="K240" s="13"/>
      <c r="L240" s="14">
        <f>F240+H240+J240</f>
        <v>0</v>
      </c>
      <c r="M240" s="8" t="s">
        <v>52</v>
      </c>
      <c r="N240" s="2" t="s">
        <v>248</v>
      </c>
      <c r="O240" s="2" t="s">
        <v>248</v>
      </c>
      <c r="P240" s="2" t="s">
        <v>52</v>
      </c>
      <c r="Q240" s="2" t="s">
        <v>52</v>
      </c>
      <c r="R240" s="2" t="s">
        <v>52</v>
      </c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2" t="s">
        <v>52</v>
      </c>
      <c r="AW240" s="2" t="s">
        <v>52</v>
      </c>
      <c r="AX240" s="2" t="s">
        <v>52</v>
      </c>
      <c r="AY240" s="2" t="s">
        <v>52</v>
      </c>
    </row>
    <row r="241" spans="1:51" ht="30" customHeight="1">
      <c r="A241" s="9"/>
      <c r="B241" s="9"/>
      <c r="C241" s="9"/>
      <c r="D241" s="9"/>
      <c r="E241" s="13"/>
      <c r="F241" s="14"/>
      <c r="G241" s="13"/>
      <c r="H241" s="14"/>
      <c r="I241" s="13"/>
      <c r="J241" s="14"/>
      <c r="K241" s="13"/>
      <c r="L241" s="14"/>
      <c r="M241" s="9"/>
    </row>
    <row r="242" spans="1:51" ht="30" customHeight="1">
      <c r="A242" s="65" t="s">
        <v>1204</v>
      </c>
      <c r="B242" s="65"/>
      <c r="C242" s="65"/>
      <c r="D242" s="65"/>
      <c r="E242" s="66"/>
      <c r="F242" s="67"/>
      <c r="G242" s="66"/>
      <c r="H242" s="67"/>
      <c r="I242" s="66"/>
      <c r="J242" s="67"/>
      <c r="K242" s="66"/>
      <c r="L242" s="67"/>
      <c r="M242" s="65"/>
      <c r="N242" s="1" t="s">
        <v>448</v>
      </c>
    </row>
    <row r="243" spans="1:51" ht="30" customHeight="1">
      <c r="A243" s="8" t="s">
        <v>1206</v>
      </c>
      <c r="B243" s="8" t="s">
        <v>1207</v>
      </c>
      <c r="C243" s="8" t="s">
        <v>98</v>
      </c>
      <c r="D243" s="9">
        <v>1.05</v>
      </c>
      <c r="E243" s="13">
        <f>단가대비표!O44</f>
        <v>0</v>
      </c>
      <c r="F243" s="14">
        <f>TRUNC(E243*D243,1)</f>
        <v>0</v>
      </c>
      <c r="G243" s="13">
        <f>단가대비표!P44</f>
        <v>0</v>
      </c>
      <c r="H243" s="14">
        <f>TRUNC(G243*D243,1)</f>
        <v>0</v>
      </c>
      <c r="I243" s="13">
        <f>단가대비표!V44</f>
        <v>0</v>
      </c>
      <c r="J243" s="14">
        <f>TRUNC(I243*D243,1)</f>
        <v>0</v>
      </c>
      <c r="K243" s="13">
        <f t="shared" ref="K243:L245" si="48">TRUNC(E243+G243+I243,1)</f>
        <v>0</v>
      </c>
      <c r="L243" s="14">
        <f t="shared" si="48"/>
        <v>0</v>
      </c>
      <c r="M243" s="8" t="s">
        <v>52</v>
      </c>
      <c r="N243" s="2" t="s">
        <v>448</v>
      </c>
      <c r="O243" s="2" t="s">
        <v>1208</v>
      </c>
      <c r="P243" s="2" t="s">
        <v>65</v>
      </c>
      <c r="Q243" s="2" t="s">
        <v>65</v>
      </c>
      <c r="R243" s="2" t="s">
        <v>64</v>
      </c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2" t="s">
        <v>52</v>
      </c>
      <c r="AW243" s="2" t="s">
        <v>1209</v>
      </c>
      <c r="AX243" s="2" t="s">
        <v>52</v>
      </c>
      <c r="AY243" s="2" t="s">
        <v>52</v>
      </c>
    </row>
    <row r="244" spans="1:51" ht="30" customHeight="1">
      <c r="A244" s="8" t="s">
        <v>967</v>
      </c>
      <c r="B244" s="8" t="s">
        <v>665</v>
      </c>
      <c r="C244" s="8" t="s">
        <v>661</v>
      </c>
      <c r="D244" s="9">
        <v>0.22500000000000001</v>
      </c>
      <c r="E244" s="13">
        <f>단가대비표!O184</f>
        <v>0</v>
      </c>
      <c r="F244" s="14">
        <f>TRUNC(E244*D244,1)</f>
        <v>0</v>
      </c>
      <c r="G244" s="13">
        <f>단가대비표!P184</f>
        <v>0</v>
      </c>
      <c r="H244" s="14">
        <f>TRUNC(G244*D244,1)</f>
        <v>0</v>
      </c>
      <c r="I244" s="13">
        <f>단가대비표!V184</f>
        <v>0</v>
      </c>
      <c r="J244" s="14">
        <f>TRUNC(I244*D244,1)</f>
        <v>0</v>
      </c>
      <c r="K244" s="13">
        <f t="shared" si="48"/>
        <v>0</v>
      </c>
      <c r="L244" s="14">
        <f t="shared" si="48"/>
        <v>0</v>
      </c>
      <c r="M244" s="8" t="s">
        <v>52</v>
      </c>
      <c r="N244" s="2" t="s">
        <v>448</v>
      </c>
      <c r="O244" s="2" t="s">
        <v>968</v>
      </c>
      <c r="P244" s="2" t="s">
        <v>65</v>
      </c>
      <c r="Q244" s="2" t="s">
        <v>65</v>
      </c>
      <c r="R244" s="2" t="s">
        <v>64</v>
      </c>
      <c r="S244" s="3"/>
      <c r="T244" s="3"/>
      <c r="U244" s="3"/>
      <c r="V244" s="3">
        <v>1</v>
      </c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2" t="s">
        <v>52</v>
      </c>
      <c r="AW244" s="2" t="s">
        <v>1210</v>
      </c>
      <c r="AX244" s="2" t="s">
        <v>52</v>
      </c>
      <c r="AY244" s="2" t="s">
        <v>52</v>
      </c>
    </row>
    <row r="245" spans="1:51" ht="30" customHeight="1">
      <c r="A245" s="8" t="s">
        <v>687</v>
      </c>
      <c r="B245" s="8" t="s">
        <v>930</v>
      </c>
      <c r="C245" s="8" t="s">
        <v>377</v>
      </c>
      <c r="D245" s="9">
        <v>1</v>
      </c>
      <c r="E245" s="13">
        <f>TRUNC(SUMIF(V243:V245, RIGHTB(O245, 1), H243:H245)*U245, 2)</f>
        <v>0</v>
      </c>
      <c r="F245" s="14">
        <f>TRUNC(E245*D245,1)</f>
        <v>0</v>
      </c>
      <c r="G245" s="13">
        <v>0</v>
      </c>
      <c r="H245" s="14">
        <f>TRUNC(G245*D245,1)</f>
        <v>0</v>
      </c>
      <c r="I245" s="13">
        <v>0</v>
      </c>
      <c r="J245" s="14">
        <f>TRUNC(I245*D245,1)</f>
        <v>0</v>
      </c>
      <c r="K245" s="13">
        <f t="shared" si="48"/>
        <v>0</v>
      </c>
      <c r="L245" s="14">
        <f t="shared" si="48"/>
        <v>0</v>
      </c>
      <c r="M245" s="8" t="s">
        <v>52</v>
      </c>
      <c r="N245" s="2" t="s">
        <v>448</v>
      </c>
      <c r="O245" s="2" t="s">
        <v>689</v>
      </c>
      <c r="P245" s="2" t="s">
        <v>65</v>
      </c>
      <c r="Q245" s="2" t="s">
        <v>65</v>
      </c>
      <c r="R245" s="2" t="s">
        <v>65</v>
      </c>
      <c r="S245" s="3">
        <v>1</v>
      </c>
      <c r="T245" s="3">
        <v>0</v>
      </c>
      <c r="U245" s="3">
        <v>0.03</v>
      </c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2" t="s">
        <v>52</v>
      </c>
      <c r="AW245" s="2" t="s">
        <v>1211</v>
      </c>
      <c r="AX245" s="2" t="s">
        <v>52</v>
      </c>
      <c r="AY245" s="2" t="s">
        <v>52</v>
      </c>
    </row>
    <row r="246" spans="1:51" ht="30" customHeight="1">
      <c r="A246" s="8" t="s">
        <v>897</v>
      </c>
      <c r="B246" s="8" t="s">
        <v>52</v>
      </c>
      <c r="C246" s="8" t="s">
        <v>52</v>
      </c>
      <c r="D246" s="9"/>
      <c r="E246" s="13"/>
      <c r="F246" s="14">
        <f>TRUNC(SUMIF(N243:N245, N242, F243:F245),0)</f>
        <v>0</v>
      </c>
      <c r="G246" s="13"/>
      <c r="H246" s="14">
        <f>TRUNC(SUMIF(N243:N245, N242, H243:H245),0)</f>
        <v>0</v>
      </c>
      <c r="I246" s="13"/>
      <c r="J246" s="14">
        <f>TRUNC(SUMIF(N243:N245, N242, J243:J245),0)</f>
        <v>0</v>
      </c>
      <c r="K246" s="13"/>
      <c r="L246" s="14">
        <f>F246+H246+J246</f>
        <v>0</v>
      </c>
      <c r="M246" s="8" t="s">
        <v>52</v>
      </c>
      <c r="N246" s="2" t="s">
        <v>248</v>
      </c>
      <c r="O246" s="2" t="s">
        <v>248</v>
      </c>
      <c r="P246" s="2" t="s">
        <v>52</v>
      </c>
      <c r="Q246" s="2" t="s">
        <v>52</v>
      </c>
      <c r="R246" s="2" t="s">
        <v>52</v>
      </c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2" t="s">
        <v>52</v>
      </c>
      <c r="AW246" s="2" t="s">
        <v>52</v>
      </c>
      <c r="AX246" s="2" t="s">
        <v>52</v>
      </c>
      <c r="AY246" s="2" t="s">
        <v>52</v>
      </c>
    </row>
    <row r="247" spans="1:51" ht="30" customHeight="1">
      <c r="A247" s="9"/>
      <c r="B247" s="9"/>
      <c r="C247" s="9"/>
      <c r="D247" s="9"/>
      <c r="E247" s="13"/>
      <c r="F247" s="14"/>
      <c r="G247" s="13"/>
      <c r="H247" s="14"/>
      <c r="I247" s="13"/>
      <c r="J247" s="14"/>
      <c r="K247" s="13"/>
      <c r="L247" s="14"/>
      <c r="M247" s="9"/>
    </row>
    <row r="248" spans="1:51" ht="30" customHeight="1">
      <c r="A248" s="65" t="s">
        <v>1212</v>
      </c>
      <c r="B248" s="65"/>
      <c r="C248" s="65"/>
      <c r="D248" s="65"/>
      <c r="E248" s="66"/>
      <c r="F248" s="67"/>
      <c r="G248" s="66"/>
      <c r="H248" s="67"/>
      <c r="I248" s="66"/>
      <c r="J248" s="67"/>
      <c r="K248" s="66"/>
      <c r="L248" s="67"/>
      <c r="M248" s="65"/>
      <c r="N248" s="1" t="s">
        <v>453</v>
      </c>
    </row>
    <row r="249" spans="1:51" ht="30" customHeight="1">
      <c r="A249" s="8" t="s">
        <v>450</v>
      </c>
      <c r="B249" s="8" t="s">
        <v>1214</v>
      </c>
      <c r="C249" s="8" t="s">
        <v>135</v>
      </c>
      <c r="D249" s="9">
        <v>1.05</v>
      </c>
      <c r="E249" s="13">
        <f>단가대비표!O45</f>
        <v>0</v>
      </c>
      <c r="F249" s="14">
        <f>TRUNC(E249*D249,1)</f>
        <v>0</v>
      </c>
      <c r="G249" s="13">
        <f>단가대비표!P45</f>
        <v>0</v>
      </c>
      <c r="H249" s="14">
        <f>TRUNC(G249*D249,1)</f>
        <v>0</v>
      </c>
      <c r="I249" s="13">
        <f>단가대비표!V45</f>
        <v>0</v>
      </c>
      <c r="J249" s="14">
        <f>TRUNC(I249*D249,1)</f>
        <v>0</v>
      </c>
      <c r="K249" s="13">
        <f t="shared" ref="K249:L251" si="49">TRUNC(E249+G249+I249,1)</f>
        <v>0</v>
      </c>
      <c r="L249" s="14">
        <f t="shared" si="49"/>
        <v>0</v>
      </c>
      <c r="M249" s="8" t="s">
        <v>52</v>
      </c>
      <c r="N249" s="2" t="s">
        <v>453</v>
      </c>
      <c r="O249" s="2" t="s">
        <v>1215</v>
      </c>
      <c r="P249" s="2" t="s">
        <v>65</v>
      </c>
      <c r="Q249" s="2" t="s">
        <v>65</v>
      </c>
      <c r="R249" s="2" t="s">
        <v>64</v>
      </c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2" t="s">
        <v>52</v>
      </c>
      <c r="AW249" s="2" t="s">
        <v>1216</v>
      </c>
      <c r="AX249" s="2" t="s">
        <v>52</v>
      </c>
      <c r="AY249" s="2" t="s">
        <v>52</v>
      </c>
    </row>
    <row r="250" spans="1:51" ht="30" customHeight="1">
      <c r="A250" s="8" t="s">
        <v>967</v>
      </c>
      <c r="B250" s="8" t="s">
        <v>665</v>
      </c>
      <c r="C250" s="8" t="s">
        <v>661</v>
      </c>
      <c r="D250" s="9">
        <v>4.4999999999999998E-2</v>
      </c>
      <c r="E250" s="13">
        <f>단가대비표!O184</f>
        <v>0</v>
      </c>
      <c r="F250" s="14">
        <f>TRUNC(E250*D250,1)</f>
        <v>0</v>
      </c>
      <c r="G250" s="13">
        <f>단가대비표!P184</f>
        <v>0</v>
      </c>
      <c r="H250" s="14">
        <f>TRUNC(G250*D250,1)</f>
        <v>0</v>
      </c>
      <c r="I250" s="13">
        <f>단가대비표!V184</f>
        <v>0</v>
      </c>
      <c r="J250" s="14">
        <f>TRUNC(I250*D250,1)</f>
        <v>0</v>
      </c>
      <c r="K250" s="13">
        <f t="shared" si="49"/>
        <v>0</v>
      </c>
      <c r="L250" s="14">
        <f t="shared" si="49"/>
        <v>0</v>
      </c>
      <c r="M250" s="8" t="s">
        <v>52</v>
      </c>
      <c r="N250" s="2" t="s">
        <v>453</v>
      </c>
      <c r="O250" s="2" t="s">
        <v>968</v>
      </c>
      <c r="P250" s="2" t="s">
        <v>65</v>
      </c>
      <c r="Q250" s="2" t="s">
        <v>65</v>
      </c>
      <c r="R250" s="2" t="s">
        <v>64</v>
      </c>
      <c r="S250" s="3"/>
      <c r="T250" s="3"/>
      <c r="U250" s="3"/>
      <c r="V250" s="3">
        <v>1</v>
      </c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2" t="s">
        <v>52</v>
      </c>
      <c r="AW250" s="2" t="s">
        <v>1217</v>
      </c>
      <c r="AX250" s="2" t="s">
        <v>52</v>
      </c>
      <c r="AY250" s="2" t="s">
        <v>52</v>
      </c>
    </row>
    <row r="251" spans="1:51" ht="30" customHeight="1">
      <c r="A251" s="8" t="s">
        <v>687</v>
      </c>
      <c r="B251" s="8" t="s">
        <v>930</v>
      </c>
      <c r="C251" s="8" t="s">
        <v>377</v>
      </c>
      <c r="D251" s="9">
        <v>1</v>
      </c>
      <c r="E251" s="13">
        <f>TRUNC(SUMIF(V249:V251, RIGHTB(O251, 1), H249:H251)*U251, 2)</f>
        <v>0</v>
      </c>
      <c r="F251" s="14">
        <f>TRUNC(E251*D251,1)</f>
        <v>0</v>
      </c>
      <c r="G251" s="13">
        <v>0</v>
      </c>
      <c r="H251" s="14">
        <f>TRUNC(G251*D251,1)</f>
        <v>0</v>
      </c>
      <c r="I251" s="13">
        <v>0</v>
      </c>
      <c r="J251" s="14">
        <f>TRUNC(I251*D251,1)</f>
        <v>0</v>
      </c>
      <c r="K251" s="13">
        <f t="shared" si="49"/>
        <v>0</v>
      </c>
      <c r="L251" s="14">
        <f t="shared" si="49"/>
        <v>0</v>
      </c>
      <c r="M251" s="8" t="s">
        <v>52</v>
      </c>
      <c r="N251" s="2" t="s">
        <v>453</v>
      </c>
      <c r="O251" s="2" t="s">
        <v>689</v>
      </c>
      <c r="P251" s="2" t="s">
        <v>65</v>
      </c>
      <c r="Q251" s="2" t="s">
        <v>65</v>
      </c>
      <c r="R251" s="2" t="s">
        <v>65</v>
      </c>
      <c r="S251" s="3">
        <v>1</v>
      </c>
      <c r="T251" s="3">
        <v>0</v>
      </c>
      <c r="U251" s="3">
        <v>0.03</v>
      </c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2" t="s">
        <v>52</v>
      </c>
      <c r="AW251" s="2" t="s">
        <v>1218</v>
      </c>
      <c r="AX251" s="2" t="s">
        <v>52</v>
      </c>
      <c r="AY251" s="2" t="s">
        <v>52</v>
      </c>
    </row>
    <row r="252" spans="1:51" ht="30" customHeight="1">
      <c r="A252" s="8" t="s">
        <v>897</v>
      </c>
      <c r="B252" s="8" t="s">
        <v>52</v>
      </c>
      <c r="C252" s="8" t="s">
        <v>52</v>
      </c>
      <c r="D252" s="9"/>
      <c r="E252" s="13"/>
      <c r="F252" s="14">
        <f>TRUNC(SUMIF(N249:N251, N248, F249:F251),0)</f>
        <v>0</v>
      </c>
      <c r="G252" s="13"/>
      <c r="H252" s="14">
        <f>TRUNC(SUMIF(N249:N251, N248, H249:H251),0)</f>
        <v>0</v>
      </c>
      <c r="I252" s="13"/>
      <c r="J252" s="14">
        <f>TRUNC(SUMIF(N249:N251, N248, J249:J251),0)</f>
        <v>0</v>
      </c>
      <c r="K252" s="13"/>
      <c r="L252" s="14">
        <f>F252+H252+J252</f>
        <v>0</v>
      </c>
      <c r="M252" s="8" t="s">
        <v>52</v>
      </c>
      <c r="N252" s="2" t="s">
        <v>248</v>
      </c>
      <c r="O252" s="2" t="s">
        <v>248</v>
      </c>
      <c r="P252" s="2" t="s">
        <v>52</v>
      </c>
      <c r="Q252" s="2" t="s">
        <v>52</v>
      </c>
      <c r="R252" s="2" t="s">
        <v>52</v>
      </c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2" t="s">
        <v>52</v>
      </c>
      <c r="AW252" s="2" t="s">
        <v>52</v>
      </c>
      <c r="AX252" s="2" t="s">
        <v>52</v>
      </c>
      <c r="AY252" s="2" t="s">
        <v>52</v>
      </c>
    </row>
    <row r="253" spans="1:51" ht="30" customHeight="1">
      <c r="A253" s="9"/>
      <c r="B253" s="9"/>
      <c r="C253" s="9"/>
      <c r="D253" s="9"/>
      <c r="E253" s="13"/>
      <c r="F253" s="14"/>
      <c r="G253" s="13"/>
      <c r="H253" s="14"/>
      <c r="I253" s="13"/>
      <c r="J253" s="14"/>
      <c r="K253" s="13"/>
      <c r="L253" s="14"/>
      <c r="M253" s="9"/>
    </row>
    <row r="254" spans="1:51" ht="30" customHeight="1">
      <c r="A254" s="65" t="s">
        <v>1219</v>
      </c>
      <c r="B254" s="65"/>
      <c r="C254" s="65"/>
      <c r="D254" s="65"/>
      <c r="E254" s="66"/>
      <c r="F254" s="67"/>
      <c r="G254" s="66"/>
      <c r="H254" s="67"/>
      <c r="I254" s="66"/>
      <c r="J254" s="67"/>
      <c r="K254" s="66"/>
      <c r="L254" s="67"/>
      <c r="M254" s="65"/>
      <c r="N254" s="1" t="s">
        <v>458</v>
      </c>
    </row>
    <row r="255" spans="1:51" ht="30" customHeight="1">
      <c r="A255" s="8" t="s">
        <v>455</v>
      </c>
      <c r="B255" s="8" t="s">
        <v>1220</v>
      </c>
      <c r="C255" s="8" t="s">
        <v>98</v>
      </c>
      <c r="D255" s="9">
        <v>1</v>
      </c>
      <c r="E255" s="13">
        <f>단가대비표!O46</f>
        <v>0</v>
      </c>
      <c r="F255" s="14">
        <f>TRUNC(E255*D255,1)</f>
        <v>0</v>
      </c>
      <c r="G255" s="13">
        <f>단가대비표!P46</f>
        <v>0</v>
      </c>
      <c r="H255" s="14">
        <f>TRUNC(G255*D255,1)</f>
        <v>0</v>
      </c>
      <c r="I255" s="13">
        <f>단가대비표!V46</f>
        <v>0</v>
      </c>
      <c r="J255" s="14">
        <f>TRUNC(I255*D255,1)</f>
        <v>0</v>
      </c>
      <c r="K255" s="13">
        <f t="shared" ref="K255:L257" si="50">TRUNC(E255+G255+I255,1)</f>
        <v>0</v>
      </c>
      <c r="L255" s="14">
        <f t="shared" si="50"/>
        <v>0</v>
      </c>
      <c r="M255" s="8" t="s">
        <v>52</v>
      </c>
      <c r="N255" s="2" t="s">
        <v>458</v>
      </c>
      <c r="O255" s="2" t="s">
        <v>1221</v>
      </c>
      <c r="P255" s="2" t="s">
        <v>65</v>
      </c>
      <c r="Q255" s="2" t="s">
        <v>65</v>
      </c>
      <c r="R255" s="2" t="s">
        <v>64</v>
      </c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2" t="s">
        <v>52</v>
      </c>
      <c r="AW255" s="2" t="s">
        <v>1222</v>
      </c>
      <c r="AX255" s="2" t="s">
        <v>52</v>
      </c>
      <c r="AY255" s="2" t="s">
        <v>52</v>
      </c>
    </row>
    <row r="256" spans="1:51" ht="30" customHeight="1">
      <c r="A256" s="8" t="s">
        <v>967</v>
      </c>
      <c r="B256" s="8" t="s">
        <v>665</v>
      </c>
      <c r="C256" s="8" t="s">
        <v>661</v>
      </c>
      <c r="D256" s="9">
        <v>0.22500000000000001</v>
      </c>
      <c r="E256" s="13">
        <f>단가대비표!O184</f>
        <v>0</v>
      </c>
      <c r="F256" s="14">
        <f>TRUNC(E256*D256,1)</f>
        <v>0</v>
      </c>
      <c r="G256" s="13">
        <f>단가대비표!P184</f>
        <v>0</v>
      </c>
      <c r="H256" s="14">
        <f>TRUNC(G256*D256,1)</f>
        <v>0</v>
      </c>
      <c r="I256" s="13">
        <f>단가대비표!V184</f>
        <v>0</v>
      </c>
      <c r="J256" s="14">
        <f>TRUNC(I256*D256,1)</f>
        <v>0</v>
      </c>
      <c r="K256" s="13">
        <f t="shared" si="50"/>
        <v>0</v>
      </c>
      <c r="L256" s="14">
        <f t="shared" si="50"/>
        <v>0</v>
      </c>
      <c r="M256" s="8" t="s">
        <v>52</v>
      </c>
      <c r="N256" s="2" t="s">
        <v>458</v>
      </c>
      <c r="O256" s="2" t="s">
        <v>968</v>
      </c>
      <c r="P256" s="2" t="s">
        <v>65</v>
      </c>
      <c r="Q256" s="2" t="s">
        <v>65</v>
      </c>
      <c r="R256" s="2" t="s">
        <v>64</v>
      </c>
      <c r="S256" s="3"/>
      <c r="T256" s="3"/>
      <c r="U256" s="3"/>
      <c r="V256" s="3">
        <v>1</v>
      </c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2" t="s">
        <v>52</v>
      </c>
      <c r="AW256" s="2" t="s">
        <v>1223</v>
      </c>
      <c r="AX256" s="2" t="s">
        <v>52</v>
      </c>
      <c r="AY256" s="2" t="s">
        <v>52</v>
      </c>
    </row>
    <row r="257" spans="1:51" ht="30" customHeight="1">
      <c r="A257" s="8" t="s">
        <v>687</v>
      </c>
      <c r="B257" s="8" t="s">
        <v>930</v>
      </c>
      <c r="C257" s="8" t="s">
        <v>377</v>
      </c>
      <c r="D257" s="9">
        <v>1</v>
      </c>
      <c r="E257" s="13">
        <f>TRUNC(SUMIF(V255:V257, RIGHTB(O257, 1), H255:H257)*U257, 2)</f>
        <v>0</v>
      </c>
      <c r="F257" s="14">
        <f>TRUNC(E257*D257,1)</f>
        <v>0</v>
      </c>
      <c r="G257" s="13">
        <v>0</v>
      </c>
      <c r="H257" s="14">
        <f>TRUNC(G257*D257,1)</f>
        <v>0</v>
      </c>
      <c r="I257" s="13">
        <v>0</v>
      </c>
      <c r="J257" s="14">
        <f>TRUNC(I257*D257,1)</f>
        <v>0</v>
      </c>
      <c r="K257" s="13">
        <f t="shared" si="50"/>
        <v>0</v>
      </c>
      <c r="L257" s="14">
        <f t="shared" si="50"/>
        <v>0</v>
      </c>
      <c r="M257" s="8" t="s">
        <v>52</v>
      </c>
      <c r="N257" s="2" t="s">
        <v>458</v>
      </c>
      <c r="O257" s="2" t="s">
        <v>689</v>
      </c>
      <c r="P257" s="2" t="s">
        <v>65</v>
      </c>
      <c r="Q257" s="2" t="s">
        <v>65</v>
      </c>
      <c r="R257" s="2" t="s">
        <v>65</v>
      </c>
      <c r="S257" s="3">
        <v>1</v>
      </c>
      <c r="T257" s="3">
        <v>0</v>
      </c>
      <c r="U257" s="3">
        <v>0.03</v>
      </c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2" t="s">
        <v>52</v>
      </c>
      <c r="AW257" s="2" t="s">
        <v>1224</v>
      </c>
      <c r="AX257" s="2" t="s">
        <v>52</v>
      </c>
      <c r="AY257" s="2" t="s">
        <v>52</v>
      </c>
    </row>
    <row r="258" spans="1:51" ht="30" customHeight="1">
      <c r="A258" s="8" t="s">
        <v>897</v>
      </c>
      <c r="B258" s="8" t="s">
        <v>52</v>
      </c>
      <c r="C258" s="8" t="s">
        <v>52</v>
      </c>
      <c r="D258" s="9"/>
      <c r="E258" s="13"/>
      <c r="F258" s="14">
        <f>TRUNC(SUMIF(N255:N257, N254, F255:F257),0)</f>
        <v>0</v>
      </c>
      <c r="G258" s="13"/>
      <c r="H258" s="14">
        <f>TRUNC(SUMIF(N255:N257, N254, H255:H257),0)</f>
        <v>0</v>
      </c>
      <c r="I258" s="13"/>
      <c r="J258" s="14">
        <f>TRUNC(SUMIF(N255:N257, N254, J255:J257),0)</f>
        <v>0</v>
      </c>
      <c r="K258" s="13"/>
      <c r="L258" s="14">
        <f>F258+H258+J258</f>
        <v>0</v>
      </c>
      <c r="M258" s="8" t="s">
        <v>52</v>
      </c>
      <c r="N258" s="2" t="s">
        <v>248</v>
      </c>
      <c r="O258" s="2" t="s">
        <v>248</v>
      </c>
      <c r="P258" s="2" t="s">
        <v>52</v>
      </c>
      <c r="Q258" s="2" t="s">
        <v>52</v>
      </c>
      <c r="R258" s="2" t="s">
        <v>52</v>
      </c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2" t="s">
        <v>52</v>
      </c>
      <c r="AW258" s="2" t="s">
        <v>52</v>
      </c>
      <c r="AX258" s="2" t="s">
        <v>52</v>
      </c>
      <c r="AY258" s="2" t="s">
        <v>52</v>
      </c>
    </row>
    <row r="259" spans="1:51" ht="30" customHeight="1">
      <c r="A259" s="9"/>
      <c r="B259" s="9"/>
      <c r="C259" s="9"/>
      <c r="D259" s="9"/>
      <c r="E259" s="13"/>
      <c r="F259" s="14"/>
      <c r="G259" s="13"/>
      <c r="H259" s="14"/>
      <c r="I259" s="13"/>
      <c r="J259" s="14"/>
      <c r="K259" s="13"/>
      <c r="L259" s="14"/>
      <c r="M259" s="9"/>
    </row>
    <row r="260" spans="1:51" ht="30" customHeight="1">
      <c r="A260" s="65" t="s">
        <v>1225</v>
      </c>
      <c r="B260" s="65"/>
      <c r="C260" s="65"/>
      <c r="D260" s="65"/>
      <c r="E260" s="66"/>
      <c r="F260" s="67"/>
      <c r="G260" s="66"/>
      <c r="H260" s="67"/>
      <c r="I260" s="66"/>
      <c r="J260" s="67"/>
      <c r="K260" s="66"/>
      <c r="L260" s="67"/>
      <c r="M260" s="65"/>
      <c r="N260" s="1" t="s">
        <v>462</v>
      </c>
    </row>
    <row r="261" spans="1:51" ht="30" customHeight="1">
      <c r="A261" s="8" t="s">
        <v>483</v>
      </c>
      <c r="B261" s="8" t="s">
        <v>1226</v>
      </c>
      <c r="C261" s="8" t="s">
        <v>98</v>
      </c>
      <c r="D261" s="9">
        <v>1</v>
      </c>
      <c r="E261" s="13">
        <f>단가대비표!O47</f>
        <v>0</v>
      </c>
      <c r="F261" s="14">
        <f>TRUNC(E261*D261,1)</f>
        <v>0</v>
      </c>
      <c r="G261" s="13">
        <f>단가대비표!P47</f>
        <v>0</v>
      </c>
      <c r="H261" s="14">
        <f>TRUNC(G261*D261,1)</f>
        <v>0</v>
      </c>
      <c r="I261" s="13">
        <f>단가대비표!V47</f>
        <v>0</v>
      </c>
      <c r="J261" s="14">
        <f>TRUNC(I261*D261,1)</f>
        <v>0</v>
      </c>
      <c r="K261" s="13">
        <f t="shared" ref="K261:L263" si="51">TRUNC(E261+G261+I261,1)</f>
        <v>0</v>
      </c>
      <c r="L261" s="14">
        <f t="shared" si="51"/>
        <v>0</v>
      </c>
      <c r="M261" s="8" t="s">
        <v>52</v>
      </c>
      <c r="N261" s="2" t="s">
        <v>462</v>
      </c>
      <c r="O261" s="2" t="s">
        <v>1227</v>
      </c>
      <c r="P261" s="2" t="s">
        <v>65</v>
      </c>
      <c r="Q261" s="2" t="s">
        <v>65</v>
      </c>
      <c r="R261" s="2" t="s">
        <v>64</v>
      </c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2" t="s">
        <v>52</v>
      </c>
      <c r="AW261" s="2" t="s">
        <v>1228</v>
      </c>
      <c r="AX261" s="2" t="s">
        <v>52</v>
      </c>
      <c r="AY261" s="2" t="s">
        <v>52</v>
      </c>
    </row>
    <row r="262" spans="1:51" ht="30" customHeight="1">
      <c r="A262" s="8" t="s">
        <v>967</v>
      </c>
      <c r="B262" s="8" t="s">
        <v>665</v>
      </c>
      <c r="C262" s="8" t="s">
        <v>661</v>
      </c>
      <c r="D262" s="9">
        <v>0.22500000000000001</v>
      </c>
      <c r="E262" s="13">
        <f>단가대비표!O184</f>
        <v>0</v>
      </c>
      <c r="F262" s="14">
        <f>TRUNC(E262*D262,1)</f>
        <v>0</v>
      </c>
      <c r="G262" s="13">
        <f>단가대비표!P184</f>
        <v>0</v>
      </c>
      <c r="H262" s="14">
        <f>TRUNC(G262*D262,1)</f>
        <v>0</v>
      </c>
      <c r="I262" s="13">
        <f>단가대비표!V184</f>
        <v>0</v>
      </c>
      <c r="J262" s="14">
        <f>TRUNC(I262*D262,1)</f>
        <v>0</v>
      </c>
      <c r="K262" s="13">
        <f t="shared" si="51"/>
        <v>0</v>
      </c>
      <c r="L262" s="14">
        <f t="shared" si="51"/>
        <v>0</v>
      </c>
      <c r="M262" s="8" t="s">
        <v>52</v>
      </c>
      <c r="N262" s="2" t="s">
        <v>462</v>
      </c>
      <c r="O262" s="2" t="s">
        <v>968</v>
      </c>
      <c r="P262" s="2" t="s">
        <v>65</v>
      </c>
      <c r="Q262" s="2" t="s">
        <v>65</v>
      </c>
      <c r="R262" s="2" t="s">
        <v>64</v>
      </c>
      <c r="S262" s="3"/>
      <c r="T262" s="3"/>
      <c r="U262" s="3"/>
      <c r="V262" s="3">
        <v>1</v>
      </c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2" t="s">
        <v>52</v>
      </c>
      <c r="AW262" s="2" t="s">
        <v>1229</v>
      </c>
      <c r="AX262" s="2" t="s">
        <v>52</v>
      </c>
      <c r="AY262" s="2" t="s">
        <v>52</v>
      </c>
    </row>
    <row r="263" spans="1:51" ht="30" customHeight="1">
      <c r="A263" s="8" t="s">
        <v>687</v>
      </c>
      <c r="B263" s="8" t="s">
        <v>930</v>
      </c>
      <c r="C263" s="8" t="s">
        <v>377</v>
      </c>
      <c r="D263" s="9">
        <v>1</v>
      </c>
      <c r="E263" s="13">
        <f>TRUNC(SUMIF(V261:V263, RIGHTB(O263, 1), H261:H263)*U263, 2)</f>
        <v>0</v>
      </c>
      <c r="F263" s="14">
        <f>TRUNC(E263*D263,1)</f>
        <v>0</v>
      </c>
      <c r="G263" s="13">
        <v>0</v>
      </c>
      <c r="H263" s="14">
        <f>TRUNC(G263*D263,1)</f>
        <v>0</v>
      </c>
      <c r="I263" s="13">
        <v>0</v>
      </c>
      <c r="J263" s="14">
        <f>TRUNC(I263*D263,1)</f>
        <v>0</v>
      </c>
      <c r="K263" s="13">
        <f t="shared" si="51"/>
        <v>0</v>
      </c>
      <c r="L263" s="14">
        <f t="shared" si="51"/>
        <v>0</v>
      </c>
      <c r="M263" s="8" t="s">
        <v>52</v>
      </c>
      <c r="N263" s="2" t="s">
        <v>462</v>
      </c>
      <c r="O263" s="2" t="s">
        <v>689</v>
      </c>
      <c r="P263" s="2" t="s">
        <v>65</v>
      </c>
      <c r="Q263" s="2" t="s">
        <v>65</v>
      </c>
      <c r="R263" s="2" t="s">
        <v>65</v>
      </c>
      <c r="S263" s="3">
        <v>1</v>
      </c>
      <c r="T263" s="3">
        <v>0</v>
      </c>
      <c r="U263" s="3">
        <v>0.03</v>
      </c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2" t="s">
        <v>52</v>
      </c>
      <c r="AW263" s="2" t="s">
        <v>1230</v>
      </c>
      <c r="AX263" s="2" t="s">
        <v>52</v>
      </c>
      <c r="AY263" s="2" t="s">
        <v>52</v>
      </c>
    </row>
    <row r="264" spans="1:51" ht="30" customHeight="1">
      <c r="A264" s="8" t="s">
        <v>897</v>
      </c>
      <c r="B264" s="8" t="s">
        <v>52</v>
      </c>
      <c r="C264" s="8" t="s">
        <v>52</v>
      </c>
      <c r="D264" s="9"/>
      <c r="E264" s="13"/>
      <c r="F264" s="14">
        <f>TRUNC(SUMIF(N261:N263, N260, F261:F263),0)</f>
        <v>0</v>
      </c>
      <c r="G264" s="13"/>
      <c r="H264" s="14">
        <f>TRUNC(SUMIF(N261:N263, N260, H261:H263),0)</f>
        <v>0</v>
      </c>
      <c r="I264" s="13"/>
      <c r="J264" s="14">
        <f>TRUNC(SUMIF(N261:N263, N260, J261:J263),0)</f>
        <v>0</v>
      </c>
      <c r="K264" s="13"/>
      <c r="L264" s="14">
        <f>F264+H264+J264</f>
        <v>0</v>
      </c>
      <c r="M264" s="8" t="s">
        <v>52</v>
      </c>
      <c r="N264" s="2" t="s">
        <v>248</v>
      </c>
      <c r="O264" s="2" t="s">
        <v>248</v>
      </c>
      <c r="P264" s="2" t="s">
        <v>52</v>
      </c>
      <c r="Q264" s="2" t="s">
        <v>52</v>
      </c>
      <c r="R264" s="2" t="s">
        <v>52</v>
      </c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2" t="s">
        <v>52</v>
      </c>
      <c r="AW264" s="2" t="s">
        <v>52</v>
      </c>
      <c r="AX264" s="2" t="s">
        <v>52</v>
      </c>
      <c r="AY264" s="2" t="s">
        <v>52</v>
      </c>
    </row>
    <row r="265" spans="1:51" ht="30" customHeight="1">
      <c r="A265" s="9"/>
      <c r="B265" s="9"/>
      <c r="C265" s="9"/>
      <c r="D265" s="9"/>
      <c r="E265" s="13"/>
      <c r="F265" s="14"/>
      <c r="G265" s="13"/>
      <c r="H265" s="14"/>
      <c r="I265" s="13"/>
      <c r="J265" s="14"/>
      <c r="K265" s="13"/>
      <c r="L265" s="14"/>
      <c r="M265" s="9"/>
    </row>
    <row r="266" spans="1:51" ht="30" customHeight="1">
      <c r="A266" s="65" t="s">
        <v>1231</v>
      </c>
      <c r="B266" s="65"/>
      <c r="C266" s="65"/>
      <c r="D266" s="65"/>
      <c r="E266" s="66"/>
      <c r="F266" s="67"/>
      <c r="G266" s="66"/>
      <c r="H266" s="67"/>
      <c r="I266" s="66"/>
      <c r="J266" s="67"/>
      <c r="K266" s="66"/>
      <c r="L266" s="67"/>
      <c r="M266" s="65"/>
      <c r="N266" s="1" t="s">
        <v>343</v>
      </c>
    </row>
    <row r="267" spans="1:51" ht="30" customHeight="1">
      <c r="A267" s="8" t="s">
        <v>148</v>
      </c>
      <c r="B267" s="8" t="s">
        <v>341</v>
      </c>
      <c r="C267" s="8" t="s">
        <v>135</v>
      </c>
      <c r="D267" s="9">
        <v>1.075</v>
      </c>
      <c r="E267" s="13">
        <f>단가대비표!O12</f>
        <v>0</v>
      </c>
      <c r="F267" s="14">
        <f>TRUNC(E267*D267,1)</f>
        <v>0</v>
      </c>
      <c r="G267" s="13">
        <f>단가대비표!P12</f>
        <v>0</v>
      </c>
      <c r="H267" s="14">
        <f>TRUNC(G267*D267,1)</f>
        <v>0</v>
      </c>
      <c r="I267" s="13">
        <f>단가대비표!V12</f>
        <v>0</v>
      </c>
      <c r="J267" s="14">
        <f>TRUNC(I267*D267,1)</f>
        <v>0</v>
      </c>
      <c r="K267" s="13">
        <f t="shared" ref="K267:L271" si="52">TRUNC(E267+G267+I267,1)</f>
        <v>0</v>
      </c>
      <c r="L267" s="14">
        <f t="shared" si="52"/>
        <v>0</v>
      </c>
      <c r="M267" s="8" t="s">
        <v>52</v>
      </c>
      <c r="N267" s="2" t="s">
        <v>343</v>
      </c>
      <c r="O267" s="2" t="s">
        <v>1233</v>
      </c>
      <c r="P267" s="2" t="s">
        <v>65</v>
      </c>
      <c r="Q267" s="2" t="s">
        <v>65</v>
      </c>
      <c r="R267" s="2" t="s">
        <v>64</v>
      </c>
      <c r="S267" s="3"/>
      <c r="T267" s="3"/>
      <c r="U267" s="3"/>
      <c r="V267" s="3">
        <v>1</v>
      </c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2" t="s">
        <v>52</v>
      </c>
      <c r="AW267" s="2" t="s">
        <v>1234</v>
      </c>
      <c r="AX267" s="2" t="s">
        <v>52</v>
      </c>
      <c r="AY267" s="2" t="s">
        <v>52</v>
      </c>
    </row>
    <row r="268" spans="1:51" ht="30" customHeight="1">
      <c r="A268" s="8" t="s">
        <v>992</v>
      </c>
      <c r="B268" s="8" t="s">
        <v>993</v>
      </c>
      <c r="C268" s="8" t="s">
        <v>377</v>
      </c>
      <c r="D268" s="9">
        <v>1</v>
      </c>
      <c r="E268" s="13">
        <f>TRUNC(SUMIF(V267:V271, RIGHTB(O268, 1), F267:F271)*U268, 2)</f>
        <v>0</v>
      </c>
      <c r="F268" s="14">
        <f>TRUNC(E268*D268,1)</f>
        <v>0</v>
      </c>
      <c r="G268" s="13">
        <v>0</v>
      </c>
      <c r="H268" s="14">
        <f>TRUNC(G268*D268,1)</f>
        <v>0</v>
      </c>
      <c r="I268" s="13">
        <v>0</v>
      </c>
      <c r="J268" s="14">
        <f>TRUNC(I268*D268,1)</f>
        <v>0</v>
      </c>
      <c r="K268" s="13">
        <f t="shared" si="52"/>
        <v>0</v>
      </c>
      <c r="L268" s="14">
        <f t="shared" si="52"/>
        <v>0</v>
      </c>
      <c r="M268" s="8" t="s">
        <v>52</v>
      </c>
      <c r="N268" s="2" t="s">
        <v>343</v>
      </c>
      <c r="O268" s="2" t="s">
        <v>689</v>
      </c>
      <c r="P268" s="2" t="s">
        <v>65</v>
      </c>
      <c r="Q268" s="2" t="s">
        <v>65</v>
      </c>
      <c r="R268" s="2" t="s">
        <v>65</v>
      </c>
      <c r="S268" s="3">
        <v>0</v>
      </c>
      <c r="T268" s="3">
        <v>0</v>
      </c>
      <c r="U268" s="3">
        <v>0.02</v>
      </c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2" t="s">
        <v>52</v>
      </c>
      <c r="AW268" s="2" t="s">
        <v>1235</v>
      </c>
      <c r="AX268" s="2" t="s">
        <v>52</v>
      </c>
      <c r="AY268" s="2" t="s">
        <v>52</v>
      </c>
    </row>
    <row r="269" spans="1:51" ht="30" customHeight="1">
      <c r="A269" s="8" t="s">
        <v>681</v>
      </c>
      <c r="B269" s="8" t="s">
        <v>665</v>
      </c>
      <c r="C269" s="8" t="s">
        <v>661</v>
      </c>
      <c r="D269" s="9">
        <v>4.5999999999999999E-3</v>
      </c>
      <c r="E269" s="13">
        <f>단가대비표!O179</f>
        <v>0</v>
      </c>
      <c r="F269" s="14">
        <f>TRUNC(E269*D269,1)</f>
        <v>0</v>
      </c>
      <c r="G269" s="13">
        <f>단가대비표!P179</f>
        <v>0</v>
      </c>
      <c r="H269" s="14">
        <f>TRUNC(G269*D269,1)</f>
        <v>0</v>
      </c>
      <c r="I269" s="13">
        <f>단가대비표!V179</f>
        <v>0</v>
      </c>
      <c r="J269" s="14">
        <f>TRUNC(I269*D269,1)</f>
        <v>0</v>
      </c>
      <c r="K269" s="13">
        <f t="shared" si="52"/>
        <v>0</v>
      </c>
      <c r="L269" s="14">
        <f t="shared" si="52"/>
        <v>0</v>
      </c>
      <c r="M269" s="8" t="s">
        <v>52</v>
      </c>
      <c r="N269" s="2" t="s">
        <v>343</v>
      </c>
      <c r="O269" s="2" t="s">
        <v>682</v>
      </c>
      <c r="P269" s="2" t="s">
        <v>65</v>
      </c>
      <c r="Q269" s="2" t="s">
        <v>65</v>
      </c>
      <c r="R269" s="2" t="s">
        <v>64</v>
      </c>
      <c r="S269" s="3"/>
      <c r="T269" s="3"/>
      <c r="U269" s="3"/>
      <c r="V269" s="3"/>
      <c r="W269" s="3">
        <v>2</v>
      </c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2" t="s">
        <v>52</v>
      </c>
      <c r="AW269" s="2" t="s">
        <v>1236</v>
      </c>
      <c r="AX269" s="2" t="s">
        <v>52</v>
      </c>
      <c r="AY269" s="2" t="s">
        <v>52</v>
      </c>
    </row>
    <row r="270" spans="1:51" ht="30" customHeight="1">
      <c r="A270" s="8" t="s">
        <v>678</v>
      </c>
      <c r="B270" s="8" t="s">
        <v>672</v>
      </c>
      <c r="C270" s="8" t="s">
        <v>661</v>
      </c>
      <c r="D270" s="9">
        <v>9.1999999999999998E-3</v>
      </c>
      <c r="E270" s="13">
        <f>단가대비표!O188</f>
        <v>0</v>
      </c>
      <c r="F270" s="14">
        <f>TRUNC(E270*D270,1)</f>
        <v>0</v>
      </c>
      <c r="G270" s="13">
        <f>단가대비표!P188</f>
        <v>0</v>
      </c>
      <c r="H270" s="14">
        <f>TRUNC(G270*D270,1)</f>
        <v>0</v>
      </c>
      <c r="I270" s="13">
        <f>단가대비표!V188</f>
        <v>0</v>
      </c>
      <c r="J270" s="14">
        <f>TRUNC(I270*D270,1)</f>
        <v>0</v>
      </c>
      <c r="K270" s="13">
        <f t="shared" si="52"/>
        <v>0</v>
      </c>
      <c r="L270" s="14">
        <f t="shared" si="52"/>
        <v>0</v>
      </c>
      <c r="M270" s="8" t="s">
        <v>52</v>
      </c>
      <c r="N270" s="2" t="s">
        <v>343</v>
      </c>
      <c r="O270" s="2" t="s">
        <v>679</v>
      </c>
      <c r="P270" s="2" t="s">
        <v>65</v>
      </c>
      <c r="Q270" s="2" t="s">
        <v>65</v>
      </c>
      <c r="R270" s="2" t="s">
        <v>64</v>
      </c>
      <c r="S270" s="3"/>
      <c r="T270" s="3"/>
      <c r="U270" s="3"/>
      <c r="V270" s="3"/>
      <c r="W270" s="3">
        <v>2</v>
      </c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2" t="s">
        <v>52</v>
      </c>
      <c r="AW270" s="2" t="s">
        <v>1237</v>
      </c>
      <c r="AX270" s="2" t="s">
        <v>52</v>
      </c>
      <c r="AY270" s="2" t="s">
        <v>52</v>
      </c>
    </row>
    <row r="271" spans="1:51" ht="30" customHeight="1">
      <c r="A271" s="8" t="s">
        <v>687</v>
      </c>
      <c r="B271" s="8" t="s">
        <v>1238</v>
      </c>
      <c r="C271" s="8" t="s">
        <v>377</v>
      </c>
      <c r="D271" s="9">
        <v>1</v>
      </c>
      <c r="E271" s="13">
        <f>TRUNC(SUMIF(W267:W271, RIGHTB(O271, 1), H267:H271)*U271, 2)</f>
        <v>0</v>
      </c>
      <c r="F271" s="14">
        <f>TRUNC(E271*D271,1)</f>
        <v>0</v>
      </c>
      <c r="G271" s="13">
        <v>0</v>
      </c>
      <c r="H271" s="14">
        <f>TRUNC(G271*D271,1)</f>
        <v>0</v>
      </c>
      <c r="I271" s="13">
        <v>0</v>
      </c>
      <c r="J271" s="14">
        <f>TRUNC(I271*D271,1)</f>
        <v>0</v>
      </c>
      <c r="K271" s="13">
        <f t="shared" si="52"/>
        <v>0</v>
      </c>
      <c r="L271" s="14">
        <f t="shared" si="52"/>
        <v>0</v>
      </c>
      <c r="M271" s="8" t="s">
        <v>52</v>
      </c>
      <c r="N271" s="2" t="s">
        <v>343</v>
      </c>
      <c r="O271" s="2" t="s">
        <v>693</v>
      </c>
      <c r="P271" s="2" t="s">
        <v>65</v>
      </c>
      <c r="Q271" s="2" t="s">
        <v>65</v>
      </c>
      <c r="R271" s="2" t="s">
        <v>65</v>
      </c>
      <c r="S271" s="3">
        <v>1</v>
      </c>
      <c r="T271" s="3">
        <v>0</v>
      </c>
      <c r="U271" s="3">
        <v>0.03</v>
      </c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2" t="s">
        <v>52</v>
      </c>
      <c r="AW271" s="2" t="s">
        <v>1239</v>
      </c>
      <c r="AX271" s="2" t="s">
        <v>52</v>
      </c>
      <c r="AY271" s="2" t="s">
        <v>52</v>
      </c>
    </row>
    <row r="272" spans="1:51" ht="30" customHeight="1">
      <c r="A272" s="8" t="s">
        <v>897</v>
      </c>
      <c r="B272" s="8" t="s">
        <v>52</v>
      </c>
      <c r="C272" s="8" t="s">
        <v>52</v>
      </c>
      <c r="D272" s="9"/>
      <c r="E272" s="13"/>
      <c r="F272" s="14">
        <f>TRUNC(SUMIF(N267:N271, N266, F267:F271),0)</f>
        <v>0</v>
      </c>
      <c r="G272" s="13"/>
      <c r="H272" s="14">
        <f>TRUNC(SUMIF(N267:N271, N266, H267:H271),0)</f>
        <v>0</v>
      </c>
      <c r="I272" s="13"/>
      <c r="J272" s="14">
        <f>TRUNC(SUMIF(N267:N271, N266, J267:J271),0)</f>
        <v>0</v>
      </c>
      <c r="K272" s="13"/>
      <c r="L272" s="14">
        <f>F272+H272+J272</f>
        <v>0</v>
      </c>
      <c r="M272" s="8" t="s">
        <v>52</v>
      </c>
      <c r="N272" s="2" t="s">
        <v>248</v>
      </c>
      <c r="O272" s="2" t="s">
        <v>248</v>
      </c>
      <c r="P272" s="2" t="s">
        <v>52</v>
      </c>
      <c r="Q272" s="2" t="s">
        <v>52</v>
      </c>
      <c r="R272" s="2" t="s">
        <v>52</v>
      </c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2" t="s">
        <v>52</v>
      </c>
      <c r="AW272" s="2" t="s">
        <v>52</v>
      </c>
      <c r="AX272" s="2" t="s">
        <v>52</v>
      </c>
      <c r="AY272" s="2" t="s">
        <v>52</v>
      </c>
    </row>
    <row r="273" spans="1:51" ht="30" customHeight="1">
      <c r="A273" s="9"/>
      <c r="B273" s="9"/>
      <c r="C273" s="9"/>
      <c r="D273" s="9"/>
      <c r="E273" s="13"/>
      <c r="F273" s="14"/>
      <c r="G273" s="13"/>
      <c r="H273" s="14"/>
      <c r="I273" s="13"/>
      <c r="J273" s="14"/>
      <c r="K273" s="13"/>
      <c r="L273" s="14"/>
      <c r="M273" s="9"/>
    </row>
    <row r="274" spans="1:51" ht="30" customHeight="1">
      <c r="A274" s="65" t="s">
        <v>1240</v>
      </c>
      <c r="B274" s="65"/>
      <c r="C274" s="65"/>
      <c r="D274" s="65"/>
      <c r="E274" s="66"/>
      <c r="F274" s="67"/>
      <c r="G274" s="66"/>
      <c r="H274" s="67"/>
      <c r="I274" s="66"/>
      <c r="J274" s="67"/>
      <c r="K274" s="66"/>
      <c r="L274" s="67"/>
      <c r="M274" s="65"/>
      <c r="N274" s="1" t="s">
        <v>151</v>
      </c>
    </row>
    <row r="275" spans="1:51" ht="30" customHeight="1">
      <c r="A275" s="8" t="s">
        <v>148</v>
      </c>
      <c r="B275" s="8" t="s">
        <v>149</v>
      </c>
      <c r="C275" s="8" t="s">
        <v>135</v>
      </c>
      <c r="D275" s="9">
        <v>1.075</v>
      </c>
      <c r="E275" s="13">
        <f>단가대비표!O13</f>
        <v>0</v>
      </c>
      <c r="F275" s="14">
        <f>TRUNC(E275*D275,1)</f>
        <v>0</v>
      </c>
      <c r="G275" s="13">
        <f>단가대비표!P13</f>
        <v>0</v>
      </c>
      <c r="H275" s="14">
        <f>TRUNC(G275*D275,1)</f>
        <v>0</v>
      </c>
      <c r="I275" s="13">
        <f>단가대비표!V13</f>
        <v>0</v>
      </c>
      <c r="J275" s="14">
        <f>TRUNC(I275*D275,1)</f>
        <v>0</v>
      </c>
      <c r="K275" s="13">
        <f t="shared" ref="K275:L279" si="53">TRUNC(E275+G275+I275,1)</f>
        <v>0</v>
      </c>
      <c r="L275" s="14">
        <f t="shared" si="53"/>
        <v>0</v>
      </c>
      <c r="M275" s="8" t="s">
        <v>52</v>
      </c>
      <c r="N275" s="2" t="s">
        <v>151</v>
      </c>
      <c r="O275" s="2" t="s">
        <v>1241</v>
      </c>
      <c r="P275" s="2" t="s">
        <v>65</v>
      </c>
      <c r="Q275" s="2" t="s">
        <v>65</v>
      </c>
      <c r="R275" s="2" t="s">
        <v>64</v>
      </c>
      <c r="S275" s="3"/>
      <c r="T275" s="3"/>
      <c r="U275" s="3"/>
      <c r="V275" s="3">
        <v>1</v>
      </c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2" t="s">
        <v>52</v>
      </c>
      <c r="AW275" s="2" t="s">
        <v>1242</v>
      </c>
      <c r="AX275" s="2" t="s">
        <v>52</v>
      </c>
      <c r="AY275" s="2" t="s">
        <v>52</v>
      </c>
    </row>
    <row r="276" spans="1:51" ht="30" customHeight="1">
      <c r="A276" s="8" t="s">
        <v>992</v>
      </c>
      <c r="B276" s="8" t="s">
        <v>993</v>
      </c>
      <c r="C276" s="8" t="s">
        <v>377</v>
      </c>
      <c r="D276" s="9">
        <v>1</v>
      </c>
      <c r="E276" s="13">
        <f>TRUNC(SUMIF(V275:V279, RIGHTB(O276, 1), F275:F279)*U276, 2)</f>
        <v>0</v>
      </c>
      <c r="F276" s="14">
        <f>TRUNC(E276*D276,1)</f>
        <v>0</v>
      </c>
      <c r="G276" s="13">
        <v>0</v>
      </c>
      <c r="H276" s="14">
        <f>TRUNC(G276*D276,1)</f>
        <v>0</v>
      </c>
      <c r="I276" s="13">
        <v>0</v>
      </c>
      <c r="J276" s="14">
        <f>TRUNC(I276*D276,1)</f>
        <v>0</v>
      </c>
      <c r="K276" s="13">
        <f t="shared" si="53"/>
        <v>0</v>
      </c>
      <c r="L276" s="14">
        <f t="shared" si="53"/>
        <v>0</v>
      </c>
      <c r="M276" s="8" t="s">
        <v>52</v>
      </c>
      <c r="N276" s="2" t="s">
        <v>151</v>
      </c>
      <c r="O276" s="2" t="s">
        <v>689</v>
      </c>
      <c r="P276" s="2" t="s">
        <v>65</v>
      </c>
      <c r="Q276" s="2" t="s">
        <v>65</v>
      </c>
      <c r="R276" s="2" t="s">
        <v>65</v>
      </c>
      <c r="S276" s="3">
        <v>0</v>
      </c>
      <c r="T276" s="3">
        <v>0</v>
      </c>
      <c r="U276" s="3">
        <v>0.02</v>
      </c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2" t="s">
        <v>52</v>
      </c>
      <c r="AW276" s="2" t="s">
        <v>1243</v>
      </c>
      <c r="AX276" s="2" t="s">
        <v>52</v>
      </c>
      <c r="AY276" s="2" t="s">
        <v>52</v>
      </c>
    </row>
    <row r="277" spans="1:51" ht="30" customHeight="1">
      <c r="A277" s="8" t="s">
        <v>681</v>
      </c>
      <c r="B277" s="8" t="s">
        <v>665</v>
      </c>
      <c r="C277" s="8" t="s">
        <v>661</v>
      </c>
      <c r="D277" s="9">
        <v>4.5999999999999999E-3</v>
      </c>
      <c r="E277" s="13">
        <f>단가대비표!O179</f>
        <v>0</v>
      </c>
      <c r="F277" s="14">
        <f>TRUNC(E277*D277,1)</f>
        <v>0</v>
      </c>
      <c r="G277" s="13">
        <f>단가대비표!P179</f>
        <v>0</v>
      </c>
      <c r="H277" s="14">
        <f>TRUNC(G277*D277,1)</f>
        <v>0</v>
      </c>
      <c r="I277" s="13">
        <f>단가대비표!V179</f>
        <v>0</v>
      </c>
      <c r="J277" s="14">
        <f>TRUNC(I277*D277,1)</f>
        <v>0</v>
      </c>
      <c r="K277" s="13">
        <f t="shared" si="53"/>
        <v>0</v>
      </c>
      <c r="L277" s="14">
        <f t="shared" si="53"/>
        <v>0</v>
      </c>
      <c r="M277" s="8" t="s">
        <v>52</v>
      </c>
      <c r="N277" s="2" t="s">
        <v>151</v>
      </c>
      <c r="O277" s="2" t="s">
        <v>682</v>
      </c>
      <c r="P277" s="2" t="s">
        <v>65</v>
      </c>
      <c r="Q277" s="2" t="s">
        <v>65</v>
      </c>
      <c r="R277" s="2" t="s">
        <v>64</v>
      </c>
      <c r="S277" s="3"/>
      <c r="T277" s="3"/>
      <c r="U277" s="3"/>
      <c r="V277" s="3"/>
      <c r="W277" s="3">
        <v>2</v>
      </c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2" t="s">
        <v>52</v>
      </c>
      <c r="AW277" s="2" t="s">
        <v>1244</v>
      </c>
      <c r="AX277" s="2" t="s">
        <v>52</v>
      </c>
      <c r="AY277" s="2" t="s">
        <v>52</v>
      </c>
    </row>
    <row r="278" spans="1:51" ht="30" customHeight="1">
      <c r="A278" s="8" t="s">
        <v>678</v>
      </c>
      <c r="B278" s="8" t="s">
        <v>672</v>
      </c>
      <c r="C278" s="8" t="s">
        <v>661</v>
      </c>
      <c r="D278" s="9">
        <v>9.1999999999999998E-3</v>
      </c>
      <c r="E278" s="13">
        <f>단가대비표!O188</f>
        <v>0</v>
      </c>
      <c r="F278" s="14">
        <f>TRUNC(E278*D278,1)</f>
        <v>0</v>
      </c>
      <c r="G278" s="13">
        <f>단가대비표!P188</f>
        <v>0</v>
      </c>
      <c r="H278" s="14">
        <f>TRUNC(G278*D278,1)</f>
        <v>0</v>
      </c>
      <c r="I278" s="13">
        <f>단가대비표!V188</f>
        <v>0</v>
      </c>
      <c r="J278" s="14">
        <f>TRUNC(I278*D278,1)</f>
        <v>0</v>
      </c>
      <c r="K278" s="13">
        <f t="shared" si="53"/>
        <v>0</v>
      </c>
      <c r="L278" s="14">
        <f t="shared" si="53"/>
        <v>0</v>
      </c>
      <c r="M278" s="8" t="s">
        <v>52</v>
      </c>
      <c r="N278" s="2" t="s">
        <v>151</v>
      </c>
      <c r="O278" s="2" t="s">
        <v>679</v>
      </c>
      <c r="P278" s="2" t="s">
        <v>65</v>
      </c>
      <c r="Q278" s="2" t="s">
        <v>65</v>
      </c>
      <c r="R278" s="2" t="s">
        <v>64</v>
      </c>
      <c r="S278" s="3"/>
      <c r="T278" s="3"/>
      <c r="U278" s="3"/>
      <c r="V278" s="3"/>
      <c r="W278" s="3">
        <v>2</v>
      </c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2" t="s">
        <v>52</v>
      </c>
      <c r="AW278" s="2" t="s">
        <v>1245</v>
      </c>
      <c r="AX278" s="2" t="s">
        <v>52</v>
      </c>
      <c r="AY278" s="2" t="s">
        <v>52</v>
      </c>
    </row>
    <row r="279" spans="1:51" ht="30" customHeight="1">
      <c r="A279" s="8" t="s">
        <v>687</v>
      </c>
      <c r="B279" s="8" t="s">
        <v>1238</v>
      </c>
      <c r="C279" s="8" t="s">
        <v>377</v>
      </c>
      <c r="D279" s="9">
        <v>1</v>
      </c>
      <c r="E279" s="13">
        <f>TRUNC(SUMIF(W275:W279, RIGHTB(O279, 1), H275:H279)*U279, 2)</f>
        <v>0</v>
      </c>
      <c r="F279" s="14">
        <f>TRUNC(E279*D279,1)</f>
        <v>0</v>
      </c>
      <c r="G279" s="13">
        <v>0</v>
      </c>
      <c r="H279" s="14">
        <f>TRUNC(G279*D279,1)</f>
        <v>0</v>
      </c>
      <c r="I279" s="13">
        <v>0</v>
      </c>
      <c r="J279" s="14">
        <f>TRUNC(I279*D279,1)</f>
        <v>0</v>
      </c>
      <c r="K279" s="13">
        <f t="shared" si="53"/>
        <v>0</v>
      </c>
      <c r="L279" s="14">
        <f t="shared" si="53"/>
        <v>0</v>
      </c>
      <c r="M279" s="8" t="s">
        <v>52</v>
      </c>
      <c r="N279" s="2" t="s">
        <v>151</v>
      </c>
      <c r="O279" s="2" t="s">
        <v>693</v>
      </c>
      <c r="P279" s="2" t="s">
        <v>65</v>
      </c>
      <c r="Q279" s="2" t="s">
        <v>65</v>
      </c>
      <c r="R279" s="2" t="s">
        <v>65</v>
      </c>
      <c r="S279" s="3">
        <v>1</v>
      </c>
      <c r="T279" s="3">
        <v>0</v>
      </c>
      <c r="U279" s="3">
        <v>0.03</v>
      </c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2" t="s">
        <v>52</v>
      </c>
      <c r="AW279" s="2" t="s">
        <v>1246</v>
      </c>
      <c r="AX279" s="2" t="s">
        <v>52</v>
      </c>
      <c r="AY279" s="2" t="s">
        <v>52</v>
      </c>
    </row>
    <row r="280" spans="1:51" ht="30" customHeight="1">
      <c r="A280" s="8" t="s">
        <v>897</v>
      </c>
      <c r="B280" s="8" t="s">
        <v>52</v>
      </c>
      <c r="C280" s="8" t="s">
        <v>52</v>
      </c>
      <c r="D280" s="9"/>
      <c r="E280" s="13"/>
      <c r="F280" s="14">
        <f>TRUNC(SUMIF(N275:N279, N274, F275:F279),0)</f>
        <v>0</v>
      </c>
      <c r="G280" s="13"/>
      <c r="H280" s="14">
        <f>TRUNC(SUMIF(N275:N279, N274, H275:H279),0)</f>
        <v>0</v>
      </c>
      <c r="I280" s="13"/>
      <c r="J280" s="14">
        <f>TRUNC(SUMIF(N275:N279, N274, J275:J279),0)</f>
        <v>0</v>
      </c>
      <c r="K280" s="13"/>
      <c r="L280" s="14">
        <f>F280+H280+J280</f>
        <v>0</v>
      </c>
      <c r="M280" s="8" t="s">
        <v>52</v>
      </c>
      <c r="N280" s="2" t="s">
        <v>248</v>
      </c>
      <c r="O280" s="2" t="s">
        <v>248</v>
      </c>
      <c r="P280" s="2" t="s">
        <v>52</v>
      </c>
      <c r="Q280" s="2" t="s">
        <v>52</v>
      </c>
      <c r="R280" s="2" t="s">
        <v>52</v>
      </c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2" t="s">
        <v>52</v>
      </c>
      <c r="AW280" s="2" t="s">
        <v>52</v>
      </c>
      <c r="AX280" s="2" t="s">
        <v>52</v>
      </c>
      <c r="AY280" s="2" t="s">
        <v>52</v>
      </c>
    </row>
    <row r="281" spans="1:51" ht="30" customHeight="1">
      <c r="A281" s="9"/>
      <c r="B281" s="9"/>
      <c r="C281" s="9"/>
      <c r="D281" s="9"/>
      <c r="E281" s="13"/>
      <c r="F281" s="14"/>
      <c r="G281" s="13"/>
      <c r="H281" s="14"/>
      <c r="I281" s="13"/>
      <c r="J281" s="14"/>
      <c r="K281" s="13"/>
      <c r="L281" s="14"/>
      <c r="M281" s="9"/>
    </row>
    <row r="282" spans="1:51" ht="30" customHeight="1">
      <c r="A282" s="65" t="s">
        <v>1247</v>
      </c>
      <c r="B282" s="65"/>
      <c r="C282" s="65"/>
      <c r="D282" s="65"/>
      <c r="E282" s="66"/>
      <c r="F282" s="67"/>
      <c r="G282" s="66"/>
      <c r="H282" s="67"/>
      <c r="I282" s="66"/>
      <c r="J282" s="67"/>
      <c r="K282" s="66"/>
      <c r="L282" s="67"/>
      <c r="M282" s="65"/>
      <c r="N282" s="1" t="s">
        <v>156</v>
      </c>
    </row>
    <row r="283" spans="1:51" ht="30" customHeight="1">
      <c r="A283" s="8" t="s">
        <v>678</v>
      </c>
      <c r="B283" s="8" t="s">
        <v>672</v>
      </c>
      <c r="C283" s="8" t="s">
        <v>661</v>
      </c>
      <c r="D283" s="9">
        <v>0.06</v>
      </c>
      <c r="E283" s="13">
        <f>단가대비표!O188</f>
        <v>0</v>
      </c>
      <c r="F283" s="14">
        <f>TRUNC(E283*D283,1)</f>
        <v>0</v>
      </c>
      <c r="G283" s="13">
        <f>단가대비표!P188</f>
        <v>0</v>
      </c>
      <c r="H283" s="14">
        <f>TRUNC(G283*D283,1)</f>
        <v>0</v>
      </c>
      <c r="I283" s="13">
        <f>단가대비표!V188</f>
        <v>0</v>
      </c>
      <c r="J283" s="14">
        <f>TRUNC(I283*D283,1)</f>
        <v>0</v>
      </c>
      <c r="K283" s="13">
        <f t="shared" ref="K283:L285" si="54">TRUNC(E283+G283+I283,1)</f>
        <v>0</v>
      </c>
      <c r="L283" s="14">
        <f t="shared" si="54"/>
        <v>0</v>
      </c>
      <c r="M283" s="8" t="s">
        <v>52</v>
      </c>
      <c r="N283" s="2" t="s">
        <v>156</v>
      </c>
      <c r="O283" s="2" t="s">
        <v>679</v>
      </c>
      <c r="P283" s="2" t="s">
        <v>65</v>
      </c>
      <c r="Q283" s="2" t="s">
        <v>65</v>
      </c>
      <c r="R283" s="2" t="s">
        <v>64</v>
      </c>
      <c r="S283" s="3"/>
      <c r="T283" s="3"/>
      <c r="U283" s="3"/>
      <c r="V283" s="3">
        <v>1</v>
      </c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2" t="s">
        <v>52</v>
      </c>
      <c r="AW283" s="2" t="s">
        <v>1248</v>
      </c>
      <c r="AX283" s="2" t="s">
        <v>52</v>
      </c>
      <c r="AY283" s="2" t="s">
        <v>52</v>
      </c>
    </row>
    <row r="284" spans="1:51" ht="30" customHeight="1">
      <c r="A284" s="8" t="s">
        <v>681</v>
      </c>
      <c r="B284" s="8" t="s">
        <v>665</v>
      </c>
      <c r="C284" s="8" t="s">
        <v>661</v>
      </c>
      <c r="D284" s="9">
        <v>0.05</v>
      </c>
      <c r="E284" s="13">
        <f>단가대비표!O179</f>
        <v>0</v>
      </c>
      <c r="F284" s="14">
        <f>TRUNC(E284*D284,1)</f>
        <v>0</v>
      </c>
      <c r="G284" s="13">
        <f>단가대비표!P179</f>
        <v>0</v>
      </c>
      <c r="H284" s="14">
        <f>TRUNC(G284*D284,1)</f>
        <v>0</v>
      </c>
      <c r="I284" s="13">
        <f>단가대비표!V179</f>
        <v>0</v>
      </c>
      <c r="J284" s="14">
        <f>TRUNC(I284*D284,1)</f>
        <v>0</v>
      </c>
      <c r="K284" s="13">
        <f t="shared" si="54"/>
        <v>0</v>
      </c>
      <c r="L284" s="14">
        <f t="shared" si="54"/>
        <v>0</v>
      </c>
      <c r="M284" s="8" t="s">
        <v>52</v>
      </c>
      <c r="N284" s="2" t="s">
        <v>156</v>
      </c>
      <c r="O284" s="2" t="s">
        <v>682</v>
      </c>
      <c r="P284" s="2" t="s">
        <v>65</v>
      </c>
      <c r="Q284" s="2" t="s">
        <v>65</v>
      </c>
      <c r="R284" s="2" t="s">
        <v>64</v>
      </c>
      <c r="S284" s="3"/>
      <c r="T284" s="3"/>
      <c r="U284" s="3"/>
      <c r="V284" s="3">
        <v>1</v>
      </c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2" t="s">
        <v>52</v>
      </c>
      <c r="AW284" s="2" t="s">
        <v>1249</v>
      </c>
      <c r="AX284" s="2" t="s">
        <v>52</v>
      </c>
      <c r="AY284" s="2" t="s">
        <v>52</v>
      </c>
    </row>
    <row r="285" spans="1:51" ht="30" customHeight="1">
      <c r="A285" s="8" t="s">
        <v>687</v>
      </c>
      <c r="B285" s="8" t="s">
        <v>1238</v>
      </c>
      <c r="C285" s="8" t="s">
        <v>377</v>
      </c>
      <c r="D285" s="9">
        <v>1</v>
      </c>
      <c r="E285" s="13">
        <f>TRUNC(SUMIF(V283:V285, RIGHTB(O285, 1), H283:H285)*U285, 2)</f>
        <v>0</v>
      </c>
      <c r="F285" s="14">
        <f>TRUNC(E285*D285,1)</f>
        <v>0</v>
      </c>
      <c r="G285" s="13">
        <v>0</v>
      </c>
      <c r="H285" s="14">
        <f>TRUNC(G285*D285,1)</f>
        <v>0</v>
      </c>
      <c r="I285" s="13">
        <v>0</v>
      </c>
      <c r="J285" s="14">
        <f>TRUNC(I285*D285,1)</f>
        <v>0</v>
      </c>
      <c r="K285" s="13">
        <f t="shared" si="54"/>
        <v>0</v>
      </c>
      <c r="L285" s="14">
        <f t="shared" si="54"/>
        <v>0</v>
      </c>
      <c r="M285" s="8" t="s">
        <v>52</v>
      </c>
      <c r="N285" s="2" t="s">
        <v>156</v>
      </c>
      <c r="O285" s="2" t="s">
        <v>689</v>
      </c>
      <c r="P285" s="2" t="s">
        <v>65</v>
      </c>
      <c r="Q285" s="2" t="s">
        <v>65</v>
      </c>
      <c r="R285" s="2" t="s">
        <v>65</v>
      </c>
      <c r="S285" s="3">
        <v>1</v>
      </c>
      <c r="T285" s="3">
        <v>0</v>
      </c>
      <c r="U285" s="3">
        <v>0.03</v>
      </c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2" t="s">
        <v>52</v>
      </c>
      <c r="AW285" s="2" t="s">
        <v>1250</v>
      </c>
      <c r="AX285" s="2" t="s">
        <v>52</v>
      </c>
      <c r="AY285" s="2" t="s">
        <v>52</v>
      </c>
    </row>
    <row r="286" spans="1:51" ht="30" customHeight="1">
      <c r="A286" s="8" t="s">
        <v>897</v>
      </c>
      <c r="B286" s="8" t="s">
        <v>52</v>
      </c>
      <c r="C286" s="8" t="s">
        <v>52</v>
      </c>
      <c r="D286" s="9"/>
      <c r="E286" s="13"/>
      <c r="F286" s="14">
        <f>TRUNC(SUMIF(N283:N285, N282, F283:F285),0)</f>
        <v>0</v>
      </c>
      <c r="G286" s="13"/>
      <c r="H286" s="14">
        <f>TRUNC(SUMIF(N283:N285, N282, H283:H285),0)</f>
        <v>0</v>
      </c>
      <c r="I286" s="13"/>
      <c r="J286" s="14">
        <f>TRUNC(SUMIF(N283:N285, N282, J283:J285),0)</f>
        <v>0</v>
      </c>
      <c r="K286" s="13"/>
      <c r="L286" s="14">
        <f>F286+H286+J286</f>
        <v>0</v>
      </c>
      <c r="M286" s="8" t="s">
        <v>52</v>
      </c>
      <c r="N286" s="2" t="s">
        <v>248</v>
      </c>
      <c r="O286" s="2" t="s">
        <v>248</v>
      </c>
      <c r="P286" s="2" t="s">
        <v>52</v>
      </c>
      <c r="Q286" s="2" t="s">
        <v>52</v>
      </c>
      <c r="R286" s="2" t="s">
        <v>52</v>
      </c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2" t="s">
        <v>52</v>
      </c>
      <c r="AW286" s="2" t="s">
        <v>52</v>
      </c>
      <c r="AX286" s="2" t="s">
        <v>52</v>
      </c>
      <c r="AY286" s="2" t="s">
        <v>52</v>
      </c>
    </row>
    <row r="287" spans="1:51" ht="30" customHeight="1">
      <c r="A287" s="9"/>
      <c r="B287" s="9"/>
      <c r="C287" s="9"/>
      <c r="D287" s="9"/>
      <c r="E287" s="13"/>
      <c r="F287" s="14"/>
      <c r="G287" s="13"/>
      <c r="H287" s="14"/>
      <c r="I287" s="13"/>
      <c r="J287" s="14"/>
      <c r="K287" s="13"/>
      <c r="L287" s="14"/>
      <c r="M287" s="9"/>
    </row>
    <row r="288" spans="1:51" ht="30" customHeight="1">
      <c r="A288" s="65" t="s">
        <v>1251</v>
      </c>
      <c r="B288" s="65"/>
      <c r="C288" s="65"/>
      <c r="D288" s="65"/>
      <c r="E288" s="66"/>
      <c r="F288" s="67"/>
      <c r="G288" s="66"/>
      <c r="H288" s="67"/>
      <c r="I288" s="66"/>
      <c r="J288" s="67"/>
      <c r="K288" s="66"/>
      <c r="L288" s="67"/>
      <c r="M288" s="65"/>
      <c r="N288" s="1" t="s">
        <v>467</v>
      </c>
    </row>
    <row r="289" spans="1:51" ht="30" customHeight="1">
      <c r="A289" s="8" t="s">
        <v>681</v>
      </c>
      <c r="B289" s="8" t="s">
        <v>665</v>
      </c>
      <c r="C289" s="8" t="s">
        <v>661</v>
      </c>
      <c r="D289" s="9">
        <v>2.4</v>
      </c>
      <c r="E289" s="13">
        <f>단가대비표!O179</f>
        <v>0</v>
      </c>
      <c r="F289" s="14">
        <f>TRUNC(E289*D289,1)</f>
        <v>0</v>
      </c>
      <c r="G289" s="13">
        <f>단가대비표!P179</f>
        <v>0</v>
      </c>
      <c r="H289" s="14">
        <f>TRUNC(G289*D289,1)</f>
        <v>0</v>
      </c>
      <c r="I289" s="13">
        <f>단가대비표!V179</f>
        <v>0</v>
      </c>
      <c r="J289" s="14">
        <f>TRUNC(I289*D289,1)</f>
        <v>0</v>
      </c>
      <c r="K289" s="13">
        <f>TRUNC(E289+G289+I289,1)</f>
        <v>0</v>
      </c>
      <c r="L289" s="14">
        <f>TRUNC(F289+H289+J289,1)</f>
        <v>0</v>
      </c>
      <c r="M289" s="8" t="s">
        <v>52</v>
      </c>
      <c r="N289" s="2" t="s">
        <v>467</v>
      </c>
      <c r="O289" s="2" t="s">
        <v>682</v>
      </c>
      <c r="P289" s="2" t="s">
        <v>65</v>
      </c>
      <c r="Q289" s="2" t="s">
        <v>65</v>
      </c>
      <c r="R289" s="2" t="s">
        <v>64</v>
      </c>
      <c r="S289" s="3"/>
      <c r="T289" s="3"/>
      <c r="U289" s="3"/>
      <c r="V289" s="3">
        <v>1</v>
      </c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2" t="s">
        <v>52</v>
      </c>
      <c r="AW289" s="2" t="s">
        <v>1253</v>
      </c>
      <c r="AX289" s="2" t="s">
        <v>52</v>
      </c>
      <c r="AY289" s="2" t="s">
        <v>52</v>
      </c>
    </row>
    <row r="290" spans="1:51" ht="30" customHeight="1">
      <c r="A290" s="8" t="s">
        <v>687</v>
      </c>
      <c r="B290" s="8" t="s">
        <v>930</v>
      </c>
      <c r="C290" s="8" t="s">
        <v>377</v>
      </c>
      <c r="D290" s="9">
        <v>1</v>
      </c>
      <c r="E290" s="13">
        <f>TRUNC(SUMIF(V289:V290, RIGHTB(O290, 1), H289:H290)*U290, 2)</f>
        <v>0</v>
      </c>
      <c r="F290" s="14">
        <f>TRUNC(E290*D290,1)</f>
        <v>0</v>
      </c>
      <c r="G290" s="13">
        <v>0</v>
      </c>
      <c r="H290" s="14">
        <f>TRUNC(G290*D290,1)</f>
        <v>0</v>
      </c>
      <c r="I290" s="13">
        <v>0</v>
      </c>
      <c r="J290" s="14">
        <f>TRUNC(I290*D290,1)</f>
        <v>0</v>
      </c>
      <c r="K290" s="13">
        <f>TRUNC(E290+G290+I290,1)</f>
        <v>0</v>
      </c>
      <c r="L290" s="14">
        <f>TRUNC(F290+H290+J290,1)</f>
        <v>0</v>
      </c>
      <c r="M290" s="8" t="s">
        <v>52</v>
      </c>
      <c r="N290" s="2" t="s">
        <v>467</v>
      </c>
      <c r="O290" s="2" t="s">
        <v>689</v>
      </c>
      <c r="P290" s="2" t="s">
        <v>65</v>
      </c>
      <c r="Q290" s="2" t="s">
        <v>65</v>
      </c>
      <c r="R290" s="2" t="s">
        <v>65</v>
      </c>
      <c r="S290" s="3">
        <v>1</v>
      </c>
      <c r="T290" s="3">
        <v>0</v>
      </c>
      <c r="U290" s="3">
        <v>0.03</v>
      </c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2" t="s">
        <v>52</v>
      </c>
      <c r="AW290" s="2" t="s">
        <v>1254</v>
      </c>
      <c r="AX290" s="2" t="s">
        <v>52</v>
      </c>
      <c r="AY290" s="2" t="s">
        <v>52</v>
      </c>
    </row>
    <row r="291" spans="1:51" ht="30" customHeight="1">
      <c r="A291" s="8" t="s">
        <v>897</v>
      </c>
      <c r="B291" s="8" t="s">
        <v>52</v>
      </c>
      <c r="C291" s="8" t="s">
        <v>52</v>
      </c>
      <c r="D291" s="9"/>
      <c r="E291" s="13"/>
      <c r="F291" s="14">
        <f>TRUNC(SUMIF(N289:N290, N288, F289:F290),0)</f>
        <v>0</v>
      </c>
      <c r="G291" s="13"/>
      <c r="H291" s="14">
        <f>TRUNC(SUMIF(N289:N290, N288, H289:H290),0)</f>
        <v>0</v>
      </c>
      <c r="I291" s="13"/>
      <c r="J291" s="14">
        <f>TRUNC(SUMIF(N289:N290, N288, J289:J290),0)</f>
        <v>0</v>
      </c>
      <c r="K291" s="13"/>
      <c r="L291" s="14">
        <f>F291+H291+J291</f>
        <v>0</v>
      </c>
      <c r="M291" s="8" t="s">
        <v>52</v>
      </c>
      <c r="N291" s="2" t="s">
        <v>248</v>
      </c>
      <c r="O291" s="2" t="s">
        <v>248</v>
      </c>
      <c r="P291" s="2" t="s">
        <v>52</v>
      </c>
      <c r="Q291" s="2" t="s">
        <v>52</v>
      </c>
      <c r="R291" s="2" t="s">
        <v>52</v>
      </c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2" t="s">
        <v>52</v>
      </c>
      <c r="AW291" s="2" t="s">
        <v>52</v>
      </c>
      <c r="AX291" s="2" t="s">
        <v>52</v>
      </c>
      <c r="AY291" s="2" t="s">
        <v>52</v>
      </c>
    </row>
    <row r="292" spans="1:51" ht="30" customHeight="1">
      <c r="A292" s="9"/>
      <c r="B292" s="9"/>
      <c r="C292" s="9"/>
      <c r="D292" s="9"/>
      <c r="E292" s="13"/>
      <c r="F292" s="14"/>
      <c r="G292" s="13"/>
      <c r="H292" s="14"/>
      <c r="I292" s="13"/>
      <c r="J292" s="14"/>
      <c r="K292" s="13"/>
      <c r="L292" s="14"/>
      <c r="M292" s="9"/>
    </row>
    <row r="293" spans="1:51" ht="30" customHeight="1">
      <c r="A293" s="65" t="s">
        <v>1255</v>
      </c>
      <c r="B293" s="65"/>
      <c r="C293" s="65"/>
      <c r="D293" s="65"/>
      <c r="E293" s="66"/>
      <c r="F293" s="67"/>
      <c r="G293" s="66"/>
      <c r="H293" s="67"/>
      <c r="I293" s="66"/>
      <c r="J293" s="67"/>
      <c r="K293" s="66"/>
      <c r="L293" s="67"/>
      <c r="M293" s="65"/>
      <c r="N293" s="1" t="s">
        <v>405</v>
      </c>
    </row>
    <row r="294" spans="1:51" ht="30" customHeight="1">
      <c r="A294" s="8" t="s">
        <v>1257</v>
      </c>
      <c r="B294" s="8" t="s">
        <v>1258</v>
      </c>
      <c r="C294" s="8" t="s">
        <v>279</v>
      </c>
      <c r="D294" s="9">
        <v>1</v>
      </c>
      <c r="E294" s="13">
        <f>단가대비표!O87</f>
        <v>0</v>
      </c>
      <c r="F294" s="14">
        <f>TRUNC(E294*D294,1)</f>
        <v>0</v>
      </c>
      <c r="G294" s="13">
        <f>단가대비표!P87</f>
        <v>0</v>
      </c>
      <c r="H294" s="14">
        <f>TRUNC(G294*D294,1)</f>
        <v>0</v>
      </c>
      <c r="I294" s="13">
        <f>단가대비표!V87</f>
        <v>0</v>
      </c>
      <c r="J294" s="14">
        <f>TRUNC(I294*D294,1)</f>
        <v>0</v>
      </c>
      <c r="K294" s="13">
        <f t="shared" ref="K294:L297" si="55">TRUNC(E294+G294+I294,1)</f>
        <v>0</v>
      </c>
      <c r="L294" s="14">
        <f t="shared" si="55"/>
        <v>0</v>
      </c>
      <c r="M294" s="8" t="s">
        <v>52</v>
      </c>
      <c r="N294" s="2" t="s">
        <v>405</v>
      </c>
      <c r="O294" s="2" t="s">
        <v>1259</v>
      </c>
      <c r="P294" s="2" t="s">
        <v>65</v>
      </c>
      <c r="Q294" s="2" t="s">
        <v>65</v>
      </c>
      <c r="R294" s="2" t="s">
        <v>64</v>
      </c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2" t="s">
        <v>52</v>
      </c>
      <c r="AW294" s="2" t="s">
        <v>1260</v>
      </c>
      <c r="AX294" s="2" t="s">
        <v>52</v>
      </c>
      <c r="AY294" s="2" t="s">
        <v>52</v>
      </c>
    </row>
    <row r="295" spans="1:51" ht="30" customHeight="1">
      <c r="A295" s="8" t="s">
        <v>684</v>
      </c>
      <c r="B295" s="8" t="s">
        <v>665</v>
      </c>
      <c r="C295" s="8" t="s">
        <v>661</v>
      </c>
      <c r="D295" s="9">
        <v>0.17</v>
      </c>
      <c r="E295" s="13">
        <f>단가대비표!O178</f>
        <v>0</v>
      </c>
      <c r="F295" s="14">
        <f>TRUNC(E295*D295,1)</f>
        <v>0</v>
      </c>
      <c r="G295" s="13">
        <f>단가대비표!P178</f>
        <v>0</v>
      </c>
      <c r="H295" s="14">
        <f>TRUNC(G295*D295,1)</f>
        <v>0</v>
      </c>
      <c r="I295" s="13">
        <f>단가대비표!V178</f>
        <v>0</v>
      </c>
      <c r="J295" s="14">
        <f>TRUNC(I295*D295,1)</f>
        <v>0</v>
      </c>
      <c r="K295" s="13">
        <f t="shared" si="55"/>
        <v>0</v>
      </c>
      <c r="L295" s="14">
        <f t="shared" si="55"/>
        <v>0</v>
      </c>
      <c r="M295" s="8" t="s">
        <v>52</v>
      </c>
      <c r="N295" s="2" t="s">
        <v>405</v>
      </c>
      <c r="O295" s="2" t="s">
        <v>685</v>
      </c>
      <c r="P295" s="2" t="s">
        <v>65</v>
      </c>
      <c r="Q295" s="2" t="s">
        <v>65</v>
      </c>
      <c r="R295" s="2" t="s">
        <v>64</v>
      </c>
      <c r="S295" s="3"/>
      <c r="T295" s="3"/>
      <c r="U295" s="3"/>
      <c r="V295" s="3">
        <v>1</v>
      </c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2" t="s">
        <v>52</v>
      </c>
      <c r="AW295" s="2" t="s">
        <v>1261</v>
      </c>
      <c r="AX295" s="2" t="s">
        <v>52</v>
      </c>
      <c r="AY295" s="2" t="s">
        <v>52</v>
      </c>
    </row>
    <row r="296" spans="1:51" ht="30" customHeight="1">
      <c r="A296" s="8" t="s">
        <v>967</v>
      </c>
      <c r="B296" s="8" t="s">
        <v>665</v>
      </c>
      <c r="C296" s="8" t="s">
        <v>661</v>
      </c>
      <c r="D296" s="9">
        <v>0.34</v>
      </c>
      <c r="E296" s="13">
        <f>단가대비표!O184</f>
        <v>0</v>
      </c>
      <c r="F296" s="14">
        <f>TRUNC(E296*D296,1)</f>
        <v>0</v>
      </c>
      <c r="G296" s="13">
        <f>단가대비표!P184</f>
        <v>0</v>
      </c>
      <c r="H296" s="14">
        <f>TRUNC(G296*D296,1)</f>
        <v>0</v>
      </c>
      <c r="I296" s="13">
        <f>단가대비표!V184</f>
        <v>0</v>
      </c>
      <c r="J296" s="14">
        <f>TRUNC(I296*D296,1)</f>
        <v>0</v>
      </c>
      <c r="K296" s="13">
        <f t="shared" si="55"/>
        <v>0</v>
      </c>
      <c r="L296" s="14">
        <f t="shared" si="55"/>
        <v>0</v>
      </c>
      <c r="M296" s="8" t="s">
        <v>52</v>
      </c>
      <c r="N296" s="2" t="s">
        <v>405</v>
      </c>
      <c r="O296" s="2" t="s">
        <v>968</v>
      </c>
      <c r="P296" s="2" t="s">
        <v>65</v>
      </c>
      <c r="Q296" s="2" t="s">
        <v>65</v>
      </c>
      <c r="R296" s="2" t="s">
        <v>64</v>
      </c>
      <c r="S296" s="3"/>
      <c r="T296" s="3"/>
      <c r="U296" s="3"/>
      <c r="V296" s="3">
        <v>1</v>
      </c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2" t="s">
        <v>52</v>
      </c>
      <c r="AW296" s="2" t="s">
        <v>1262</v>
      </c>
      <c r="AX296" s="2" t="s">
        <v>52</v>
      </c>
      <c r="AY296" s="2" t="s">
        <v>52</v>
      </c>
    </row>
    <row r="297" spans="1:51" ht="30" customHeight="1">
      <c r="A297" s="8" t="s">
        <v>687</v>
      </c>
      <c r="B297" s="8" t="s">
        <v>930</v>
      </c>
      <c r="C297" s="8" t="s">
        <v>377</v>
      </c>
      <c r="D297" s="9">
        <v>1</v>
      </c>
      <c r="E297" s="13">
        <f>TRUNC(SUMIF(V294:V297, RIGHTB(O297, 1), H294:H297)*U297, 2)</f>
        <v>0</v>
      </c>
      <c r="F297" s="14">
        <f>TRUNC(E297*D297,1)</f>
        <v>0</v>
      </c>
      <c r="G297" s="13">
        <v>0</v>
      </c>
      <c r="H297" s="14">
        <f>TRUNC(G297*D297,1)</f>
        <v>0</v>
      </c>
      <c r="I297" s="13">
        <v>0</v>
      </c>
      <c r="J297" s="14">
        <f>TRUNC(I297*D297,1)</f>
        <v>0</v>
      </c>
      <c r="K297" s="13">
        <f t="shared" si="55"/>
        <v>0</v>
      </c>
      <c r="L297" s="14">
        <f t="shared" si="55"/>
        <v>0</v>
      </c>
      <c r="M297" s="8" t="s">
        <v>52</v>
      </c>
      <c r="N297" s="2" t="s">
        <v>405</v>
      </c>
      <c r="O297" s="2" t="s">
        <v>689</v>
      </c>
      <c r="P297" s="2" t="s">
        <v>65</v>
      </c>
      <c r="Q297" s="2" t="s">
        <v>65</v>
      </c>
      <c r="R297" s="2" t="s">
        <v>65</v>
      </c>
      <c r="S297" s="3">
        <v>1</v>
      </c>
      <c r="T297" s="3">
        <v>0</v>
      </c>
      <c r="U297" s="3">
        <v>0.03</v>
      </c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2" t="s">
        <v>52</v>
      </c>
      <c r="AW297" s="2" t="s">
        <v>1263</v>
      </c>
      <c r="AX297" s="2" t="s">
        <v>52</v>
      </c>
      <c r="AY297" s="2" t="s">
        <v>52</v>
      </c>
    </row>
    <row r="298" spans="1:51" ht="30" customHeight="1">
      <c r="A298" s="8" t="s">
        <v>897</v>
      </c>
      <c r="B298" s="8" t="s">
        <v>52</v>
      </c>
      <c r="C298" s="8" t="s">
        <v>52</v>
      </c>
      <c r="D298" s="9"/>
      <c r="E298" s="13"/>
      <c r="F298" s="14">
        <f>TRUNC(SUMIF(N294:N297, N293, F294:F297),0)</f>
        <v>0</v>
      </c>
      <c r="G298" s="13"/>
      <c r="H298" s="14">
        <f>TRUNC(SUMIF(N294:N297, N293, H294:H297),0)</f>
        <v>0</v>
      </c>
      <c r="I298" s="13"/>
      <c r="J298" s="14">
        <f>TRUNC(SUMIF(N294:N297, N293, J294:J297),0)</f>
        <v>0</v>
      </c>
      <c r="K298" s="13"/>
      <c r="L298" s="14">
        <f>F298+H298+J298</f>
        <v>0</v>
      </c>
      <c r="M298" s="8" t="s">
        <v>52</v>
      </c>
      <c r="N298" s="2" t="s">
        <v>248</v>
      </c>
      <c r="O298" s="2" t="s">
        <v>248</v>
      </c>
      <c r="P298" s="2" t="s">
        <v>52</v>
      </c>
      <c r="Q298" s="2" t="s">
        <v>52</v>
      </c>
      <c r="R298" s="2" t="s">
        <v>52</v>
      </c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2" t="s">
        <v>52</v>
      </c>
      <c r="AW298" s="2" t="s">
        <v>52</v>
      </c>
      <c r="AX298" s="2" t="s">
        <v>52</v>
      </c>
      <c r="AY298" s="2" t="s">
        <v>52</v>
      </c>
    </row>
    <row r="299" spans="1:51" ht="30" customHeight="1">
      <c r="A299" s="9"/>
      <c r="B299" s="9"/>
      <c r="C299" s="9"/>
      <c r="D299" s="9"/>
      <c r="E299" s="13"/>
      <c r="F299" s="14"/>
      <c r="G299" s="13"/>
      <c r="H299" s="14"/>
      <c r="I299" s="13"/>
      <c r="J299" s="14"/>
      <c r="K299" s="13"/>
      <c r="L299" s="14"/>
      <c r="M299" s="9"/>
    </row>
    <row r="300" spans="1:51" ht="30" customHeight="1">
      <c r="A300" s="65" t="s">
        <v>1264</v>
      </c>
      <c r="B300" s="65"/>
      <c r="C300" s="65"/>
      <c r="D300" s="65"/>
      <c r="E300" s="66"/>
      <c r="F300" s="67"/>
      <c r="G300" s="66"/>
      <c r="H300" s="67"/>
      <c r="I300" s="66"/>
      <c r="J300" s="67"/>
      <c r="K300" s="66"/>
      <c r="L300" s="67"/>
      <c r="M300" s="65"/>
      <c r="N300" s="1" t="s">
        <v>161</v>
      </c>
    </row>
    <row r="301" spans="1:51" ht="30" customHeight="1">
      <c r="A301" s="8" t="s">
        <v>1266</v>
      </c>
      <c r="B301" s="8" t="s">
        <v>1267</v>
      </c>
      <c r="C301" s="8" t="s">
        <v>61</v>
      </c>
      <c r="D301" s="9">
        <v>1</v>
      </c>
      <c r="E301" s="13">
        <f>단가대비표!O38</f>
        <v>0</v>
      </c>
      <c r="F301" s="14">
        <f>TRUNC(E301*D301,1)</f>
        <v>0</v>
      </c>
      <c r="G301" s="13">
        <f>단가대비표!P38</f>
        <v>0</v>
      </c>
      <c r="H301" s="14">
        <f>TRUNC(G301*D301,1)</f>
        <v>0</v>
      </c>
      <c r="I301" s="13">
        <f>단가대비표!V38</f>
        <v>0</v>
      </c>
      <c r="J301" s="14">
        <f>TRUNC(I301*D301,1)</f>
        <v>0</v>
      </c>
      <c r="K301" s="13">
        <f t="shared" ref="K301:L304" si="56">TRUNC(E301+G301+I301,1)</f>
        <v>0</v>
      </c>
      <c r="L301" s="14">
        <f t="shared" si="56"/>
        <v>0</v>
      </c>
      <c r="M301" s="8" t="s">
        <v>52</v>
      </c>
      <c r="N301" s="2" t="s">
        <v>161</v>
      </c>
      <c r="O301" s="2" t="s">
        <v>1268</v>
      </c>
      <c r="P301" s="2" t="s">
        <v>65</v>
      </c>
      <c r="Q301" s="2" t="s">
        <v>65</v>
      </c>
      <c r="R301" s="2" t="s">
        <v>64</v>
      </c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2" t="s">
        <v>52</v>
      </c>
      <c r="AW301" s="2" t="s">
        <v>1269</v>
      </c>
      <c r="AX301" s="2" t="s">
        <v>52</v>
      </c>
      <c r="AY301" s="2" t="s">
        <v>52</v>
      </c>
    </row>
    <row r="302" spans="1:51" ht="30" customHeight="1">
      <c r="A302" s="8" t="s">
        <v>1266</v>
      </c>
      <c r="B302" s="8" t="s">
        <v>1270</v>
      </c>
      <c r="C302" s="8" t="s">
        <v>61</v>
      </c>
      <c r="D302" s="9">
        <v>1</v>
      </c>
      <c r="E302" s="13">
        <f>단가대비표!O39</f>
        <v>0</v>
      </c>
      <c r="F302" s="14">
        <f>TRUNC(E302*D302,1)</f>
        <v>0</v>
      </c>
      <c r="G302" s="13">
        <f>단가대비표!P39</f>
        <v>0</v>
      </c>
      <c r="H302" s="14">
        <f>TRUNC(G302*D302,1)</f>
        <v>0</v>
      </c>
      <c r="I302" s="13">
        <f>단가대비표!V39</f>
        <v>0</v>
      </c>
      <c r="J302" s="14">
        <f>TRUNC(I302*D302,1)</f>
        <v>0</v>
      </c>
      <c r="K302" s="13">
        <f t="shared" si="56"/>
        <v>0</v>
      </c>
      <c r="L302" s="14">
        <f t="shared" si="56"/>
        <v>0</v>
      </c>
      <c r="M302" s="8" t="s">
        <v>52</v>
      </c>
      <c r="N302" s="2" t="s">
        <v>161</v>
      </c>
      <c r="O302" s="2" t="s">
        <v>1271</v>
      </c>
      <c r="P302" s="2" t="s">
        <v>65</v>
      </c>
      <c r="Q302" s="2" t="s">
        <v>65</v>
      </c>
      <c r="R302" s="2" t="s">
        <v>64</v>
      </c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2" t="s">
        <v>52</v>
      </c>
      <c r="AW302" s="2" t="s">
        <v>1272</v>
      </c>
      <c r="AX302" s="2" t="s">
        <v>52</v>
      </c>
      <c r="AY302" s="2" t="s">
        <v>52</v>
      </c>
    </row>
    <row r="303" spans="1:51" ht="30" customHeight="1">
      <c r="A303" s="8" t="s">
        <v>967</v>
      </c>
      <c r="B303" s="8" t="s">
        <v>665</v>
      </c>
      <c r="C303" s="8" t="s">
        <v>661</v>
      </c>
      <c r="D303" s="9">
        <v>0.11</v>
      </c>
      <c r="E303" s="13">
        <f>단가대비표!O184</f>
        <v>0</v>
      </c>
      <c r="F303" s="14">
        <f>TRUNC(E303*D303,1)</f>
        <v>0</v>
      </c>
      <c r="G303" s="13">
        <f>단가대비표!P184</f>
        <v>0</v>
      </c>
      <c r="H303" s="14">
        <f>TRUNC(G303*D303,1)</f>
        <v>0</v>
      </c>
      <c r="I303" s="13">
        <f>단가대비표!V184</f>
        <v>0</v>
      </c>
      <c r="J303" s="14">
        <f>TRUNC(I303*D303,1)</f>
        <v>0</v>
      </c>
      <c r="K303" s="13">
        <f t="shared" si="56"/>
        <v>0</v>
      </c>
      <c r="L303" s="14">
        <f t="shared" si="56"/>
        <v>0</v>
      </c>
      <c r="M303" s="8" t="s">
        <v>52</v>
      </c>
      <c r="N303" s="2" t="s">
        <v>161</v>
      </c>
      <c r="O303" s="2" t="s">
        <v>968</v>
      </c>
      <c r="P303" s="2" t="s">
        <v>65</v>
      </c>
      <c r="Q303" s="2" t="s">
        <v>65</v>
      </c>
      <c r="R303" s="2" t="s">
        <v>64</v>
      </c>
      <c r="S303" s="3"/>
      <c r="T303" s="3"/>
      <c r="U303" s="3"/>
      <c r="V303" s="3">
        <v>1</v>
      </c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2" t="s">
        <v>52</v>
      </c>
      <c r="AW303" s="2" t="s">
        <v>1273</v>
      </c>
      <c r="AX303" s="2" t="s">
        <v>52</v>
      </c>
      <c r="AY303" s="2" t="s">
        <v>52</v>
      </c>
    </row>
    <row r="304" spans="1:51" ht="30" customHeight="1">
      <c r="A304" s="8" t="s">
        <v>687</v>
      </c>
      <c r="B304" s="8" t="s">
        <v>930</v>
      </c>
      <c r="C304" s="8" t="s">
        <v>377</v>
      </c>
      <c r="D304" s="9">
        <v>1</v>
      </c>
      <c r="E304" s="13">
        <f>TRUNC(SUMIF(V301:V304, RIGHTB(O304, 1), H301:H304)*U304, 2)</f>
        <v>0</v>
      </c>
      <c r="F304" s="14">
        <f>TRUNC(E304*D304,1)</f>
        <v>0</v>
      </c>
      <c r="G304" s="13">
        <v>0</v>
      </c>
      <c r="H304" s="14">
        <f>TRUNC(G304*D304,1)</f>
        <v>0</v>
      </c>
      <c r="I304" s="13">
        <v>0</v>
      </c>
      <c r="J304" s="14">
        <f>TRUNC(I304*D304,1)</f>
        <v>0</v>
      </c>
      <c r="K304" s="13">
        <f t="shared" si="56"/>
        <v>0</v>
      </c>
      <c r="L304" s="14">
        <f t="shared" si="56"/>
        <v>0</v>
      </c>
      <c r="M304" s="8" t="s">
        <v>52</v>
      </c>
      <c r="N304" s="2" t="s">
        <v>161</v>
      </c>
      <c r="O304" s="2" t="s">
        <v>689</v>
      </c>
      <c r="P304" s="2" t="s">
        <v>65</v>
      </c>
      <c r="Q304" s="2" t="s">
        <v>65</v>
      </c>
      <c r="R304" s="2" t="s">
        <v>65</v>
      </c>
      <c r="S304" s="3">
        <v>1</v>
      </c>
      <c r="T304" s="3">
        <v>0</v>
      </c>
      <c r="U304" s="3">
        <v>0.03</v>
      </c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2" t="s">
        <v>52</v>
      </c>
      <c r="AW304" s="2" t="s">
        <v>1274</v>
      </c>
      <c r="AX304" s="2" t="s">
        <v>52</v>
      </c>
      <c r="AY304" s="2" t="s">
        <v>52</v>
      </c>
    </row>
    <row r="305" spans="1:51" ht="30" customHeight="1">
      <c r="A305" s="8" t="s">
        <v>897</v>
      </c>
      <c r="B305" s="8" t="s">
        <v>52</v>
      </c>
      <c r="C305" s="8" t="s">
        <v>52</v>
      </c>
      <c r="D305" s="9"/>
      <c r="E305" s="13"/>
      <c r="F305" s="14">
        <f>TRUNC(SUMIF(N301:N304, N300, F301:F304),0)</f>
        <v>0</v>
      </c>
      <c r="G305" s="13"/>
      <c r="H305" s="14">
        <f>TRUNC(SUMIF(N301:N304, N300, H301:H304),0)</f>
        <v>0</v>
      </c>
      <c r="I305" s="13"/>
      <c r="J305" s="14">
        <f>TRUNC(SUMIF(N301:N304, N300, J301:J304),0)</f>
        <v>0</v>
      </c>
      <c r="K305" s="13"/>
      <c r="L305" s="14">
        <f>F305+H305+J305</f>
        <v>0</v>
      </c>
      <c r="M305" s="8" t="s">
        <v>52</v>
      </c>
      <c r="N305" s="2" t="s">
        <v>248</v>
      </c>
      <c r="O305" s="2" t="s">
        <v>248</v>
      </c>
      <c r="P305" s="2" t="s">
        <v>52</v>
      </c>
      <c r="Q305" s="2" t="s">
        <v>52</v>
      </c>
      <c r="R305" s="2" t="s">
        <v>52</v>
      </c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2" t="s">
        <v>52</v>
      </c>
      <c r="AW305" s="2" t="s">
        <v>52</v>
      </c>
      <c r="AX305" s="2" t="s">
        <v>52</v>
      </c>
      <c r="AY305" s="2" t="s">
        <v>52</v>
      </c>
    </row>
    <row r="306" spans="1:51" ht="30" customHeight="1">
      <c r="A306" s="9"/>
      <c r="B306" s="9"/>
      <c r="C306" s="9"/>
      <c r="D306" s="9"/>
      <c r="E306" s="13"/>
      <c r="F306" s="14"/>
      <c r="G306" s="13"/>
      <c r="H306" s="14"/>
      <c r="I306" s="13"/>
      <c r="J306" s="14"/>
      <c r="K306" s="13"/>
      <c r="L306" s="14"/>
      <c r="M306" s="9"/>
    </row>
    <row r="307" spans="1:51" ht="30" customHeight="1">
      <c r="A307" s="65" t="s">
        <v>1275</v>
      </c>
      <c r="B307" s="65"/>
      <c r="C307" s="65"/>
      <c r="D307" s="65"/>
      <c r="E307" s="66"/>
      <c r="F307" s="67"/>
      <c r="G307" s="66"/>
      <c r="H307" s="67"/>
      <c r="I307" s="66"/>
      <c r="J307" s="67"/>
      <c r="K307" s="66"/>
      <c r="L307" s="67"/>
      <c r="M307" s="65"/>
      <c r="N307" s="1" t="s">
        <v>166</v>
      </c>
    </row>
    <row r="308" spans="1:51" ht="30" customHeight="1">
      <c r="A308" s="8" t="s">
        <v>1276</v>
      </c>
      <c r="B308" s="8" t="s">
        <v>1277</v>
      </c>
      <c r="C308" s="8" t="s">
        <v>61</v>
      </c>
      <c r="D308" s="9">
        <v>1</v>
      </c>
      <c r="E308" s="13">
        <f>단가대비표!O37</f>
        <v>0</v>
      </c>
      <c r="F308" s="14">
        <f>TRUNC(E308*D308,1)</f>
        <v>0</v>
      </c>
      <c r="G308" s="13">
        <f>단가대비표!P37</f>
        <v>0</v>
      </c>
      <c r="H308" s="14">
        <f>TRUNC(G308*D308,1)</f>
        <v>0</v>
      </c>
      <c r="I308" s="13">
        <f>단가대비표!V37</f>
        <v>0</v>
      </c>
      <c r="J308" s="14">
        <f>TRUNC(I308*D308,1)</f>
        <v>0</v>
      </c>
      <c r="K308" s="13">
        <f t="shared" ref="K308:L310" si="57">TRUNC(E308+G308+I308,1)</f>
        <v>0</v>
      </c>
      <c r="L308" s="14">
        <f t="shared" si="57"/>
        <v>0</v>
      </c>
      <c r="M308" s="8" t="s">
        <v>52</v>
      </c>
      <c r="N308" s="2" t="s">
        <v>166</v>
      </c>
      <c r="O308" s="2" t="s">
        <v>1278</v>
      </c>
      <c r="P308" s="2" t="s">
        <v>65</v>
      </c>
      <c r="Q308" s="2" t="s">
        <v>65</v>
      </c>
      <c r="R308" s="2" t="s">
        <v>64</v>
      </c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2" t="s">
        <v>52</v>
      </c>
      <c r="AW308" s="2" t="s">
        <v>1279</v>
      </c>
      <c r="AX308" s="2" t="s">
        <v>52</v>
      </c>
      <c r="AY308" s="2" t="s">
        <v>52</v>
      </c>
    </row>
    <row r="309" spans="1:51" ht="30" customHeight="1">
      <c r="A309" s="8" t="s">
        <v>967</v>
      </c>
      <c r="B309" s="8" t="s">
        <v>665</v>
      </c>
      <c r="C309" s="8" t="s">
        <v>661</v>
      </c>
      <c r="D309" s="9">
        <v>0.18</v>
      </c>
      <c r="E309" s="13">
        <f>단가대비표!O184</f>
        <v>0</v>
      </c>
      <c r="F309" s="14">
        <f>TRUNC(E309*D309,1)</f>
        <v>0</v>
      </c>
      <c r="G309" s="13">
        <f>단가대비표!P184</f>
        <v>0</v>
      </c>
      <c r="H309" s="14">
        <f>TRUNC(G309*D309,1)</f>
        <v>0</v>
      </c>
      <c r="I309" s="13">
        <f>단가대비표!V184</f>
        <v>0</v>
      </c>
      <c r="J309" s="14">
        <f>TRUNC(I309*D309,1)</f>
        <v>0</v>
      </c>
      <c r="K309" s="13">
        <f t="shared" si="57"/>
        <v>0</v>
      </c>
      <c r="L309" s="14">
        <f t="shared" si="57"/>
        <v>0</v>
      </c>
      <c r="M309" s="8" t="s">
        <v>52</v>
      </c>
      <c r="N309" s="2" t="s">
        <v>166</v>
      </c>
      <c r="O309" s="2" t="s">
        <v>968</v>
      </c>
      <c r="P309" s="2" t="s">
        <v>65</v>
      </c>
      <c r="Q309" s="2" t="s">
        <v>65</v>
      </c>
      <c r="R309" s="2" t="s">
        <v>64</v>
      </c>
      <c r="S309" s="3"/>
      <c r="T309" s="3"/>
      <c r="U309" s="3"/>
      <c r="V309" s="3">
        <v>1</v>
      </c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2" t="s">
        <v>52</v>
      </c>
      <c r="AW309" s="2" t="s">
        <v>1280</v>
      </c>
      <c r="AX309" s="2" t="s">
        <v>52</v>
      </c>
      <c r="AY309" s="2" t="s">
        <v>52</v>
      </c>
    </row>
    <row r="310" spans="1:51" ht="30" customHeight="1">
      <c r="A310" s="8" t="s">
        <v>687</v>
      </c>
      <c r="B310" s="8" t="s">
        <v>930</v>
      </c>
      <c r="C310" s="8" t="s">
        <v>377</v>
      </c>
      <c r="D310" s="9">
        <v>1</v>
      </c>
      <c r="E310" s="13">
        <f>TRUNC(SUMIF(V308:V310, RIGHTB(O310, 1), H308:H310)*U310, 2)</f>
        <v>0</v>
      </c>
      <c r="F310" s="14">
        <f>TRUNC(E310*D310,1)</f>
        <v>0</v>
      </c>
      <c r="G310" s="13">
        <v>0</v>
      </c>
      <c r="H310" s="14">
        <f>TRUNC(G310*D310,1)</f>
        <v>0</v>
      </c>
      <c r="I310" s="13">
        <v>0</v>
      </c>
      <c r="J310" s="14">
        <f>TRUNC(I310*D310,1)</f>
        <v>0</v>
      </c>
      <c r="K310" s="13">
        <f t="shared" si="57"/>
        <v>0</v>
      </c>
      <c r="L310" s="14">
        <f t="shared" si="57"/>
        <v>0</v>
      </c>
      <c r="M310" s="8" t="s">
        <v>52</v>
      </c>
      <c r="N310" s="2" t="s">
        <v>166</v>
      </c>
      <c r="O310" s="2" t="s">
        <v>689</v>
      </c>
      <c r="P310" s="2" t="s">
        <v>65</v>
      </c>
      <c r="Q310" s="2" t="s">
        <v>65</v>
      </c>
      <c r="R310" s="2" t="s">
        <v>65</v>
      </c>
      <c r="S310" s="3">
        <v>1</v>
      </c>
      <c r="T310" s="3">
        <v>0</v>
      </c>
      <c r="U310" s="3">
        <v>0.03</v>
      </c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2" t="s">
        <v>52</v>
      </c>
      <c r="AW310" s="2" t="s">
        <v>1281</v>
      </c>
      <c r="AX310" s="2" t="s">
        <v>52</v>
      </c>
      <c r="AY310" s="2" t="s">
        <v>52</v>
      </c>
    </row>
    <row r="311" spans="1:51" ht="30" customHeight="1">
      <c r="A311" s="8" t="s">
        <v>897</v>
      </c>
      <c r="B311" s="8" t="s">
        <v>52</v>
      </c>
      <c r="C311" s="8" t="s">
        <v>52</v>
      </c>
      <c r="D311" s="9"/>
      <c r="E311" s="13"/>
      <c r="F311" s="14">
        <f>TRUNC(SUMIF(N308:N310, N307, F308:F310),0)</f>
        <v>0</v>
      </c>
      <c r="G311" s="13"/>
      <c r="H311" s="14">
        <f>TRUNC(SUMIF(N308:N310, N307, H308:H310),0)</f>
        <v>0</v>
      </c>
      <c r="I311" s="13"/>
      <c r="J311" s="14">
        <f>TRUNC(SUMIF(N308:N310, N307, J308:J310),0)</f>
        <v>0</v>
      </c>
      <c r="K311" s="13"/>
      <c r="L311" s="14">
        <f>F311+H311+J311</f>
        <v>0</v>
      </c>
      <c r="M311" s="8" t="s">
        <v>52</v>
      </c>
      <c r="N311" s="2" t="s">
        <v>248</v>
      </c>
      <c r="O311" s="2" t="s">
        <v>248</v>
      </c>
      <c r="P311" s="2" t="s">
        <v>52</v>
      </c>
      <c r="Q311" s="2" t="s">
        <v>52</v>
      </c>
      <c r="R311" s="2" t="s">
        <v>52</v>
      </c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2" t="s">
        <v>52</v>
      </c>
      <c r="AW311" s="2" t="s">
        <v>52</v>
      </c>
      <c r="AX311" s="2" t="s">
        <v>52</v>
      </c>
      <c r="AY311" s="2" t="s">
        <v>52</v>
      </c>
    </row>
    <row r="312" spans="1:51" ht="30" customHeight="1">
      <c r="A312" s="9"/>
      <c r="B312" s="9"/>
      <c r="C312" s="9"/>
      <c r="D312" s="9"/>
      <c r="E312" s="13"/>
      <c r="F312" s="14"/>
      <c r="G312" s="13"/>
      <c r="H312" s="14"/>
      <c r="I312" s="13"/>
      <c r="J312" s="14"/>
      <c r="K312" s="13"/>
      <c r="L312" s="14"/>
      <c r="M312" s="9"/>
    </row>
    <row r="313" spans="1:51" ht="30" customHeight="1">
      <c r="A313" s="65" t="s">
        <v>1282</v>
      </c>
      <c r="B313" s="65"/>
      <c r="C313" s="65"/>
      <c r="D313" s="65"/>
      <c r="E313" s="66"/>
      <c r="F313" s="67"/>
      <c r="G313" s="66"/>
      <c r="H313" s="67"/>
      <c r="I313" s="66"/>
      <c r="J313" s="67"/>
      <c r="K313" s="66"/>
      <c r="L313" s="67"/>
      <c r="M313" s="65"/>
      <c r="N313" s="1" t="s">
        <v>349</v>
      </c>
    </row>
    <row r="314" spans="1:51" ht="30" customHeight="1">
      <c r="A314" s="8" t="s">
        <v>1283</v>
      </c>
      <c r="B314" s="8" t="s">
        <v>1284</v>
      </c>
      <c r="C314" s="8" t="s">
        <v>61</v>
      </c>
      <c r="D314" s="9">
        <v>1</v>
      </c>
      <c r="E314" s="13">
        <f>단가대비표!O35</f>
        <v>0</v>
      </c>
      <c r="F314" s="14">
        <f>TRUNC(E314*D314,1)</f>
        <v>0</v>
      </c>
      <c r="G314" s="13">
        <f>단가대비표!P35</f>
        <v>0</v>
      </c>
      <c r="H314" s="14">
        <f>TRUNC(G314*D314,1)</f>
        <v>0</v>
      </c>
      <c r="I314" s="13">
        <f>단가대비표!V35</f>
        <v>0</v>
      </c>
      <c r="J314" s="14">
        <f>TRUNC(I314*D314,1)</f>
        <v>0</v>
      </c>
      <c r="K314" s="13">
        <f t="shared" ref="K314:L316" si="58">TRUNC(E314+G314+I314,1)</f>
        <v>0</v>
      </c>
      <c r="L314" s="14">
        <f t="shared" si="58"/>
        <v>0</v>
      </c>
      <c r="M314" s="8" t="s">
        <v>52</v>
      </c>
      <c r="N314" s="2" t="s">
        <v>349</v>
      </c>
      <c r="O314" s="2" t="s">
        <v>1285</v>
      </c>
      <c r="P314" s="2" t="s">
        <v>65</v>
      </c>
      <c r="Q314" s="2" t="s">
        <v>65</v>
      </c>
      <c r="R314" s="2" t="s">
        <v>64</v>
      </c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2" t="s">
        <v>52</v>
      </c>
      <c r="AW314" s="2" t="s">
        <v>1286</v>
      </c>
      <c r="AX314" s="2" t="s">
        <v>52</v>
      </c>
      <c r="AY314" s="2" t="s">
        <v>52</v>
      </c>
    </row>
    <row r="315" spans="1:51" ht="30" customHeight="1">
      <c r="A315" s="8" t="s">
        <v>967</v>
      </c>
      <c r="B315" s="8" t="s">
        <v>665</v>
      </c>
      <c r="C315" s="8" t="s">
        <v>661</v>
      </c>
      <c r="D315" s="9">
        <v>0.2</v>
      </c>
      <c r="E315" s="13">
        <f>단가대비표!O184</f>
        <v>0</v>
      </c>
      <c r="F315" s="14">
        <f>TRUNC(E315*D315,1)</f>
        <v>0</v>
      </c>
      <c r="G315" s="13">
        <f>단가대비표!P184</f>
        <v>0</v>
      </c>
      <c r="H315" s="14">
        <f>TRUNC(G315*D315,1)</f>
        <v>0</v>
      </c>
      <c r="I315" s="13">
        <f>단가대비표!V184</f>
        <v>0</v>
      </c>
      <c r="J315" s="14">
        <f>TRUNC(I315*D315,1)</f>
        <v>0</v>
      </c>
      <c r="K315" s="13">
        <f t="shared" si="58"/>
        <v>0</v>
      </c>
      <c r="L315" s="14">
        <f t="shared" si="58"/>
        <v>0</v>
      </c>
      <c r="M315" s="8" t="s">
        <v>52</v>
      </c>
      <c r="N315" s="2" t="s">
        <v>349</v>
      </c>
      <c r="O315" s="2" t="s">
        <v>968</v>
      </c>
      <c r="P315" s="2" t="s">
        <v>65</v>
      </c>
      <c r="Q315" s="2" t="s">
        <v>65</v>
      </c>
      <c r="R315" s="2" t="s">
        <v>64</v>
      </c>
      <c r="S315" s="3"/>
      <c r="T315" s="3"/>
      <c r="U315" s="3"/>
      <c r="V315" s="3">
        <v>1</v>
      </c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2" t="s">
        <v>52</v>
      </c>
      <c r="AW315" s="2" t="s">
        <v>1287</v>
      </c>
      <c r="AX315" s="2" t="s">
        <v>52</v>
      </c>
      <c r="AY315" s="2" t="s">
        <v>52</v>
      </c>
    </row>
    <row r="316" spans="1:51" ht="30" customHeight="1">
      <c r="A316" s="8" t="s">
        <v>687</v>
      </c>
      <c r="B316" s="8" t="s">
        <v>930</v>
      </c>
      <c r="C316" s="8" t="s">
        <v>377</v>
      </c>
      <c r="D316" s="9">
        <v>1</v>
      </c>
      <c r="E316" s="13">
        <f>TRUNC(SUMIF(V314:V316, RIGHTB(O316, 1), H314:H316)*U316, 2)</f>
        <v>0</v>
      </c>
      <c r="F316" s="14">
        <f>TRUNC(E316*D316,1)</f>
        <v>0</v>
      </c>
      <c r="G316" s="13">
        <v>0</v>
      </c>
      <c r="H316" s="14">
        <f>TRUNC(G316*D316,1)</f>
        <v>0</v>
      </c>
      <c r="I316" s="13">
        <v>0</v>
      </c>
      <c r="J316" s="14">
        <f>TRUNC(I316*D316,1)</f>
        <v>0</v>
      </c>
      <c r="K316" s="13">
        <f t="shared" si="58"/>
        <v>0</v>
      </c>
      <c r="L316" s="14">
        <f t="shared" si="58"/>
        <v>0</v>
      </c>
      <c r="M316" s="8" t="s">
        <v>52</v>
      </c>
      <c r="N316" s="2" t="s">
        <v>349</v>
      </c>
      <c r="O316" s="2" t="s">
        <v>689</v>
      </c>
      <c r="P316" s="2" t="s">
        <v>65</v>
      </c>
      <c r="Q316" s="2" t="s">
        <v>65</v>
      </c>
      <c r="R316" s="2" t="s">
        <v>65</v>
      </c>
      <c r="S316" s="3">
        <v>1</v>
      </c>
      <c r="T316" s="3">
        <v>0</v>
      </c>
      <c r="U316" s="3">
        <v>0.03</v>
      </c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2" t="s">
        <v>52</v>
      </c>
      <c r="AW316" s="2" t="s">
        <v>1288</v>
      </c>
      <c r="AX316" s="2" t="s">
        <v>52</v>
      </c>
      <c r="AY316" s="2" t="s">
        <v>52</v>
      </c>
    </row>
    <row r="317" spans="1:51" ht="30" customHeight="1">
      <c r="A317" s="8" t="s">
        <v>897</v>
      </c>
      <c r="B317" s="8" t="s">
        <v>52</v>
      </c>
      <c r="C317" s="8" t="s">
        <v>52</v>
      </c>
      <c r="D317" s="9"/>
      <c r="E317" s="13"/>
      <c r="F317" s="14">
        <f>TRUNC(SUMIF(N314:N316, N313, F314:F316),0)</f>
        <v>0</v>
      </c>
      <c r="G317" s="13"/>
      <c r="H317" s="14">
        <f>TRUNC(SUMIF(N314:N316, N313, H314:H316),0)</f>
        <v>0</v>
      </c>
      <c r="I317" s="13"/>
      <c r="J317" s="14">
        <f>TRUNC(SUMIF(N314:N316, N313, J314:J316),0)</f>
        <v>0</v>
      </c>
      <c r="K317" s="13"/>
      <c r="L317" s="14">
        <f>F317+H317+J317</f>
        <v>0</v>
      </c>
      <c r="M317" s="8" t="s">
        <v>52</v>
      </c>
      <c r="N317" s="2" t="s">
        <v>248</v>
      </c>
      <c r="O317" s="2" t="s">
        <v>248</v>
      </c>
      <c r="P317" s="2" t="s">
        <v>52</v>
      </c>
      <c r="Q317" s="2" t="s">
        <v>52</v>
      </c>
      <c r="R317" s="2" t="s">
        <v>52</v>
      </c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2" t="s">
        <v>52</v>
      </c>
      <c r="AW317" s="2" t="s">
        <v>52</v>
      </c>
      <c r="AX317" s="2" t="s">
        <v>52</v>
      </c>
      <c r="AY317" s="2" t="s">
        <v>52</v>
      </c>
    </row>
    <row r="318" spans="1:51" ht="30" customHeight="1">
      <c r="A318" s="9"/>
      <c r="B318" s="9"/>
      <c r="C318" s="9"/>
      <c r="D318" s="9"/>
      <c r="E318" s="13"/>
      <c r="F318" s="14"/>
      <c r="G318" s="13"/>
      <c r="H318" s="14"/>
      <c r="I318" s="13"/>
      <c r="J318" s="14"/>
      <c r="K318" s="13"/>
      <c r="L318" s="14"/>
      <c r="M318" s="9"/>
    </row>
    <row r="319" spans="1:51" ht="30" customHeight="1">
      <c r="A319" s="65" t="s">
        <v>1289</v>
      </c>
      <c r="B319" s="65"/>
      <c r="C319" s="65"/>
      <c r="D319" s="65"/>
      <c r="E319" s="66"/>
      <c r="F319" s="67"/>
      <c r="G319" s="66"/>
      <c r="H319" s="67"/>
      <c r="I319" s="66"/>
      <c r="J319" s="67"/>
      <c r="K319" s="66"/>
      <c r="L319" s="67"/>
      <c r="M319" s="65"/>
      <c r="N319" s="1" t="s">
        <v>171</v>
      </c>
    </row>
    <row r="320" spans="1:51" ht="30" customHeight="1">
      <c r="A320" s="8" t="s">
        <v>1283</v>
      </c>
      <c r="B320" s="8" t="s">
        <v>1290</v>
      </c>
      <c r="C320" s="8" t="s">
        <v>61</v>
      </c>
      <c r="D320" s="9">
        <v>1</v>
      </c>
      <c r="E320" s="13">
        <f>단가대비표!O36</f>
        <v>0</v>
      </c>
      <c r="F320" s="14">
        <f>TRUNC(E320*D320,1)</f>
        <v>0</v>
      </c>
      <c r="G320" s="13">
        <f>단가대비표!P36</f>
        <v>0</v>
      </c>
      <c r="H320" s="14">
        <f>TRUNC(G320*D320,1)</f>
        <v>0</v>
      </c>
      <c r="I320" s="13">
        <f>단가대비표!V36</f>
        <v>0</v>
      </c>
      <c r="J320" s="14">
        <f>TRUNC(I320*D320,1)</f>
        <v>0</v>
      </c>
      <c r="K320" s="13">
        <f t="shared" ref="K320:L322" si="59">TRUNC(E320+G320+I320,1)</f>
        <v>0</v>
      </c>
      <c r="L320" s="14">
        <f t="shared" si="59"/>
        <v>0</v>
      </c>
      <c r="M320" s="8" t="s">
        <v>52</v>
      </c>
      <c r="N320" s="2" t="s">
        <v>171</v>
      </c>
      <c r="O320" s="2" t="s">
        <v>1291</v>
      </c>
      <c r="P320" s="2" t="s">
        <v>65</v>
      </c>
      <c r="Q320" s="2" t="s">
        <v>65</v>
      </c>
      <c r="R320" s="2" t="s">
        <v>64</v>
      </c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2" t="s">
        <v>52</v>
      </c>
      <c r="AW320" s="2" t="s">
        <v>1292</v>
      </c>
      <c r="AX320" s="2" t="s">
        <v>52</v>
      </c>
      <c r="AY320" s="2" t="s">
        <v>52</v>
      </c>
    </row>
    <row r="321" spans="1:51" ht="30" customHeight="1">
      <c r="A321" s="8" t="s">
        <v>967</v>
      </c>
      <c r="B321" s="8" t="s">
        <v>665</v>
      </c>
      <c r="C321" s="8" t="s">
        <v>661</v>
      </c>
      <c r="D321" s="9">
        <v>0.35</v>
      </c>
      <c r="E321" s="13">
        <f>단가대비표!O184</f>
        <v>0</v>
      </c>
      <c r="F321" s="14">
        <f>TRUNC(E321*D321,1)</f>
        <v>0</v>
      </c>
      <c r="G321" s="13">
        <f>단가대비표!P184</f>
        <v>0</v>
      </c>
      <c r="H321" s="14">
        <f>TRUNC(G321*D321,1)</f>
        <v>0</v>
      </c>
      <c r="I321" s="13">
        <f>단가대비표!V184</f>
        <v>0</v>
      </c>
      <c r="J321" s="14">
        <f>TRUNC(I321*D321,1)</f>
        <v>0</v>
      </c>
      <c r="K321" s="13">
        <f t="shared" si="59"/>
        <v>0</v>
      </c>
      <c r="L321" s="14">
        <f t="shared" si="59"/>
        <v>0</v>
      </c>
      <c r="M321" s="8" t="s">
        <v>52</v>
      </c>
      <c r="N321" s="2" t="s">
        <v>171</v>
      </c>
      <c r="O321" s="2" t="s">
        <v>968</v>
      </c>
      <c r="P321" s="2" t="s">
        <v>65</v>
      </c>
      <c r="Q321" s="2" t="s">
        <v>65</v>
      </c>
      <c r="R321" s="2" t="s">
        <v>64</v>
      </c>
      <c r="S321" s="3"/>
      <c r="T321" s="3"/>
      <c r="U321" s="3"/>
      <c r="V321" s="3">
        <v>1</v>
      </c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2" t="s">
        <v>52</v>
      </c>
      <c r="AW321" s="2" t="s">
        <v>1293</v>
      </c>
      <c r="AX321" s="2" t="s">
        <v>52</v>
      </c>
      <c r="AY321" s="2" t="s">
        <v>52</v>
      </c>
    </row>
    <row r="322" spans="1:51" ht="30" customHeight="1">
      <c r="A322" s="8" t="s">
        <v>687</v>
      </c>
      <c r="B322" s="8" t="s">
        <v>930</v>
      </c>
      <c r="C322" s="8" t="s">
        <v>377</v>
      </c>
      <c r="D322" s="9">
        <v>1</v>
      </c>
      <c r="E322" s="13">
        <f>TRUNC(SUMIF(V320:V322, RIGHTB(O322, 1), H320:H322)*U322, 2)</f>
        <v>0</v>
      </c>
      <c r="F322" s="14">
        <f>TRUNC(E322*D322,1)</f>
        <v>0</v>
      </c>
      <c r="G322" s="13">
        <v>0</v>
      </c>
      <c r="H322" s="14">
        <f>TRUNC(G322*D322,1)</f>
        <v>0</v>
      </c>
      <c r="I322" s="13">
        <v>0</v>
      </c>
      <c r="J322" s="14">
        <f>TRUNC(I322*D322,1)</f>
        <v>0</v>
      </c>
      <c r="K322" s="13">
        <f t="shared" si="59"/>
        <v>0</v>
      </c>
      <c r="L322" s="14">
        <f t="shared" si="59"/>
        <v>0</v>
      </c>
      <c r="M322" s="8" t="s">
        <v>52</v>
      </c>
      <c r="N322" s="2" t="s">
        <v>171</v>
      </c>
      <c r="O322" s="2" t="s">
        <v>689</v>
      </c>
      <c r="P322" s="2" t="s">
        <v>65</v>
      </c>
      <c r="Q322" s="2" t="s">
        <v>65</v>
      </c>
      <c r="R322" s="2" t="s">
        <v>65</v>
      </c>
      <c r="S322" s="3">
        <v>1</v>
      </c>
      <c r="T322" s="3">
        <v>0</v>
      </c>
      <c r="U322" s="3">
        <v>0.03</v>
      </c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2" t="s">
        <v>52</v>
      </c>
      <c r="AW322" s="2" t="s">
        <v>1294</v>
      </c>
      <c r="AX322" s="2" t="s">
        <v>52</v>
      </c>
      <c r="AY322" s="2" t="s">
        <v>52</v>
      </c>
    </row>
    <row r="323" spans="1:51" ht="30" customHeight="1">
      <c r="A323" s="8" t="s">
        <v>897</v>
      </c>
      <c r="B323" s="8" t="s">
        <v>52</v>
      </c>
      <c r="C323" s="8" t="s">
        <v>52</v>
      </c>
      <c r="D323" s="9"/>
      <c r="E323" s="13"/>
      <c r="F323" s="14">
        <f>TRUNC(SUMIF(N320:N322, N319, F320:F322),0)</f>
        <v>0</v>
      </c>
      <c r="G323" s="13"/>
      <c r="H323" s="14">
        <f>TRUNC(SUMIF(N320:N322, N319, H320:H322),0)</f>
        <v>0</v>
      </c>
      <c r="I323" s="13"/>
      <c r="J323" s="14">
        <f>TRUNC(SUMIF(N320:N322, N319, J320:J322),0)</f>
        <v>0</v>
      </c>
      <c r="K323" s="13"/>
      <c r="L323" s="14">
        <f>F323+H323+J323</f>
        <v>0</v>
      </c>
      <c r="M323" s="8" t="s">
        <v>52</v>
      </c>
      <c r="N323" s="2" t="s">
        <v>248</v>
      </c>
      <c r="O323" s="2" t="s">
        <v>248</v>
      </c>
      <c r="P323" s="2" t="s">
        <v>52</v>
      </c>
      <c r="Q323" s="2" t="s">
        <v>52</v>
      </c>
      <c r="R323" s="2" t="s">
        <v>52</v>
      </c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2" t="s">
        <v>52</v>
      </c>
      <c r="AW323" s="2" t="s">
        <v>52</v>
      </c>
      <c r="AX323" s="2" t="s">
        <v>52</v>
      </c>
      <c r="AY323" s="2" t="s">
        <v>52</v>
      </c>
    </row>
    <row r="324" spans="1:51" ht="30" customHeight="1">
      <c r="A324" s="9"/>
      <c r="B324" s="9"/>
      <c r="C324" s="9"/>
      <c r="D324" s="9"/>
      <c r="E324" s="13"/>
      <c r="F324" s="14"/>
      <c r="G324" s="13"/>
      <c r="H324" s="14"/>
      <c r="I324" s="13"/>
      <c r="J324" s="14"/>
      <c r="K324" s="13"/>
      <c r="L324" s="14"/>
      <c r="M324" s="9"/>
    </row>
    <row r="325" spans="1:51" ht="30" customHeight="1">
      <c r="A325" s="65" t="s">
        <v>1295</v>
      </c>
      <c r="B325" s="65"/>
      <c r="C325" s="65"/>
      <c r="D325" s="65"/>
      <c r="E325" s="66"/>
      <c r="F325" s="67"/>
      <c r="G325" s="66"/>
      <c r="H325" s="67"/>
      <c r="I325" s="66"/>
      <c r="J325" s="67"/>
      <c r="K325" s="66"/>
      <c r="L325" s="67"/>
      <c r="M325" s="65"/>
      <c r="N325" s="1" t="s">
        <v>105</v>
      </c>
    </row>
    <row r="326" spans="1:51" ht="30" customHeight="1">
      <c r="A326" s="8" t="s">
        <v>684</v>
      </c>
      <c r="B326" s="8" t="s">
        <v>665</v>
      </c>
      <c r="C326" s="8" t="s">
        <v>661</v>
      </c>
      <c r="D326" s="9">
        <v>3.5999999999999997E-2</v>
      </c>
      <c r="E326" s="13">
        <f>단가대비표!O178</f>
        <v>0</v>
      </c>
      <c r="F326" s="14">
        <f>TRUNC(E326*D326,1)</f>
        <v>0</v>
      </c>
      <c r="G326" s="13">
        <f>단가대비표!P178</f>
        <v>0</v>
      </c>
      <c r="H326" s="14">
        <f>TRUNC(G326*D326,1)</f>
        <v>0</v>
      </c>
      <c r="I326" s="13">
        <f>단가대비표!V178</f>
        <v>0</v>
      </c>
      <c r="J326" s="14">
        <f>TRUNC(I326*D326,1)</f>
        <v>0</v>
      </c>
      <c r="K326" s="13">
        <f>TRUNC(E326+G326+I326,1)</f>
        <v>0</v>
      </c>
      <c r="L326" s="14">
        <f>TRUNC(F326+H326+J326,1)</f>
        <v>0</v>
      </c>
      <c r="M326" s="8" t="s">
        <v>52</v>
      </c>
      <c r="N326" s="2" t="s">
        <v>105</v>
      </c>
      <c r="O326" s="2" t="s">
        <v>685</v>
      </c>
      <c r="P326" s="2" t="s">
        <v>65</v>
      </c>
      <c r="Q326" s="2" t="s">
        <v>65</v>
      </c>
      <c r="R326" s="2" t="s">
        <v>64</v>
      </c>
      <c r="S326" s="3"/>
      <c r="T326" s="3"/>
      <c r="U326" s="3"/>
      <c r="V326" s="3">
        <v>1</v>
      </c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2" t="s">
        <v>52</v>
      </c>
      <c r="AW326" s="2" t="s">
        <v>1296</v>
      </c>
      <c r="AX326" s="2" t="s">
        <v>52</v>
      </c>
      <c r="AY326" s="2" t="s">
        <v>52</v>
      </c>
    </row>
    <row r="327" spans="1:51" ht="30" customHeight="1">
      <c r="A327" s="8" t="s">
        <v>687</v>
      </c>
      <c r="B327" s="8" t="s">
        <v>930</v>
      </c>
      <c r="C327" s="8" t="s">
        <v>377</v>
      </c>
      <c r="D327" s="9">
        <v>1</v>
      </c>
      <c r="E327" s="13">
        <f>TRUNC(SUMIF(V326:V327, RIGHTB(O327, 1), H326:H327)*U327, 2)</f>
        <v>0</v>
      </c>
      <c r="F327" s="14">
        <f>TRUNC(E327*D327,1)</f>
        <v>0</v>
      </c>
      <c r="G327" s="13">
        <v>0</v>
      </c>
      <c r="H327" s="14">
        <f>TRUNC(G327*D327,1)</f>
        <v>0</v>
      </c>
      <c r="I327" s="13">
        <v>0</v>
      </c>
      <c r="J327" s="14">
        <f>TRUNC(I327*D327,1)</f>
        <v>0</v>
      </c>
      <c r="K327" s="13">
        <f>TRUNC(E327+G327+I327,1)</f>
        <v>0</v>
      </c>
      <c r="L327" s="14">
        <f>TRUNC(F327+H327+J327,1)</f>
        <v>0</v>
      </c>
      <c r="M327" s="8" t="s">
        <v>52</v>
      </c>
      <c r="N327" s="2" t="s">
        <v>105</v>
      </c>
      <c r="O327" s="2" t="s">
        <v>689</v>
      </c>
      <c r="P327" s="2" t="s">
        <v>65</v>
      </c>
      <c r="Q327" s="2" t="s">
        <v>65</v>
      </c>
      <c r="R327" s="2" t="s">
        <v>65</v>
      </c>
      <c r="S327" s="3">
        <v>1</v>
      </c>
      <c r="T327" s="3">
        <v>0</v>
      </c>
      <c r="U327" s="3">
        <v>0.03</v>
      </c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2" t="s">
        <v>52</v>
      </c>
      <c r="AW327" s="2" t="s">
        <v>1297</v>
      </c>
      <c r="AX327" s="2" t="s">
        <v>52</v>
      </c>
      <c r="AY327" s="2" t="s">
        <v>52</v>
      </c>
    </row>
    <row r="328" spans="1:51" ht="30" customHeight="1">
      <c r="A328" s="8" t="s">
        <v>897</v>
      </c>
      <c r="B328" s="8" t="s">
        <v>52</v>
      </c>
      <c r="C328" s="8" t="s">
        <v>52</v>
      </c>
      <c r="D328" s="9"/>
      <c r="E328" s="13"/>
      <c r="F328" s="14">
        <f>TRUNC(SUMIF(N326:N327, N325, F326:F327),0)</f>
        <v>0</v>
      </c>
      <c r="G328" s="13"/>
      <c r="H328" s="14">
        <f>TRUNC(SUMIF(N326:N327, N325, H326:H327),0)</f>
        <v>0</v>
      </c>
      <c r="I328" s="13"/>
      <c r="J328" s="14">
        <f>TRUNC(SUMIF(N326:N327, N325, J326:J327),0)</f>
        <v>0</v>
      </c>
      <c r="K328" s="13"/>
      <c r="L328" s="14">
        <f>F328+H328+J328</f>
        <v>0</v>
      </c>
      <c r="M328" s="8" t="s">
        <v>52</v>
      </c>
      <c r="N328" s="2" t="s">
        <v>248</v>
      </c>
      <c r="O328" s="2" t="s">
        <v>248</v>
      </c>
      <c r="P328" s="2" t="s">
        <v>52</v>
      </c>
      <c r="Q328" s="2" t="s">
        <v>52</v>
      </c>
      <c r="R328" s="2" t="s">
        <v>52</v>
      </c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2" t="s">
        <v>52</v>
      </c>
      <c r="AW328" s="2" t="s">
        <v>52</v>
      </c>
      <c r="AX328" s="2" t="s">
        <v>52</v>
      </c>
      <c r="AY328" s="2" t="s">
        <v>52</v>
      </c>
    </row>
    <row r="329" spans="1:51" ht="30" customHeight="1">
      <c r="A329" s="9"/>
      <c r="B329" s="9"/>
      <c r="C329" s="9"/>
      <c r="D329" s="9"/>
      <c r="E329" s="13"/>
      <c r="F329" s="14"/>
      <c r="G329" s="13"/>
      <c r="H329" s="14"/>
      <c r="I329" s="13"/>
      <c r="J329" s="14"/>
      <c r="K329" s="13"/>
      <c r="L329" s="14"/>
      <c r="M329" s="9"/>
    </row>
    <row r="330" spans="1:51" ht="30" customHeight="1">
      <c r="A330" s="65" t="s">
        <v>1298</v>
      </c>
      <c r="B330" s="65"/>
      <c r="C330" s="65"/>
      <c r="D330" s="65"/>
      <c r="E330" s="66"/>
      <c r="F330" s="67"/>
      <c r="G330" s="66"/>
      <c r="H330" s="67"/>
      <c r="I330" s="66"/>
      <c r="J330" s="67"/>
      <c r="K330" s="66"/>
      <c r="L330" s="67"/>
      <c r="M330" s="65"/>
      <c r="N330" s="1" t="s">
        <v>259</v>
      </c>
    </row>
    <row r="331" spans="1:51" ht="30" customHeight="1">
      <c r="A331" s="8" t="s">
        <v>1300</v>
      </c>
      <c r="B331" s="8" t="s">
        <v>1301</v>
      </c>
      <c r="C331" s="8" t="s">
        <v>98</v>
      </c>
      <c r="D331" s="9">
        <v>1.075</v>
      </c>
      <c r="E331" s="13">
        <f>단가대비표!O14</f>
        <v>0</v>
      </c>
      <c r="F331" s="14">
        <f>TRUNC(E331*D331,1)</f>
        <v>0</v>
      </c>
      <c r="G331" s="13">
        <f>단가대비표!P14</f>
        <v>0</v>
      </c>
      <c r="H331" s="14">
        <f>TRUNC(G331*D331,1)</f>
        <v>0</v>
      </c>
      <c r="I331" s="13">
        <f>단가대비표!V14</f>
        <v>0</v>
      </c>
      <c r="J331" s="14">
        <f>TRUNC(I331*D331,1)</f>
        <v>0</v>
      </c>
      <c r="K331" s="13">
        <f t="shared" ref="K331:L334" si="60">TRUNC(E331+G331+I331,1)</f>
        <v>0</v>
      </c>
      <c r="L331" s="14">
        <f t="shared" si="60"/>
        <v>0</v>
      </c>
      <c r="M331" s="8" t="s">
        <v>52</v>
      </c>
      <c r="N331" s="2" t="s">
        <v>259</v>
      </c>
      <c r="O331" s="2" t="s">
        <v>1302</v>
      </c>
      <c r="P331" s="2" t="s">
        <v>65</v>
      </c>
      <c r="Q331" s="2" t="s">
        <v>65</v>
      </c>
      <c r="R331" s="2" t="s">
        <v>64</v>
      </c>
      <c r="S331" s="3"/>
      <c r="T331" s="3"/>
      <c r="U331" s="3"/>
      <c r="V331" s="3">
        <v>1</v>
      </c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2" t="s">
        <v>52</v>
      </c>
      <c r="AW331" s="2" t="s">
        <v>1303</v>
      </c>
      <c r="AX331" s="2" t="s">
        <v>52</v>
      </c>
      <c r="AY331" s="2" t="s">
        <v>52</v>
      </c>
    </row>
    <row r="332" spans="1:51" ht="30" customHeight="1">
      <c r="A332" s="8" t="s">
        <v>992</v>
      </c>
      <c r="B332" s="8" t="s">
        <v>993</v>
      </c>
      <c r="C332" s="8" t="s">
        <v>377</v>
      </c>
      <c r="D332" s="9">
        <v>1</v>
      </c>
      <c r="E332" s="13">
        <f>TRUNC(SUMIF(V331:V334, RIGHTB(O332, 1), F331:F334)*U332, 2)</f>
        <v>0</v>
      </c>
      <c r="F332" s="14">
        <f>TRUNC(E332*D332,1)</f>
        <v>0</v>
      </c>
      <c r="G332" s="13">
        <v>0</v>
      </c>
      <c r="H332" s="14">
        <f>TRUNC(G332*D332,1)</f>
        <v>0</v>
      </c>
      <c r="I332" s="13">
        <v>0</v>
      </c>
      <c r="J332" s="14">
        <f>TRUNC(I332*D332,1)</f>
        <v>0</v>
      </c>
      <c r="K332" s="13">
        <f t="shared" si="60"/>
        <v>0</v>
      </c>
      <c r="L332" s="14">
        <f t="shared" si="60"/>
        <v>0</v>
      </c>
      <c r="M332" s="8" t="s">
        <v>52</v>
      </c>
      <c r="N332" s="2" t="s">
        <v>259</v>
      </c>
      <c r="O332" s="2" t="s">
        <v>689</v>
      </c>
      <c r="P332" s="2" t="s">
        <v>65</v>
      </c>
      <c r="Q332" s="2" t="s">
        <v>65</v>
      </c>
      <c r="R332" s="2" t="s">
        <v>65</v>
      </c>
      <c r="S332" s="3">
        <v>0</v>
      </c>
      <c r="T332" s="3">
        <v>0</v>
      </c>
      <c r="U332" s="3">
        <v>0.02</v>
      </c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2" t="s">
        <v>52</v>
      </c>
      <c r="AW332" s="2" t="s">
        <v>1304</v>
      </c>
      <c r="AX332" s="2" t="s">
        <v>52</v>
      </c>
      <c r="AY332" s="2" t="s">
        <v>52</v>
      </c>
    </row>
    <row r="333" spans="1:51" ht="30" customHeight="1">
      <c r="A333" s="44" t="s">
        <v>664</v>
      </c>
      <c r="B333" s="44" t="s">
        <v>665</v>
      </c>
      <c r="C333" s="44" t="s">
        <v>661</v>
      </c>
      <c r="D333" s="45">
        <v>1.5299999999999999E-2</v>
      </c>
      <c r="E333" s="46">
        <f>단가대비표!O187</f>
        <v>0</v>
      </c>
      <c r="F333" s="47">
        <f>TRUNC(E333*D333,1)</f>
        <v>0</v>
      </c>
      <c r="G333" s="46">
        <f>단가대비표!P187</f>
        <v>0</v>
      </c>
      <c r="H333" s="47">
        <f>TRUNC(G333*D333,1)</f>
        <v>0</v>
      </c>
      <c r="I333" s="46">
        <f>단가대비표!V187</f>
        <v>0</v>
      </c>
      <c r="J333" s="47">
        <f>TRUNC(I333*D333,1)</f>
        <v>0</v>
      </c>
      <c r="K333" s="46">
        <f t="shared" si="60"/>
        <v>0</v>
      </c>
      <c r="L333" s="47">
        <f t="shared" si="60"/>
        <v>0</v>
      </c>
      <c r="M333" s="44" t="s">
        <v>52</v>
      </c>
      <c r="N333" s="2" t="s">
        <v>259</v>
      </c>
      <c r="O333" s="2" t="s">
        <v>666</v>
      </c>
      <c r="P333" s="2" t="s">
        <v>65</v>
      </c>
      <c r="Q333" s="2" t="s">
        <v>65</v>
      </c>
      <c r="R333" s="2" t="s">
        <v>64</v>
      </c>
      <c r="S333" s="3"/>
      <c r="T333" s="3"/>
      <c r="U333" s="3"/>
      <c r="V333" s="3"/>
      <c r="W333" s="3">
        <v>2</v>
      </c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2" t="s">
        <v>52</v>
      </c>
      <c r="AW333" s="2" t="s">
        <v>1305</v>
      </c>
      <c r="AX333" s="2" t="s">
        <v>52</v>
      </c>
      <c r="AY333" s="2" t="s">
        <v>52</v>
      </c>
    </row>
    <row r="334" spans="1:51" ht="30" customHeight="1">
      <c r="A334" s="8" t="s">
        <v>687</v>
      </c>
      <c r="B334" s="8" t="s">
        <v>1238</v>
      </c>
      <c r="C334" s="8" t="s">
        <v>377</v>
      </c>
      <c r="D334" s="9">
        <v>1</v>
      </c>
      <c r="E334" s="13">
        <f>TRUNC(SUMIF(W331:W334, RIGHTB(O334, 1), H331:H334)*U334, 2)</f>
        <v>0</v>
      </c>
      <c r="F334" s="14">
        <f>TRUNC(E334*D334,1)</f>
        <v>0</v>
      </c>
      <c r="G334" s="13">
        <v>0</v>
      </c>
      <c r="H334" s="14">
        <f>TRUNC(G334*D334,1)</f>
        <v>0</v>
      </c>
      <c r="I334" s="13">
        <v>0</v>
      </c>
      <c r="J334" s="14">
        <f>TRUNC(I334*D334,1)</f>
        <v>0</v>
      </c>
      <c r="K334" s="13">
        <f t="shared" si="60"/>
        <v>0</v>
      </c>
      <c r="L334" s="14">
        <f t="shared" si="60"/>
        <v>0</v>
      </c>
      <c r="M334" s="8" t="s">
        <v>52</v>
      </c>
      <c r="N334" s="2" t="s">
        <v>259</v>
      </c>
      <c r="O334" s="2" t="s">
        <v>693</v>
      </c>
      <c r="P334" s="2" t="s">
        <v>65</v>
      </c>
      <c r="Q334" s="2" t="s">
        <v>65</v>
      </c>
      <c r="R334" s="2" t="s">
        <v>65</v>
      </c>
      <c r="S334" s="3">
        <v>1</v>
      </c>
      <c r="T334" s="3">
        <v>0</v>
      </c>
      <c r="U334" s="3">
        <v>0.03</v>
      </c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2" t="s">
        <v>52</v>
      </c>
      <c r="AW334" s="2" t="s">
        <v>1306</v>
      </c>
      <c r="AX334" s="2" t="s">
        <v>52</v>
      </c>
      <c r="AY334" s="2" t="s">
        <v>52</v>
      </c>
    </row>
    <row r="335" spans="1:51" ht="30" customHeight="1">
      <c r="A335" s="8" t="s">
        <v>897</v>
      </c>
      <c r="B335" s="8" t="s">
        <v>52</v>
      </c>
      <c r="C335" s="8" t="s">
        <v>52</v>
      </c>
      <c r="D335" s="9"/>
      <c r="E335" s="13"/>
      <c r="F335" s="14">
        <f>TRUNC(SUMIF(N331:N334, N330, F331:F334),0)</f>
        <v>0</v>
      </c>
      <c r="G335" s="13"/>
      <c r="H335" s="14">
        <f>TRUNC(SUMIF(N331:N334, N330, H331:H334),0)</f>
        <v>0</v>
      </c>
      <c r="I335" s="13"/>
      <c r="J335" s="14">
        <f>TRUNC(SUMIF(N331:N334, N330, J331:J334),0)</f>
        <v>0</v>
      </c>
      <c r="K335" s="13"/>
      <c r="L335" s="14">
        <f>F335+H335+J335</f>
        <v>0</v>
      </c>
      <c r="M335" s="8" t="s">
        <v>52</v>
      </c>
      <c r="N335" s="2" t="s">
        <v>248</v>
      </c>
      <c r="O335" s="2" t="s">
        <v>248</v>
      </c>
      <c r="P335" s="2" t="s">
        <v>52</v>
      </c>
      <c r="Q335" s="2" t="s">
        <v>52</v>
      </c>
      <c r="R335" s="2" t="s">
        <v>52</v>
      </c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2" t="s">
        <v>52</v>
      </c>
      <c r="AW335" s="2" t="s">
        <v>52</v>
      </c>
      <c r="AX335" s="2" t="s">
        <v>52</v>
      </c>
      <c r="AY335" s="2" t="s">
        <v>52</v>
      </c>
    </row>
    <row r="336" spans="1:51" ht="30" customHeight="1">
      <c r="A336" s="9"/>
      <c r="B336" s="9"/>
      <c r="C336" s="9"/>
      <c r="D336" s="9"/>
      <c r="E336" s="13"/>
      <c r="F336" s="14"/>
      <c r="G336" s="13"/>
      <c r="H336" s="14"/>
      <c r="I336" s="13"/>
      <c r="J336" s="14"/>
      <c r="K336" s="13"/>
      <c r="L336" s="14"/>
      <c r="M336" s="9"/>
    </row>
    <row r="337" spans="1:51" ht="30" customHeight="1">
      <c r="A337" s="65" t="s">
        <v>1307</v>
      </c>
      <c r="B337" s="65"/>
      <c r="C337" s="65"/>
      <c r="D337" s="65"/>
      <c r="E337" s="66"/>
      <c r="F337" s="67"/>
      <c r="G337" s="66"/>
      <c r="H337" s="67"/>
      <c r="I337" s="66"/>
      <c r="J337" s="67"/>
      <c r="K337" s="66"/>
      <c r="L337" s="67"/>
      <c r="M337" s="65"/>
      <c r="N337" s="1" t="s">
        <v>263</v>
      </c>
    </row>
    <row r="338" spans="1:51" ht="30" customHeight="1">
      <c r="A338" s="8" t="s">
        <v>1300</v>
      </c>
      <c r="B338" s="8" t="s">
        <v>1308</v>
      </c>
      <c r="C338" s="8" t="s">
        <v>98</v>
      </c>
      <c r="D338" s="9">
        <v>1.075</v>
      </c>
      <c r="E338" s="13">
        <f>단가대비표!O15</f>
        <v>0</v>
      </c>
      <c r="F338" s="14">
        <f>TRUNC(E338*D338,1)</f>
        <v>0</v>
      </c>
      <c r="G338" s="13">
        <f>단가대비표!P15</f>
        <v>0</v>
      </c>
      <c r="H338" s="14">
        <f>TRUNC(G338*D338,1)</f>
        <v>0</v>
      </c>
      <c r="I338" s="13">
        <f>단가대비표!V15</f>
        <v>0</v>
      </c>
      <c r="J338" s="14">
        <f>TRUNC(I338*D338,1)</f>
        <v>0</v>
      </c>
      <c r="K338" s="13">
        <f t="shared" ref="K338:L341" si="61">TRUNC(E338+G338+I338,1)</f>
        <v>0</v>
      </c>
      <c r="L338" s="14">
        <f t="shared" si="61"/>
        <v>0</v>
      </c>
      <c r="M338" s="8" t="s">
        <v>52</v>
      </c>
      <c r="N338" s="2" t="s">
        <v>263</v>
      </c>
      <c r="O338" s="2" t="s">
        <v>1309</v>
      </c>
      <c r="P338" s="2" t="s">
        <v>65</v>
      </c>
      <c r="Q338" s="2" t="s">
        <v>65</v>
      </c>
      <c r="R338" s="2" t="s">
        <v>64</v>
      </c>
      <c r="S338" s="3"/>
      <c r="T338" s="3"/>
      <c r="U338" s="3"/>
      <c r="V338" s="3">
        <v>1</v>
      </c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2" t="s">
        <v>52</v>
      </c>
      <c r="AW338" s="2" t="s">
        <v>1310</v>
      </c>
      <c r="AX338" s="2" t="s">
        <v>52</v>
      </c>
      <c r="AY338" s="2" t="s">
        <v>52</v>
      </c>
    </row>
    <row r="339" spans="1:51" ht="30" customHeight="1">
      <c r="A339" s="8" t="s">
        <v>992</v>
      </c>
      <c r="B339" s="8" t="s">
        <v>993</v>
      </c>
      <c r="C339" s="8" t="s">
        <v>377</v>
      </c>
      <c r="D339" s="9">
        <v>1</v>
      </c>
      <c r="E339" s="13">
        <f>TRUNC(SUMIF(V338:V341, RIGHTB(O339, 1), F338:F341)*U339, 2)</f>
        <v>0</v>
      </c>
      <c r="F339" s="14">
        <f>TRUNC(E339*D339,1)</f>
        <v>0</v>
      </c>
      <c r="G339" s="13">
        <v>0</v>
      </c>
      <c r="H339" s="14">
        <f>TRUNC(G339*D339,1)</f>
        <v>0</v>
      </c>
      <c r="I339" s="13">
        <v>0</v>
      </c>
      <c r="J339" s="14">
        <f>TRUNC(I339*D339,1)</f>
        <v>0</v>
      </c>
      <c r="K339" s="13">
        <f t="shared" si="61"/>
        <v>0</v>
      </c>
      <c r="L339" s="14">
        <f t="shared" si="61"/>
        <v>0</v>
      </c>
      <c r="M339" s="8" t="s">
        <v>52</v>
      </c>
      <c r="N339" s="2" t="s">
        <v>263</v>
      </c>
      <c r="O339" s="2" t="s">
        <v>689</v>
      </c>
      <c r="P339" s="2" t="s">
        <v>65</v>
      </c>
      <c r="Q339" s="2" t="s">
        <v>65</v>
      </c>
      <c r="R339" s="2" t="s">
        <v>65</v>
      </c>
      <c r="S339" s="3">
        <v>0</v>
      </c>
      <c r="T339" s="3">
        <v>0</v>
      </c>
      <c r="U339" s="3">
        <v>0.02</v>
      </c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2" t="s">
        <v>52</v>
      </c>
      <c r="AW339" s="2" t="s">
        <v>1311</v>
      </c>
      <c r="AX339" s="2" t="s">
        <v>52</v>
      </c>
      <c r="AY339" s="2" t="s">
        <v>52</v>
      </c>
    </row>
    <row r="340" spans="1:51" ht="30" customHeight="1">
      <c r="A340" s="8" t="s">
        <v>664</v>
      </c>
      <c r="B340" s="8" t="s">
        <v>665</v>
      </c>
      <c r="C340" s="8" t="s">
        <v>661</v>
      </c>
      <c r="D340" s="9">
        <v>2.1999999999999999E-2</v>
      </c>
      <c r="E340" s="13">
        <f>단가대비표!O187</f>
        <v>0</v>
      </c>
      <c r="F340" s="14">
        <f>TRUNC(E340*D340,1)</f>
        <v>0</v>
      </c>
      <c r="G340" s="13">
        <f>단가대비표!P187</f>
        <v>0</v>
      </c>
      <c r="H340" s="14">
        <f>TRUNC(G340*D340,1)</f>
        <v>0</v>
      </c>
      <c r="I340" s="13">
        <f>단가대비표!V187</f>
        <v>0</v>
      </c>
      <c r="J340" s="14">
        <f>TRUNC(I340*D340,1)</f>
        <v>0</v>
      </c>
      <c r="K340" s="13">
        <f t="shared" si="61"/>
        <v>0</v>
      </c>
      <c r="L340" s="14">
        <f t="shared" si="61"/>
        <v>0</v>
      </c>
      <c r="M340" s="8" t="s">
        <v>52</v>
      </c>
      <c r="N340" s="2" t="s">
        <v>263</v>
      </c>
      <c r="O340" s="2" t="s">
        <v>666</v>
      </c>
      <c r="P340" s="2" t="s">
        <v>65</v>
      </c>
      <c r="Q340" s="2" t="s">
        <v>65</v>
      </c>
      <c r="R340" s="2" t="s">
        <v>64</v>
      </c>
      <c r="S340" s="3"/>
      <c r="T340" s="3"/>
      <c r="U340" s="3"/>
      <c r="V340" s="3"/>
      <c r="W340" s="3">
        <v>2</v>
      </c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2" t="s">
        <v>52</v>
      </c>
      <c r="AW340" s="2" t="s">
        <v>1312</v>
      </c>
      <c r="AX340" s="2" t="s">
        <v>52</v>
      </c>
      <c r="AY340" s="2" t="s">
        <v>52</v>
      </c>
    </row>
    <row r="341" spans="1:51" ht="30" customHeight="1">
      <c r="A341" s="8" t="s">
        <v>687</v>
      </c>
      <c r="B341" s="8" t="s">
        <v>1238</v>
      </c>
      <c r="C341" s="8" t="s">
        <v>377</v>
      </c>
      <c r="D341" s="9">
        <v>1</v>
      </c>
      <c r="E341" s="13">
        <f>TRUNC(SUMIF(W338:W341, RIGHTB(O341, 1), H338:H341)*U341, 2)</f>
        <v>0</v>
      </c>
      <c r="F341" s="14">
        <f>TRUNC(E341*D341,1)</f>
        <v>0</v>
      </c>
      <c r="G341" s="13">
        <v>0</v>
      </c>
      <c r="H341" s="14">
        <f>TRUNC(G341*D341,1)</f>
        <v>0</v>
      </c>
      <c r="I341" s="13">
        <v>0</v>
      </c>
      <c r="J341" s="14">
        <f>TRUNC(I341*D341,1)</f>
        <v>0</v>
      </c>
      <c r="K341" s="13">
        <f t="shared" si="61"/>
        <v>0</v>
      </c>
      <c r="L341" s="14">
        <f t="shared" si="61"/>
        <v>0</v>
      </c>
      <c r="M341" s="8" t="s">
        <v>52</v>
      </c>
      <c r="N341" s="2" t="s">
        <v>263</v>
      </c>
      <c r="O341" s="2" t="s">
        <v>693</v>
      </c>
      <c r="P341" s="2" t="s">
        <v>65</v>
      </c>
      <c r="Q341" s="2" t="s">
        <v>65</v>
      </c>
      <c r="R341" s="2" t="s">
        <v>65</v>
      </c>
      <c r="S341" s="3">
        <v>1</v>
      </c>
      <c r="T341" s="3">
        <v>0</v>
      </c>
      <c r="U341" s="3">
        <v>0.03</v>
      </c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2" t="s">
        <v>52</v>
      </c>
      <c r="AW341" s="2" t="s">
        <v>1313</v>
      </c>
      <c r="AX341" s="2" t="s">
        <v>52</v>
      </c>
      <c r="AY341" s="2" t="s">
        <v>52</v>
      </c>
    </row>
    <row r="342" spans="1:51" ht="30" customHeight="1">
      <c r="A342" s="8" t="s">
        <v>897</v>
      </c>
      <c r="B342" s="8" t="s">
        <v>52</v>
      </c>
      <c r="C342" s="8" t="s">
        <v>52</v>
      </c>
      <c r="D342" s="9"/>
      <c r="E342" s="13"/>
      <c r="F342" s="14">
        <f>TRUNC(SUMIF(N338:N341, N337, F338:F341),0)</f>
        <v>0</v>
      </c>
      <c r="G342" s="13"/>
      <c r="H342" s="14">
        <f>TRUNC(SUMIF(N338:N341, N337, H338:H341),0)</f>
        <v>0</v>
      </c>
      <c r="I342" s="13"/>
      <c r="J342" s="14">
        <f>TRUNC(SUMIF(N338:N341, N337, J338:J341),0)</f>
        <v>0</v>
      </c>
      <c r="K342" s="13"/>
      <c r="L342" s="14">
        <f>F342+H342+J342</f>
        <v>0</v>
      </c>
      <c r="M342" s="8" t="s">
        <v>52</v>
      </c>
      <c r="N342" s="2" t="s">
        <v>248</v>
      </c>
      <c r="O342" s="2" t="s">
        <v>248</v>
      </c>
      <c r="P342" s="2" t="s">
        <v>52</v>
      </c>
      <c r="Q342" s="2" t="s">
        <v>52</v>
      </c>
      <c r="R342" s="2" t="s">
        <v>52</v>
      </c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2" t="s">
        <v>52</v>
      </c>
      <c r="AW342" s="2" t="s">
        <v>52</v>
      </c>
      <c r="AX342" s="2" t="s">
        <v>52</v>
      </c>
      <c r="AY342" s="2" t="s">
        <v>52</v>
      </c>
    </row>
    <row r="343" spans="1:51" ht="30" customHeight="1">
      <c r="A343" s="9"/>
      <c r="B343" s="9"/>
      <c r="C343" s="9"/>
      <c r="D343" s="9"/>
      <c r="E343" s="13"/>
      <c r="F343" s="14"/>
      <c r="G343" s="13"/>
      <c r="H343" s="14"/>
      <c r="I343" s="13"/>
      <c r="J343" s="14"/>
      <c r="K343" s="13"/>
      <c r="L343" s="14"/>
      <c r="M343" s="9"/>
    </row>
    <row r="344" spans="1:51" ht="30" customHeight="1">
      <c r="A344" s="65" t="s">
        <v>1314</v>
      </c>
      <c r="B344" s="65"/>
      <c r="C344" s="65"/>
      <c r="D344" s="65"/>
      <c r="E344" s="66"/>
      <c r="F344" s="67"/>
      <c r="G344" s="66"/>
      <c r="H344" s="67"/>
      <c r="I344" s="66"/>
      <c r="J344" s="67"/>
      <c r="K344" s="66"/>
      <c r="L344" s="67"/>
      <c r="M344" s="65"/>
      <c r="N344" s="1" t="s">
        <v>268</v>
      </c>
    </row>
    <row r="345" spans="1:51" ht="30" customHeight="1">
      <c r="A345" s="8" t="s">
        <v>967</v>
      </c>
      <c r="B345" s="8" t="s">
        <v>665</v>
      </c>
      <c r="C345" s="8" t="s">
        <v>661</v>
      </c>
      <c r="D345" s="9">
        <v>2.8500000000000001E-2</v>
      </c>
      <c r="E345" s="13">
        <f>단가대비표!O184</f>
        <v>0</v>
      </c>
      <c r="F345" s="14">
        <f>TRUNC(E345*D345,1)</f>
        <v>0</v>
      </c>
      <c r="G345" s="13">
        <f>단가대비표!P184</f>
        <v>0</v>
      </c>
      <c r="H345" s="14">
        <f>TRUNC(G345*D345,1)</f>
        <v>0</v>
      </c>
      <c r="I345" s="13">
        <f>단가대비표!V184</f>
        <v>0</v>
      </c>
      <c r="J345" s="14">
        <f>TRUNC(I345*D345,1)</f>
        <v>0</v>
      </c>
      <c r="K345" s="13">
        <f>TRUNC(E345+G345+I345,1)</f>
        <v>0</v>
      </c>
      <c r="L345" s="14">
        <f>TRUNC(F345+H345+J345,1)</f>
        <v>0</v>
      </c>
      <c r="M345" s="8" t="s">
        <v>52</v>
      </c>
      <c r="N345" s="2" t="s">
        <v>268</v>
      </c>
      <c r="O345" s="2" t="s">
        <v>968</v>
      </c>
      <c r="P345" s="2" t="s">
        <v>65</v>
      </c>
      <c r="Q345" s="2" t="s">
        <v>65</v>
      </c>
      <c r="R345" s="2" t="s">
        <v>64</v>
      </c>
      <c r="S345" s="3"/>
      <c r="T345" s="3"/>
      <c r="U345" s="3"/>
      <c r="V345" s="3">
        <v>1</v>
      </c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2" t="s">
        <v>52</v>
      </c>
      <c r="AW345" s="2" t="s">
        <v>1316</v>
      </c>
      <c r="AX345" s="2" t="s">
        <v>52</v>
      </c>
      <c r="AY345" s="2" t="s">
        <v>52</v>
      </c>
    </row>
    <row r="346" spans="1:51" ht="30" customHeight="1">
      <c r="A346" s="8" t="s">
        <v>687</v>
      </c>
      <c r="B346" s="8" t="s">
        <v>1238</v>
      </c>
      <c r="C346" s="8" t="s">
        <v>377</v>
      </c>
      <c r="D346" s="9">
        <v>1</v>
      </c>
      <c r="E346" s="13">
        <f>TRUNC(SUMIF(V345:V346, RIGHTB(O346, 1), H345:H346)*U346, 2)</f>
        <v>0</v>
      </c>
      <c r="F346" s="14">
        <f>TRUNC(E346*D346,1)</f>
        <v>0</v>
      </c>
      <c r="G346" s="13">
        <v>0</v>
      </c>
      <c r="H346" s="14">
        <f>TRUNC(G346*D346,1)</f>
        <v>0</v>
      </c>
      <c r="I346" s="13">
        <v>0</v>
      </c>
      <c r="J346" s="14">
        <f>TRUNC(I346*D346,1)</f>
        <v>0</v>
      </c>
      <c r="K346" s="13">
        <f>TRUNC(E346+G346+I346,1)</f>
        <v>0</v>
      </c>
      <c r="L346" s="14">
        <f>TRUNC(F346+H346+J346,1)</f>
        <v>0</v>
      </c>
      <c r="M346" s="8" t="s">
        <v>52</v>
      </c>
      <c r="N346" s="2" t="s">
        <v>268</v>
      </c>
      <c r="O346" s="2" t="s">
        <v>689</v>
      </c>
      <c r="P346" s="2" t="s">
        <v>65</v>
      </c>
      <c r="Q346" s="2" t="s">
        <v>65</v>
      </c>
      <c r="R346" s="2" t="s">
        <v>65</v>
      </c>
      <c r="S346" s="3">
        <v>1</v>
      </c>
      <c r="T346" s="3">
        <v>0</v>
      </c>
      <c r="U346" s="3">
        <v>0.03</v>
      </c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2" t="s">
        <v>52</v>
      </c>
      <c r="AW346" s="2" t="s">
        <v>1317</v>
      </c>
      <c r="AX346" s="2" t="s">
        <v>52</v>
      </c>
      <c r="AY346" s="2" t="s">
        <v>52</v>
      </c>
    </row>
    <row r="347" spans="1:51" ht="30" customHeight="1">
      <c r="A347" s="8" t="s">
        <v>897</v>
      </c>
      <c r="B347" s="8" t="s">
        <v>52</v>
      </c>
      <c r="C347" s="8" t="s">
        <v>52</v>
      </c>
      <c r="D347" s="9"/>
      <c r="E347" s="13"/>
      <c r="F347" s="14">
        <f>TRUNC(SUMIF(N345:N346, N344, F345:F346),0)</f>
        <v>0</v>
      </c>
      <c r="G347" s="13"/>
      <c r="H347" s="14">
        <f>TRUNC(SUMIF(N345:N346, N344, H345:H346),0)</f>
        <v>0</v>
      </c>
      <c r="I347" s="13"/>
      <c r="J347" s="14">
        <f>TRUNC(SUMIF(N345:N346, N344, J345:J346),0)</f>
        <v>0</v>
      </c>
      <c r="K347" s="13"/>
      <c r="L347" s="14">
        <f>F347+H347+J347</f>
        <v>0</v>
      </c>
      <c r="M347" s="8" t="s">
        <v>52</v>
      </c>
      <c r="N347" s="2" t="s">
        <v>248</v>
      </c>
      <c r="O347" s="2" t="s">
        <v>248</v>
      </c>
      <c r="P347" s="2" t="s">
        <v>52</v>
      </c>
      <c r="Q347" s="2" t="s">
        <v>52</v>
      </c>
      <c r="R347" s="2" t="s">
        <v>52</v>
      </c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2" t="s">
        <v>52</v>
      </c>
      <c r="AW347" s="2" t="s">
        <v>52</v>
      </c>
      <c r="AX347" s="2" t="s">
        <v>52</v>
      </c>
      <c r="AY347" s="2" t="s">
        <v>52</v>
      </c>
    </row>
    <row r="348" spans="1:51" ht="30" customHeight="1">
      <c r="A348" s="9"/>
      <c r="B348" s="9"/>
      <c r="C348" s="9"/>
      <c r="D348" s="9"/>
      <c r="E348" s="13"/>
      <c r="F348" s="14"/>
      <c r="G348" s="13"/>
      <c r="H348" s="14"/>
      <c r="I348" s="13"/>
      <c r="J348" s="14"/>
      <c r="K348" s="13"/>
      <c r="L348" s="14"/>
      <c r="M348" s="9"/>
    </row>
    <row r="349" spans="1:51" ht="30" customHeight="1">
      <c r="A349" s="65" t="s">
        <v>1318</v>
      </c>
      <c r="B349" s="65"/>
      <c r="C349" s="65"/>
      <c r="D349" s="65"/>
      <c r="E349" s="66"/>
      <c r="F349" s="67"/>
      <c r="G349" s="66"/>
      <c r="H349" s="67"/>
      <c r="I349" s="66"/>
      <c r="J349" s="67"/>
      <c r="K349" s="66"/>
      <c r="L349" s="67"/>
      <c r="M349" s="65"/>
      <c r="N349" s="1" t="s">
        <v>272</v>
      </c>
    </row>
    <row r="350" spans="1:51" ht="30" customHeight="1">
      <c r="A350" s="8" t="s">
        <v>967</v>
      </c>
      <c r="B350" s="8" t="s">
        <v>665</v>
      </c>
      <c r="C350" s="8" t="s">
        <v>661</v>
      </c>
      <c r="D350" s="9">
        <v>4.7500000000000001E-2</v>
      </c>
      <c r="E350" s="13">
        <f>단가대비표!O184</f>
        <v>0</v>
      </c>
      <c r="F350" s="14">
        <f>TRUNC(E350*D350,1)</f>
        <v>0</v>
      </c>
      <c r="G350" s="13">
        <f>단가대비표!P184</f>
        <v>0</v>
      </c>
      <c r="H350" s="14">
        <f>TRUNC(G350*D350,1)</f>
        <v>0</v>
      </c>
      <c r="I350" s="13">
        <f>단가대비표!V184</f>
        <v>0</v>
      </c>
      <c r="J350" s="14">
        <f>TRUNC(I350*D350,1)</f>
        <v>0</v>
      </c>
      <c r="K350" s="13">
        <f>TRUNC(E350+G350+I350,1)</f>
        <v>0</v>
      </c>
      <c r="L350" s="14">
        <f>TRUNC(F350+H350+J350,1)</f>
        <v>0</v>
      </c>
      <c r="M350" s="8" t="s">
        <v>52</v>
      </c>
      <c r="N350" s="2" t="s">
        <v>272</v>
      </c>
      <c r="O350" s="2" t="s">
        <v>968</v>
      </c>
      <c r="P350" s="2" t="s">
        <v>65</v>
      </c>
      <c r="Q350" s="2" t="s">
        <v>65</v>
      </c>
      <c r="R350" s="2" t="s">
        <v>64</v>
      </c>
      <c r="S350" s="3"/>
      <c r="T350" s="3"/>
      <c r="U350" s="3"/>
      <c r="V350" s="3">
        <v>1</v>
      </c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2" t="s">
        <v>52</v>
      </c>
      <c r="AW350" s="2" t="s">
        <v>1319</v>
      </c>
      <c r="AX350" s="2" t="s">
        <v>52</v>
      </c>
      <c r="AY350" s="2" t="s">
        <v>52</v>
      </c>
    </row>
    <row r="351" spans="1:51" ht="30" customHeight="1">
      <c r="A351" s="8" t="s">
        <v>687</v>
      </c>
      <c r="B351" s="8" t="s">
        <v>1238</v>
      </c>
      <c r="C351" s="8" t="s">
        <v>377</v>
      </c>
      <c r="D351" s="9">
        <v>1</v>
      </c>
      <c r="E351" s="13">
        <f>TRUNC(SUMIF(V350:V351, RIGHTB(O351, 1), H350:H351)*U351, 2)</f>
        <v>0</v>
      </c>
      <c r="F351" s="14">
        <f>TRUNC(E351*D351,1)</f>
        <v>0</v>
      </c>
      <c r="G351" s="13">
        <v>0</v>
      </c>
      <c r="H351" s="14">
        <f>TRUNC(G351*D351,1)</f>
        <v>0</v>
      </c>
      <c r="I351" s="13">
        <v>0</v>
      </c>
      <c r="J351" s="14">
        <f>TRUNC(I351*D351,1)</f>
        <v>0</v>
      </c>
      <c r="K351" s="13">
        <f>TRUNC(E351+G351+I351,1)</f>
        <v>0</v>
      </c>
      <c r="L351" s="14">
        <f>TRUNC(F351+H351+J351,1)</f>
        <v>0</v>
      </c>
      <c r="M351" s="8" t="s">
        <v>52</v>
      </c>
      <c r="N351" s="2" t="s">
        <v>272</v>
      </c>
      <c r="O351" s="2" t="s">
        <v>689</v>
      </c>
      <c r="P351" s="2" t="s">
        <v>65</v>
      </c>
      <c r="Q351" s="2" t="s">
        <v>65</v>
      </c>
      <c r="R351" s="2" t="s">
        <v>65</v>
      </c>
      <c r="S351" s="3">
        <v>1</v>
      </c>
      <c r="T351" s="3">
        <v>0</v>
      </c>
      <c r="U351" s="3">
        <v>0.03</v>
      </c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2" t="s">
        <v>52</v>
      </c>
      <c r="AW351" s="2" t="s">
        <v>1320</v>
      </c>
      <c r="AX351" s="2" t="s">
        <v>52</v>
      </c>
      <c r="AY351" s="2" t="s">
        <v>52</v>
      </c>
    </row>
    <row r="352" spans="1:51" ht="30" customHeight="1">
      <c r="A352" s="8" t="s">
        <v>897</v>
      </c>
      <c r="B352" s="8" t="s">
        <v>52</v>
      </c>
      <c r="C352" s="8" t="s">
        <v>52</v>
      </c>
      <c r="D352" s="9"/>
      <c r="E352" s="13"/>
      <c r="F352" s="14">
        <f>TRUNC(SUMIF(N350:N351, N349, F350:F351),0)</f>
        <v>0</v>
      </c>
      <c r="G352" s="13"/>
      <c r="H352" s="14">
        <f>TRUNC(SUMIF(N350:N351, N349, H350:H351),0)</f>
        <v>0</v>
      </c>
      <c r="I352" s="13"/>
      <c r="J352" s="14">
        <f>TRUNC(SUMIF(N350:N351, N349, J350:J351),0)</f>
        <v>0</v>
      </c>
      <c r="K352" s="13"/>
      <c r="L352" s="14">
        <f>F352+H352+J352</f>
        <v>0</v>
      </c>
      <c r="M352" s="8" t="s">
        <v>52</v>
      </c>
      <c r="N352" s="2" t="s">
        <v>248</v>
      </c>
      <c r="O352" s="2" t="s">
        <v>248</v>
      </c>
      <c r="P352" s="2" t="s">
        <v>52</v>
      </c>
      <c r="Q352" s="2" t="s">
        <v>52</v>
      </c>
      <c r="R352" s="2" t="s">
        <v>52</v>
      </c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2" t="s">
        <v>52</v>
      </c>
      <c r="AW352" s="2" t="s">
        <v>52</v>
      </c>
      <c r="AX352" s="2" t="s">
        <v>52</v>
      </c>
      <c r="AY352" s="2" t="s">
        <v>52</v>
      </c>
    </row>
    <row r="353" spans="1:51" ht="30" customHeight="1">
      <c r="A353" s="9"/>
      <c r="B353" s="9"/>
      <c r="C353" s="9"/>
      <c r="D353" s="9"/>
      <c r="E353" s="13"/>
      <c r="F353" s="14"/>
      <c r="G353" s="13"/>
      <c r="H353" s="14"/>
      <c r="I353" s="13"/>
      <c r="J353" s="14"/>
      <c r="K353" s="13"/>
      <c r="L353" s="14"/>
      <c r="M353" s="9"/>
    </row>
    <row r="354" spans="1:51" ht="30" customHeight="1">
      <c r="A354" s="65" t="s">
        <v>1321</v>
      </c>
      <c r="B354" s="65"/>
      <c r="C354" s="65"/>
      <c r="D354" s="65"/>
      <c r="E354" s="66"/>
      <c r="F354" s="67"/>
      <c r="G354" s="66"/>
      <c r="H354" s="67"/>
      <c r="I354" s="66"/>
      <c r="J354" s="67"/>
      <c r="K354" s="66"/>
      <c r="L354" s="67"/>
      <c r="M354" s="65"/>
      <c r="N354" s="1" t="s">
        <v>291</v>
      </c>
    </row>
    <row r="355" spans="1:51" ht="30" customHeight="1">
      <c r="A355" s="8" t="s">
        <v>293</v>
      </c>
      <c r="B355" s="8" t="s">
        <v>1323</v>
      </c>
      <c r="C355" s="8" t="s">
        <v>61</v>
      </c>
      <c r="D355" s="9">
        <v>1</v>
      </c>
      <c r="E355" s="13">
        <f>단가대비표!O86</f>
        <v>0</v>
      </c>
      <c r="F355" s="14">
        <f>TRUNC(E355*D355,1)</f>
        <v>0</v>
      </c>
      <c r="G355" s="13">
        <f>단가대비표!P86</f>
        <v>0</v>
      </c>
      <c r="H355" s="14">
        <f>TRUNC(G355*D355,1)</f>
        <v>0</v>
      </c>
      <c r="I355" s="13">
        <f>단가대비표!V86</f>
        <v>0</v>
      </c>
      <c r="J355" s="14">
        <f>TRUNC(I355*D355,1)</f>
        <v>0</v>
      </c>
      <c r="K355" s="13">
        <f t="shared" ref="K355:L358" si="62">TRUNC(E355+G355+I355,1)</f>
        <v>0</v>
      </c>
      <c r="L355" s="14">
        <f t="shared" si="62"/>
        <v>0</v>
      </c>
      <c r="M355" s="8" t="s">
        <v>52</v>
      </c>
      <c r="N355" s="2" t="s">
        <v>291</v>
      </c>
      <c r="O355" s="2" t="s">
        <v>1324</v>
      </c>
      <c r="P355" s="2" t="s">
        <v>65</v>
      </c>
      <c r="Q355" s="2" t="s">
        <v>65</v>
      </c>
      <c r="R355" s="2" t="s">
        <v>64</v>
      </c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2" t="s">
        <v>52</v>
      </c>
      <c r="AW355" s="2" t="s">
        <v>1325</v>
      </c>
      <c r="AX355" s="2" t="s">
        <v>52</v>
      </c>
      <c r="AY355" s="2" t="s">
        <v>52</v>
      </c>
    </row>
    <row r="356" spans="1:51" ht="30" customHeight="1">
      <c r="A356" s="8" t="s">
        <v>684</v>
      </c>
      <c r="B356" s="8" t="s">
        <v>665</v>
      </c>
      <c r="C356" s="8" t="s">
        <v>661</v>
      </c>
      <c r="D356" s="9">
        <v>8.7999999999999995E-2</v>
      </c>
      <c r="E356" s="13">
        <f>단가대비표!O178</f>
        <v>0</v>
      </c>
      <c r="F356" s="14">
        <f>TRUNC(E356*D356,1)</f>
        <v>0</v>
      </c>
      <c r="G356" s="13">
        <f>단가대비표!P178</f>
        <v>0</v>
      </c>
      <c r="H356" s="14">
        <f>TRUNC(G356*D356,1)</f>
        <v>0</v>
      </c>
      <c r="I356" s="13">
        <f>단가대비표!V178</f>
        <v>0</v>
      </c>
      <c r="J356" s="14">
        <f>TRUNC(I356*D356,1)</f>
        <v>0</v>
      </c>
      <c r="K356" s="13">
        <f t="shared" si="62"/>
        <v>0</v>
      </c>
      <c r="L356" s="14">
        <f t="shared" si="62"/>
        <v>0</v>
      </c>
      <c r="M356" s="8" t="s">
        <v>52</v>
      </c>
      <c r="N356" s="2" t="s">
        <v>291</v>
      </c>
      <c r="O356" s="2" t="s">
        <v>685</v>
      </c>
      <c r="P356" s="2" t="s">
        <v>65</v>
      </c>
      <c r="Q356" s="2" t="s">
        <v>65</v>
      </c>
      <c r="R356" s="2" t="s">
        <v>64</v>
      </c>
      <c r="S356" s="3"/>
      <c r="T356" s="3"/>
      <c r="U356" s="3"/>
      <c r="V356" s="3">
        <v>1</v>
      </c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2" t="s">
        <v>52</v>
      </c>
      <c r="AW356" s="2" t="s">
        <v>1326</v>
      </c>
      <c r="AX356" s="2" t="s">
        <v>52</v>
      </c>
      <c r="AY356" s="2" t="s">
        <v>52</v>
      </c>
    </row>
    <row r="357" spans="1:51" ht="30" customHeight="1">
      <c r="A357" s="8" t="s">
        <v>668</v>
      </c>
      <c r="B357" s="8" t="s">
        <v>665</v>
      </c>
      <c r="C357" s="8" t="s">
        <v>661</v>
      </c>
      <c r="D357" s="9">
        <v>8.7999999999999995E-2</v>
      </c>
      <c r="E357" s="13">
        <f>단가대비표!O185</f>
        <v>0</v>
      </c>
      <c r="F357" s="14">
        <f>TRUNC(E357*D357,1)</f>
        <v>0</v>
      </c>
      <c r="G357" s="13">
        <f>단가대비표!P185</f>
        <v>0</v>
      </c>
      <c r="H357" s="14">
        <f>TRUNC(G357*D357,1)</f>
        <v>0</v>
      </c>
      <c r="I357" s="13">
        <f>단가대비표!V185</f>
        <v>0</v>
      </c>
      <c r="J357" s="14">
        <f>TRUNC(I357*D357,1)</f>
        <v>0</v>
      </c>
      <c r="K357" s="13">
        <f t="shared" si="62"/>
        <v>0</v>
      </c>
      <c r="L357" s="14">
        <f t="shared" si="62"/>
        <v>0</v>
      </c>
      <c r="M357" s="8" t="s">
        <v>52</v>
      </c>
      <c r="N357" s="2" t="s">
        <v>291</v>
      </c>
      <c r="O357" s="2" t="s">
        <v>669</v>
      </c>
      <c r="P357" s="2" t="s">
        <v>65</v>
      </c>
      <c r="Q357" s="2" t="s">
        <v>65</v>
      </c>
      <c r="R357" s="2" t="s">
        <v>64</v>
      </c>
      <c r="S357" s="3"/>
      <c r="T357" s="3"/>
      <c r="U357" s="3"/>
      <c r="V357" s="3">
        <v>1</v>
      </c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2" t="s">
        <v>52</v>
      </c>
      <c r="AW357" s="2" t="s">
        <v>1327</v>
      </c>
      <c r="AX357" s="2" t="s">
        <v>52</v>
      </c>
      <c r="AY357" s="2" t="s">
        <v>52</v>
      </c>
    </row>
    <row r="358" spans="1:51" ht="30" customHeight="1">
      <c r="A358" s="8" t="s">
        <v>687</v>
      </c>
      <c r="B358" s="8" t="s">
        <v>930</v>
      </c>
      <c r="C358" s="8" t="s">
        <v>377</v>
      </c>
      <c r="D358" s="9">
        <v>1</v>
      </c>
      <c r="E358" s="13">
        <f>TRUNC(SUMIF(V355:V358, RIGHTB(O358, 1), H355:H358)*U358, 2)</f>
        <v>0</v>
      </c>
      <c r="F358" s="14">
        <f>TRUNC(E358*D358,1)</f>
        <v>0</v>
      </c>
      <c r="G358" s="13">
        <v>0</v>
      </c>
      <c r="H358" s="14">
        <f>TRUNC(G358*D358,1)</f>
        <v>0</v>
      </c>
      <c r="I358" s="13">
        <v>0</v>
      </c>
      <c r="J358" s="14">
        <f>TRUNC(I358*D358,1)</f>
        <v>0</v>
      </c>
      <c r="K358" s="13">
        <f t="shared" si="62"/>
        <v>0</v>
      </c>
      <c r="L358" s="14">
        <f t="shared" si="62"/>
        <v>0</v>
      </c>
      <c r="M358" s="8" t="s">
        <v>52</v>
      </c>
      <c r="N358" s="2" t="s">
        <v>291</v>
      </c>
      <c r="O358" s="2" t="s">
        <v>689</v>
      </c>
      <c r="P358" s="2" t="s">
        <v>65</v>
      </c>
      <c r="Q358" s="2" t="s">
        <v>65</v>
      </c>
      <c r="R358" s="2" t="s">
        <v>65</v>
      </c>
      <c r="S358" s="3">
        <v>1</v>
      </c>
      <c r="T358" s="3">
        <v>0</v>
      </c>
      <c r="U358" s="3">
        <v>0.03</v>
      </c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2" t="s">
        <v>52</v>
      </c>
      <c r="AW358" s="2" t="s">
        <v>1328</v>
      </c>
      <c r="AX358" s="2" t="s">
        <v>52</v>
      </c>
      <c r="AY358" s="2" t="s">
        <v>52</v>
      </c>
    </row>
    <row r="359" spans="1:51" ht="30" customHeight="1">
      <c r="A359" s="8" t="s">
        <v>897</v>
      </c>
      <c r="B359" s="8" t="s">
        <v>52</v>
      </c>
      <c r="C359" s="8" t="s">
        <v>52</v>
      </c>
      <c r="D359" s="9"/>
      <c r="E359" s="13"/>
      <c r="F359" s="14">
        <f>TRUNC(SUMIF(N355:N358, N354, F355:F358),0)</f>
        <v>0</v>
      </c>
      <c r="G359" s="13"/>
      <c r="H359" s="14">
        <f>TRUNC(SUMIF(N355:N358, N354, H355:H358),0)</f>
        <v>0</v>
      </c>
      <c r="I359" s="13"/>
      <c r="J359" s="14">
        <f>TRUNC(SUMIF(N355:N358, N354, J355:J358),0)</f>
        <v>0</v>
      </c>
      <c r="K359" s="13"/>
      <c r="L359" s="14">
        <f>F359+H359+J359</f>
        <v>0</v>
      </c>
      <c r="M359" s="8" t="s">
        <v>52</v>
      </c>
      <c r="N359" s="2" t="s">
        <v>248</v>
      </c>
      <c r="O359" s="2" t="s">
        <v>248</v>
      </c>
      <c r="P359" s="2" t="s">
        <v>52</v>
      </c>
      <c r="Q359" s="2" t="s">
        <v>52</v>
      </c>
      <c r="R359" s="2" t="s">
        <v>52</v>
      </c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2" t="s">
        <v>52</v>
      </c>
      <c r="AW359" s="2" t="s">
        <v>52</v>
      </c>
      <c r="AX359" s="2" t="s">
        <v>52</v>
      </c>
      <c r="AY359" s="2" t="s">
        <v>52</v>
      </c>
    </row>
    <row r="360" spans="1:51" ht="30" customHeight="1">
      <c r="A360" s="9"/>
      <c r="B360" s="9"/>
      <c r="C360" s="9"/>
      <c r="D360" s="9"/>
      <c r="E360" s="13"/>
      <c r="F360" s="14"/>
      <c r="G360" s="13"/>
      <c r="H360" s="14"/>
      <c r="I360" s="13"/>
      <c r="J360" s="14"/>
      <c r="K360" s="13"/>
      <c r="L360" s="14"/>
      <c r="M360" s="9"/>
    </row>
    <row r="361" spans="1:51" ht="30" customHeight="1">
      <c r="A361" s="65" t="s">
        <v>1329</v>
      </c>
      <c r="B361" s="65"/>
      <c r="C361" s="65"/>
      <c r="D361" s="65"/>
      <c r="E361" s="66"/>
      <c r="F361" s="67"/>
      <c r="G361" s="66"/>
      <c r="H361" s="67"/>
      <c r="I361" s="66"/>
      <c r="J361" s="67"/>
      <c r="K361" s="66"/>
      <c r="L361" s="67"/>
      <c r="M361" s="65"/>
      <c r="N361" s="1" t="s">
        <v>296</v>
      </c>
    </row>
    <row r="362" spans="1:51" ht="30" customHeight="1">
      <c r="A362" s="8" t="s">
        <v>293</v>
      </c>
      <c r="B362" s="8" t="s">
        <v>1330</v>
      </c>
      <c r="C362" s="8" t="s">
        <v>61</v>
      </c>
      <c r="D362" s="9">
        <v>1</v>
      </c>
      <c r="E362" s="13">
        <f>단가대비표!O83</f>
        <v>0</v>
      </c>
      <c r="F362" s="14">
        <f>TRUNC(E362*D362,1)</f>
        <v>0</v>
      </c>
      <c r="G362" s="13">
        <f>단가대비표!P83</f>
        <v>0</v>
      </c>
      <c r="H362" s="14">
        <f>TRUNC(G362*D362,1)</f>
        <v>0</v>
      </c>
      <c r="I362" s="13">
        <f>단가대비표!V83</f>
        <v>0</v>
      </c>
      <c r="J362" s="14">
        <f>TRUNC(I362*D362,1)</f>
        <v>0</v>
      </c>
      <c r="K362" s="13">
        <f t="shared" ref="K362:L365" si="63">TRUNC(E362+G362+I362,1)</f>
        <v>0</v>
      </c>
      <c r="L362" s="14">
        <f t="shared" si="63"/>
        <v>0</v>
      </c>
      <c r="M362" s="8" t="s">
        <v>52</v>
      </c>
      <c r="N362" s="2" t="s">
        <v>296</v>
      </c>
      <c r="O362" s="2" t="s">
        <v>1331</v>
      </c>
      <c r="P362" s="2" t="s">
        <v>65</v>
      </c>
      <c r="Q362" s="2" t="s">
        <v>65</v>
      </c>
      <c r="R362" s="2" t="s">
        <v>64</v>
      </c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2" t="s">
        <v>52</v>
      </c>
      <c r="AW362" s="2" t="s">
        <v>1332</v>
      </c>
      <c r="AX362" s="2" t="s">
        <v>52</v>
      </c>
      <c r="AY362" s="2" t="s">
        <v>52</v>
      </c>
    </row>
    <row r="363" spans="1:51" ht="30" customHeight="1">
      <c r="A363" s="8" t="s">
        <v>684</v>
      </c>
      <c r="B363" s="8" t="s">
        <v>665</v>
      </c>
      <c r="C363" s="8" t="s">
        <v>661</v>
      </c>
      <c r="D363" s="9">
        <v>8.7999999999999995E-2</v>
      </c>
      <c r="E363" s="13">
        <f>단가대비표!O178</f>
        <v>0</v>
      </c>
      <c r="F363" s="14">
        <f>TRUNC(E363*D363,1)</f>
        <v>0</v>
      </c>
      <c r="G363" s="13">
        <f>단가대비표!P178</f>
        <v>0</v>
      </c>
      <c r="H363" s="14">
        <f>TRUNC(G363*D363,1)</f>
        <v>0</v>
      </c>
      <c r="I363" s="13">
        <f>단가대비표!V178</f>
        <v>0</v>
      </c>
      <c r="J363" s="14">
        <f>TRUNC(I363*D363,1)</f>
        <v>0</v>
      </c>
      <c r="K363" s="13">
        <f t="shared" si="63"/>
        <v>0</v>
      </c>
      <c r="L363" s="14">
        <f t="shared" si="63"/>
        <v>0</v>
      </c>
      <c r="M363" s="8" t="s">
        <v>52</v>
      </c>
      <c r="N363" s="2" t="s">
        <v>296</v>
      </c>
      <c r="O363" s="2" t="s">
        <v>685</v>
      </c>
      <c r="P363" s="2" t="s">
        <v>65</v>
      </c>
      <c r="Q363" s="2" t="s">
        <v>65</v>
      </c>
      <c r="R363" s="2" t="s">
        <v>64</v>
      </c>
      <c r="S363" s="3"/>
      <c r="T363" s="3"/>
      <c r="U363" s="3"/>
      <c r="V363" s="3">
        <v>1</v>
      </c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2" t="s">
        <v>52</v>
      </c>
      <c r="AW363" s="2" t="s">
        <v>1333</v>
      </c>
      <c r="AX363" s="2" t="s">
        <v>52</v>
      </c>
      <c r="AY363" s="2" t="s">
        <v>52</v>
      </c>
    </row>
    <row r="364" spans="1:51" ht="30" customHeight="1">
      <c r="A364" s="8" t="s">
        <v>668</v>
      </c>
      <c r="B364" s="8" t="s">
        <v>665</v>
      </c>
      <c r="C364" s="8" t="s">
        <v>661</v>
      </c>
      <c r="D364" s="9">
        <v>8.7999999999999995E-2</v>
      </c>
      <c r="E364" s="13">
        <f>단가대비표!O185</f>
        <v>0</v>
      </c>
      <c r="F364" s="14">
        <f>TRUNC(E364*D364,1)</f>
        <v>0</v>
      </c>
      <c r="G364" s="13">
        <f>단가대비표!P185</f>
        <v>0</v>
      </c>
      <c r="H364" s="14">
        <f>TRUNC(G364*D364,1)</f>
        <v>0</v>
      </c>
      <c r="I364" s="13">
        <f>단가대비표!V185</f>
        <v>0</v>
      </c>
      <c r="J364" s="14">
        <f>TRUNC(I364*D364,1)</f>
        <v>0</v>
      </c>
      <c r="K364" s="13">
        <f t="shared" si="63"/>
        <v>0</v>
      </c>
      <c r="L364" s="14">
        <f t="shared" si="63"/>
        <v>0</v>
      </c>
      <c r="M364" s="8" t="s">
        <v>52</v>
      </c>
      <c r="N364" s="2" t="s">
        <v>296</v>
      </c>
      <c r="O364" s="2" t="s">
        <v>669</v>
      </c>
      <c r="P364" s="2" t="s">
        <v>65</v>
      </c>
      <c r="Q364" s="2" t="s">
        <v>65</v>
      </c>
      <c r="R364" s="2" t="s">
        <v>64</v>
      </c>
      <c r="S364" s="3"/>
      <c r="T364" s="3"/>
      <c r="U364" s="3"/>
      <c r="V364" s="3">
        <v>1</v>
      </c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2" t="s">
        <v>52</v>
      </c>
      <c r="AW364" s="2" t="s">
        <v>1334</v>
      </c>
      <c r="AX364" s="2" t="s">
        <v>52</v>
      </c>
      <c r="AY364" s="2" t="s">
        <v>52</v>
      </c>
    </row>
    <row r="365" spans="1:51" ht="30" customHeight="1">
      <c r="A365" s="8" t="s">
        <v>687</v>
      </c>
      <c r="B365" s="8" t="s">
        <v>930</v>
      </c>
      <c r="C365" s="8" t="s">
        <v>377</v>
      </c>
      <c r="D365" s="9">
        <v>1</v>
      </c>
      <c r="E365" s="13">
        <f>TRUNC(SUMIF(V362:V365, RIGHTB(O365, 1), H362:H365)*U365, 2)</f>
        <v>0</v>
      </c>
      <c r="F365" s="14">
        <f>TRUNC(E365*D365,1)</f>
        <v>0</v>
      </c>
      <c r="G365" s="13">
        <v>0</v>
      </c>
      <c r="H365" s="14">
        <f>TRUNC(G365*D365,1)</f>
        <v>0</v>
      </c>
      <c r="I365" s="13">
        <v>0</v>
      </c>
      <c r="J365" s="14">
        <f>TRUNC(I365*D365,1)</f>
        <v>0</v>
      </c>
      <c r="K365" s="13">
        <f t="shared" si="63"/>
        <v>0</v>
      </c>
      <c r="L365" s="14">
        <f t="shared" si="63"/>
        <v>0</v>
      </c>
      <c r="M365" s="8" t="s">
        <v>52</v>
      </c>
      <c r="N365" s="2" t="s">
        <v>296</v>
      </c>
      <c r="O365" s="2" t="s">
        <v>689</v>
      </c>
      <c r="P365" s="2" t="s">
        <v>65</v>
      </c>
      <c r="Q365" s="2" t="s">
        <v>65</v>
      </c>
      <c r="R365" s="2" t="s">
        <v>65</v>
      </c>
      <c r="S365" s="3">
        <v>1</v>
      </c>
      <c r="T365" s="3">
        <v>0</v>
      </c>
      <c r="U365" s="3">
        <v>0.03</v>
      </c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2" t="s">
        <v>52</v>
      </c>
      <c r="AW365" s="2" t="s">
        <v>1335</v>
      </c>
      <c r="AX365" s="2" t="s">
        <v>52</v>
      </c>
      <c r="AY365" s="2" t="s">
        <v>52</v>
      </c>
    </row>
    <row r="366" spans="1:51" ht="30" customHeight="1">
      <c r="A366" s="8" t="s">
        <v>897</v>
      </c>
      <c r="B366" s="8" t="s">
        <v>52</v>
      </c>
      <c r="C366" s="8" t="s">
        <v>52</v>
      </c>
      <c r="D366" s="9"/>
      <c r="E366" s="13"/>
      <c r="F366" s="14">
        <f>TRUNC(SUMIF(N362:N365, N361, F362:F365),0)</f>
        <v>0</v>
      </c>
      <c r="G366" s="13"/>
      <c r="H366" s="14">
        <f>TRUNC(SUMIF(N362:N365, N361, H362:H365),0)</f>
        <v>0</v>
      </c>
      <c r="I366" s="13"/>
      <c r="J366" s="14">
        <f>TRUNC(SUMIF(N362:N365, N361, J362:J365),0)</f>
        <v>0</v>
      </c>
      <c r="K366" s="13"/>
      <c r="L366" s="14">
        <f>F366+H366+J366</f>
        <v>0</v>
      </c>
      <c r="M366" s="8" t="s">
        <v>52</v>
      </c>
      <c r="N366" s="2" t="s">
        <v>248</v>
      </c>
      <c r="O366" s="2" t="s">
        <v>248</v>
      </c>
      <c r="P366" s="2" t="s">
        <v>52</v>
      </c>
      <c r="Q366" s="2" t="s">
        <v>52</v>
      </c>
      <c r="R366" s="2" t="s">
        <v>52</v>
      </c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2" t="s">
        <v>52</v>
      </c>
      <c r="AW366" s="2" t="s">
        <v>52</v>
      </c>
      <c r="AX366" s="2" t="s">
        <v>52</v>
      </c>
      <c r="AY366" s="2" t="s">
        <v>52</v>
      </c>
    </row>
    <row r="367" spans="1:51" ht="30" customHeight="1">
      <c r="A367" s="9"/>
      <c r="B367" s="9"/>
      <c r="C367" s="9"/>
      <c r="D367" s="9"/>
      <c r="E367" s="13"/>
      <c r="F367" s="14"/>
      <c r="G367" s="13"/>
      <c r="H367" s="14"/>
      <c r="I367" s="13"/>
      <c r="J367" s="14"/>
      <c r="K367" s="13"/>
      <c r="L367" s="14"/>
      <c r="M367" s="9"/>
    </row>
    <row r="368" spans="1:51" ht="30" customHeight="1">
      <c r="A368" s="65" t="s">
        <v>1336</v>
      </c>
      <c r="B368" s="65"/>
      <c r="C368" s="65"/>
      <c r="D368" s="65"/>
      <c r="E368" s="66"/>
      <c r="F368" s="67"/>
      <c r="G368" s="66"/>
      <c r="H368" s="67"/>
      <c r="I368" s="66"/>
      <c r="J368" s="67"/>
      <c r="K368" s="66"/>
      <c r="L368" s="67"/>
      <c r="M368" s="65"/>
      <c r="N368" s="1" t="s">
        <v>300</v>
      </c>
    </row>
    <row r="369" spans="1:51" ht="30" customHeight="1">
      <c r="A369" s="8" t="s">
        <v>293</v>
      </c>
      <c r="B369" s="8" t="s">
        <v>1337</v>
      </c>
      <c r="C369" s="8" t="s">
        <v>279</v>
      </c>
      <c r="D369" s="9">
        <v>1</v>
      </c>
      <c r="E369" s="13">
        <f>단가대비표!O84</f>
        <v>0</v>
      </c>
      <c r="F369" s="14">
        <f>TRUNC(E369*D369,1)</f>
        <v>0</v>
      </c>
      <c r="G369" s="13">
        <f>단가대비표!P84</f>
        <v>0</v>
      </c>
      <c r="H369" s="14">
        <f>TRUNC(G369*D369,1)</f>
        <v>0</v>
      </c>
      <c r="I369" s="13">
        <f>단가대비표!V84</f>
        <v>0</v>
      </c>
      <c r="J369" s="14">
        <f>TRUNC(I369*D369,1)</f>
        <v>0</v>
      </c>
      <c r="K369" s="13">
        <f t="shared" ref="K369:L372" si="64">TRUNC(E369+G369+I369,1)</f>
        <v>0</v>
      </c>
      <c r="L369" s="14">
        <f t="shared" si="64"/>
        <v>0</v>
      </c>
      <c r="M369" s="8" t="s">
        <v>52</v>
      </c>
      <c r="N369" s="2" t="s">
        <v>300</v>
      </c>
      <c r="O369" s="2" t="s">
        <v>1338</v>
      </c>
      <c r="P369" s="2" t="s">
        <v>65</v>
      </c>
      <c r="Q369" s="2" t="s">
        <v>65</v>
      </c>
      <c r="R369" s="2" t="s">
        <v>64</v>
      </c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2" t="s">
        <v>52</v>
      </c>
      <c r="AW369" s="2" t="s">
        <v>1339</v>
      </c>
      <c r="AX369" s="2" t="s">
        <v>52</v>
      </c>
      <c r="AY369" s="2" t="s">
        <v>52</v>
      </c>
    </row>
    <row r="370" spans="1:51" ht="30" customHeight="1">
      <c r="A370" s="8" t="s">
        <v>684</v>
      </c>
      <c r="B370" s="8" t="s">
        <v>665</v>
      </c>
      <c r="C370" s="8" t="s">
        <v>661</v>
      </c>
      <c r="D370" s="9">
        <v>0.14399999999999999</v>
      </c>
      <c r="E370" s="13">
        <f>단가대비표!O178</f>
        <v>0</v>
      </c>
      <c r="F370" s="14">
        <f>TRUNC(E370*D370,1)</f>
        <v>0</v>
      </c>
      <c r="G370" s="13">
        <f>단가대비표!P178</f>
        <v>0</v>
      </c>
      <c r="H370" s="14">
        <f>TRUNC(G370*D370,1)</f>
        <v>0</v>
      </c>
      <c r="I370" s="13">
        <f>단가대비표!V178</f>
        <v>0</v>
      </c>
      <c r="J370" s="14">
        <f>TRUNC(I370*D370,1)</f>
        <v>0</v>
      </c>
      <c r="K370" s="13">
        <f t="shared" si="64"/>
        <v>0</v>
      </c>
      <c r="L370" s="14">
        <f t="shared" si="64"/>
        <v>0</v>
      </c>
      <c r="M370" s="8" t="s">
        <v>52</v>
      </c>
      <c r="N370" s="2" t="s">
        <v>300</v>
      </c>
      <c r="O370" s="2" t="s">
        <v>685</v>
      </c>
      <c r="P370" s="2" t="s">
        <v>65</v>
      </c>
      <c r="Q370" s="2" t="s">
        <v>65</v>
      </c>
      <c r="R370" s="2" t="s">
        <v>64</v>
      </c>
      <c r="S370" s="3"/>
      <c r="T370" s="3"/>
      <c r="U370" s="3"/>
      <c r="V370" s="3">
        <v>1</v>
      </c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2" t="s">
        <v>52</v>
      </c>
      <c r="AW370" s="2" t="s">
        <v>1340</v>
      </c>
      <c r="AX370" s="2" t="s">
        <v>52</v>
      </c>
      <c r="AY370" s="2" t="s">
        <v>52</v>
      </c>
    </row>
    <row r="371" spans="1:51" ht="30" customHeight="1">
      <c r="A371" s="8" t="s">
        <v>668</v>
      </c>
      <c r="B371" s="8" t="s">
        <v>665</v>
      </c>
      <c r="C371" s="8" t="s">
        <v>661</v>
      </c>
      <c r="D371" s="9">
        <v>0.24</v>
      </c>
      <c r="E371" s="13">
        <f>단가대비표!O185</f>
        <v>0</v>
      </c>
      <c r="F371" s="14">
        <f>TRUNC(E371*D371,1)</f>
        <v>0</v>
      </c>
      <c r="G371" s="13">
        <f>단가대비표!P185</f>
        <v>0</v>
      </c>
      <c r="H371" s="14">
        <f>TRUNC(G371*D371,1)</f>
        <v>0</v>
      </c>
      <c r="I371" s="13">
        <f>단가대비표!V185</f>
        <v>0</v>
      </c>
      <c r="J371" s="14">
        <f>TRUNC(I371*D371,1)</f>
        <v>0</v>
      </c>
      <c r="K371" s="13">
        <f t="shared" si="64"/>
        <v>0</v>
      </c>
      <c r="L371" s="14">
        <f t="shared" si="64"/>
        <v>0</v>
      </c>
      <c r="M371" s="8" t="s">
        <v>52</v>
      </c>
      <c r="N371" s="2" t="s">
        <v>300</v>
      </c>
      <c r="O371" s="2" t="s">
        <v>669</v>
      </c>
      <c r="P371" s="2" t="s">
        <v>65</v>
      </c>
      <c r="Q371" s="2" t="s">
        <v>65</v>
      </c>
      <c r="R371" s="2" t="s">
        <v>64</v>
      </c>
      <c r="S371" s="3"/>
      <c r="T371" s="3"/>
      <c r="U371" s="3"/>
      <c r="V371" s="3">
        <v>1</v>
      </c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2" t="s">
        <v>52</v>
      </c>
      <c r="AW371" s="2" t="s">
        <v>1341</v>
      </c>
      <c r="AX371" s="2" t="s">
        <v>52</v>
      </c>
      <c r="AY371" s="2" t="s">
        <v>52</v>
      </c>
    </row>
    <row r="372" spans="1:51" ht="30" customHeight="1">
      <c r="A372" s="8" t="s">
        <v>687</v>
      </c>
      <c r="B372" s="8" t="s">
        <v>930</v>
      </c>
      <c r="C372" s="8" t="s">
        <v>377</v>
      </c>
      <c r="D372" s="9">
        <v>1</v>
      </c>
      <c r="E372" s="13">
        <f>TRUNC(SUMIF(V369:V372, RIGHTB(O372, 1), H369:H372)*U372, 2)</f>
        <v>0</v>
      </c>
      <c r="F372" s="14">
        <f>TRUNC(E372*D372,1)</f>
        <v>0</v>
      </c>
      <c r="G372" s="13">
        <v>0</v>
      </c>
      <c r="H372" s="14">
        <f>TRUNC(G372*D372,1)</f>
        <v>0</v>
      </c>
      <c r="I372" s="13">
        <v>0</v>
      </c>
      <c r="J372" s="14">
        <f>TRUNC(I372*D372,1)</f>
        <v>0</v>
      </c>
      <c r="K372" s="13">
        <f t="shared" si="64"/>
        <v>0</v>
      </c>
      <c r="L372" s="14">
        <f t="shared" si="64"/>
        <v>0</v>
      </c>
      <c r="M372" s="8" t="s">
        <v>52</v>
      </c>
      <c r="N372" s="2" t="s">
        <v>300</v>
      </c>
      <c r="O372" s="2" t="s">
        <v>689</v>
      </c>
      <c r="P372" s="2" t="s">
        <v>65</v>
      </c>
      <c r="Q372" s="2" t="s">
        <v>65</v>
      </c>
      <c r="R372" s="2" t="s">
        <v>65</v>
      </c>
      <c r="S372" s="3">
        <v>1</v>
      </c>
      <c r="T372" s="3">
        <v>0</v>
      </c>
      <c r="U372" s="3">
        <v>0.03</v>
      </c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2" t="s">
        <v>52</v>
      </c>
      <c r="AW372" s="2" t="s">
        <v>1342</v>
      </c>
      <c r="AX372" s="2" t="s">
        <v>52</v>
      </c>
      <c r="AY372" s="2" t="s">
        <v>52</v>
      </c>
    </row>
    <row r="373" spans="1:51" ht="30" customHeight="1">
      <c r="A373" s="8" t="s">
        <v>897</v>
      </c>
      <c r="B373" s="8" t="s">
        <v>52</v>
      </c>
      <c r="C373" s="8" t="s">
        <v>52</v>
      </c>
      <c r="D373" s="9"/>
      <c r="E373" s="13"/>
      <c r="F373" s="14">
        <f>TRUNC(SUMIF(N369:N372, N368, F369:F372),0)</f>
        <v>0</v>
      </c>
      <c r="G373" s="13"/>
      <c r="H373" s="14">
        <f>TRUNC(SUMIF(N369:N372, N368, H369:H372),0)</f>
        <v>0</v>
      </c>
      <c r="I373" s="13"/>
      <c r="J373" s="14">
        <f>TRUNC(SUMIF(N369:N372, N368, J369:J372),0)</f>
        <v>0</v>
      </c>
      <c r="K373" s="13"/>
      <c r="L373" s="14">
        <f>F373+H373+J373</f>
        <v>0</v>
      </c>
      <c r="M373" s="8" t="s">
        <v>52</v>
      </c>
      <c r="N373" s="2" t="s">
        <v>248</v>
      </c>
      <c r="O373" s="2" t="s">
        <v>248</v>
      </c>
      <c r="P373" s="2" t="s">
        <v>52</v>
      </c>
      <c r="Q373" s="2" t="s">
        <v>52</v>
      </c>
      <c r="R373" s="2" t="s">
        <v>52</v>
      </c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2" t="s">
        <v>52</v>
      </c>
      <c r="AW373" s="2" t="s">
        <v>52</v>
      </c>
      <c r="AX373" s="2" t="s">
        <v>52</v>
      </c>
      <c r="AY373" s="2" t="s">
        <v>52</v>
      </c>
    </row>
    <row r="374" spans="1:51" ht="30" customHeight="1">
      <c r="A374" s="9"/>
      <c r="B374" s="9"/>
      <c r="C374" s="9"/>
      <c r="D374" s="9"/>
      <c r="E374" s="13"/>
      <c r="F374" s="14"/>
      <c r="G374" s="13"/>
      <c r="H374" s="14"/>
      <c r="I374" s="13"/>
      <c r="J374" s="14"/>
      <c r="K374" s="13"/>
      <c r="L374" s="14"/>
      <c r="M374" s="9"/>
    </row>
    <row r="375" spans="1:51" ht="30" customHeight="1">
      <c r="A375" s="65" t="s">
        <v>1343</v>
      </c>
      <c r="B375" s="65"/>
      <c r="C375" s="65"/>
      <c r="D375" s="65"/>
      <c r="E375" s="66"/>
      <c r="F375" s="67"/>
      <c r="G375" s="66"/>
      <c r="H375" s="67"/>
      <c r="I375" s="66"/>
      <c r="J375" s="67"/>
      <c r="K375" s="66"/>
      <c r="L375" s="67"/>
      <c r="M375" s="65"/>
      <c r="N375" s="1" t="s">
        <v>304</v>
      </c>
    </row>
    <row r="376" spans="1:51" ht="30" customHeight="1">
      <c r="A376" s="8" t="s">
        <v>293</v>
      </c>
      <c r="B376" s="8" t="s">
        <v>1344</v>
      </c>
      <c r="C376" s="8" t="s">
        <v>279</v>
      </c>
      <c r="D376" s="9">
        <v>1</v>
      </c>
      <c r="E376" s="13">
        <f>단가대비표!O85</f>
        <v>0</v>
      </c>
      <c r="F376" s="14">
        <f>TRUNC(E376*D376,1)</f>
        <v>0</v>
      </c>
      <c r="G376" s="13">
        <f>단가대비표!P85</f>
        <v>0</v>
      </c>
      <c r="H376" s="14">
        <f>TRUNC(G376*D376,1)</f>
        <v>0</v>
      </c>
      <c r="I376" s="13">
        <f>단가대비표!V85</f>
        <v>0</v>
      </c>
      <c r="J376" s="14">
        <f>TRUNC(I376*D376,1)</f>
        <v>0</v>
      </c>
      <c r="K376" s="13">
        <f t="shared" ref="K376:L379" si="65">TRUNC(E376+G376+I376,1)</f>
        <v>0</v>
      </c>
      <c r="L376" s="14">
        <f t="shared" si="65"/>
        <v>0</v>
      </c>
      <c r="M376" s="8" t="s">
        <v>52</v>
      </c>
      <c r="N376" s="2" t="s">
        <v>304</v>
      </c>
      <c r="O376" s="2" t="s">
        <v>1345</v>
      </c>
      <c r="P376" s="2" t="s">
        <v>65</v>
      </c>
      <c r="Q376" s="2" t="s">
        <v>65</v>
      </c>
      <c r="R376" s="2" t="s">
        <v>64</v>
      </c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2" t="s">
        <v>52</v>
      </c>
      <c r="AW376" s="2" t="s">
        <v>1346</v>
      </c>
      <c r="AX376" s="2" t="s">
        <v>52</v>
      </c>
      <c r="AY376" s="2" t="s">
        <v>52</v>
      </c>
    </row>
    <row r="377" spans="1:51" ht="30" customHeight="1">
      <c r="A377" s="8" t="s">
        <v>684</v>
      </c>
      <c r="B377" s="8" t="s">
        <v>665</v>
      </c>
      <c r="C377" s="8" t="s">
        <v>661</v>
      </c>
      <c r="D377" s="9">
        <v>0.152</v>
      </c>
      <c r="E377" s="13">
        <f>단가대비표!O178</f>
        <v>0</v>
      </c>
      <c r="F377" s="14">
        <f>TRUNC(E377*D377,1)</f>
        <v>0</v>
      </c>
      <c r="G377" s="13">
        <f>단가대비표!P178</f>
        <v>0</v>
      </c>
      <c r="H377" s="14">
        <f>TRUNC(G377*D377,1)</f>
        <v>0</v>
      </c>
      <c r="I377" s="13">
        <f>단가대비표!V178</f>
        <v>0</v>
      </c>
      <c r="J377" s="14">
        <f>TRUNC(I377*D377,1)</f>
        <v>0</v>
      </c>
      <c r="K377" s="13">
        <f t="shared" si="65"/>
        <v>0</v>
      </c>
      <c r="L377" s="14">
        <f t="shared" si="65"/>
        <v>0</v>
      </c>
      <c r="M377" s="8" t="s">
        <v>52</v>
      </c>
      <c r="N377" s="2" t="s">
        <v>304</v>
      </c>
      <c r="O377" s="2" t="s">
        <v>685</v>
      </c>
      <c r="P377" s="2" t="s">
        <v>65</v>
      </c>
      <c r="Q377" s="2" t="s">
        <v>65</v>
      </c>
      <c r="R377" s="2" t="s">
        <v>64</v>
      </c>
      <c r="S377" s="3"/>
      <c r="T377" s="3"/>
      <c r="U377" s="3"/>
      <c r="V377" s="3">
        <v>1</v>
      </c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2" t="s">
        <v>52</v>
      </c>
      <c r="AW377" s="2" t="s">
        <v>1347</v>
      </c>
      <c r="AX377" s="2" t="s">
        <v>52</v>
      </c>
      <c r="AY377" s="2" t="s">
        <v>52</v>
      </c>
    </row>
    <row r="378" spans="1:51" ht="30" customHeight="1">
      <c r="A378" s="8" t="s">
        <v>668</v>
      </c>
      <c r="B378" s="8" t="s">
        <v>665</v>
      </c>
      <c r="C378" s="8" t="s">
        <v>661</v>
      </c>
      <c r="D378" s="9">
        <v>0.28799999999999998</v>
      </c>
      <c r="E378" s="13">
        <f>단가대비표!O185</f>
        <v>0</v>
      </c>
      <c r="F378" s="14">
        <f>TRUNC(E378*D378,1)</f>
        <v>0</v>
      </c>
      <c r="G378" s="13">
        <f>단가대비표!P185</f>
        <v>0</v>
      </c>
      <c r="H378" s="14">
        <f>TRUNC(G378*D378,1)</f>
        <v>0</v>
      </c>
      <c r="I378" s="13">
        <f>단가대비표!V185</f>
        <v>0</v>
      </c>
      <c r="J378" s="14">
        <f>TRUNC(I378*D378,1)</f>
        <v>0</v>
      </c>
      <c r="K378" s="13">
        <f t="shared" si="65"/>
        <v>0</v>
      </c>
      <c r="L378" s="14">
        <f t="shared" si="65"/>
        <v>0</v>
      </c>
      <c r="M378" s="8" t="s">
        <v>52</v>
      </c>
      <c r="N378" s="2" t="s">
        <v>304</v>
      </c>
      <c r="O378" s="2" t="s">
        <v>669</v>
      </c>
      <c r="P378" s="2" t="s">
        <v>65</v>
      </c>
      <c r="Q378" s="2" t="s">
        <v>65</v>
      </c>
      <c r="R378" s="2" t="s">
        <v>64</v>
      </c>
      <c r="S378" s="3"/>
      <c r="T378" s="3"/>
      <c r="U378" s="3"/>
      <c r="V378" s="3">
        <v>1</v>
      </c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2" t="s">
        <v>52</v>
      </c>
      <c r="AW378" s="2" t="s">
        <v>1348</v>
      </c>
      <c r="AX378" s="2" t="s">
        <v>52</v>
      </c>
      <c r="AY378" s="2" t="s">
        <v>52</v>
      </c>
    </row>
    <row r="379" spans="1:51" ht="30" customHeight="1">
      <c r="A379" s="8" t="s">
        <v>687</v>
      </c>
      <c r="B379" s="8" t="s">
        <v>930</v>
      </c>
      <c r="C379" s="8" t="s">
        <v>377</v>
      </c>
      <c r="D379" s="9">
        <v>1</v>
      </c>
      <c r="E379" s="13">
        <f>TRUNC(SUMIF(V376:V379, RIGHTB(O379, 1), H376:H379)*U379, 2)</f>
        <v>0</v>
      </c>
      <c r="F379" s="14">
        <f>TRUNC(E379*D379,1)</f>
        <v>0</v>
      </c>
      <c r="G379" s="13">
        <v>0</v>
      </c>
      <c r="H379" s="14">
        <f>TRUNC(G379*D379,1)</f>
        <v>0</v>
      </c>
      <c r="I379" s="13">
        <v>0</v>
      </c>
      <c r="J379" s="14">
        <f>TRUNC(I379*D379,1)</f>
        <v>0</v>
      </c>
      <c r="K379" s="13">
        <f t="shared" si="65"/>
        <v>0</v>
      </c>
      <c r="L379" s="14">
        <f t="shared" si="65"/>
        <v>0</v>
      </c>
      <c r="M379" s="8" t="s">
        <v>52</v>
      </c>
      <c r="N379" s="2" t="s">
        <v>304</v>
      </c>
      <c r="O379" s="2" t="s">
        <v>689</v>
      </c>
      <c r="P379" s="2" t="s">
        <v>65</v>
      </c>
      <c r="Q379" s="2" t="s">
        <v>65</v>
      </c>
      <c r="R379" s="2" t="s">
        <v>65</v>
      </c>
      <c r="S379" s="3">
        <v>1</v>
      </c>
      <c r="T379" s="3">
        <v>0</v>
      </c>
      <c r="U379" s="3">
        <v>0.03</v>
      </c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2" t="s">
        <v>52</v>
      </c>
      <c r="AW379" s="2" t="s">
        <v>1349</v>
      </c>
      <c r="AX379" s="2" t="s">
        <v>52</v>
      </c>
      <c r="AY379" s="2" t="s">
        <v>52</v>
      </c>
    </row>
    <row r="380" spans="1:51" ht="30" customHeight="1">
      <c r="A380" s="8" t="s">
        <v>897</v>
      </c>
      <c r="B380" s="8" t="s">
        <v>52</v>
      </c>
      <c r="C380" s="8" t="s">
        <v>52</v>
      </c>
      <c r="D380" s="9"/>
      <c r="E380" s="13"/>
      <c r="F380" s="14">
        <f>TRUNC(SUMIF(N376:N379, N375, F376:F379),0)</f>
        <v>0</v>
      </c>
      <c r="G380" s="13"/>
      <c r="H380" s="14">
        <f>TRUNC(SUMIF(N376:N379, N375, H376:H379),0)</f>
        <v>0</v>
      </c>
      <c r="I380" s="13"/>
      <c r="J380" s="14">
        <f>TRUNC(SUMIF(N376:N379, N375, J376:J379),0)</f>
        <v>0</v>
      </c>
      <c r="K380" s="13"/>
      <c r="L380" s="14">
        <f>F380+H380+J380</f>
        <v>0</v>
      </c>
      <c r="M380" s="8" t="s">
        <v>52</v>
      </c>
      <c r="N380" s="2" t="s">
        <v>248</v>
      </c>
      <c r="O380" s="2" t="s">
        <v>248</v>
      </c>
      <c r="P380" s="2" t="s">
        <v>52</v>
      </c>
      <c r="Q380" s="2" t="s">
        <v>52</v>
      </c>
      <c r="R380" s="2" t="s">
        <v>52</v>
      </c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2" t="s">
        <v>52</v>
      </c>
      <c r="AW380" s="2" t="s">
        <v>52</v>
      </c>
      <c r="AX380" s="2" t="s">
        <v>52</v>
      </c>
      <c r="AY380" s="2" t="s">
        <v>52</v>
      </c>
    </row>
    <row r="381" spans="1:51" ht="30" customHeight="1">
      <c r="A381" s="9"/>
      <c r="B381" s="9"/>
      <c r="C381" s="9"/>
      <c r="D381" s="9"/>
      <c r="E381" s="13"/>
      <c r="F381" s="14"/>
      <c r="G381" s="13"/>
      <c r="H381" s="14"/>
      <c r="I381" s="13"/>
      <c r="J381" s="14"/>
      <c r="K381" s="13"/>
      <c r="L381" s="14"/>
      <c r="M381" s="9"/>
    </row>
    <row r="382" spans="1:51" ht="30" customHeight="1">
      <c r="A382" s="65" t="s">
        <v>1350</v>
      </c>
      <c r="B382" s="65"/>
      <c r="C382" s="65"/>
      <c r="D382" s="65"/>
      <c r="E382" s="66"/>
      <c r="F382" s="67"/>
      <c r="G382" s="66"/>
      <c r="H382" s="67"/>
      <c r="I382" s="66"/>
      <c r="J382" s="67"/>
      <c r="K382" s="66"/>
      <c r="L382" s="67"/>
      <c r="M382" s="65"/>
      <c r="N382" s="1" t="s">
        <v>309</v>
      </c>
    </row>
    <row r="383" spans="1:51" ht="30" customHeight="1">
      <c r="A383" s="8" t="s">
        <v>1352</v>
      </c>
      <c r="B383" s="8" t="s">
        <v>307</v>
      </c>
      <c r="C383" s="8" t="s">
        <v>61</v>
      </c>
      <c r="D383" s="9">
        <v>1</v>
      </c>
      <c r="E383" s="13">
        <f>단가대비표!O173</f>
        <v>0</v>
      </c>
      <c r="F383" s="14">
        <f>TRUNC(E383*D383,1)</f>
        <v>0</v>
      </c>
      <c r="G383" s="13">
        <f>단가대비표!P173</f>
        <v>0</v>
      </c>
      <c r="H383" s="14">
        <f>TRUNC(G383*D383,1)</f>
        <v>0</v>
      </c>
      <c r="I383" s="13">
        <f>단가대비표!V173</f>
        <v>0</v>
      </c>
      <c r="J383" s="14">
        <f>TRUNC(I383*D383,1)</f>
        <v>0</v>
      </c>
      <c r="K383" s="13">
        <f t="shared" ref="K383:L385" si="66">TRUNC(E383+G383+I383,1)</f>
        <v>0</v>
      </c>
      <c r="L383" s="14">
        <f t="shared" si="66"/>
        <v>0</v>
      </c>
      <c r="M383" s="8" t="s">
        <v>52</v>
      </c>
      <c r="N383" s="2" t="s">
        <v>309</v>
      </c>
      <c r="O383" s="2" t="s">
        <v>1353</v>
      </c>
      <c r="P383" s="2" t="s">
        <v>65</v>
      </c>
      <c r="Q383" s="2" t="s">
        <v>65</v>
      </c>
      <c r="R383" s="2" t="s">
        <v>64</v>
      </c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2" t="s">
        <v>52</v>
      </c>
      <c r="AW383" s="2" t="s">
        <v>1354</v>
      </c>
      <c r="AX383" s="2" t="s">
        <v>52</v>
      </c>
      <c r="AY383" s="2" t="s">
        <v>52</v>
      </c>
    </row>
    <row r="384" spans="1:51" ht="30" customHeight="1">
      <c r="A384" s="8" t="s">
        <v>967</v>
      </c>
      <c r="B384" s="8" t="s">
        <v>665</v>
      </c>
      <c r="C384" s="8" t="s">
        <v>661</v>
      </c>
      <c r="D384" s="9">
        <v>0.95</v>
      </c>
      <c r="E384" s="13">
        <f>단가대비표!O184</f>
        <v>0</v>
      </c>
      <c r="F384" s="14">
        <f>TRUNC(E384*D384,1)</f>
        <v>0</v>
      </c>
      <c r="G384" s="13">
        <f>단가대비표!P184</f>
        <v>0</v>
      </c>
      <c r="H384" s="14">
        <f>TRUNC(G384*D384,1)</f>
        <v>0</v>
      </c>
      <c r="I384" s="13">
        <f>단가대비표!V184</f>
        <v>0</v>
      </c>
      <c r="J384" s="14">
        <f>TRUNC(I384*D384,1)</f>
        <v>0</v>
      </c>
      <c r="K384" s="13">
        <f t="shared" si="66"/>
        <v>0</v>
      </c>
      <c r="L384" s="14">
        <f t="shared" si="66"/>
        <v>0</v>
      </c>
      <c r="M384" s="8" t="s">
        <v>52</v>
      </c>
      <c r="N384" s="2" t="s">
        <v>309</v>
      </c>
      <c r="O384" s="2" t="s">
        <v>968</v>
      </c>
      <c r="P384" s="2" t="s">
        <v>65</v>
      </c>
      <c r="Q384" s="2" t="s">
        <v>65</v>
      </c>
      <c r="R384" s="2" t="s">
        <v>64</v>
      </c>
      <c r="S384" s="3"/>
      <c r="T384" s="3"/>
      <c r="U384" s="3"/>
      <c r="V384" s="3">
        <v>1</v>
      </c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2" t="s">
        <v>52</v>
      </c>
      <c r="AW384" s="2" t="s">
        <v>1355</v>
      </c>
      <c r="AX384" s="2" t="s">
        <v>52</v>
      </c>
      <c r="AY384" s="2" t="s">
        <v>52</v>
      </c>
    </row>
    <row r="385" spans="1:51" ht="30" customHeight="1">
      <c r="A385" s="8" t="s">
        <v>687</v>
      </c>
      <c r="B385" s="8" t="s">
        <v>930</v>
      </c>
      <c r="C385" s="8" t="s">
        <v>377</v>
      </c>
      <c r="D385" s="9">
        <v>1</v>
      </c>
      <c r="E385" s="13">
        <f>TRUNC(SUMIF(V383:V385, RIGHTB(O385, 1), H383:H385)*U385, 2)</f>
        <v>0</v>
      </c>
      <c r="F385" s="14">
        <f>TRUNC(E385*D385,1)</f>
        <v>0</v>
      </c>
      <c r="G385" s="13">
        <v>0</v>
      </c>
      <c r="H385" s="14">
        <f>TRUNC(G385*D385,1)</f>
        <v>0</v>
      </c>
      <c r="I385" s="13">
        <v>0</v>
      </c>
      <c r="J385" s="14">
        <f>TRUNC(I385*D385,1)</f>
        <v>0</v>
      </c>
      <c r="K385" s="13">
        <f t="shared" si="66"/>
        <v>0</v>
      </c>
      <c r="L385" s="14">
        <f t="shared" si="66"/>
        <v>0</v>
      </c>
      <c r="M385" s="8" t="s">
        <v>52</v>
      </c>
      <c r="N385" s="2" t="s">
        <v>309</v>
      </c>
      <c r="O385" s="2" t="s">
        <v>689</v>
      </c>
      <c r="P385" s="2" t="s">
        <v>65</v>
      </c>
      <c r="Q385" s="2" t="s">
        <v>65</v>
      </c>
      <c r="R385" s="2" t="s">
        <v>65</v>
      </c>
      <c r="S385" s="3">
        <v>1</v>
      </c>
      <c r="T385" s="3">
        <v>0</v>
      </c>
      <c r="U385" s="3">
        <v>0.03</v>
      </c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2" t="s">
        <v>52</v>
      </c>
      <c r="AW385" s="2" t="s">
        <v>1356</v>
      </c>
      <c r="AX385" s="2" t="s">
        <v>52</v>
      </c>
      <c r="AY385" s="2" t="s">
        <v>52</v>
      </c>
    </row>
    <row r="386" spans="1:51" ht="30" customHeight="1">
      <c r="A386" s="8" t="s">
        <v>897</v>
      </c>
      <c r="B386" s="8" t="s">
        <v>52</v>
      </c>
      <c r="C386" s="8" t="s">
        <v>52</v>
      </c>
      <c r="D386" s="9"/>
      <c r="E386" s="13"/>
      <c r="F386" s="14">
        <f>TRUNC(SUMIF(N383:N385, N382, F383:F385),0)</f>
        <v>0</v>
      </c>
      <c r="G386" s="13"/>
      <c r="H386" s="14">
        <f>TRUNC(SUMIF(N383:N385, N382, H383:H385),0)</f>
        <v>0</v>
      </c>
      <c r="I386" s="13"/>
      <c r="J386" s="14">
        <f>TRUNC(SUMIF(N383:N385, N382, J383:J385),0)</f>
        <v>0</v>
      </c>
      <c r="K386" s="13"/>
      <c r="L386" s="14">
        <f>F386+H386+J386</f>
        <v>0</v>
      </c>
      <c r="M386" s="8" t="s">
        <v>52</v>
      </c>
      <c r="N386" s="2" t="s">
        <v>248</v>
      </c>
      <c r="O386" s="2" t="s">
        <v>248</v>
      </c>
      <c r="P386" s="2" t="s">
        <v>52</v>
      </c>
      <c r="Q386" s="2" t="s">
        <v>52</v>
      </c>
      <c r="R386" s="2" t="s">
        <v>52</v>
      </c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2" t="s">
        <v>52</v>
      </c>
      <c r="AW386" s="2" t="s">
        <v>52</v>
      </c>
      <c r="AX386" s="2" t="s">
        <v>52</v>
      </c>
      <c r="AY386" s="2" t="s">
        <v>52</v>
      </c>
    </row>
    <row r="387" spans="1:51" ht="30" customHeight="1">
      <c r="A387" s="9"/>
      <c r="B387" s="9"/>
      <c r="C387" s="9"/>
      <c r="D387" s="9"/>
      <c r="E387" s="13"/>
      <c r="F387" s="14"/>
      <c r="G387" s="13"/>
      <c r="H387" s="14"/>
      <c r="I387" s="13"/>
      <c r="J387" s="14"/>
      <c r="K387" s="13"/>
      <c r="L387" s="14"/>
      <c r="M387" s="9"/>
    </row>
    <row r="388" spans="1:51" ht="30" customHeight="1">
      <c r="A388" s="65" t="s">
        <v>1357</v>
      </c>
      <c r="B388" s="65"/>
      <c r="C388" s="65"/>
      <c r="D388" s="65"/>
      <c r="E388" s="66"/>
      <c r="F388" s="67"/>
      <c r="G388" s="66"/>
      <c r="H388" s="67"/>
      <c r="I388" s="66"/>
      <c r="J388" s="67"/>
      <c r="K388" s="66"/>
      <c r="L388" s="67"/>
      <c r="M388" s="65"/>
      <c r="N388" s="1" t="s">
        <v>281</v>
      </c>
    </row>
    <row r="389" spans="1:51" ht="30" customHeight="1">
      <c r="A389" s="8" t="s">
        <v>277</v>
      </c>
      <c r="B389" s="8" t="s">
        <v>1359</v>
      </c>
      <c r="C389" s="8" t="s">
        <v>279</v>
      </c>
      <c r="D389" s="9">
        <v>1</v>
      </c>
      <c r="E389" s="13">
        <f>단가대비표!O31</f>
        <v>0</v>
      </c>
      <c r="F389" s="14">
        <f>TRUNC(E389*D389,1)</f>
        <v>0</v>
      </c>
      <c r="G389" s="13">
        <f>단가대비표!P31</f>
        <v>0</v>
      </c>
      <c r="H389" s="14">
        <f>TRUNC(G389*D389,1)</f>
        <v>0</v>
      </c>
      <c r="I389" s="13">
        <f>단가대비표!V31</f>
        <v>0</v>
      </c>
      <c r="J389" s="14">
        <f>TRUNC(I389*D389,1)</f>
        <v>0</v>
      </c>
      <c r="K389" s="13">
        <f t="shared" ref="K389:L392" si="67">TRUNC(E389+G389+I389,1)</f>
        <v>0</v>
      </c>
      <c r="L389" s="14">
        <f t="shared" si="67"/>
        <v>0</v>
      </c>
      <c r="M389" s="8" t="s">
        <v>52</v>
      </c>
      <c r="N389" s="2" t="s">
        <v>281</v>
      </c>
      <c r="O389" s="2" t="s">
        <v>1360</v>
      </c>
      <c r="P389" s="2" t="s">
        <v>65</v>
      </c>
      <c r="Q389" s="2" t="s">
        <v>65</v>
      </c>
      <c r="R389" s="2" t="s">
        <v>64</v>
      </c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2" t="s">
        <v>52</v>
      </c>
      <c r="AW389" s="2" t="s">
        <v>1361</v>
      </c>
      <c r="AX389" s="2" t="s">
        <v>52</v>
      </c>
      <c r="AY389" s="2" t="s">
        <v>52</v>
      </c>
    </row>
    <row r="390" spans="1:51" ht="30" customHeight="1">
      <c r="A390" s="8" t="s">
        <v>684</v>
      </c>
      <c r="B390" s="8" t="s">
        <v>665</v>
      </c>
      <c r="C390" s="8" t="s">
        <v>661</v>
      </c>
      <c r="D390" s="9">
        <v>0.17</v>
      </c>
      <c r="E390" s="13">
        <f>단가대비표!O178</f>
        <v>0</v>
      </c>
      <c r="F390" s="14">
        <f>TRUNC(E390*D390,1)</f>
        <v>0</v>
      </c>
      <c r="G390" s="13">
        <f>단가대비표!P178</f>
        <v>0</v>
      </c>
      <c r="H390" s="14">
        <f>TRUNC(G390*D390,1)</f>
        <v>0</v>
      </c>
      <c r="I390" s="13">
        <f>단가대비표!V178</f>
        <v>0</v>
      </c>
      <c r="J390" s="14">
        <f>TRUNC(I390*D390,1)</f>
        <v>0</v>
      </c>
      <c r="K390" s="13">
        <f t="shared" si="67"/>
        <v>0</v>
      </c>
      <c r="L390" s="14">
        <f t="shared" si="67"/>
        <v>0</v>
      </c>
      <c r="M390" s="8" t="s">
        <v>52</v>
      </c>
      <c r="N390" s="2" t="s">
        <v>281</v>
      </c>
      <c r="O390" s="2" t="s">
        <v>685</v>
      </c>
      <c r="P390" s="2" t="s">
        <v>65</v>
      </c>
      <c r="Q390" s="2" t="s">
        <v>65</v>
      </c>
      <c r="R390" s="2" t="s">
        <v>64</v>
      </c>
      <c r="S390" s="3"/>
      <c r="T390" s="3"/>
      <c r="U390" s="3"/>
      <c r="V390" s="3">
        <v>1</v>
      </c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2" t="s">
        <v>52</v>
      </c>
      <c r="AW390" s="2" t="s">
        <v>1362</v>
      </c>
      <c r="AX390" s="2" t="s">
        <v>52</v>
      </c>
      <c r="AY390" s="2" t="s">
        <v>52</v>
      </c>
    </row>
    <row r="391" spans="1:51" ht="30" customHeight="1">
      <c r="A391" s="8" t="s">
        <v>668</v>
      </c>
      <c r="B391" s="8" t="s">
        <v>665</v>
      </c>
      <c r="C391" s="8" t="s">
        <v>661</v>
      </c>
      <c r="D391" s="9">
        <v>0.17</v>
      </c>
      <c r="E391" s="13">
        <f>단가대비표!O185</f>
        <v>0</v>
      </c>
      <c r="F391" s="14">
        <f>TRUNC(E391*D391,1)</f>
        <v>0</v>
      </c>
      <c r="G391" s="13">
        <f>단가대비표!P185</f>
        <v>0</v>
      </c>
      <c r="H391" s="14">
        <f>TRUNC(G391*D391,1)</f>
        <v>0</v>
      </c>
      <c r="I391" s="13">
        <f>단가대비표!V185</f>
        <v>0</v>
      </c>
      <c r="J391" s="14">
        <f>TRUNC(I391*D391,1)</f>
        <v>0</v>
      </c>
      <c r="K391" s="13">
        <f t="shared" si="67"/>
        <v>0</v>
      </c>
      <c r="L391" s="14">
        <f t="shared" si="67"/>
        <v>0</v>
      </c>
      <c r="M391" s="8" t="s">
        <v>52</v>
      </c>
      <c r="N391" s="2" t="s">
        <v>281</v>
      </c>
      <c r="O391" s="2" t="s">
        <v>669</v>
      </c>
      <c r="P391" s="2" t="s">
        <v>65</v>
      </c>
      <c r="Q391" s="2" t="s">
        <v>65</v>
      </c>
      <c r="R391" s="2" t="s">
        <v>64</v>
      </c>
      <c r="S391" s="3"/>
      <c r="T391" s="3"/>
      <c r="U391" s="3"/>
      <c r="V391" s="3">
        <v>1</v>
      </c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2" t="s">
        <v>52</v>
      </c>
      <c r="AW391" s="2" t="s">
        <v>1363</v>
      </c>
      <c r="AX391" s="2" t="s">
        <v>52</v>
      </c>
      <c r="AY391" s="2" t="s">
        <v>52</v>
      </c>
    </row>
    <row r="392" spans="1:51" ht="30" customHeight="1">
      <c r="A392" s="8" t="s">
        <v>687</v>
      </c>
      <c r="B392" s="8" t="s">
        <v>930</v>
      </c>
      <c r="C392" s="8" t="s">
        <v>377</v>
      </c>
      <c r="D392" s="9">
        <v>1</v>
      </c>
      <c r="E392" s="13">
        <f>TRUNC(SUMIF(V389:V392, RIGHTB(O392, 1), H389:H392)*U392, 2)</f>
        <v>0</v>
      </c>
      <c r="F392" s="14">
        <f>TRUNC(E392*D392,1)</f>
        <v>0</v>
      </c>
      <c r="G392" s="13">
        <v>0</v>
      </c>
      <c r="H392" s="14">
        <f>TRUNC(G392*D392,1)</f>
        <v>0</v>
      </c>
      <c r="I392" s="13">
        <v>0</v>
      </c>
      <c r="J392" s="14">
        <f>TRUNC(I392*D392,1)</f>
        <v>0</v>
      </c>
      <c r="K392" s="13">
        <f t="shared" si="67"/>
        <v>0</v>
      </c>
      <c r="L392" s="14">
        <f t="shared" si="67"/>
        <v>0</v>
      </c>
      <c r="M392" s="8" t="s">
        <v>52</v>
      </c>
      <c r="N392" s="2" t="s">
        <v>281</v>
      </c>
      <c r="O392" s="2" t="s">
        <v>689</v>
      </c>
      <c r="P392" s="2" t="s">
        <v>65</v>
      </c>
      <c r="Q392" s="2" t="s">
        <v>65</v>
      </c>
      <c r="R392" s="2" t="s">
        <v>65</v>
      </c>
      <c r="S392" s="3">
        <v>1</v>
      </c>
      <c r="T392" s="3">
        <v>0</v>
      </c>
      <c r="U392" s="3">
        <v>0.03</v>
      </c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2" t="s">
        <v>52</v>
      </c>
      <c r="AW392" s="2" t="s">
        <v>1364</v>
      </c>
      <c r="AX392" s="2" t="s">
        <v>52</v>
      </c>
      <c r="AY392" s="2" t="s">
        <v>52</v>
      </c>
    </row>
    <row r="393" spans="1:51" ht="30" customHeight="1">
      <c r="A393" s="8" t="s">
        <v>897</v>
      </c>
      <c r="B393" s="8" t="s">
        <v>52</v>
      </c>
      <c r="C393" s="8" t="s">
        <v>52</v>
      </c>
      <c r="D393" s="9"/>
      <c r="E393" s="13"/>
      <c r="F393" s="14">
        <f>TRUNC(SUMIF(N389:N392, N388, F389:F392),0)</f>
        <v>0</v>
      </c>
      <c r="G393" s="13"/>
      <c r="H393" s="14">
        <f>TRUNC(SUMIF(N389:N392, N388, H389:H392),0)</f>
        <v>0</v>
      </c>
      <c r="I393" s="13"/>
      <c r="J393" s="14">
        <f>TRUNC(SUMIF(N389:N392, N388, J389:J392),0)</f>
        <v>0</v>
      </c>
      <c r="K393" s="13"/>
      <c r="L393" s="14">
        <f>F393+H393+J393</f>
        <v>0</v>
      </c>
      <c r="M393" s="8" t="s">
        <v>52</v>
      </c>
      <c r="N393" s="2" t="s">
        <v>248</v>
      </c>
      <c r="O393" s="2" t="s">
        <v>248</v>
      </c>
      <c r="P393" s="2" t="s">
        <v>52</v>
      </c>
      <c r="Q393" s="2" t="s">
        <v>52</v>
      </c>
      <c r="R393" s="2" t="s">
        <v>52</v>
      </c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2" t="s">
        <v>52</v>
      </c>
      <c r="AW393" s="2" t="s">
        <v>52</v>
      </c>
      <c r="AX393" s="2" t="s">
        <v>52</v>
      </c>
      <c r="AY393" s="2" t="s">
        <v>52</v>
      </c>
    </row>
    <row r="394" spans="1:51" ht="30" customHeight="1">
      <c r="A394" s="9"/>
      <c r="B394" s="9"/>
      <c r="C394" s="9"/>
      <c r="D394" s="9"/>
      <c r="E394" s="13"/>
      <c r="F394" s="14"/>
      <c r="G394" s="13"/>
      <c r="H394" s="14"/>
      <c r="I394" s="13"/>
      <c r="J394" s="14"/>
      <c r="K394" s="13"/>
      <c r="L394" s="14"/>
      <c r="M394" s="9"/>
    </row>
    <row r="395" spans="1:51" ht="30" customHeight="1">
      <c r="A395" s="65" t="s">
        <v>1365</v>
      </c>
      <c r="B395" s="65"/>
      <c r="C395" s="65"/>
      <c r="D395" s="65"/>
      <c r="E395" s="66"/>
      <c r="F395" s="67"/>
      <c r="G395" s="66"/>
      <c r="H395" s="67"/>
      <c r="I395" s="66"/>
      <c r="J395" s="67"/>
      <c r="K395" s="66"/>
      <c r="L395" s="67"/>
      <c r="M395" s="65"/>
      <c r="N395" s="1" t="s">
        <v>286</v>
      </c>
    </row>
    <row r="396" spans="1:51" ht="30" customHeight="1">
      <c r="A396" s="8" t="s">
        <v>283</v>
      </c>
      <c r="B396" s="8" t="s">
        <v>1359</v>
      </c>
      <c r="C396" s="8" t="s">
        <v>279</v>
      </c>
      <c r="D396" s="9">
        <v>1</v>
      </c>
      <c r="E396" s="13">
        <f>단가대비표!O32</f>
        <v>0</v>
      </c>
      <c r="F396" s="14">
        <f>TRUNC(E396*D396,1)</f>
        <v>0</v>
      </c>
      <c r="G396" s="13">
        <f>단가대비표!P32</f>
        <v>0</v>
      </c>
      <c r="H396" s="14">
        <f>TRUNC(G396*D396,1)</f>
        <v>0</v>
      </c>
      <c r="I396" s="13">
        <f>단가대비표!V32</f>
        <v>0</v>
      </c>
      <c r="J396" s="14">
        <f>TRUNC(I396*D396,1)</f>
        <v>0</v>
      </c>
      <c r="K396" s="13">
        <f t="shared" ref="K396:L399" si="68">TRUNC(E396+G396+I396,1)</f>
        <v>0</v>
      </c>
      <c r="L396" s="14">
        <f t="shared" si="68"/>
        <v>0</v>
      </c>
      <c r="M396" s="8" t="s">
        <v>52</v>
      </c>
      <c r="N396" s="2" t="s">
        <v>286</v>
      </c>
      <c r="O396" s="2" t="s">
        <v>1366</v>
      </c>
      <c r="P396" s="2" t="s">
        <v>65</v>
      </c>
      <c r="Q396" s="2" t="s">
        <v>65</v>
      </c>
      <c r="R396" s="2" t="s">
        <v>64</v>
      </c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2" t="s">
        <v>52</v>
      </c>
      <c r="AW396" s="2" t="s">
        <v>1367</v>
      </c>
      <c r="AX396" s="2" t="s">
        <v>52</v>
      </c>
      <c r="AY396" s="2" t="s">
        <v>52</v>
      </c>
    </row>
    <row r="397" spans="1:51" ht="30" customHeight="1">
      <c r="A397" s="8" t="s">
        <v>684</v>
      </c>
      <c r="B397" s="8" t="s">
        <v>665</v>
      </c>
      <c r="C397" s="8" t="s">
        <v>661</v>
      </c>
      <c r="D397" s="9">
        <v>0.17</v>
      </c>
      <c r="E397" s="13">
        <f>단가대비표!O178</f>
        <v>0</v>
      </c>
      <c r="F397" s="14">
        <f>TRUNC(E397*D397,1)</f>
        <v>0</v>
      </c>
      <c r="G397" s="13">
        <f>단가대비표!P178</f>
        <v>0</v>
      </c>
      <c r="H397" s="14">
        <f>TRUNC(G397*D397,1)</f>
        <v>0</v>
      </c>
      <c r="I397" s="13">
        <f>단가대비표!V178</f>
        <v>0</v>
      </c>
      <c r="J397" s="14">
        <f>TRUNC(I397*D397,1)</f>
        <v>0</v>
      </c>
      <c r="K397" s="13">
        <f t="shared" si="68"/>
        <v>0</v>
      </c>
      <c r="L397" s="14">
        <f t="shared" si="68"/>
        <v>0</v>
      </c>
      <c r="M397" s="8" t="s">
        <v>52</v>
      </c>
      <c r="N397" s="2" t="s">
        <v>286</v>
      </c>
      <c r="O397" s="2" t="s">
        <v>685</v>
      </c>
      <c r="P397" s="2" t="s">
        <v>65</v>
      </c>
      <c r="Q397" s="2" t="s">
        <v>65</v>
      </c>
      <c r="R397" s="2" t="s">
        <v>64</v>
      </c>
      <c r="S397" s="3"/>
      <c r="T397" s="3"/>
      <c r="U397" s="3"/>
      <c r="V397" s="3">
        <v>1</v>
      </c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2" t="s">
        <v>52</v>
      </c>
      <c r="AW397" s="2" t="s">
        <v>1368</v>
      </c>
      <c r="AX397" s="2" t="s">
        <v>52</v>
      </c>
      <c r="AY397" s="2" t="s">
        <v>52</v>
      </c>
    </row>
    <row r="398" spans="1:51" ht="30" customHeight="1">
      <c r="A398" s="8" t="s">
        <v>668</v>
      </c>
      <c r="B398" s="8" t="s">
        <v>665</v>
      </c>
      <c r="C398" s="8" t="s">
        <v>661</v>
      </c>
      <c r="D398" s="9">
        <v>0.17</v>
      </c>
      <c r="E398" s="13">
        <f>단가대비표!O185</f>
        <v>0</v>
      </c>
      <c r="F398" s="14">
        <f>TRUNC(E398*D398,1)</f>
        <v>0</v>
      </c>
      <c r="G398" s="13">
        <f>단가대비표!P185</f>
        <v>0</v>
      </c>
      <c r="H398" s="14">
        <f>TRUNC(G398*D398,1)</f>
        <v>0</v>
      </c>
      <c r="I398" s="13">
        <f>단가대비표!V185</f>
        <v>0</v>
      </c>
      <c r="J398" s="14">
        <f>TRUNC(I398*D398,1)</f>
        <v>0</v>
      </c>
      <c r="K398" s="13">
        <f t="shared" si="68"/>
        <v>0</v>
      </c>
      <c r="L398" s="14">
        <f t="shared" si="68"/>
        <v>0</v>
      </c>
      <c r="M398" s="8" t="s">
        <v>52</v>
      </c>
      <c r="N398" s="2" t="s">
        <v>286</v>
      </c>
      <c r="O398" s="2" t="s">
        <v>669</v>
      </c>
      <c r="P398" s="2" t="s">
        <v>65</v>
      </c>
      <c r="Q398" s="2" t="s">
        <v>65</v>
      </c>
      <c r="R398" s="2" t="s">
        <v>64</v>
      </c>
      <c r="S398" s="3"/>
      <c r="T398" s="3"/>
      <c r="U398" s="3"/>
      <c r="V398" s="3">
        <v>1</v>
      </c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2" t="s">
        <v>52</v>
      </c>
      <c r="AW398" s="2" t="s">
        <v>1369</v>
      </c>
      <c r="AX398" s="2" t="s">
        <v>52</v>
      </c>
      <c r="AY398" s="2" t="s">
        <v>52</v>
      </c>
    </row>
    <row r="399" spans="1:51" ht="30" customHeight="1">
      <c r="A399" s="8" t="s">
        <v>687</v>
      </c>
      <c r="B399" s="8" t="s">
        <v>930</v>
      </c>
      <c r="C399" s="8" t="s">
        <v>377</v>
      </c>
      <c r="D399" s="9">
        <v>1</v>
      </c>
      <c r="E399" s="13">
        <f>TRUNC(SUMIF(V396:V399, RIGHTB(O399, 1), H396:H399)*U399, 2)</f>
        <v>0</v>
      </c>
      <c r="F399" s="14">
        <f>TRUNC(E399*D399,1)</f>
        <v>0</v>
      </c>
      <c r="G399" s="13">
        <v>0</v>
      </c>
      <c r="H399" s="14">
        <f>TRUNC(G399*D399,1)</f>
        <v>0</v>
      </c>
      <c r="I399" s="13">
        <v>0</v>
      </c>
      <c r="J399" s="14">
        <f>TRUNC(I399*D399,1)</f>
        <v>0</v>
      </c>
      <c r="K399" s="13">
        <f t="shared" si="68"/>
        <v>0</v>
      </c>
      <c r="L399" s="14">
        <f t="shared" si="68"/>
        <v>0</v>
      </c>
      <c r="M399" s="8" t="s">
        <v>52</v>
      </c>
      <c r="N399" s="2" t="s">
        <v>286</v>
      </c>
      <c r="O399" s="2" t="s">
        <v>689</v>
      </c>
      <c r="P399" s="2" t="s">
        <v>65</v>
      </c>
      <c r="Q399" s="2" t="s">
        <v>65</v>
      </c>
      <c r="R399" s="2" t="s">
        <v>65</v>
      </c>
      <c r="S399" s="3">
        <v>1</v>
      </c>
      <c r="T399" s="3">
        <v>0</v>
      </c>
      <c r="U399" s="3">
        <v>0.03</v>
      </c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2" t="s">
        <v>52</v>
      </c>
      <c r="AW399" s="2" t="s">
        <v>1370</v>
      </c>
      <c r="AX399" s="2" t="s">
        <v>52</v>
      </c>
      <c r="AY399" s="2" t="s">
        <v>52</v>
      </c>
    </row>
    <row r="400" spans="1:51" ht="30" customHeight="1">
      <c r="A400" s="8" t="s">
        <v>897</v>
      </c>
      <c r="B400" s="8" t="s">
        <v>52</v>
      </c>
      <c r="C400" s="8" t="s">
        <v>52</v>
      </c>
      <c r="D400" s="9"/>
      <c r="E400" s="13"/>
      <c r="F400" s="14">
        <f>TRUNC(SUMIF(N396:N399, N395, F396:F399),0)</f>
        <v>0</v>
      </c>
      <c r="G400" s="13"/>
      <c r="H400" s="14">
        <f>TRUNC(SUMIF(N396:N399, N395, H396:H399),0)</f>
        <v>0</v>
      </c>
      <c r="I400" s="13"/>
      <c r="J400" s="14">
        <f>TRUNC(SUMIF(N396:N399, N395, J396:J399),0)</f>
        <v>0</v>
      </c>
      <c r="K400" s="13"/>
      <c r="L400" s="14">
        <f>F400+H400+J400</f>
        <v>0</v>
      </c>
      <c r="M400" s="8" t="s">
        <v>52</v>
      </c>
      <c r="N400" s="2" t="s">
        <v>248</v>
      </c>
      <c r="O400" s="2" t="s">
        <v>248</v>
      </c>
      <c r="P400" s="2" t="s">
        <v>52</v>
      </c>
      <c r="Q400" s="2" t="s">
        <v>52</v>
      </c>
      <c r="R400" s="2" t="s">
        <v>52</v>
      </c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2" t="s">
        <v>52</v>
      </c>
      <c r="AW400" s="2" t="s">
        <v>52</v>
      </c>
      <c r="AX400" s="2" t="s">
        <v>52</v>
      </c>
      <c r="AY400" s="2" t="s">
        <v>52</v>
      </c>
    </row>
    <row r="401" spans="1:51" ht="30" customHeight="1">
      <c r="A401" s="9"/>
      <c r="B401" s="9"/>
      <c r="C401" s="9"/>
      <c r="D401" s="9"/>
      <c r="E401" s="13"/>
      <c r="F401" s="14"/>
      <c r="G401" s="13"/>
      <c r="H401" s="14"/>
      <c r="I401" s="13"/>
      <c r="J401" s="14"/>
      <c r="K401" s="13"/>
      <c r="L401" s="14"/>
      <c r="M401" s="9"/>
    </row>
    <row r="402" spans="1:51" ht="30" customHeight="1">
      <c r="A402" s="65" t="s">
        <v>1371</v>
      </c>
      <c r="B402" s="65"/>
      <c r="C402" s="65"/>
      <c r="D402" s="65"/>
      <c r="E402" s="66"/>
      <c r="F402" s="67"/>
      <c r="G402" s="66"/>
      <c r="H402" s="67"/>
      <c r="I402" s="66"/>
      <c r="J402" s="67"/>
      <c r="K402" s="66"/>
      <c r="L402" s="67"/>
      <c r="M402" s="65"/>
      <c r="N402" s="1" t="s">
        <v>314</v>
      </c>
    </row>
    <row r="403" spans="1:51" ht="30" customHeight="1">
      <c r="A403" s="8" t="s">
        <v>1372</v>
      </c>
      <c r="B403" s="8" t="s">
        <v>1373</v>
      </c>
      <c r="C403" s="8" t="s">
        <v>61</v>
      </c>
      <c r="D403" s="9">
        <v>1</v>
      </c>
      <c r="E403" s="13">
        <f>단가대비표!O34</f>
        <v>0</v>
      </c>
      <c r="F403" s="14">
        <f>TRUNC(E403*D403,1)</f>
        <v>0</v>
      </c>
      <c r="G403" s="13">
        <f>단가대비표!P34</f>
        <v>0</v>
      </c>
      <c r="H403" s="14">
        <f>TRUNC(G403*D403,1)</f>
        <v>0</v>
      </c>
      <c r="I403" s="13">
        <f>단가대비표!V34</f>
        <v>0</v>
      </c>
      <c r="J403" s="14">
        <f>TRUNC(I403*D403,1)</f>
        <v>0</v>
      </c>
      <c r="K403" s="13">
        <f t="shared" ref="K403:L405" si="69">TRUNC(E403+G403+I403,1)</f>
        <v>0</v>
      </c>
      <c r="L403" s="14">
        <f t="shared" si="69"/>
        <v>0</v>
      </c>
      <c r="M403" s="8" t="s">
        <v>52</v>
      </c>
      <c r="N403" s="2" t="s">
        <v>314</v>
      </c>
      <c r="O403" s="2" t="s">
        <v>1374</v>
      </c>
      <c r="P403" s="2" t="s">
        <v>65</v>
      </c>
      <c r="Q403" s="2" t="s">
        <v>65</v>
      </c>
      <c r="R403" s="2" t="s">
        <v>64</v>
      </c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2" t="s">
        <v>52</v>
      </c>
      <c r="AW403" s="2" t="s">
        <v>1375</v>
      </c>
      <c r="AX403" s="2" t="s">
        <v>52</v>
      </c>
      <c r="AY403" s="2" t="s">
        <v>52</v>
      </c>
    </row>
    <row r="404" spans="1:51" ht="30" customHeight="1">
      <c r="A404" s="8" t="s">
        <v>967</v>
      </c>
      <c r="B404" s="8" t="s">
        <v>665</v>
      </c>
      <c r="C404" s="8" t="s">
        <v>661</v>
      </c>
      <c r="D404" s="9">
        <v>6.6500000000000004E-2</v>
      </c>
      <c r="E404" s="13">
        <f>단가대비표!O184</f>
        <v>0</v>
      </c>
      <c r="F404" s="14">
        <f>TRUNC(E404*D404,1)</f>
        <v>0</v>
      </c>
      <c r="G404" s="13">
        <f>단가대비표!P184</f>
        <v>0</v>
      </c>
      <c r="H404" s="14">
        <f>TRUNC(G404*D404,1)</f>
        <v>0</v>
      </c>
      <c r="I404" s="13">
        <f>단가대비표!V184</f>
        <v>0</v>
      </c>
      <c r="J404" s="14">
        <f>TRUNC(I404*D404,1)</f>
        <v>0</v>
      </c>
      <c r="K404" s="13">
        <f t="shared" si="69"/>
        <v>0</v>
      </c>
      <c r="L404" s="14">
        <f t="shared" si="69"/>
        <v>0</v>
      </c>
      <c r="M404" s="8" t="s">
        <v>52</v>
      </c>
      <c r="N404" s="2" t="s">
        <v>314</v>
      </c>
      <c r="O404" s="2" t="s">
        <v>968</v>
      </c>
      <c r="P404" s="2" t="s">
        <v>65</v>
      </c>
      <c r="Q404" s="2" t="s">
        <v>65</v>
      </c>
      <c r="R404" s="2" t="s">
        <v>64</v>
      </c>
      <c r="S404" s="3"/>
      <c r="T404" s="3"/>
      <c r="U404" s="3"/>
      <c r="V404" s="3">
        <v>1</v>
      </c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2" t="s">
        <v>52</v>
      </c>
      <c r="AW404" s="2" t="s">
        <v>1376</v>
      </c>
      <c r="AX404" s="2" t="s">
        <v>52</v>
      </c>
      <c r="AY404" s="2" t="s">
        <v>52</v>
      </c>
    </row>
    <row r="405" spans="1:51" ht="30" customHeight="1">
      <c r="A405" s="8" t="s">
        <v>687</v>
      </c>
      <c r="B405" s="8" t="s">
        <v>1238</v>
      </c>
      <c r="C405" s="8" t="s">
        <v>377</v>
      </c>
      <c r="D405" s="9">
        <v>1</v>
      </c>
      <c r="E405" s="13">
        <f>TRUNC(SUMIF(V403:V405, RIGHTB(O405, 1), H403:H405)*U405, 2)</f>
        <v>0</v>
      </c>
      <c r="F405" s="14">
        <f>TRUNC(E405*D405,1)</f>
        <v>0</v>
      </c>
      <c r="G405" s="13">
        <v>0</v>
      </c>
      <c r="H405" s="14">
        <f>TRUNC(G405*D405,1)</f>
        <v>0</v>
      </c>
      <c r="I405" s="13">
        <v>0</v>
      </c>
      <c r="J405" s="14">
        <f>TRUNC(I405*D405,1)</f>
        <v>0</v>
      </c>
      <c r="K405" s="13">
        <f t="shared" si="69"/>
        <v>0</v>
      </c>
      <c r="L405" s="14">
        <f t="shared" si="69"/>
        <v>0</v>
      </c>
      <c r="M405" s="8" t="s">
        <v>52</v>
      </c>
      <c r="N405" s="2" t="s">
        <v>314</v>
      </c>
      <c r="O405" s="2" t="s">
        <v>689</v>
      </c>
      <c r="P405" s="2" t="s">
        <v>65</v>
      </c>
      <c r="Q405" s="2" t="s">
        <v>65</v>
      </c>
      <c r="R405" s="2" t="s">
        <v>65</v>
      </c>
      <c r="S405" s="3">
        <v>1</v>
      </c>
      <c r="T405" s="3">
        <v>0</v>
      </c>
      <c r="U405" s="3">
        <v>0.03</v>
      </c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2" t="s">
        <v>52</v>
      </c>
      <c r="AW405" s="2" t="s">
        <v>1377</v>
      </c>
      <c r="AX405" s="2" t="s">
        <v>52</v>
      </c>
      <c r="AY405" s="2" t="s">
        <v>52</v>
      </c>
    </row>
    <row r="406" spans="1:51" ht="30" customHeight="1">
      <c r="A406" s="8" t="s">
        <v>897</v>
      </c>
      <c r="B406" s="8" t="s">
        <v>52</v>
      </c>
      <c r="C406" s="8" t="s">
        <v>52</v>
      </c>
      <c r="D406" s="9"/>
      <c r="E406" s="13"/>
      <c r="F406" s="14">
        <f>TRUNC(SUMIF(N403:N405, N402, F403:F405),0)</f>
        <v>0</v>
      </c>
      <c r="G406" s="13"/>
      <c r="H406" s="14">
        <f>TRUNC(SUMIF(N403:N405, N402, H403:H405),0)</f>
        <v>0</v>
      </c>
      <c r="I406" s="13"/>
      <c r="J406" s="14">
        <f>TRUNC(SUMIF(N403:N405, N402, J403:J405),0)</f>
        <v>0</v>
      </c>
      <c r="K406" s="13"/>
      <c r="L406" s="14">
        <f>F406+H406+J406</f>
        <v>0</v>
      </c>
      <c r="M406" s="8" t="s">
        <v>52</v>
      </c>
      <c r="N406" s="2" t="s">
        <v>248</v>
      </c>
      <c r="O406" s="2" t="s">
        <v>248</v>
      </c>
      <c r="P406" s="2" t="s">
        <v>52</v>
      </c>
      <c r="Q406" s="2" t="s">
        <v>52</v>
      </c>
      <c r="R406" s="2" t="s">
        <v>52</v>
      </c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2" t="s">
        <v>52</v>
      </c>
      <c r="AW406" s="2" t="s">
        <v>52</v>
      </c>
      <c r="AX406" s="2" t="s">
        <v>52</v>
      </c>
      <c r="AY406" s="2" t="s">
        <v>52</v>
      </c>
    </row>
    <row r="407" spans="1:51" ht="30" customHeight="1">
      <c r="A407" s="9"/>
      <c r="B407" s="9"/>
      <c r="C407" s="9"/>
      <c r="D407" s="9"/>
      <c r="E407" s="13"/>
      <c r="F407" s="14"/>
      <c r="G407" s="13"/>
      <c r="H407" s="14"/>
      <c r="I407" s="13"/>
      <c r="J407" s="14"/>
      <c r="K407" s="13"/>
      <c r="L407" s="14"/>
      <c r="M407" s="9"/>
    </row>
    <row r="408" spans="1:51" ht="30" customHeight="1">
      <c r="A408" s="65" t="s">
        <v>1378</v>
      </c>
      <c r="B408" s="65"/>
      <c r="C408" s="65"/>
      <c r="D408" s="65"/>
      <c r="E408" s="66"/>
      <c r="F408" s="67"/>
      <c r="G408" s="66"/>
      <c r="H408" s="67"/>
      <c r="I408" s="66"/>
      <c r="J408" s="67"/>
      <c r="K408" s="66"/>
      <c r="L408" s="67"/>
      <c r="M408" s="65"/>
      <c r="N408" s="1" t="s">
        <v>413</v>
      </c>
    </row>
    <row r="409" spans="1:51" ht="30" customHeight="1">
      <c r="A409" s="8" t="s">
        <v>1380</v>
      </c>
      <c r="B409" s="8" t="s">
        <v>1381</v>
      </c>
      <c r="C409" s="8" t="s">
        <v>61</v>
      </c>
      <c r="D409" s="9">
        <v>1</v>
      </c>
      <c r="E409" s="13">
        <f>단가대비표!O174</f>
        <v>0</v>
      </c>
      <c r="F409" s="14">
        <f>TRUNC(E409*D409,1)</f>
        <v>0</v>
      </c>
      <c r="G409" s="13">
        <f>단가대비표!P174</f>
        <v>0</v>
      </c>
      <c r="H409" s="14">
        <f>TRUNC(G409*D409,1)</f>
        <v>0</v>
      </c>
      <c r="I409" s="13">
        <f>단가대비표!V174</f>
        <v>0</v>
      </c>
      <c r="J409" s="14">
        <f>TRUNC(I409*D409,1)</f>
        <v>0</v>
      </c>
      <c r="K409" s="13">
        <f t="shared" ref="K409:L411" si="70">TRUNC(E409+G409+I409,1)</f>
        <v>0</v>
      </c>
      <c r="L409" s="14">
        <f t="shared" si="70"/>
        <v>0</v>
      </c>
      <c r="M409" s="8" t="s">
        <v>52</v>
      </c>
      <c r="N409" s="2" t="s">
        <v>413</v>
      </c>
      <c r="O409" s="2" t="s">
        <v>1382</v>
      </c>
      <c r="P409" s="2" t="s">
        <v>65</v>
      </c>
      <c r="Q409" s="2" t="s">
        <v>65</v>
      </c>
      <c r="R409" s="2" t="s">
        <v>64</v>
      </c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2" t="s">
        <v>52</v>
      </c>
      <c r="AW409" s="2" t="s">
        <v>1383</v>
      </c>
      <c r="AX409" s="2" t="s">
        <v>52</v>
      </c>
      <c r="AY409" s="2" t="s">
        <v>52</v>
      </c>
    </row>
    <row r="410" spans="1:51" ht="30" customHeight="1">
      <c r="A410" s="44" t="s">
        <v>668</v>
      </c>
      <c r="B410" s="44" t="s">
        <v>665</v>
      </c>
      <c r="C410" s="44" t="s">
        <v>661</v>
      </c>
      <c r="D410" s="45">
        <v>0.189</v>
      </c>
      <c r="E410" s="46">
        <f>단가대비표!O185</f>
        <v>0</v>
      </c>
      <c r="F410" s="47">
        <f>TRUNC(E410*D410,1)</f>
        <v>0</v>
      </c>
      <c r="G410" s="46">
        <f>단가대비표!P185</f>
        <v>0</v>
      </c>
      <c r="H410" s="47">
        <f>TRUNC(G410*D410,1)</f>
        <v>0</v>
      </c>
      <c r="I410" s="46">
        <f>단가대비표!V185</f>
        <v>0</v>
      </c>
      <c r="J410" s="47">
        <f>TRUNC(I410*D410,1)</f>
        <v>0</v>
      </c>
      <c r="K410" s="46">
        <f t="shared" si="70"/>
        <v>0</v>
      </c>
      <c r="L410" s="47">
        <f t="shared" si="70"/>
        <v>0</v>
      </c>
      <c r="M410" s="44" t="s">
        <v>52</v>
      </c>
      <c r="N410" s="2" t="s">
        <v>413</v>
      </c>
      <c r="O410" s="2" t="s">
        <v>669</v>
      </c>
      <c r="P410" s="2" t="s">
        <v>65</v>
      </c>
      <c r="Q410" s="2" t="s">
        <v>65</v>
      </c>
      <c r="R410" s="2" t="s">
        <v>64</v>
      </c>
      <c r="S410" s="3"/>
      <c r="T410" s="3"/>
      <c r="U410" s="3"/>
      <c r="V410" s="3">
        <v>1</v>
      </c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2" t="s">
        <v>52</v>
      </c>
      <c r="AW410" s="2" t="s">
        <v>1384</v>
      </c>
      <c r="AX410" s="2" t="s">
        <v>52</v>
      </c>
      <c r="AY410" s="2" t="s">
        <v>52</v>
      </c>
    </row>
    <row r="411" spans="1:51" ht="30" customHeight="1">
      <c r="A411" s="8" t="s">
        <v>687</v>
      </c>
      <c r="B411" s="8" t="s">
        <v>930</v>
      </c>
      <c r="C411" s="8" t="s">
        <v>377</v>
      </c>
      <c r="D411" s="9">
        <v>1</v>
      </c>
      <c r="E411" s="13">
        <f>TRUNC(SUMIF(V409:V411, RIGHTB(O411, 1), H409:H411)*U411, 2)</f>
        <v>0</v>
      </c>
      <c r="F411" s="14">
        <f>TRUNC(E411*D411,1)</f>
        <v>0</v>
      </c>
      <c r="G411" s="13">
        <v>0</v>
      </c>
      <c r="H411" s="14">
        <f>TRUNC(G411*D411,1)</f>
        <v>0</v>
      </c>
      <c r="I411" s="13">
        <v>0</v>
      </c>
      <c r="J411" s="14">
        <f>TRUNC(I411*D411,1)</f>
        <v>0</v>
      </c>
      <c r="K411" s="13">
        <f t="shared" si="70"/>
        <v>0</v>
      </c>
      <c r="L411" s="14">
        <f t="shared" si="70"/>
        <v>0</v>
      </c>
      <c r="M411" s="8" t="s">
        <v>52</v>
      </c>
      <c r="N411" s="2" t="s">
        <v>413</v>
      </c>
      <c r="O411" s="2" t="s">
        <v>689</v>
      </c>
      <c r="P411" s="2" t="s">
        <v>65</v>
      </c>
      <c r="Q411" s="2" t="s">
        <v>65</v>
      </c>
      <c r="R411" s="2" t="s">
        <v>65</v>
      </c>
      <c r="S411" s="3">
        <v>1</v>
      </c>
      <c r="T411" s="3">
        <v>0</v>
      </c>
      <c r="U411" s="3">
        <v>0.03</v>
      </c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2" t="s">
        <v>52</v>
      </c>
      <c r="AW411" s="2" t="s">
        <v>1385</v>
      </c>
      <c r="AX411" s="2" t="s">
        <v>52</v>
      </c>
      <c r="AY411" s="2" t="s">
        <v>52</v>
      </c>
    </row>
    <row r="412" spans="1:51" ht="30" customHeight="1">
      <c r="A412" s="8" t="s">
        <v>897</v>
      </c>
      <c r="B412" s="8" t="s">
        <v>52</v>
      </c>
      <c r="C412" s="8" t="s">
        <v>52</v>
      </c>
      <c r="D412" s="9"/>
      <c r="E412" s="13"/>
      <c r="F412" s="14">
        <f>TRUNC(SUMIF(N409:N411, N408, F409:F411),0)</f>
        <v>0</v>
      </c>
      <c r="G412" s="13"/>
      <c r="H412" s="14">
        <f>TRUNC(SUMIF(N409:N411, N408, H409:H411),0)</f>
        <v>0</v>
      </c>
      <c r="I412" s="13"/>
      <c r="J412" s="14">
        <f>TRUNC(SUMIF(N409:N411, N408, J409:J411),0)</f>
        <v>0</v>
      </c>
      <c r="K412" s="13"/>
      <c r="L412" s="14">
        <f>F412+H412+J412</f>
        <v>0</v>
      </c>
      <c r="M412" s="8" t="s">
        <v>52</v>
      </c>
      <c r="N412" s="2" t="s">
        <v>248</v>
      </c>
      <c r="O412" s="2" t="s">
        <v>248</v>
      </c>
      <c r="P412" s="2" t="s">
        <v>52</v>
      </c>
      <c r="Q412" s="2" t="s">
        <v>52</v>
      </c>
      <c r="R412" s="2" t="s">
        <v>52</v>
      </c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2" t="s">
        <v>52</v>
      </c>
      <c r="AW412" s="2" t="s">
        <v>52</v>
      </c>
      <c r="AX412" s="2" t="s">
        <v>52</v>
      </c>
      <c r="AY412" s="2" t="s">
        <v>52</v>
      </c>
    </row>
    <row r="413" spans="1:51" ht="30" customHeight="1">
      <c r="A413" s="9"/>
      <c r="B413" s="9"/>
      <c r="C413" s="9"/>
      <c r="D413" s="9"/>
      <c r="E413" s="13"/>
      <c r="F413" s="14"/>
      <c r="G413" s="13"/>
      <c r="H413" s="14"/>
      <c r="I413" s="13"/>
      <c r="J413" s="14"/>
      <c r="K413" s="13"/>
      <c r="L413" s="14"/>
      <c r="M413" s="9"/>
    </row>
    <row r="414" spans="1:51" ht="30" customHeight="1">
      <c r="A414" s="65" t="s">
        <v>1386</v>
      </c>
      <c r="B414" s="65"/>
      <c r="C414" s="65"/>
      <c r="D414" s="65"/>
      <c r="E414" s="66"/>
      <c r="F414" s="67"/>
      <c r="G414" s="66"/>
      <c r="H414" s="67"/>
      <c r="I414" s="66"/>
      <c r="J414" s="67"/>
      <c r="K414" s="66"/>
      <c r="L414" s="67"/>
      <c r="M414" s="65"/>
      <c r="N414" s="1" t="s">
        <v>423</v>
      </c>
    </row>
    <row r="415" spans="1:51" ht="30" customHeight="1">
      <c r="A415" s="8" t="s">
        <v>1387</v>
      </c>
      <c r="B415" s="8" t="s">
        <v>1388</v>
      </c>
      <c r="C415" s="8" t="s">
        <v>279</v>
      </c>
      <c r="D415" s="9">
        <v>1</v>
      </c>
      <c r="E415" s="13">
        <f>단가대비표!O33</f>
        <v>0</v>
      </c>
      <c r="F415" s="14">
        <f>TRUNC(E415*D415,1)</f>
        <v>0</v>
      </c>
      <c r="G415" s="13">
        <f>단가대비표!P33</f>
        <v>0</v>
      </c>
      <c r="H415" s="14">
        <f>TRUNC(G415*D415,1)</f>
        <v>0</v>
      </c>
      <c r="I415" s="13">
        <f>단가대비표!V33</f>
        <v>0</v>
      </c>
      <c r="J415" s="14">
        <f>TRUNC(I415*D415,1)</f>
        <v>0</v>
      </c>
      <c r="K415" s="13">
        <f t="shared" ref="K415:L417" si="71">TRUNC(E415+G415+I415,1)</f>
        <v>0</v>
      </c>
      <c r="L415" s="14">
        <f t="shared" si="71"/>
        <v>0</v>
      </c>
      <c r="M415" s="8" t="s">
        <v>52</v>
      </c>
      <c r="N415" s="2" t="s">
        <v>423</v>
      </c>
      <c r="O415" s="2" t="s">
        <v>1389</v>
      </c>
      <c r="P415" s="2" t="s">
        <v>65</v>
      </c>
      <c r="Q415" s="2" t="s">
        <v>65</v>
      </c>
      <c r="R415" s="2" t="s">
        <v>64</v>
      </c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2" t="s">
        <v>52</v>
      </c>
      <c r="AW415" s="2" t="s">
        <v>1390</v>
      </c>
      <c r="AX415" s="2" t="s">
        <v>52</v>
      </c>
      <c r="AY415" s="2" t="s">
        <v>52</v>
      </c>
    </row>
    <row r="416" spans="1:51" ht="30" customHeight="1">
      <c r="A416" s="8" t="s">
        <v>668</v>
      </c>
      <c r="B416" s="8" t="s">
        <v>665</v>
      </c>
      <c r="C416" s="8" t="s">
        <v>661</v>
      </c>
      <c r="D416" s="9">
        <v>0.16</v>
      </c>
      <c r="E416" s="13">
        <f>단가대비표!O185</f>
        <v>0</v>
      </c>
      <c r="F416" s="14">
        <f>TRUNC(E416*D416,1)</f>
        <v>0</v>
      </c>
      <c r="G416" s="13">
        <f>단가대비표!P185</f>
        <v>0</v>
      </c>
      <c r="H416" s="14">
        <f>TRUNC(G416*D416,1)</f>
        <v>0</v>
      </c>
      <c r="I416" s="13">
        <f>단가대비표!V185</f>
        <v>0</v>
      </c>
      <c r="J416" s="14">
        <f>TRUNC(I416*D416,1)</f>
        <v>0</v>
      </c>
      <c r="K416" s="13">
        <f t="shared" si="71"/>
        <v>0</v>
      </c>
      <c r="L416" s="14">
        <f t="shared" si="71"/>
        <v>0</v>
      </c>
      <c r="M416" s="8" t="s">
        <v>52</v>
      </c>
      <c r="N416" s="2" t="s">
        <v>423</v>
      </c>
      <c r="O416" s="2" t="s">
        <v>669</v>
      </c>
      <c r="P416" s="2" t="s">
        <v>65</v>
      </c>
      <c r="Q416" s="2" t="s">
        <v>65</v>
      </c>
      <c r="R416" s="2" t="s">
        <v>64</v>
      </c>
      <c r="S416" s="3"/>
      <c r="T416" s="3"/>
      <c r="U416" s="3"/>
      <c r="V416" s="3">
        <v>1</v>
      </c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2" t="s">
        <v>52</v>
      </c>
      <c r="AW416" s="2" t="s">
        <v>1391</v>
      </c>
      <c r="AX416" s="2" t="s">
        <v>52</v>
      </c>
      <c r="AY416" s="2" t="s">
        <v>52</v>
      </c>
    </row>
    <row r="417" spans="1:51" ht="30" customHeight="1">
      <c r="A417" s="8" t="s">
        <v>687</v>
      </c>
      <c r="B417" s="8" t="s">
        <v>930</v>
      </c>
      <c r="C417" s="8" t="s">
        <v>377</v>
      </c>
      <c r="D417" s="9">
        <v>1</v>
      </c>
      <c r="E417" s="13">
        <f>TRUNC(SUMIF(V415:V417, RIGHTB(O417, 1), H415:H417)*U417, 2)</f>
        <v>0</v>
      </c>
      <c r="F417" s="14">
        <f>TRUNC(E417*D417,1)</f>
        <v>0</v>
      </c>
      <c r="G417" s="13">
        <v>0</v>
      </c>
      <c r="H417" s="14">
        <f>TRUNC(G417*D417,1)</f>
        <v>0</v>
      </c>
      <c r="I417" s="13">
        <v>0</v>
      </c>
      <c r="J417" s="14">
        <f>TRUNC(I417*D417,1)</f>
        <v>0</v>
      </c>
      <c r="K417" s="13">
        <f t="shared" si="71"/>
        <v>0</v>
      </c>
      <c r="L417" s="14">
        <f t="shared" si="71"/>
        <v>0</v>
      </c>
      <c r="M417" s="8" t="s">
        <v>52</v>
      </c>
      <c r="N417" s="2" t="s">
        <v>423</v>
      </c>
      <c r="O417" s="2" t="s">
        <v>689</v>
      </c>
      <c r="P417" s="2" t="s">
        <v>65</v>
      </c>
      <c r="Q417" s="2" t="s">
        <v>65</v>
      </c>
      <c r="R417" s="2" t="s">
        <v>65</v>
      </c>
      <c r="S417" s="3">
        <v>1</v>
      </c>
      <c r="T417" s="3">
        <v>0</v>
      </c>
      <c r="U417" s="3">
        <v>0.03</v>
      </c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2" t="s">
        <v>52</v>
      </c>
      <c r="AW417" s="2" t="s">
        <v>1392</v>
      </c>
      <c r="AX417" s="2" t="s">
        <v>52</v>
      </c>
      <c r="AY417" s="2" t="s">
        <v>52</v>
      </c>
    </row>
    <row r="418" spans="1:51" ht="30" customHeight="1">
      <c r="A418" s="8" t="s">
        <v>897</v>
      </c>
      <c r="B418" s="8" t="s">
        <v>52</v>
      </c>
      <c r="C418" s="8" t="s">
        <v>52</v>
      </c>
      <c r="D418" s="9"/>
      <c r="E418" s="13"/>
      <c r="F418" s="14">
        <f>TRUNC(SUMIF(N415:N417, N414, F415:F417),0)</f>
        <v>0</v>
      </c>
      <c r="G418" s="13"/>
      <c r="H418" s="14">
        <f>TRUNC(SUMIF(N415:N417, N414, H415:H417),0)</f>
        <v>0</v>
      </c>
      <c r="I418" s="13"/>
      <c r="J418" s="14">
        <f>TRUNC(SUMIF(N415:N417, N414, J415:J417),0)</f>
        <v>0</v>
      </c>
      <c r="K418" s="13"/>
      <c r="L418" s="14">
        <f>F418+H418+J418</f>
        <v>0</v>
      </c>
      <c r="M418" s="8" t="s">
        <v>52</v>
      </c>
      <c r="N418" s="2" t="s">
        <v>248</v>
      </c>
      <c r="O418" s="2" t="s">
        <v>248</v>
      </c>
      <c r="P418" s="2" t="s">
        <v>52</v>
      </c>
      <c r="Q418" s="2" t="s">
        <v>52</v>
      </c>
      <c r="R418" s="2" t="s">
        <v>52</v>
      </c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2" t="s">
        <v>52</v>
      </c>
      <c r="AW418" s="2" t="s">
        <v>52</v>
      </c>
      <c r="AX418" s="2" t="s">
        <v>52</v>
      </c>
      <c r="AY418" s="2" t="s">
        <v>52</v>
      </c>
    </row>
    <row r="419" spans="1:51" ht="30" customHeight="1">
      <c r="A419" s="9"/>
      <c r="B419" s="9"/>
      <c r="C419" s="9"/>
      <c r="D419" s="9"/>
      <c r="E419" s="13"/>
      <c r="F419" s="14"/>
      <c r="G419" s="13"/>
      <c r="H419" s="14"/>
      <c r="I419" s="13"/>
      <c r="J419" s="14"/>
      <c r="K419" s="13"/>
      <c r="L419" s="14"/>
      <c r="M419" s="9"/>
    </row>
    <row r="420" spans="1:51" ht="30" customHeight="1">
      <c r="A420" s="65" t="s">
        <v>1393</v>
      </c>
      <c r="B420" s="65"/>
      <c r="C420" s="65"/>
      <c r="D420" s="65"/>
      <c r="E420" s="66"/>
      <c r="F420" s="67"/>
      <c r="G420" s="66"/>
      <c r="H420" s="67"/>
      <c r="I420" s="66"/>
      <c r="J420" s="67"/>
      <c r="K420" s="66"/>
      <c r="L420" s="67"/>
      <c r="M420" s="65"/>
      <c r="N420" s="1" t="s">
        <v>71</v>
      </c>
    </row>
    <row r="421" spans="1:51" ht="30" customHeight="1">
      <c r="A421" s="8" t="s">
        <v>664</v>
      </c>
      <c r="B421" s="8" t="s">
        <v>665</v>
      </c>
      <c r="C421" s="8" t="s">
        <v>661</v>
      </c>
      <c r="D421" s="9">
        <v>0.02</v>
      </c>
      <c r="E421" s="13">
        <f>단가대비표!O187</f>
        <v>0</v>
      </c>
      <c r="F421" s="14">
        <f>TRUNC(E421*D421,1)</f>
        <v>0</v>
      </c>
      <c r="G421" s="13">
        <f>단가대비표!P187</f>
        <v>0</v>
      </c>
      <c r="H421" s="14">
        <f>TRUNC(G421*D421,1)</f>
        <v>0</v>
      </c>
      <c r="I421" s="13">
        <f>단가대비표!V187</f>
        <v>0</v>
      </c>
      <c r="J421" s="14">
        <f>TRUNC(I421*D421,1)</f>
        <v>0</v>
      </c>
      <c r="K421" s="13">
        <f t="shared" ref="K421:L423" si="72">TRUNC(E421+G421+I421,1)</f>
        <v>0</v>
      </c>
      <c r="L421" s="14">
        <f t="shared" si="72"/>
        <v>0</v>
      </c>
      <c r="M421" s="8" t="s">
        <v>52</v>
      </c>
      <c r="N421" s="2" t="s">
        <v>71</v>
      </c>
      <c r="O421" s="2" t="s">
        <v>666</v>
      </c>
      <c r="P421" s="2" t="s">
        <v>65</v>
      </c>
      <c r="Q421" s="2" t="s">
        <v>65</v>
      </c>
      <c r="R421" s="2" t="s">
        <v>64</v>
      </c>
      <c r="S421" s="3"/>
      <c r="T421" s="3"/>
      <c r="U421" s="3"/>
      <c r="V421" s="3">
        <v>1</v>
      </c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2" t="s">
        <v>52</v>
      </c>
      <c r="AW421" s="2" t="s">
        <v>1395</v>
      </c>
      <c r="AX421" s="2" t="s">
        <v>52</v>
      </c>
      <c r="AY421" s="2" t="s">
        <v>52</v>
      </c>
    </row>
    <row r="422" spans="1:51" ht="30" customHeight="1">
      <c r="A422" s="8" t="s">
        <v>684</v>
      </c>
      <c r="B422" s="8" t="s">
        <v>665</v>
      </c>
      <c r="C422" s="8" t="s">
        <v>661</v>
      </c>
      <c r="D422" s="9">
        <v>0.02</v>
      </c>
      <c r="E422" s="13">
        <f>단가대비표!O178</f>
        <v>0</v>
      </c>
      <c r="F422" s="14">
        <f>TRUNC(E422*D422,1)</f>
        <v>0</v>
      </c>
      <c r="G422" s="13">
        <f>단가대비표!P178</f>
        <v>0</v>
      </c>
      <c r="H422" s="14">
        <f>TRUNC(G422*D422,1)</f>
        <v>0</v>
      </c>
      <c r="I422" s="13">
        <f>단가대비표!V178</f>
        <v>0</v>
      </c>
      <c r="J422" s="14">
        <f>TRUNC(I422*D422,1)</f>
        <v>0</v>
      </c>
      <c r="K422" s="13">
        <f t="shared" si="72"/>
        <v>0</v>
      </c>
      <c r="L422" s="14">
        <f t="shared" si="72"/>
        <v>0</v>
      </c>
      <c r="M422" s="8" t="s">
        <v>52</v>
      </c>
      <c r="N422" s="2" t="s">
        <v>71</v>
      </c>
      <c r="O422" s="2" t="s">
        <v>685</v>
      </c>
      <c r="P422" s="2" t="s">
        <v>65</v>
      </c>
      <c r="Q422" s="2" t="s">
        <v>65</v>
      </c>
      <c r="R422" s="2" t="s">
        <v>64</v>
      </c>
      <c r="S422" s="3"/>
      <c r="T422" s="3"/>
      <c r="U422" s="3"/>
      <c r="V422" s="3">
        <v>1</v>
      </c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2" t="s">
        <v>52</v>
      </c>
      <c r="AW422" s="2" t="s">
        <v>1396</v>
      </c>
      <c r="AX422" s="2" t="s">
        <v>52</v>
      </c>
      <c r="AY422" s="2" t="s">
        <v>52</v>
      </c>
    </row>
    <row r="423" spans="1:51" ht="30" customHeight="1">
      <c r="A423" s="8" t="s">
        <v>687</v>
      </c>
      <c r="B423" s="8" t="s">
        <v>930</v>
      </c>
      <c r="C423" s="8" t="s">
        <v>377</v>
      </c>
      <c r="D423" s="9">
        <v>1</v>
      </c>
      <c r="E423" s="13">
        <f>TRUNC(SUMIF(V421:V423, RIGHTB(O423, 1), H421:H423)*U423, 2)</f>
        <v>0</v>
      </c>
      <c r="F423" s="14">
        <f>TRUNC(E423*D423,1)</f>
        <v>0</v>
      </c>
      <c r="G423" s="13">
        <v>0</v>
      </c>
      <c r="H423" s="14">
        <f>TRUNC(G423*D423,1)</f>
        <v>0</v>
      </c>
      <c r="I423" s="13">
        <v>0</v>
      </c>
      <c r="J423" s="14">
        <f>TRUNC(I423*D423,1)</f>
        <v>0</v>
      </c>
      <c r="K423" s="13">
        <f t="shared" si="72"/>
        <v>0</v>
      </c>
      <c r="L423" s="14">
        <f t="shared" si="72"/>
        <v>0</v>
      </c>
      <c r="M423" s="8" t="s">
        <v>52</v>
      </c>
      <c r="N423" s="2" t="s">
        <v>71</v>
      </c>
      <c r="O423" s="2" t="s">
        <v>689</v>
      </c>
      <c r="P423" s="2" t="s">
        <v>65</v>
      </c>
      <c r="Q423" s="2" t="s">
        <v>65</v>
      </c>
      <c r="R423" s="2" t="s">
        <v>65</v>
      </c>
      <c r="S423" s="3">
        <v>1</v>
      </c>
      <c r="T423" s="3">
        <v>0</v>
      </c>
      <c r="U423" s="3">
        <v>0.03</v>
      </c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2" t="s">
        <v>52</v>
      </c>
      <c r="AW423" s="2" t="s">
        <v>1397</v>
      </c>
      <c r="AX423" s="2" t="s">
        <v>52</v>
      </c>
      <c r="AY423" s="2" t="s">
        <v>52</v>
      </c>
    </row>
    <row r="424" spans="1:51" ht="30" customHeight="1">
      <c r="A424" s="8" t="s">
        <v>897</v>
      </c>
      <c r="B424" s="8" t="s">
        <v>52</v>
      </c>
      <c r="C424" s="8" t="s">
        <v>52</v>
      </c>
      <c r="D424" s="9"/>
      <c r="E424" s="13"/>
      <c r="F424" s="14">
        <f>TRUNC(SUMIF(N421:N423, N420, F421:F423),0)</f>
        <v>0</v>
      </c>
      <c r="G424" s="13"/>
      <c r="H424" s="14">
        <f>TRUNC(SUMIF(N421:N423, N420, H421:H423),0)</f>
        <v>0</v>
      </c>
      <c r="I424" s="13"/>
      <c r="J424" s="14">
        <f>TRUNC(SUMIF(N421:N423, N420, J421:J423),0)</f>
        <v>0</v>
      </c>
      <c r="K424" s="13"/>
      <c r="L424" s="14">
        <f>F424+H424+J424</f>
        <v>0</v>
      </c>
      <c r="M424" s="8" t="s">
        <v>52</v>
      </c>
      <c r="N424" s="2" t="s">
        <v>248</v>
      </c>
      <c r="O424" s="2" t="s">
        <v>248</v>
      </c>
      <c r="P424" s="2" t="s">
        <v>52</v>
      </c>
      <c r="Q424" s="2" t="s">
        <v>52</v>
      </c>
      <c r="R424" s="2" t="s">
        <v>52</v>
      </c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2" t="s">
        <v>52</v>
      </c>
      <c r="AW424" s="2" t="s">
        <v>52</v>
      </c>
      <c r="AX424" s="2" t="s">
        <v>52</v>
      </c>
      <c r="AY424" s="2" t="s">
        <v>52</v>
      </c>
    </row>
    <row r="425" spans="1:51" ht="30" customHeight="1">
      <c r="A425" s="9"/>
      <c r="B425" s="9"/>
      <c r="C425" s="9"/>
      <c r="D425" s="9"/>
      <c r="E425" s="13"/>
      <c r="F425" s="14"/>
      <c r="G425" s="13"/>
      <c r="H425" s="14"/>
      <c r="I425" s="13"/>
      <c r="J425" s="14"/>
      <c r="K425" s="13"/>
      <c r="L425" s="14"/>
      <c r="M425" s="9"/>
    </row>
    <row r="426" spans="1:51" ht="30" customHeight="1">
      <c r="A426" s="65" t="s">
        <v>1398</v>
      </c>
      <c r="B426" s="65"/>
      <c r="C426" s="65"/>
      <c r="D426" s="65"/>
      <c r="E426" s="66"/>
      <c r="F426" s="67"/>
      <c r="G426" s="66"/>
      <c r="H426" s="67"/>
      <c r="I426" s="66"/>
      <c r="J426" s="67"/>
      <c r="K426" s="66"/>
      <c r="L426" s="67"/>
      <c r="M426" s="65"/>
      <c r="N426" s="1" t="s">
        <v>146</v>
      </c>
    </row>
    <row r="427" spans="1:51" ht="30" customHeight="1">
      <c r="A427" s="8" t="s">
        <v>664</v>
      </c>
      <c r="B427" s="8" t="s">
        <v>665</v>
      </c>
      <c r="C427" s="8" t="s">
        <v>661</v>
      </c>
      <c r="D427" s="9">
        <v>0.13</v>
      </c>
      <c r="E427" s="13">
        <f>단가대비표!O187</f>
        <v>0</v>
      </c>
      <c r="F427" s="14">
        <f>TRUNC(E427*D427,1)</f>
        <v>0</v>
      </c>
      <c r="G427" s="13">
        <f>단가대비표!P187</f>
        <v>0</v>
      </c>
      <c r="H427" s="14">
        <f>TRUNC(G427*D427,1)</f>
        <v>0</v>
      </c>
      <c r="I427" s="13">
        <f>단가대비표!V187</f>
        <v>0</v>
      </c>
      <c r="J427" s="14">
        <f>TRUNC(I427*D427,1)</f>
        <v>0</v>
      </c>
      <c r="K427" s="13">
        <f t="shared" ref="K427:L429" si="73">TRUNC(E427+G427+I427,1)</f>
        <v>0</v>
      </c>
      <c r="L427" s="14">
        <f t="shared" si="73"/>
        <v>0</v>
      </c>
      <c r="M427" s="8" t="s">
        <v>52</v>
      </c>
      <c r="N427" s="2" t="s">
        <v>146</v>
      </c>
      <c r="O427" s="2" t="s">
        <v>666</v>
      </c>
      <c r="P427" s="2" t="s">
        <v>65</v>
      </c>
      <c r="Q427" s="2" t="s">
        <v>65</v>
      </c>
      <c r="R427" s="2" t="s">
        <v>64</v>
      </c>
      <c r="S427" s="3"/>
      <c r="T427" s="3"/>
      <c r="U427" s="3"/>
      <c r="V427" s="3">
        <v>1</v>
      </c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2" t="s">
        <v>52</v>
      </c>
      <c r="AW427" s="2" t="s">
        <v>1399</v>
      </c>
      <c r="AX427" s="2" t="s">
        <v>52</v>
      </c>
      <c r="AY427" s="2" t="s">
        <v>52</v>
      </c>
    </row>
    <row r="428" spans="1:51" ht="30" customHeight="1">
      <c r="A428" s="8" t="s">
        <v>684</v>
      </c>
      <c r="B428" s="8" t="s">
        <v>665</v>
      </c>
      <c r="C428" s="8" t="s">
        <v>661</v>
      </c>
      <c r="D428" s="9">
        <v>0.13</v>
      </c>
      <c r="E428" s="13">
        <f>단가대비표!O178</f>
        <v>0</v>
      </c>
      <c r="F428" s="14">
        <f>TRUNC(E428*D428,1)</f>
        <v>0</v>
      </c>
      <c r="G428" s="13">
        <f>단가대비표!P178</f>
        <v>0</v>
      </c>
      <c r="H428" s="14">
        <f>TRUNC(G428*D428,1)</f>
        <v>0</v>
      </c>
      <c r="I428" s="13">
        <f>단가대비표!V178</f>
        <v>0</v>
      </c>
      <c r="J428" s="14">
        <f>TRUNC(I428*D428,1)</f>
        <v>0</v>
      </c>
      <c r="K428" s="13">
        <f t="shared" si="73"/>
        <v>0</v>
      </c>
      <c r="L428" s="14">
        <f t="shared" si="73"/>
        <v>0</v>
      </c>
      <c r="M428" s="8" t="s">
        <v>52</v>
      </c>
      <c r="N428" s="2" t="s">
        <v>146</v>
      </c>
      <c r="O428" s="2" t="s">
        <v>685</v>
      </c>
      <c r="P428" s="2" t="s">
        <v>65</v>
      </c>
      <c r="Q428" s="2" t="s">
        <v>65</v>
      </c>
      <c r="R428" s="2" t="s">
        <v>64</v>
      </c>
      <c r="S428" s="3"/>
      <c r="T428" s="3"/>
      <c r="U428" s="3"/>
      <c r="V428" s="3">
        <v>1</v>
      </c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2" t="s">
        <v>52</v>
      </c>
      <c r="AW428" s="2" t="s">
        <v>1400</v>
      </c>
      <c r="AX428" s="2" t="s">
        <v>52</v>
      </c>
      <c r="AY428" s="2" t="s">
        <v>52</v>
      </c>
    </row>
    <row r="429" spans="1:51" ht="30" customHeight="1">
      <c r="A429" s="8" t="s">
        <v>687</v>
      </c>
      <c r="B429" s="8" t="s">
        <v>930</v>
      </c>
      <c r="C429" s="8" t="s">
        <v>377</v>
      </c>
      <c r="D429" s="9">
        <v>1</v>
      </c>
      <c r="E429" s="13">
        <f>TRUNC(SUMIF(V427:V429, RIGHTB(O429, 1), H427:H429)*U429, 2)</f>
        <v>0</v>
      </c>
      <c r="F429" s="14">
        <f>TRUNC(E429*D429,1)</f>
        <v>0</v>
      </c>
      <c r="G429" s="13">
        <v>0</v>
      </c>
      <c r="H429" s="14">
        <f>TRUNC(G429*D429,1)</f>
        <v>0</v>
      </c>
      <c r="I429" s="13">
        <v>0</v>
      </c>
      <c r="J429" s="14">
        <f>TRUNC(I429*D429,1)</f>
        <v>0</v>
      </c>
      <c r="K429" s="13">
        <f t="shared" si="73"/>
        <v>0</v>
      </c>
      <c r="L429" s="14">
        <f t="shared" si="73"/>
        <v>0</v>
      </c>
      <c r="M429" s="8" t="s">
        <v>52</v>
      </c>
      <c r="N429" s="2" t="s">
        <v>146</v>
      </c>
      <c r="O429" s="2" t="s">
        <v>689</v>
      </c>
      <c r="P429" s="2" t="s">
        <v>65</v>
      </c>
      <c r="Q429" s="2" t="s">
        <v>65</v>
      </c>
      <c r="R429" s="2" t="s">
        <v>65</v>
      </c>
      <c r="S429" s="3">
        <v>1</v>
      </c>
      <c r="T429" s="3">
        <v>0</v>
      </c>
      <c r="U429" s="3">
        <v>0.03</v>
      </c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2" t="s">
        <v>52</v>
      </c>
      <c r="AW429" s="2" t="s">
        <v>1401</v>
      </c>
      <c r="AX429" s="2" t="s">
        <v>52</v>
      </c>
      <c r="AY429" s="2" t="s">
        <v>52</v>
      </c>
    </row>
    <row r="430" spans="1:51" ht="30" customHeight="1">
      <c r="A430" s="8" t="s">
        <v>897</v>
      </c>
      <c r="B430" s="8" t="s">
        <v>52</v>
      </c>
      <c r="C430" s="8" t="s">
        <v>52</v>
      </c>
      <c r="D430" s="9"/>
      <c r="E430" s="13"/>
      <c r="F430" s="14">
        <f>TRUNC(SUMIF(N427:N429, N426, F427:F429),0)</f>
        <v>0</v>
      </c>
      <c r="G430" s="13"/>
      <c r="H430" s="14">
        <f>TRUNC(SUMIF(N427:N429, N426, H427:H429),0)</f>
        <v>0</v>
      </c>
      <c r="I430" s="13"/>
      <c r="J430" s="14">
        <f>TRUNC(SUMIF(N427:N429, N426, J427:J429),0)</f>
        <v>0</v>
      </c>
      <c r="K430" s="13"/>
      <c r="L430" s="14">
        <f>F430+H430+J430</f>
        <v>0</v>
      </c>
      <c r="M430" s="8" t="s">
        <v>52</v>
      </c>
      <c r="N430" s="2" t="s">
        <v>248</v>
      </c>
      <c r="O430" s="2" t="s">
        <v>248</v>
      </c>
      <c r="P430" s="2" t="s">
        <v>52</v>
      </c>
      <c r="Q430" s="2" t="s">
        <v>52</v>
      </c>
      <c r="R430" s="2" t="s">
        <v>52</v>
      </c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2" t="s">
        <v>52</v>
      </c>
      <c r="AW430" s="2" t="s">
        <v>52</v>
      </c>
      <c r="AX430" s="2" t="s">
        <v>52</v>
      </c>
      <c r="AY430" s="2" t="s">
        <v>52</v>
      </c>
    </row>
    <row r="431" spans="1:51" ht="30" customHeight="1">
      <c r="A431" s="9"/>
      <c r="B431" s="9"/>
      <c r="C431" s="9"/>
      <c r="D431" s="9"/>
      <c r="E431" s="13"/>
      <c r="F431" s="14"/>
      <c r="G431" s="13"/>
      <c r="H431" s="14"/>
      <c r="I431" s="13"/>
      <c r="J431" s="14"/>
      <c r="K431" s="13"/>
      <c r="L431" s="14"/>
      <c r="M431" s="9"/>
    </row>
    <row r="432" spans="1:51" ht="30" customHeight="1">
      <c r="A432" s="65" t="s">
        <v>1402</v>
      </c>
      <c r="B432" s="65"/>
      <c r="C432" s="65"/>
      <c r="D432" s="65"/>
      <c r="E432" s="66"/>
      <c r="F432" s="67"/>
      <c r="G432" s="66"/>
      <c r="H432" s="67"/>
      <c r="I432" s="66"/>
      <c r="J432" s="67"/>
      <c r="K432" s="66"/>
      <c r="L432" s="67"/>
      <c r="M432" s="65"/>
      <c r="N432" s="1" t="s">
        <v>63</v>
      </c>
    </row>
    <row r="433" spans="1:51" ht="30" customHeight="1">
      <c r="A433" s="8" t="s">
        <v>59</v>
      </c>
      <c r="B433" s="8" t="s">
        <v>1404</v>
      </c>
      <c r="C433" s="8" t="s">
        <v>61</v>
      </c>
      <c r="D433" s="9">
        <v>1</v>
      </c>
      <c r="E433" s="13">
        <f>단가대비표!O42</f>
        <v>0</v>
      </c>
      <c r="F433" s="14">
        <f>TRUNC(E433*D433,1)</f>
        <v>0</v>
      </c>
      <c r="G433" s="13">
        <f>단가대비표!P42</f>
        <v>0</v>
      </c>
      <c r="H433" s="14">
        <f>TRUNC(G433*D433,1)</f>
        <v>0</v>
      </c>
      <c r="I433" s="13">
        <f>단가대비표!V42</f>
        <v>0</v>
      </c>
      <c r="J433" s="14">
        <f>TRUNC(I433*D433,1)</f>
        <v>0</v>
      </c>
      <c r="K433" s="13">
        <f t="shared" ref="K433:L435" si="74">TRUNC(E433+G433+I433,1)</f>
        <v>0</v>
      </c>
      <c r="L433" s="14">
        <f t="shared" si="74"/>
        <v>0</v>
      </c>
      <c r="M433" s="8" t="s">
        <v>52</v>
      </c>
      <c r="N433" s="2" t="s">
        <v>63</v>
      </c>
      <c r="O433" s="2" t="s">
        <v>1405</v>
      </c>
      <c r="P433" s="2" t="s">
        <v>65</v>
      </c>
      <c r="Q433" s="2" t="s">
        <v>65</v>
      </c>
      <c r="R433" s="2" t="s">
        <v>64</v>
      </c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2" t="s">
        <v>52</v>
      </c>
      <c r="AW433" s="2" t="s">
        <v>1406</v>
      </c>
      <c r="AX433" s="2" t="s">
        <v>52</v>
      </c>
      <c r="AY433" s="2" t="s">
        <v>52</v>
      </c>
    </row>
    <row r="434" spans="1:51" ht="30" customHeight="1">
      <c r="A434" s="8" t="s">
        <v>967</v>
      </c>
      <c r="B434" s="8" t="s">
        <v>665</v>
      </c>
      <c r="C434" s="8" t="s">
        <v>661</v>
      </c>
      <c r="D434" s="9">
        <v>4.6800000000000001E-2</v>
      </c>
      <c r="E434" s="13">
        <f>단가대비표!O184</f>
        <v>0</v>
      </c>
      <c r="F434" s="14">
        <f>TRUNC(E434*D434,1)</f>
        <v>0</v>
      </c>
      <c r="G434" s="13">
        <f>단가대비표!P184</f>
        <v>0</v>
      </c>
      <c r="H434" s="14">
        <f>TRUNC(G434*D434,1)</f>
        <v>0</v>
      </c>
      <c r="I434" s="13">
        <f>단가대비표!V184</f>
        <v>0</v>
      </c>
      <c r="J434" s="14">
        <f>TRUNC(I434*D434,1)</f>
        <v>0</v>
      </c>
      <c r="K434" s="13">
        <f t="shared" si="74"/>
        <v>0</v>
      </c>
      <c r="L434" s="14">
        <f t="shared" si="74"/>
        <v>0</v>
      </c>
      <c r="M434" s="8" t="s">
        <v>52</v>
      </c>
      <c r="N434" s="2" t="s">
        <v>63</v>
      </c>
      <c r="O434" s="2" t="s">
        <v>968</v>
      </c>
      <c r="P434" s="2" t="s">
        <v>65</v>
      </c>
      <c r="Q434" s="2" t="s">
        <v>65</v>
      </c>
      <c r="R434" s="2" t="s">
        <v>64</v>
      </c>
      <c r="S434" s="3"/>
      <c r="T434" s="3"/>
      <c r="U434" s="3"/>
      <c r="V434" s="3">
        <v>1</v>
      </c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2" t="s">
        <v>52</v>
      </c>
      <c r="AW434" s="2" t="s">
        <v>1407</v>
      </c>
      <c r="AX434" s="2" t="s">
        <v>52</v>
      </c>
      <c r="AY434" s="2" t="s">
        <v>52</v>
      </c>
    </row>
    <row r="435" spans="1:51" ht="30" customHeight="1">
      <c r="A435" s="8" t="s">
        <v>687</v>
      </c>
      <c r="B435" s="8" t="s">
        <v>1238</v>
      </c>
      <c r="C435" s="8" t="s">
        <v>377</v>
      </c>
      <c r="D435" s="9">
        <v>1</v>
      </c>
      <c r="E435" s="13">
        <f>TRUNC(SUMIF(V433:V435, RIGHTB(O435, 1), H433:H435)*U435, 2)</f>
        <v>0</v>
      </c>
      <c r="F435" s="14">
        <f>TRUNC(E435*D435,1)</f>
        <v>0</v>
      </c>
      <c r="G435" s="13">
        <v>0</v>
      </c>
      <c r="H435" s="14">
        <f>TRUNC(G435*D435,1)</f>
        <v>0</v>
      </c>
      <c r="I435" s="13">
        <v>0</v>
      </c>
      <c r="J435" s="14">
        <f>TRUNC(I435*D435,1)</f>
        <v>0</v>
      </c>
      <c r="K435" s="13">
        <f t="shared" si="74"/>
        <v>0</v>
      </c>
      <c r="L435" s="14">
        <f t="shared" si="74"/>
        <v>0</v>
      </c>
      <c r="M435" s="8" t="s">
        <v>52</v>
      </c>
      <c r="N435" s="2" t="s">
        <v>63</v>
      </c>
      <c r="O435" s="2" t="s">
        <v>689</v>
      </c>
      <c r="P435" s="2" t="s">
        <v>65</v>
      </c>
      <c r="Q435" s="2" t="s">
        <v>65</v>
      </c>
      <c r="R435" s="2" t="s">
        <v>65</v>
      </c>
      <c r="S435" s="3">
        <v>1</v>
      </c>
      <c r="T435" s="3">
        <v>0</v>
      </c>
      <c r="U435" s="3">
        <v>0.03</v>
      </c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2" t="s">
        <v>52</v>
      </c>
      <c r="AW435" s="2" t="s">
        <v>1408</v>
      </c>
      <c r="AX435" s="2" t="s">
        <v>52</v>
      </c>
      <c r="AY435" s="2" t="s">
        <v>52</v>
      </c>
    </row>
    <row r="436" spans="1:51" ht="30" customHeight="1">
      <c r="A436" s="8" t="s">
        <v>897</v>
      </c>
      <c r="B436" s="8" t="s">
        <v>52</v>
      </c>
      <c r="C436" s="8" t="s">
        <v>52</v>
      </c>
      <c r="D436" s="9"/>
      <c r="E436" s="13"/>
      <c r="F436" s="14">
        <f>TRUNC(SUMIF(N433:N435, N432, F433:F435),0)</f>
        <v>0</v>
      </c>
      <c r="G436" s="13"/>
      <c r="H436" s="14">
        <f>TRUNC(SUMIF(N433:N435, N432, H433:H435),0)</f>
        <v>0</v>
      </c>
      <c r="I436" s="13"/>
      <c r="J436" s="14">
        <f>TRUNC(SUMIF(N433:N435, N432, J433:J435),0)</f>
        <v>0</v>
      </c>
      <c r="K436" s="13"/>
      <c r="L436" s="14">
        <f>F436+H436+J436</f>
        <v>0</v>
      </c>
      <c r="M436" s="8" t="s">
        <v>52</v>
      </c>
      <c r="N436" s="2" t="s">
        <v>248</v>
      </c>
      <c r="O436" s="2" t="s">
        <v>248</v>
      </c>
      <c r="P436" s="2" t="s">
        <v>52</v>
      </c>
      <c r="Q436" s="2" t="s">
        <v>52</v>
      </c>
      <c r="R436" s="2" t="s">
        <v>52</v>
      </c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2" t="s">
        <v>52</v>
      </c>
      <c r="AW436" s="2" t="s">
        <v>52</v>
      </c>
      <c r="AX436" s="2" t="s">
        <v>52</v>
      </c>
      <c r="AY436" s="2" t="s">
        <v>52</v>
      </c>
    </row>
  </sheetData>
  <mergeCells count="108">
    <mergeCell ref="A426:M426"/>
    <mergeCell ref="A432:M432"/>
    <mergeCell ref="A388:M388"/>
    <mergeCell ref="A395:M395"/>
    <mergeCell ref="A402:M402"/>
    <mergeCell ref="A408:M408"/>
    <mergeCell ref="A414:M414"/>
    <mergeCell ref="A420:M420"/>
    <mergeCell ref="A349:M349"/>
    <mergeCell ref="A354:M354"/>
    <mergeCell ref="A361:M361"/>
    <mergeCell ref="A368:M368"/>
    <mergeCell ref="A375:M375"/>
    <mergeCell ref="A382:M382"/>
    <mergeCell ref="A313:M313"/>
    <mergeCell ref="A319:M319"/>
    <mergeCell ref="A325:M325"/>
    <mergeCell ref="A330:M330"/>
    <mergeCell ref="A337:M337"/>
    <mergeCell ref="A344:M344"/>
    <mergeCell ref="A274:M274"/>
    <mergeCell ref="A282:M282"/>
    <mergeCell ref="A288:M288"/>
    <mergeCell ref="A293:M293"/>
    <mergeCell ref="A300:M300"/>
    <mergeCell ref="A307:M307"/>
    <mergeCell ref="A235:M235"/>
    <mergeCell ref="A242:M242"/>
    <mergeCell ref="A248:M248"/>
    <mergeCell ref="A254:M254"/>
    <mergeCell ref="A260:M260"/>
    <mergeCell ref="A266:M266"/>
    <mergeCell ref="A192:M192"/>
    <mergeCell ref="A200:M200"/>
    <mergeCell ref="A207:M207"/>
    <mergeCell ref="A214:M214"/>
    <mergeCell ref="A221:M221"/>
    <mergeCell ref="A228:M228"/>
    <mergeCell ref="A141:M141"/>
    <mergeCell ref="A150:M150"/>
    <mergeCell ref="A159:M159"/>
    <mergeCell ref="A168:M168"/>
    <mergeCell ref="A176:M176"/>
    <mergeCell ref="A184:M184"/>
    <mergeCell ref="A94:M94"/>
    <mergeCell ref="A102:M102"/>
    <mergeCell ref="A112:M112"/>
    <mergeCell ref="A122:M122"/>
    <mergeCell ref="A128:M128"/>
    <mergeCell ref="A133:M133"/>
    <mergeCell ref="A39:M39"/>
    <mergeCell ref="A49:M49"/>
    <mergeCell ref="A59:M59"/>
    <mergeCell ref="A69:M69"/>
    <mergeCell ref="A76:M76"/>
    <mergeCell ref="A83:M83"/>
    <mergeCell ref="A4:M4"/>
    <mergeCell ref="A11:M11"/>
    <mergeCell ref="A18:M18"/>
    <mergeCell ref="A23:M23"/>
    <mergeCell ref="A28:M28"/>
    <mergeCell ref="A33:M33"/>
    <mergeCell ref="AR2:AR3"/>
    <mergeCell ref="AS2:AS3"/>
    <mergeCell ref="AT2:AT3"/>
    <mergeCell ref="AU2:AU3"/>
    <mergeCell ref="AV2:AV3"/>
    <mergeCell ref="AW2:AW3"/>
    <mergeCell ref="AL2:AL3"/>
    <mergeCell ref="AM2:AM3"/>
    <mergeCell ref="AN2:AN3"/>
    <mergeCell ref="AO2:AO3"/>
    <mergeCell ref="AP2:AP3"/>
    <mergeCell ref="AQ2:AQ3"/>
    <mergeCell ref="AF2:AF3"/>
    <mergeCell ref="AG2:AG3"/>
    <mergeCell ref="AH2:AH3"/>
    <mergeCell ref="AI2:AI3"/>
    <mergeCell ref="AJ2:AJ3"/>
    <mergeCell ref="AK2:AK3"/>
    <mergeCell ref="Z2:Z3"/>
    <mergeCell ref="AA2:AA3"/>
    <mergeCell ref="AB2:AB3"/>
    <mergeCell ref="AC2:AC3"/>
    <mergeCell ref="AD2:AD3"/>
    <mergeCell ref="AE2:AE3"/>
    <mergeCell ref="T2:T3"/>
    <mergeCell ref="U2:U3"/>
    <mergeCell ref="V2:V3"/>
    <mergeCell ref="W2:W3"/>
    <mergeCell ref="X2:X3"/>
    <mergeCell ref="Y2:Y3"/>
    <mergeCell ref="N2:N3"/>
    <mergeCell ref="O2:O3"/>
    <mergeCell ref="P2:P3"/>
    <mergeCell ref="Q2:Q3"/>
    <mergeCell ref="R2:R3"/>
    <mergeCell ref="S2:S3"/>
    <mergeCell ref="A1:M1"/>
    <mergeCell ref="A2:A3"/>
    <mergeCell ref="B2:B3"/>
    <mergeCell ref="C2:C3"/>
    <mergeCell ref="D2:D3"/>
    <mergeCell ref="E2:F2"/>
    <mergeCell ref="G2:H2"/>
    <mergeCell ref="I2:J2"/>
    <mergeCell ref="K2:L2"/>
    <mergeCell ref="M2:M3"/>
  </mergeCells>
  <phoneticPr fontId="1" type="noConversion"/>
  <pageMargins left="0.78740157480314954" right="0" top="0.39370078740157477" bottom="0.39370078740157477" header="0" footer="0"/>
  <pageSetup paperSize="9" scale="6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5"/>
  <sheetViews>
    <sheetView topLeftCell="B1" workbookViewId="0">
      <selection sqref="A1:J1"/>
    </sheetView>
  </sheetViews>
  <sheetFormatPr defaultRowHeight="16.5"/>
  <cols>
    <col min="1" max="1" width="11.625" hidden="1" customWidth="1"/>
    <col min="2" max="3" width="30.625" customWidth="1"/>
    <col min="4" max="4" width="4.625" customWidth="1"/>
    <col min="5" max="8" width="13.625" customWidth="1"/>
    <col min="9" max="9" width="8.625" customWidth="1"/>
    <col min="10" max="10" width="12.625" customWidth="1"/>
    <col min="11" max="11" width="11.625" hidden="1" customWidth="1"/>
  </cols>
  <sheetData>
    <row r="1" spans="1:11" ht="30" customHeight="1">
      <c r="A1" s="60" t="s">
        <v>1409</v>
      </c>
      <c r="B1" s="60"/>
      <c r="C1" s="60"/>
      <c r="D1" s="60"/>
      <c r="E1" s="60"/>
      <c r="F1" s="60"/>
      <c r="G1" s="60"/>
      <c r="H1" s="60"/>
      <c r="I1" s="60"/>
      <c r="J1" s="60"/>
    </row>
    <row r="2" spans="1:11" ht="30" customHeight="1">
      <c r="A2" s="61" t="s">
        <v>1</v>
      </c>
      <c r="B2" s="61"/>
      <c r="C2" s="61"/>
      <c r="D2" s="61"/>
      <c r="E2" s="61"/>
      <c r="F2" s="61"/>
      <c r="G2" s="61"/>
      <c r="H2" s="61"/>
      <c r="I2" s="61"/>
      <c r="J2" s="61"/>
    </row>
    <row r="3" spans="1:11" ht="30" customHeight="1">
      <c r="A3" s="4" t="s">
        <v>855</v>
      </c>
      <c r="B3" s="4" t="s">
        <v>2</v>
      </c>
      <c r="C3" s="4" t="s">
        <v>3</v>
      </c>
      <c r="D3" s="4" t="s">
        <v>4</v>
      </c>
      <c r="E3" s="4" t="s">
        <v>856</v>
      </c>
      <c r="F3" s="4" t="s">
        <v>857</v>
      </c>
      <c r="G3" s="4" t="s">
        <v>858</v>
      </c>
      <c r="H3" s="4" t="s">
        <v>859</v>
      </c>
      <c r="I3" s="4" t="s">
        <v>860</v>
      </c>
      <c r="J3" s="4" t="s">
        <v>1410</v>
      </c>
      <c r="K3" s="1" t="s">
        <v>1411</v>
      </c>
    </row>
    <row r="4" spans="1:11" ht="30" customHeight="1">
      <c r="A4" s="8" t="s">
        <v>920</v>
      </c>
      <c r="B4" s="8" t="s">
        <v>917</v>
      </c>
      <c r="C4" s="8" t="s">
        <v>918</v>
      </c>
      <c r="D4" s="8" t="s">
        <v>226</v>
      </c>
      <c r="E4" s="15"/>
      <c r="F4" s="15"/>
      <c r="G4" s="15"/>
      <c r="H4" s="15"/>
      <c r="I4" s="8" t="s">
        <v>919</v>
      </c>
      <c r="J4" s="8" t="s">
        <v>52</v>
      </c>
      <c r="K4" s="2" t="s">
        <v>920</v>
      </c>
    </row>
    <row r="5" spans="1:11" ht="30" customHeight="1">
      <c r="A5" s="8" t="s">
        <v>936</v>
      </c>
      <c r="B5" s="8" t="s">
        <v>933</v>
      </c>
      <c r="C5" s="8" t="s">
        <v>934</v>
      </c>
      <c r="D5" s="8" t="s">
        <v>226</v>
      </c>
      <c r="E5" s="15"/>
      <c r="F5" s="15"/>
      <c r="G5" s="15"/>
      <c r="H5" s="15"/>
      <c r="I5" s="8" t="s">
        <v>935</v>
      </c>
      <c r="J5" s="8" t="s">
        <v>52</v>
      </c>
      <c r="K5" s="2" t="s">
        <v>936</v>
      </c>
    </row>
  </sheetData>
  <mergeCells count="2">
    <mergeCell ref="A1:J1"/>
    <mergeCell ref="A2:J2"/>
  </mergeCells>
  <phoneticPr fontId="1" type="noConversion"/>
  <pageMargins left="0.78740157480314954" right="0" top="0.39370078740157477" bottom="0.39370078740157477" header="0" footer="0"/>
  <pageSetup paperSize="9" scale="8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3"/>
  <sheetViews>
    <sheetView workbookViewId="0">
      <selection sqref="A1:J1"/>
    </sheetView>
  </sheetViews>
  <sheetFormatPr defaultRowHeight="16.5"/>
  <cols>
    <col min="1" max="1" width="77.625" customWidth="1"/>
    <col min="2" max="5" width="13.625" customWidth="1"/>
    <col min="6" max="6" width="12.625" customWidth="1"/>
    <col min="7" max="8" width="11.625" hidden="1" customWidth="1"/>
    <col min="9" max="10" width="30.625" hidden="1" customWidth="1"/>
    <col min="11" max="11" width="6.625" hidden="1" customWidth="1"/>
    <col min="12" max="12" width="13.625" hidden="1" customWidth="1"/>
  </cols>
  <sheetData>
    <row r="1" spans="1:12" ht="30" customHeight="1">
      <c r="A1" s="60" t="s">
        <v>1412</v>
      </c>
      <c r="B1" s="60"/>
      <c r="C1" s="60"/>
      <c r="D1" s="60"/>
      <c r="E1" s="60"/>
      <c r="F1" s="60"/>
    </row>
    <row r="2" spans="1:12" ht="30" customHeight="1">
      <c r="A2" s="52" t="s">
        <v>1</v>
      </c>
      <c r="B2" s="52"/>
      <c r="C2" s="52"/>
      <c r="D2" s="52"/>
      <c r="E2" s="52"/>
      <c r="F2" s="52"/>
    </row>
    <row r="3" spans="1:12" ht="30" customHeight="1">
      <c r="A3" s="4" t="s">
        <v>1413</v>
      </c>
      <c r="B3" s="4" t="s">
        <v>856</v>
      </c>
      <c r="C3" s="4" t="s">
        <v>857</v>
      </c>
      <c r="D3" s="4" t="s">
        <v>858</v>
      </c>
      <c r="E3" s="4" t="s">
        <v>859</v>
      </c>
      <c r="F3" s="4" t="s">
        <v>1410</v>
      </c>
      <c r="G3" s="1" t="s">
        <v>1411</v>
      </c>
      <c r="H3" s="1" t="s">
        <v>1414</v>
      </c>
      <c r="I3" s="1" t="s">
        <v>1415</v>
      </c>
      <c r="J3" s="1" t="s">
        <v>1416</v>
      </c>
      <c r="K3" s="1" t="s">
        <v>4</v>
      </c>
      <c r="L3" s="1" t="s">
        <v>5</v>
      </c>
    </row>
    <row r="4" spans="1:12" ht="20.100000000000001" customHeight="1">
      <c r="A4" s="16" t="s">
        <v>1417</v>
      </c>
      <c r="B4" s="16"/>
      <c r="C4" s="16"/>
      <c r="D4" s="16"/>
      <c r="E4" s="16"/>
      <c r="F4" s="17" t="s">
        <v>52</v>
      </c>
      <c r="G4" s="1" t="s">
        <v>920</v>
      </c>
      <c r="I4" s="1" t="s">
        <v>917</v>
      </c>
      <c r="J4" s="1" t="s">
        <v>918</v>
      </c>
      <c r="K4" s="1" t="s">
        <v>226</v>
      </c>
    </row>
    <row r="5" spans="1:12" ht="20.100000000000001" customHeight="1">
      <c r="A5" s="18" t="s">
        <v>52</v>
      </c>
      <c r="B5" s="19"/>
      <c r="C5" s="19"/>
      <c r="D5" s="19"/>
      <c r="E5" s="19"/>
      <c r="F5" s="18" t="s">
        <v>52</v>
      </c>
      <c r="G5" s="1" t="s">
        <v>920</v>
      </c>
      <c r="H5" s="1" t="s">
        <v>1418</v>
      </c>
      <c r="I5" s="1" t="s">
        <v>52</v>
      </c>
      <c r="J5" s="1" t="s">
        <v>52</v>
      </c>
      <c r="K5" s="1" t="s">
        <v>52</v>
      </c>
      <c r="L5">
        <v>1</v>
      </c>
    </row>
    <row r="6" spans="1:12" ht="20.100000000000001" customHeight="1">
      <c r="A6" s="18" t="s">
        <v>1419</v>
      </c>
      <c r="B6" s="19">
        <v>0</v>
      </c>
      <c r="C6" s="19">
        <v>0</v>
      </c>
      <c r="D6" s="19">
        <v>0</v>
      </c>
      <c r="E6" s="19">
        <v>0</v>
      </c>
      <c r="F6" s="18" t="s">
        <v>52</v>
      </c>
      <c r="G6" s="1" t="s">
        <v>920</v>
      </c>
      <c r="H6" s="1" t="s">
        <v>1420</v>
      </c>
      <c r="I6" s="1" t="s">
        <v>1421</v>
      </c>
      <c r="J6" s="1" t="s">
        <v>52</v>
      </c>
      <c r="K6" s="1" t="s">
        <v>52</v>
      </c>
    </row>
    <row r="7" spans="1:12" ht="20.100000000000001" customHeight="1">
      <c r="A7" s="18" t="s">
        <v>1422</v>
      </c>
      <c r="B7" s="19">
        <v>0</v>
      </c>
      <c r="C7" s="19">
        <v>0</v>
      </c>
      <c r="D7" s="19">
        <v>0</v>
      </c>
      <c r="E7" s="19">
        <v>0</v>
      </c>
      <c r="F7" s="18" t="s">
        <v>52</v>
      </c>
      <c r="G7" s="1" t="s">
        <v>920</v>
      </c>
      <c r="H7" s="1" t="s">
        <v>1420</v>
      </c>
      <c r="I7" s="1" t="s">
        <v>1422</v>
      </c>
      <c r="J7" s="1" t="s">
        <v>52</v>
      </c>
      <c r="K7" s="1" t="s">
        <v>52</v>
      </c>
    </row>
    <row r="8" spans="1:12" ht="20.100000000000001" customHeight="1">
      <c r="A8" s="18" t="s">
        <v>1423</v>
      </c>
      <c r="B8" s="19">
        <v>0</v>
      </c>
      <c r="C8" s="19">
        <v>0</v>
      </c>
      <c r="D8" s="19">
        <v>0</v>
      </c>
      <c r="E8" s="19">
        <v>0</v>
      </c>
      <c r="F8" s="18" t="s">
        <v>52</v>
      </c>
      <c r="G8" s="1" t="s">
        <v>920</v>
      </c>
      <c r="H8" s="1" t="s">
        <v>1420</v>
      </c>
      <c r="I8" s="1" t="s">
        <v>1424</v>
      </c>
      <c r="J8" s="1" t="s">
        <v>52</v>
      </c>
      <c r="K8" s="1" t="s">
        <v>52</v>
      </c>
    </row>
    <row r="9" spans="1:12" ht="20.100000000000001" customHeight="1">
      <c r="A9" s="18" t="s">
        <v>1425</v>
      </c>
      <c r="B9" s="19">
        <v>0</v>
      </c>
      <c r="C9" s="19">
        <v>0</v>
      </c>
      <c r="D9" s="19">
        <v>0</v>
      </c>
      <c r="E9" s="19">
        <v>0</v>
      </c>
      <c r="F9" s="18" t="s">
        <v>52</v>
      </c>
      <c r="G9" s="1" t="s">
        <v>920</v>
      </c>
      <c r="H9" s="1" t="s">
        <v>1420</v>
      </c>
      <c r="I9" s="1" t="s">
        <v>1426</v>
      </c>
      <c r="J9" s="1" t="s">
        <v>52</v>
      </c>
      <c r="K9" s="1" t="s">
        <v>52</v>
      </c>
    </row>
    <row r="10" spans="1:12" ht="20.100000000000001" customHeight="1">
      <c r="A10" s="18" t="s">
        <v>1427</v>
      </c>
      <c r="B10" s="19">
        <v>0</v>
      </c>
      <c r="C10" s="19">
        <v>0</v>
      </c>
      <c r="D10" s="19">
        <v>0</v>
      </c>
      <c r="E10" s="19">
        <v>0</v>
      </c>
      <c r="F10" s="18" t="s">
        <v>52</v>
      </c>
      <c r="G10" s="1" t="s">
        <v>920</v>
      </c>
      <c r="H10" s="1" t="s">
        <v>1420</v>
      </c>
      <c r="I10" s="1" t="s">
        <v>1428</v>
      </c>
      <c r="J10" s="1" t="s">
        <v>52</v>
      </c>
      <c r="K10" s="1" t="s">
        <v>52</v>
      </c>
    </row>
    <row r="11" spans="1:12" ht="20.100000000000001" customHeight="1">
      <c r="A11" s="18" t="s">
        <v>1429</v>
      </c>
      <c r="B11" s="19">
        <v>0</v>
      </c>
      <c r="C11" s="19">
        <v>0</v>
      </c>
      <c r="D11" s="19">
        <v>0</v>
      </c>
      <c r="E11" s="19">
        <v>0</v>
      </c>
      <c r="F11" s="18" t="s">
        <v>52</v>
      </c>
      <c r="G11" s="1" t="s">
        <v>920</v>
      </c>
      <c r="H11" s="1" t="s">
        <v>1420</v>
      </c>
      <c r="I11" s="1" t="s">
        <v>1430</v>
      </c>
      <c r="J11" s="1" t="s">
        <v>52</v>
      </c>
      <c r="K11" s="1" t="s">
        <v>52</v>
      </c>
    </row>
    <row r="12" spans="1:12" ht="20.100000000000001" customHeight="1">
      <c r="A12" s="18" t="s">
        <v>1431</v>
      </c>
      <c r="B12" s="19">
        <v>0</v>
      </c>
      <c r="C12" s="19">
        <v>0</v>
      </c>
      <c r="D12" s="19">
        <v>0</v>
      </c>
      <c r="E12" s="19">
        <v>0</v>
      </c>
      <c r="F12" s="18" t="s">
        <v>52</v>
      </c>
      <c r="G12" s="1" t="s">
        <v>920</v>
      </c>
      <c r="H12" s="1" t="s">
        <v>1420</v>
      </c>
      <c r="I12" s="1" t="s">
        <v>1432</v>
      </c>
      <c r="J12" s="1" t="s">
        <v>52</v>
      </c>
      <c r="K12" s="1" t="s">
        <v>52</v>
      </c>
    </row>
    <row r="13" spans="1:12" ht="20.100000000000001" customHeight="1">
      <c r="A13" s="18" t="s">
        <v>1433</v>
      </c>
      <c r="B13" s="19">
        <v>0</v>
      </c>
      <c r="C13" s="19">
        <v>0</v>
      </c>
      <c r="D13" s="19">
        <v>0</v>
      </c>
      <c r="E13" s="19">
        <v>0</v>
      </c>
      <c r="F13" s="18" t="s">
        <v>52</v>
      </c>
      <c r="G13" s="1" t="s">
        <v>920</v>
      </c>
      <c r="H13" s="1" t="s">
        <v>1420</v>
      </c>
      <c r="I13" s="1" t="s">
        <v>1434</v>
      </c>
      <c r="J13" s="1" t="s">
        <v>52</v>
      </c>
      <c r="K13" s="1" t="s">
        <v>52</v>
      </c>
    </row>
    <row r="14" spans="1:12" ht="20.100000000000001" customHeight="1">
      <c r="A14" s="18" t="s">
        <v>1435</v>
      </c>
      <c r="B14" s="19">
        <v>0</v>
      </c>
      <c r="C14" s="19">
        <v>0</v>
      </c>
      <c r="D14" s="19">
        <v>0</v>
      </c>
      <c r="E14" s="19">
        <v>0</v>
      </c>
      <c r="F14" s="18" t="s">
        <v>52</v>
      </c>
      <c r="G14" s="1" t="s">
        <v>920</v>
      </c>
      <c r="H14" s="1" t="s">
        <v>1420</v>
      </c>
      <c r="I14" s="1" t="s">
        <v>1436</v>
      </c>
      <c r="J14" s="1" t="s">
        <v>52</v>
      </c>
      <c r="K14" s="1" t="s">
        <v>52</v>
      </c>
    </row>
    <row r="15" spans="1:12" ht="20.100000000000001" customHeight="1">
      <c r="A15" s="18" t="s">
        <v>1422</v>
      </c>
      <c r="B15" s="19">
        <v>0</v>
      </c>
      <c r="C15" s="19">
        <v>0</v>
      </c>
      <c r="D15" s="19">
        <v>0</v>
      </c>
      <c r="E15" s="19">
        <v>0</v>
      </c>
      <c r="F15" s="18" t="s">
        <v>52</v>
      </c>
      <c r="G15" s="1" t="s">
        <v>920</v>
      </c>
      <c r="H15" s="1" t="s">
        <v>1420</v>
      </c>
      <c r="I15" s="1" t="s">
        <v>52</v>
      </c>
      <c r="J15" s="1" t="s">
        <v>52</v>
      </c>
      <c r="K15" s="1" t="s">
        <v>52</v>
      </c>
    </row>
    <row r="16" spans="1:12" ht="20.100000000000001" customHeight="1">
      <c r="A16" s="18" t="s">
        <v>1437</v>
      </c>
      <c r="B16" s="19">
        <v>329.6</v>
      </c>
      <c r="C16" s="19">
        <v>0</v>
      </c>
      <c r="D16" s="19">
        <v>0</v>
      </c>
      <c r="E16" s="19">
        <v>329.6</v>
      </c>
      <c r="F16" s="18" t="s">
        <v>52</v>
      </c>
      <c r="G16" s="1" t="s">
        <v>920</v>
      </c>
      <c r="H16" s="1" t="s">
        <v>1420</v>
      </c>
      <c r="I16" s="1" t="s">
        <v>1438</v>
      </c>
      <c r="J16" s="1" t="s">
        <v>52</v>
      </c>
      <c r="K16" s="1" t="s">
        <v>52</v>
      </c>
    </row>
    <row r="17" spans="1:12" ht="20.100000000000001" customHeight="1">
      <c r="A17" s="18" t="s">
        <v>1439</v>
      </c>
      <c r="B17" s="19">
        <v>0</v>
      </c>
      <c r="C17" s="19">
        <v>672</v>
      </c>
      <c r="D17" s="19">
        <v>0</v>
      </c>
      <c r="E17" s="19">
        <v>672</v>
      </c>
      <c r="F17" s="18" t="s">
        <v>52</v>
      </c>
      <c r="G17" s="1" t="s">
        <v>920</v>
      </c>
      <c r="H17" s="1" t="s">
        <v>1420</v>
      </c>
      <c r="I17" s="1" t="s">
        <v>1440</v>
      </c>
      <c r="J17" s="1" t="s">
        <v>52</v>
      </c>
      <c r="K17" s="1" t="s">
        <v>52</v>
      </c>
    </row>
    <row r="18" spans="1:12" ht="20.100000000000001" customHeight="1">
      <c r="A18" s="18" t="s">
        <v>1441</v>
      </c>
      <c r="B18" s="19">
        <v>0</v>
      </c>
      <c r="C18" s="19">
        <v>0</v>
      </c>
      <c r="D18" s="19">
        <v>351.6</v>
      </c>
      <c r="E18" s="19">
        <v>351.6</v>
      </c>
      <c r="F18" s="18" t="s">
        <v>52</v>
      </c>
      <c r="G18" s="1" t="s">
        <v>920</v>
      </c>
      <c r="H18" s="1" t="s">
        <v>1420</v>
      </c>
      <c r="I18" s="1" t="s">
        <v>1442</v>
      </c>
      <c r="J18" s="1" t="s">
        <v>52</v>
      </c>
      <c r="K18" s="1" t="s">
        <v>52</v>
      </c>
    </row>
    <row r="19" spans="1:12" ht="20.100000000000001" customHeight="1">
      <c r="A19" s="18" t="s">
        <v>1443</v>
      </c>
      <c r="B19" s="19">
        <v>329.6</v>
      </c>
      <c r="C19" s="19">
        <v>672</v>
      </c>
      <c r="D19" s="19">
        <v>351.6</v>
      </c>
      <c r="E19" s="19">
        <v>1353.2</v>
      </c>
      <c r="F19" s="18" t="s">
        <v>52</v>
      </c>
      <c r="G19" s="1" t="s">
        <v>920</v>
      </c>
      <c r="H19" s="1" t="s">
        <v>1420</v>
      </c>
      <c r="I19" s="1" t="s">
        <v>1444</v>
      </c>
      <c r="J19" s="1" t="s">
        <v>52</v>
      </c>
      <c r="K19" s="1" t="s">
        <v>52</v>
      </c>
    </row>
    <row r="20" spans="1:12" ht="20.100000000000001" customHeight="1">
      <c r="A20" s="18" t="s">
        <v>1445</v>
      </c>
      <c r="B20" s="20">
        <v>329</v>
      </c>
      <c r="C20" s="20">
        <v>672</v>
      </c>
      <c r="D20" s="20">
        <v>351</v>
      </c>
      <c r="E20" s="20">
        <v>1352</v>
      </c>
      <c r="F20" s="21"/>
    </row>
    <row r="21" spans="1:12" ht="20.100000000000001" customHeight="1">
      <c r="A21" s="21"/>
      <c r="B21" s="21"/>
      <c r="C21" s="21"/>
      <c r="D21" s="21"/>
      <c r="E21" s="21"/>
      <c r="F21" s="21"/>
    </row>
    <row r="22" spans="1:12" ht="20.100000000000001" customHeight="1">
      <c r="A22" s="21" t="s">
        <v>1446</v>
      </c>
      <c r="B22" s="21"/>
      <c r="C22" s="21"/>
      <c r="D22" s="21"/>
      <c r="E22" s="21"/>
      <c r="F22" s="18" t="s">
        <v>52</v>
      </c>
      <c r="G22" s="1" t="s">
        <v>936</v>
      </c>
      <c r="I22" s="1" t="s">
        <v>933</v>
      </c>
      <c r="J22" s="1" t="s">
        <v>934</v>
      </c>
      <c r="K22" s="1" t="s">
        <v>226</v>
      </c>
    </row>
    <row r="23" spans="1:12" ht="20.100000000000001" customHeight="1">
      <c r="A23" s="18" t="s">
        <v>52</v>
      </c>
      <c r="B23" s="19"/>
      <c r="C23" s="19"/>
      <c r="D23" s="19"/>
      <c r="E23" s="19"/>
      <c r="F23" s="18" t="s">
        <v>52</v>
      </c>
      <c r="G23" s="1" t="s">
        <v>936</v>
      </c>
      <c r="H23" s="1" t="s">
        <v>1418</v>
      </c>
      <c r="I23" s="1" t="s">
        <v>52</v>
      </c>
      <c r="J23" s="1" t="s">
        <v>52</v>
      </c>
      <c r="K23" s="1" t="s">
        <v>226</v>
      </c>
      <c r="L23">
        <v>1</v>
      </c>
    </row>
    <row r="24" spans="1:12" ht="20.100000000000001" customHeight="1">
      <c r="A24" s="18" t="s">
        <v>1447</v>
      </c>
      <c r="B24" s="19">
        <v>0</v>
      </c>
      <c r="C24" s="19">
        <v>0</v>
      </c>
      <c r="D24" s="19">
        <v>0</v>
      </c>
      <c r="E24" s="19">
        <v>0</v>
      </c>
      <c r="F24" s="18" t="s">
        <v>52</v>
      </c>
      <c r="G24" s="1" t="s">
        <v>936</v>
      </c>
      <c r="H24" s="1" t="s">
        <v>1420</v>
      </c>
      <c r="I24" s="1" t="s">
        <v>1448</v>
      </c>
      <c r="J24" s="1" t="s">
        <v>52</v>
      </c>
      <c r="K24" s="1" t="s">
        <v>52</v>
      </c>
    </row>
    <row r="25" spans="1:12" ht="20.100000000000001" customHeight="1">
      <c r="A25" s="18" t="s">
        <v>1449</v>
      </c>
      <c r="B25" s="19">
        <v>0</v>
      </c>
      <c r="C25" s="19">
        <v>0</v>
      </c>
      <c r="D25" s="19">
        <v>0</v>
      </c>
      <c r="E25" s="19">
        <v>0</v>
      </c>
      <c r="F25" s="18" t="s">
        <v>52</v>
      </c>
      <c r="G25" s="1" t="s">
        <v>936</v>
      </c>
      <c r="H25" s="1" t="s">
        <v>1420</v>
      </c>
      <c r="I25" s="1" t="s">
        <v>1450</v>
      </c>
      <c r="J25" s="1" t="s">
        <v>52</v>
      </c>
      <c r="K25" s="1" t="s">
        <v>52</v>
      </c>
    </row>
    <row r="26" spans="1:12" ht="20.100000000000001" customHeight="1">
      <c r="A26" s="18" t="s">
        <v>1451</v>
      </c>
      <c r="B26" s="19">
        <v>0</v>
      </c>
      <c r="C26" s="19">
        <v>0</v>
      </c>
      <c r="D26" s="19">
        <v>0</v>
      </c>
      <c r="E26" s="19">
        <v>0</v>
      </c>
      <c r="F26" s="18" t="s">
        <v>52</v>
      </c>
      <c r="G26" s="1" t="s">
        <v>936</v>
      </c>
      <c r="H26" s="1" t="s">
        <v>1420</v>
      </c>
      <c r="I26" s="1" t="s">
        <v>1452</v>
      </c>
      <c r="J26" s="1" t="s">
        <v>52</v>
      </c>
      <c r="K26" s="1" t="s">
        <v>52</v>
      </c>
    </row>
    <row r="27" spans="1:12" ht="20.100000000000001" customHeight="1">
      <c r="A27" s="18" t="s">
        <v>1453</v>
      </c>
      <c r="B27" s="19">
        <v>0</v>
      </c>
      <c r="C27" s="19">
        <v>0</v>
      </c>
      <c r="D27" s="19">
        <v>0</v>
      </c>
      <c r="E27" s="19">
        <v>0</v>
      </c>
      <c r="F27" s="18" t="s">
        <v>52</v>
      </c>
      <c r="G27" s="1" t="s">
        <v>936</v>
      </c>
      <c r="H27" s="1" t="s">
        <v>1420</v>
      </c>
      <c r="I27" s="1" t="s">
        <v>1454</v>
      </c>
      <c r="J27" s="1" t="s">
        <v>52</v>
      </c>
      <c r="K27" s="1" t="s">
        <v>52</v>
      </c>
    </row>
    <row r="28" spans="1:12" ht="20.100000000000001" customHeight="1">
      <c r="A28" s="18" t="s">
        <v>1455</v>
      </c>
      <c r="B28" s="19">
        <v>0</v>
      </c>
      <c r="C28" s="19">
        <v>0</v>
      </c>
      <c r="D28" s="19">
        <v>0</v>
      </c>
      <c r="E28" s="19">
        <v>0</v>
      </c>
      <c r="F28" s="18" t="s">
        <v>52</v>
      </c>
      <c r="G28" s="1" t="s">
        <v>936</v>
      </c>
      <c r="H28" s="1" t="s">
        <v>1420</v>
      </c>
      <c r="I28" s="1" t="s">
        <v>1456</v>
      </c>
      <c r="J28" s="1" t="s">
        <v>52</v>
      </c>
      <c r="K28" s="1" t="s">
        <v>52</v>
      </c>
    </row>
    <row r="29" spans="1:12" ht="20.100000000000001" customHeight="1">
      <c r="A29" s="18" t="s">
        <v>1457</v>
      </c>
      <c r="B29" s="19">
        <v>0</v>
      </c>
      <c r="C29" s="19">
        <v>0</v>
      </c>
      <c r="D29" s="19">
        <v>0</v>
      </c>
      <c r="E29" s="19">
        <v>0</v>
      </c>
      <c r="F29" s="18" t="s">
        <v>52</v>
      </c>
      <c r="G29" s="1" t="s">
        <v>936</v>
      </c>
      <c r="H29" s="1" t="s">
        <v>1420</v>
      </c>
      <c r="I29" s="1" t="s">
        <v>1458</v>
      </c>
      <c r="J29" s="1" t="s">
        <v>52</v>
      </c>
      <c r="K29" s="1" t="s">
        <v>52</v>
      </c>
    </row>
    <row r="30" spans="1:12" ht="20.100000000000001" customHeight="1">
      <c r="A30" s="18" t="s">
        <v>1459</v>
      </c>
      <c r="B30" s="19">
        <v>0</v>
      </c>
      <c r="C30" s="19">
        <v>0</v>
      </c>
      <c r="D30" s="19">
        <v>0</v>
      </c>
      <c r="E30" s="19">
        <v>0</v>
      </c>
      <c r="F30" s="18" t="s">
        <v>52</v>
      </c>
      <c r="G30" s="1" t="s">
        <v>936</v>
      </c>
      <c r="H30" s="1" t="s">
        <v>1420</v>
      </c>
      <c r="I30" s="1" t="s">
        <v>1460</v>
      </c>
      <c r="J30" s="1" t="s">
        <v>52</v>
      </c>
      <c r="K30" s="1" t="s">
        <v>52</v>
      </c>
    </row>
    <row r="31" spans="1:12" ht="20.100000000000001" customHeight="1">
      <c r="A31" s="18" t="s">
        <v>1461</v>
      </c>
      <c r="B31" s="19">
        <v>0</v>
      </c>
      <c r="C31" s="19">
        <v>0</v>
      </c>
      <c r="D31" s="19">
        <v>0</v>
      </c>
      <c r="E31" s="19">
        <v>0</v>
      </c>
      <c r="F31" s="18" t="s">
        <v>52</v>
      </c>
      <c r="G31" s="1" t="s">
        <v>936</v>
      </c>
      <c r="H31" s="1" t="s">
        <v>1420</v>
      </c>
      <c r="I31" s="1" t="s">
        <v>1462</v>
      </c>
      <c r="J31" s="1" t="s">
        <v>52</v>
      </c>
      <c r="K31" s="1" t="s">
        <v>52</v>
      </c>
    </row>
    <row r="32" spans="1:12" ht="20.100000000000001" customHeight="1">
      <c r="A32" s="18" t="s">
        <v>1463</v>
      </c>
      <c r="B32" s="19">
        <v>0</v>
      </c>
      <c r="C32" s="19">
        <v>0</v>
      </c>
      <c r="D32" s="19">
        <v>0</v>
      </c>
      <c r="E32" s="19">
        <v>0</v>
      </c>
      <c r="F32" s="18" t="s">
        <v>52</v>
      </c>
      <c r="G32" s="1" t="s">
        <v>936</v>
      </c>
      <c r="H32" s="1" t="s">
        <v>1420</v>
      </c>
      <c r="I32" s="1" t="s">
        <v>1436</v>
      </c>
      <c r="J32" s="1" t="s">
        <v>52</v>
      </c>
      <c r="K32" s="1" t="s">
        <v>52</v>
      </c>
    </row>
    <row r="33" spans="1:11" ht="20.100000000000001" customHeight="1">
      <c r="A33" s="18" t="s">
        <v>1464</v>
      </c>
      <c r="B33" s="19">
        <v>240.4</v>
      </c>
      <c r="C33" s="19">
        <v>0</v>
      </c>
      <c r="D33" s="19">
        <v>0</v>
      </c>
      <c r="E33" s="19">
        <v>240.4</v>
      </c>
      <c r="F33" s="18" t="s">
        <v>52</v>
      </c>
      <c r="G33" s="1" t="s">
        <v>936</v>
      </c>
      <c r="H33" s="1" t="s">
        <v>1420</v>
      </c>
      <c r="I33" s="1" t="s">
        <v>1438</v>
      </c>
      <c r="J33" s="1" t="s">
        <v>52</v>
      </c>
      <c r="K33" s="1" t="s">
        <v>52</v>
      </c>
    </row>
    <row r="34" spans="1:11" ht="20.100000000000001" customHeight="1">
      <c r="A34" s="18" t="s">
        <v>1465</v>
      </c>
      <c r="B34" s="19">
        <v>0</v>
      </c>
      <c r="C34" s="19">
        <v>490.1</v>
      </c>
      <c r="D34" s="19">
        <v>0</v>
      </c>
      <c r="E34" s="19">
        <v>490.1</v>
      </c>
      <c r="F34" s="18" t="s">
        <v>52</v>
      </c>
      <c r="G34" s="1" t="s">
        <v>936</v>
      </c>
      <c r="H34" s="1" t="s">
        <v>1420</v>
      </c>
      <c r="I34" s="1" t="s">
        <v>1440</v>
      </c>
      <c r="J34" s="1" t="s">
        <v>52</v>
      </c>
      <c r="K34" s="1" t="s">
        <v>52</v>
      </c>
    </row>
    <row r="35" spans="1:11" ht="20.100000000000001" customHeight="1">
      <c r="A35" s="18" t="s">
        <v>1466</v>
      </c>
      <c r="B35" s="19">
        <v>0</v>
      </c>
      <c r="C35" s="19">
        <v>0</v>
      </c>
      <c r="D35" s="19">
        <v>256.39999999999998</v>
      </c>
      <c r="E35" s="19">
        <v>256.39999999999998</v>
      </c>
      <c r="F35" s="18" t="s">
        <v>52</v>
      </c>
      <c r="G35" s="1" t="s">
        <v>936</v>
      </c>
      <c r="H35" s="1" t="s">
        <v>1420</v>
      </c>
      <c r="I35" s="1" t="s">
        <v>1442</v>
      </c>
      <c r="J35" s="1" t="s">
        <v>52</v>
      </c>
      <c r="K35" s="1" t="s">
        <v>52</v>
      </c>
    </row>
    <row r="36" spans="1:11" ht="20.100000000000001" customHeight="1">
      <c r="A36" s="18" t="s">
        <v>1443</v>
      </c>
      <c r="B36" s="19">
        <v>240.4</v>
      </c>
      <c r="C36" s="19">
        <v>490.1</v>
      </c>
      <c r="D36" s="19">
        <v>256.39999999999998</v>
      </c>
      <c r="E36" s="19">
        <v>986.9</v>
      </c>
      <c r="F36" s="18" t="s">
        <v>52</v>
      </c>
      <c r="G36" s="1" t="s">
        <v>936</v>
      </c>
      <c r="H36" s="1" t="s">
        <v>1420</v>
      </c>
      <c r="I36" s="1" t="s">
        <v>1444</v>
      </c>
      <c r="J36" s="1" t="s">
        <v>52</v>
      </c>
      <c r="K36" s="1" t="s">
        <v>52</v>
      </c>
    </row>
    <row r="37" spans="1:11" ht="20.100000000000001" customHeight="1">
      <c r="A37" s="18" t="s">
        <v>1422</v>
      </c>
      <c r="B37" s="19">
        <v>0</v>
      </c>
      <c r="C37" s="19">
        <v>0</v>
      </c>
      <c r="D37" s="19">
        <v>0</v>
      </c>
      <c r="E37" s="19">
        <v>0</v>
      </c>
      <c r="F37" s="18" t="s">
        <v>52</v>
      </c>
      <c r="G37" s="1" t="s">
        <v>936</v>
      </c>
      <c r="H37" s="1" t="s">
        <v>1420</v>
      </c>
      <c r="I37" s="1" t="s">
        <v>52</v>
      </c>
      <c r="J37" s="1" t="s">
        <v>52</v>
      </c>
      <c r="K37" s="1" t="s">
        <v>52</v>
      </c>
    </row>
    <row r="38" spans="1:11" ht="20.100000000000001" customHeight="1">
      <c r="A38" s="18" t="s">
        <v>1467</v>
      </c>
      <c r="B38" s="19">
        <v>0</v>
      </c>
      <c r="C38" s="19">
        <v>0</v>
      </c>
      <c r="D38" s="19">
        <v>0</v>
      </c>
      <c r="E38" s="19">
        <v>0</v>
      </c>
      <c r="F38" s="18" t="s">
        <v>52</v>
      </c>
      <c r="G38" s="1" t="s">
        <v>936</v>
      </c>
      <c r="H38" s="1" t="s">
        <v>1420</v>
      </c>
      <c r="I38" s="1" t="s">
        <v>1468</v>
      </c>
      <c r="J38" s="1" t="s">
        <v>52</v>
      </c>
      <c r="K38" s="1" t="s">
        <v>52</v>
      </c>
    </row>
    <row r="39" spans="1:11" ht="20.100000000000001" customHeight="1">
      <c r="A39" s="18" t="s">
        <v>1469</v>
      </c>
      <c r="B39" s="19">
        <v>0</v>
      </c>
      <c r="C39" s="19">
        <v>0</v>
      </c>
      <c r="D39" s="19">
        <v>0</v>
      </c>
      <c r="E39" s="19">
        <v>0</v>
      </c>
      <c r="F39" s="18" t="s">
        <v>52</v>
      </c>
      <c r="G39" s="1" t="s">
        <v>936</v>
      </c>
      <c r="H39" s="1" t="s">
        <v>1420</v>
      </c>
      <c r="I39" s="1" t="s">
        <v>1470</v>
      </c>
      <c r="J39" s="1" t="s">
        <v>52</v>
      </c>
      <c r="K39" s="1" t="s">
        <v>52</v>
      </c>
    </row>
    <row r="40" spans="1:11" ht="20.100000000000001" customHeight="1">
      <c r="A40" s="18" t="s">
        <v>1471</v>
      </c>
      <c r="B40" s="19">
        <v>0</v>
      </c>
      <c r="C40" s="19">
        <v>0</v>
      </c>
      <c r="D40" s="19">
        <v>0</v>
      </c>
      <c r="E40" s="19">
        <v>0</v>
      </c>
      <c r="F40" s="18" t="s">
        <v>52</v>
      </c>
      <c r="G40" s="1" t="s">
        <v>936</v>
      </c>
      <c r="H40" s="1" t="s">
        <v>1420</v>
      </c>
      <c r="I40" s="1" t="s">
        <v>1472</v>
      </c>
      <c r="J40" s="1" t="s">
        <v>52</v>
      </c>
      <c r="K40" s="1" t="s">
        <v>52</v>
      </c>
    </row>
    <row r="41" spans="1:11" ht="20.100000000000001" customHeight="1">
      <c r="A41" s="18" t="s">
        <v>1473</v>
      </c>
      <c r="B41" s="19">
        <v>0</v>
      </c>
      <c r="C41" s="19">
        <v>0</v>
      </c>
      <c r="D41" s="19">
        <v>0</v>
      </c>
      <c r="E41" s="19">
        <v>0</v>
      </c>
      <c r="F41" s="18" t="s">
        <v>52</v>
      </c>
      <c r="G41" s="1" t="s">
        <v>936</v>
      </c>
      <c r="H41" s="1" t="s">
        <v>1420</v>
      </c>
      <c r="I41" s="1" t="s">
        <v>1474</v>
      </c>
      <c r="J41" s="1" t="s">
        <v>52</v>
      </c>
      <c r="K41" s="1" t="s">
        <v>52</v>
      </c>
    </row>
    <row r="42" spans="1:11" ht="20.100000000000001" customHeight="1">
      <c r="A42" s="18" t="s">
        <v>1453</v>
      </c>
      <c r="B42" s="19">
        <v>0</v>
      </c>
      <c r="C42" s="19">
        <v>0</v>
      </c>
      <c r="D42" s="19">
        <v>0</v>
      </c>
      <c r="E42" s="19">
        <v>0</v>
      </c>
      <c r="F42" s="18" t="s">
        <v>52</v>
      </c>
      <c r="G42" s="1" t="s">
        <v>936</v>
      </c>
      <c r="H42" s="1" t="s">
        <v>1420</v>
      </c>
      <c r="I42" s="1" t="s">
        <v>1454</v>
      </c>
      <c r="J42" s="1" t="s">
        <v>52</v>
      </c>
      <c r="K42" s="1" t="s">
        <v>52</v>
      </c>
    </row>
    <row r="43" spans="1:11" ht="20.100000000000001" customHeight="1">
      <c r="A43" s="18" t="s">
        <v>1475</v>
      </c>
      <c r="B43" s="19">
        <v>0</v>
      </c>
      <c r="C43" s="19">
        <v>0</v>
      </c>
      <c r="D43" s="19">
        <v>0</v>
      </c>
      <c r="E43" s="19">
        <v>0</v>
      </c>
      <c r="F43" s="18" t="s">
        <v>52</v>
      </c>
      <c r="G43" s="1" t="s">
        <v>936</v>
      </c>
      <c r="H43" s="1" t="s">
        <v>1420</v>
      </c>
      <c r="I43" s="1" t="s">
        <v>1476</v>
      </c>
      <c r="J43" s="1" t="s">
        <v>52</v>
      </c>
      <c r="K43" s="1" t="s">
        <v>52</v>
      </c>
    </row>
    <row r="44" spans="1:11" ht="20.100000000000001" customHeight="1">
      <c r="A44" s="18" t="s">
        <v>1477</v>
      </c>
      <c r="B44" s="19">
        <v>0</v>
      </c>
      <c r="C44" s="19">
        <v>0</v>
      </c>
      <c r="D44" s="19">
        <v>0</v>
      </c>
      <c r="E44" s="19">
        <v>0</v>
      </c>
      <c r="F44" s="18" t="s">
        <v>52</v>
      </c>
      <c r="G44" s="1" t="s">
        <v>936</v>
      </c>
      <c r="H44" s="1" t="s">
        <v>1420</v>
      </c>
      <c r="I44" s="1" t="s">
        <v>1478</v>
      </c>
      <c r="J44" s="1" t="s">
        <v>52</v>
      </c>
      <c r="K44" s="1" t="s">
        <v>52</v>
      </c>
    </row>
    <row r="45" spans="1:11" ht="20.100000000000001" customHeight="1">
      <c r="A45" s="18" t="s">
        <v>1479</v>
      </c>
      <c r="B45" s="19">
        <v>0</v>
      </c>
      <c r="C45" s="19">
        <v>0</v>
      </c>
      <c r="D45" s="19">
        <v>0</v>
      </c>
      <c r="E45" s="19">
        <v>0</v>
      </c>
      <c r="F45" s="18" t="s">
        <v>52</v>
      </c>
      <c r="G45" s="1" t="s">
        <v>936</v>
      </c>
      <c r="H45" s="1" t="s">
        <v>1420</v>
      </c>
      <c r="I45" s="1" t="s">
        <v>1480</v>
      </c>
      <c r="J45" s="1" t="s">
        <v>52</v>
      </c>
      <c r="K45" s="1" t="s">
        <v>52</v>
      </c>
    </row>
    <row r="46" spans="1:11" ht="20.100000000000001" customHeight="1">
      <c r="A46" s="18" t="s">
        <v>1481</v>
      </c>
      <c r="B46" s="19">
        <v>0</v>
      </c>
      <c r="C46" s="19">
        <v>0</v>
      </c>
      <c r="D46" s="19">
        <v>0</v>
      </c>
      <c r="E46" s="19">
        <v>0</v>
      </c>
      <c r="F46" s="18" t="s">
        <v>52</v>
      </c>
      <c r="G46" s="1" t="s">
        <v>936</v>
      </c>
      <c r="H46" s="1" t="s">
        <v>1420</v>
      </c>
      <c r="I46" s="1" t="s">
        <v>1482</v>
      </c>
      <c r="J46" s="1" t="s">
        <v>52</v>
      </c>
      <c r="K46" s="1" t="s">
        <v>52</v>
      </c>
    </row>
    <row r="47" spans="1:11" ht="20.100000000000001" customHeight="1">
      <c r="A47" s="18" t="s">
        <v>1483</v>
      </c>
      <c r="B47" s="19">
        <v>131.5</v>
      </c>
      <c r="C47" s="19">
        <v>0</v>
      </c>
      <c r="D47" s="19">
        <v>0</v>
      </c>
      <c r="E47" s="19">
        <v>131.5</v>
      </c>
      <c r="F47" s="18" t="s">
        <v>52</v>
      </c>
      <c r="G47" s="1" t="s">
        <v>936</v>
      </c>
      <c r="H47" s="1" t="s">
        <v>1420</v>
      </c>
      <c r="I47" s="1" t="s">
        <v>1484</v>
      </c>
      <c r="J47" s="1" t="s">
        <v>52</v>
      </c>
      <c r="K47" s="1" t="s">
        <v>52</v>
      </c>
    </row>
    <row r="48" spans="1:11" ht="20.100000000000001" customHeight="1">
      <c r="A48" s="18" t="s">
        <v>1485</v>
      </c>
      <c r="B48" s="19">
        <v>0</v>
      </c>
      <c r="C48" s="19">
        <v>3130.1</v>
      </c>
      <c r="D48" s="19">
        <v>0</v>
      </c>
      <c r="E48" s="19">
        <v>3130.1</v>
      </c>
      <c r="F48" s="18" t="s">
        <v>52</v>
      </c>
      <c r="G48" s="1" t="s">
        <v>936</v>
      </c>
      <c r="H48" s="1" t="s">
        <v>1420</v>
      </c>
      <c r="I48" s="1" t="s">
        <v>1486</v>
      </c>
      <c r="J48" s="1" t="s">
        <v>52</v>
      </c>
      <c r="K48" s="1" t="s">
        <v>52</v>
      </c>
    </row>
    <row r="49" spans="1:11" ht="20.100000000000001" customHeight="1">
      <c r="A49" s="18" t="s">
        <v>1487</v>
      </c>
      <c r="B49" s="19">
        <v>0</v>
      </c>
      <c r="C49" s="19">
        <v>0</v>
      </c>
      <c r="D49" s="19">
        <v>49.3</v>
      </c>
      <c r="E49" s="19">
        <v>49.3</v>
      </c>
      <c r="F49" s="18" t="s">
        <v>52</v>
      </c>
      <c r="G49" s="1" t="s">
        <v>936</v>
      </c>
      <c r="H49" s="1" t="s">
        <v>1420</v>
      </c>
      <c r="I49" s="1" t="s">
        <v>1488</v>
      </c>
      <c r="J49" s="1" t="s">
        <v>52</v>
      </c>
      <c r="K49" s="1" t="s">
        <v>52</v>
      </c>
    </row>
    <row r="50" spans="1:11" ht="20.100000000000001" customHeight="1">
      <c r="A50" s="18" t="s">
        <v>1443</v>
      </c>
      <c r="B50" s="19">
        <v>131.5</v>
      </c>
      <c r="C50" s="19">
        <v>3130.1</v>
      </c>
      <c r="D50" s="19">
        <v>49.3</v>
      </c>
      <c r="E50" s="19">
        <v>3310.9</v>
      </c>
      <c r="F50" s="18" t="s">
        <v>52</v>
      </c>
      <c r="G50" s="1" t="s">
        <v>936</v>
      </c>
      <c r="H50" s="1" t="s">
        <v>1420</v>
      </c>
      <c r="I50" s="1" t="s">
        <v>1444</v>
      </c>
      <c r="J50" s="1" t="s">
        <v>52</v>
      </c>
      <c r="K50" s="1" t="s">
        <v>52</v>
      </c>
    </row>
    <row r="51" spans="1:11" ht="20.100000000000001" customHeight="1">
      <c r="A51" s="18" t="s">
        <v>1422</v>
      </c>
      <c r="B51" s="19">
        <v>0</v>
      </c>
      <c r="C51" s="19">
        <v>0</v>
      </c>
      <c r="D51" s="19">
        <v>0</v>
      </c>
      <c r="E51" s="19">
        <v>0</v>
      </c>
      <c r="F51" s="18" t="s">
        <v>52</v>
      </c>
      <c r="G51" s="1" t="s">
        <v>936</v>
      </c>
      <c r="H51" s="1" t="s">
        <v>1420</v>
      </c>
      <c r="I51" s="1" t="s">
        <v>52</v>
      </c>
      <c r="J51" s="1" t="s">
        <v>52</v>
      </c>
      <c r="K51" s="1" t="s">
        <v>52</v>
      </c>
    </row>
    <row r="52" spans="1:11" ht="20.100000000000001" customHeight="1">
      <c r="A52" s="18" t="s">
        <v>1489</v>
      </c>
      <c r="B52" s="19">
        <v>371.9</v>
      </c>
      <c r="C52" s="19">
        <v>3620.2</v>
      </c>
      <c r="D52" s="19">
        <v>305.7</v>
      </c>
      <c r="E52" s="19">
        <v>4297.8</v>
      </c>
      <c r="F52" s="18" t="s">
        <v>52</v>
      </c>
      <c r="G52" s="1" t="s">
        <v>936</v>
      </c>
      <c r="H52" s="1" t="s">
        <v>1420</v>
      </c>
      <c r="I52" s="1" t="s">
        <v>1490</v>
      </c>
      <c r="J52" s="1" t="s">
        <v>52</v>
      </c>
      <c r="K52" s="1" t="s">
        <v>52</v>
      </c>
    </row>
    <row r="53" spans="1:11" ht="20.100000000000001" customHeight="1">
      <c r="A53" s="22" t="s">
        <v>1445</v>
      </c>
      <c r="B53" s="23">
        <v>371</v>
      </c>
      <c r="C53" s="23">
        <v>3620</v>
      </c>
      <c r="D53" s="23">
        <v>305</v>
      </c>
      <c r="E53" s="23">
        <v>4296</v>
      </c>
      <c r="F53" s="24"/>
    </row>
  </sheetData>
  <mergeCells count="2">
    <mergeCell ref="A1:F1"/>
    <mergeCell ref="A2:F2"/>
  </mergeCells>
  <phoneticPr fontId="1" type="noConversion"/>
  <pageMargins left="0.78740157480314954" right="0" top="0.39370078740157477" bottom="0.39370078740157477" header="0" footer="0"/>
  <pageSetup paperSize="9" scale="87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203"/>
  <sheetViews>
    <sheetView view="pageBreakPreview" topLeftCell="B1" zoomScale="60" zoomScaleNormal="100" workbookViewId="0">
      <selection sqref="A1:J1"/>
    </sheetView>
  </sheetViews>
  <sheetFormatPr defaultRowHeight="16.5"/>
  <cols>
    <col min="1" max="1" width="21.625" hidden="1" customWidth="1"/>
    <col min="2" max="2" width="30.5" bestFit="1" customWidth="1"/>
    <col min="3" max="3" width="33.875" bestFit="1" customWidth="1"/>
    <col min="4" max="4" width="5.5" bestFit="1" customWidth="1"/>
    <col min="5" max="5" width="15" bestFit="1" customWidth="1"/>
    <col min="6" max="6" width="6.625" bestFit="1" customWidth="1"/>
    <col min="7" max="7" width="15" bestFit="1" customWidth="1"/>
    <col min="8" max="8" width="6.625" bestFit="1" customWidth="1"/>
    <col min="9" max="9" width="15" bestFit="1" customWidth="1"/>
    <col min="10" max="10" width="6.625" bestFit="1" customWidth="1"/>
    <col min="11" max="11" width="11.625" bestFit="1" customWidth="1"/>
    <col min="12" max="12" width="6.625" bestFit="1" customWidth="1"/>
    <col min="13" max="13" width="11.625" bestFit="1" customWidth="1"/>
    <col min="14" max="14" width="8.5" bestFit="1" customWidth="1"/>
    <col min="15" max="15" width="15" bestFit="1" customWidth="1"/>
    <col min="16" max="16" width="11.625" bestFit="1" customWidth="1"/>
    <col min="17" max="17" width="11.25" bestFit="1" customWidth="1"/>
    <col min="18" max="20" width="9.25" bestFit="1" customWidth="1"/>
    <col min="21" max="22" width="11.625" bestFit="1" customWidth="1"/>
    <col min="23" max="23" width="8.5" bestFit="1" customWidth="1"/>
    <col min="24" max="24" width="9.5" bestFit="1" customWidth="1"/>
    <col min="25" max="26" width="9" hidden="1" customWidth="1"/>
    <col min="27" max="27" width="11" hidden="1" customWidth="1"/>
    <col min="28" max="28" width="9" hidden="1" customWidth="1"/>
  </cols>
  <sheetData>
    <row r="1" spans="1:28" ht="30" customHeight="1">
      <c r="A1" s="60" t="s">
        <v>1491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</row>
    <row r="2" spans="1:28" ht="30" customHeight="1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</row>
    <row r="3" spans="1:28" ht="30" customHeight="1">
      <c r="A3" s="62" t="s">
        <v>855</v>
      </c>
      <c r="B3" s="62" t="s">
        <v>2</v>
      </c>
      <c r="C3" s="62" t="s">
        <v>1416</v>
      </c>
      <c r="D3" s="62" t="s">
        <v>4</v>
      </c>
      <c r="E3" s="62" t="s">
        <v>6</v>
      </c>
      <c r="F3" s="62"/>
      <c r="G3" s="62"/>
      <c r="H3" s="62"/>
      <c r="I3" s="62"/>
      <c r="J3" s="62"/>
      <c r="K3" s="62"/>
      <c r="L3" s="62"/>
      <c r="M3" s="62"/>
      <c r="N3" s="62"/>
      <c r="O3" s="62"/>
      <c r="P3" s="62" t="s">
        <v>857</v>
      </c>
      <c r="Q3" s="62" t="s">
        <v>858</v>
      </c>
      <c r="R3" s="62"/>
      <c r="S3" s="62"/>
      <c r="T3" s="62"/>
      <c r="U3" s="62"/>
      <c r="V3" s="62"/>
      <c r="W3" s="62" t="s">
        <v>860</v>
      </c>
      <c r="X3" s="62" t="s">
        <v>12</v>
      </c>
      <c r="Y3" s="64" t="s">
        <v>1499</v>
      </c>
      <c r="Z3" s="64" t="s">
        <v>1500</v>
      </c>
      <c r="AA3" s="64" t="s">
        <v>1501</v>
      </c>
      <c r="AB3" s="64" t="s">
        <v>48</v>
      </c>
    </row>
    <row r="4" spans="1:28" ht="30" customHeight="1">
      <c r="A4" s="62"/>
      <c r="B4" s="62"/>
      <c r="C4" s="62"/>
      <c r="D4" s="62"/>
      <c r="E4" s="4" t="s">
        <v>1492</v>
      </c>
      <c r="F4" s="4" t="s">
        <v>1493</v>
      </c>
      <c r="G4" s="4" t="s">
        <v>1494</v>
      </c>
      <c r="H4" s="4" t="s">
        <v>1493</v>
      </c>
      <c r="I4" s="4" t="s">
        <v>1495</v>
      </c>
      <c r="J4" s="4" t="s">
        <v>1493</v>
      </c>
      <c r="K4" s="4" t="s">
        <v>1496</v>
      </c>
      <c r="L4" s="4" t="s">
        <v>1493</v>
      </c>
      <c r="M4" s="4" t="s">
        <v>1497</v>
      </c>
      <c r="N4" s="4" t="s">
        <v>1493</v>
      </c>
      <c r="O4" s="4" t="s">
        <v>1498</v>
      </c>
      <c r="P4" s="62"/>
      <c r="Q4" s="4" t="s">
        <v>1492</v>
      </c>
      <c r="R4" s="4" t="s">
        <v>1494</v>
      </c>
      <c r="S4" s="4" t="s">
        <v>1495</v>
      </c>
      <c r="T4" s="4" t="s">
        <v>1496</v>
      </c>
      <c r="U4" s="4" t="s">
        <v>1497</v>
      </c>
      <c r="V4" s="4" t="s">
        <v>1498</v>
      </c>
      <c r="W4" s="62"/>
      <c r="X4" s="62"/>
      <c r="Y4" s="64"/>
      <c r="Z4" s="64"/>
      <c r="AA4" s="64"/>
      <c r="AB4" s="64"/>
    </row>
    <row r="5" spans="1:28" ht="30" customHeight="1">
      <c r="A5" s="8" t="s">
        <v>884</v>
      </c>
      <c r="B5" s="8" t="s">
        <v>882</v>
      </c>
      <c r="C5" s="8" t="s">
        <v>877</v>
      </c>
      <c r="D5" s="25" t="s">
        <v>279</v>
      </c>
      <c r="E5" s="26"/>
      <c r="F5" s="8"/>
      <c r="G5" s="26"/>
      <c r="H5" s="8"/>
      <c r="I5" s="26"/>
      <c r="J5" s="8"/>
      <c r="K5" s="26"/>
      <c r="L5" s="8"/>
      <c r="M5" s="26"/>
      <c r="N5" s="8"/>
      <c r="O5" s="26"/>
      <c r="P5" s="26"/>
      <c r="Q5" s="26"/>
      <c r="R5" s="26"/>
      <c r="S5" s="26"/>
      <c r="T5" s="26"/>
      <c r="U5" s="26"/>
      <c r="V5" s="26"/>
      <c r="W5" s="8"/>
      <c r="X5" s="8"/>
      <c r="Y5" s="2" t="s">
        <v>52</v>
      </c>
      <c r="Z5" s="2" t="s">
        <v>52</v>
      </c>
      <c r="AA5" s="27"/>
      <c r="AB5" s="2" t="s">
        <v>52</v>
      </c>
    </row>
    <row r="6" spans="1:28" ht="30" customHeight="1">
      <c r="A6" s="8" t="s">
        <v>905</v>
      </c>
      <c r="B6" s="8" t="s">
        <v>904</v>
      </c>
      <c r="C6" s="8" t="s">
        <v>901</v>
      </c>
      <c r="D6" s="25" t="s">
        <v>279</v>
      </c>
      <c r="E6" s="26"/>
      <c r="F6" s="8"/>
      <c r="G6" s="26"/>
      <c r="H6" s="8"/>
      <c r="I6" s="26"/>
      <c r="J6" s="8"/>
      <c r="K6" s="26"/>
      <c r="L6" s="8"/>
      <c r="M6" s="26"/>
      <c r="N6" s="8"/>
      <c r="O6" s="26"/>
      <c r="P6" s="26"/>
      <c r="Q6" s="26"/>
      <c r="R6" s="26"/>
      <c r="S6" s="26"/>
      <c r="T6" s="26"/>
      <c r="U6" s="26"/>
      <c r="V6" s="26"/>
      <c r="W6" s="8"/>
      <c r="X6" s="8"/>
      <c r="Y6" s="2" t="s">
        <v>52</v>
      </c>
      <c r="Z6" s="2" t="s">
        <v>52</v>
      </c>
      <c r="AA6" s="27"/>
      <c r="AB6" s="2" t="s">
        <v>52</v>
      </c>
    </row>
    <row r="7" spans="1:28" ht="30" customHeight="1">
      <c r="A7" s="8" t="s">
        <v>943</v>
      </c>
      <c r="B7" s="8" t="s">
        <v>941</v>
      </c>
      <c r="C7" s="8" t="s">
        <v>942</v>
      </c>
      <c r="D7" s="25" t="s">
        <v>226</v>
      </c>
      <c r="E7" s="26"/>
      <c r="F7" s="8"/>
      <c r="G7" s="26"/>
      <c r="H7" s="8"/>
      <c r="I7" s="26"/>
      <c r="J7" s="8"/>
      <c r="K7" s="26"/>
      <c r="L7" s="8"/>
      <c r="M7" s="26"/>
      <c r="N7" s="8"/>
      <c r="O7" s="26"/>
      <c r="P7" s="26"/>
      <c r="Q7" s="26"/>
      <c r="R7" s="26"/>
      <c r="S7" s="26"/>
      <c r="T7" s="26"/>
      <c r="U7" s="26"/>
      <c r="V7" s="26"/>
      <c r="W7" s="8"/>
      <c r="X7" s="8"/>
      <c r="Y7" s="2" t="s">
        <v>52</v>
      </c>
      <c r="Z7" s="2" t="s">
        <v>52</v>
      </c>
      <c r="AA7" s="27"/>
      <c r="AB7" s="2" t="s">
        <v>52</v>
      </c>
    </row>
    <row r="8" spans="1:28" ht="30" customHeight="1">
      <c r="A8" s="8" t="s">
        <v>889</v>
      </c>
      <c r="B8" s="8" t="s">
        <v>886</v>
      </c>
      <c r="C8" s="8" t="s">
        <v>887</v>
      </c>
      <c r="D8" s="25" t="s">
        <v>888</v>
      </c>
      <c r="E8" s="26"/>
      <c r="F8" s="8"/>
      <c r="G8" s="26"/>
      <c r="H8" s="8"/>
      <c r="I8" s="26"/>
      <c r="J8" s="8"/>
      <c r="K8" s="26"/>
      <c r="L8" s="8"/>
      <c r="M8" s="26"/>
      <c r="N8" s="8"/>
      <c r="O8" s="26"/>
      <c r="P8" s="26"/>
      <c r="Q8" s="26"/>
      <c r="R8" s="26"/>
      <c r="S8" s="26"/>
      <c r="T8" s="26"/>
      <c r="U8" s="26"/>
      <c r="V8" s="26"/>
      <c r="W8" s="8"/>
      <c r="X8" s="8"/>
      <c r="Y8" s="2" t="s">
        <v>52</v>
      </c>
      <c r="Z8" s="2" t="s">
        <v>52</v>
      </c>
      <c r="AA8" s="27"/>
      <c r="AB8" s="2" t="s">
        <v>52</v>
      </c>
    </row>
    <row r="9" spans="1:28" ht="30" customHeight="1">
      <c r="A9" s="8" t="s">
        <v>909</v>
      </c>
      <c r="B9" s="8" t="s">
        <v>907</v>
      </c>
      <c r="C9" s="8" t="s">
        <v>908</v>
      </c>
      <c r="D9" s="25" t="s">
        <v>888</v>
      </c>
      <c r="E9" s="26"/>
      <c r="F9" s="8"/>
      <c r="G9" s="26"/>
      <c r="H9" s="8"/>
      <c r="I9" s="26"/>
      <c r="J9" s="8"/>
      <c r="K9" s="26"/>
      <c r="L9" s="8"/>
      <c r="M9" s="26"/>
      <c r="N9" s="8"/>
      <c r="O9" s="26"/>
      <c r="P9" s="26"/>
      <c r="Q9" s="26"/>
      <c r="R9" s="26"/>
      <c r="S9" s="26"/>
      <c r="T9" s="26"/>
      <c r="U9" s="26"/>
      <c r="V9" s="26"/>
      <c r="W9" s="8"/>
      <c r="X9" s="8"/>
      <c r="Y9" s="2" t="s">
        <v>52</v>
      </c>
      <c r="Z9" s="2" t="s">
        <v>52</v>
      </c>
      <c r="AA9" s="27"/>
      <c r="AB9" s="2" t="s">
        <v>52</v>
      </c>
    </row>
    <row r="10" spans="1:28" ht="30" customHeight="1">
      <c r="A10" s="8" t="s">
        <v>1192</v>
      </c>
      <c r="B10" s="8" t="s">
        <v>1190</v>
      </c>
      <c r="C10" s="8" t="s">
        <v>1191</v>
      </c>
      <c r="D10" s="25" t="s">
        <v>98</v>
      </c>
      <c r="E10" s="26"/>
      <c r="F10" s="8"/>
      <c r="G10" s="26"/>
      <c r="H10" s="8"/>
      <c r="I10" s="26"/>
      <c r="J10" s="8"/>
      <c r="K10" s="26"/>
      <c r="L10" s="8"/>
      <c r="M10" s="26"/>
      <c r="N10" s="8"/>
      <c r="O10" s="26"/>
      <c r="P10" s="26"/>
      <c r="Q10" s="26"/>
      <c r="R10" s="26"/>
      <c r="S10" s="26"/>
      <c r="T10" s="26"/>
      <c r="U10" s="26"/>
      <c r="V10" s="26"/>
      <c r="W10" s="8"/>
      <c r="X10" s="8"/>
      <c r="Y10" s="2" t="s">
        <v>52</v>
      </c>
      <c r="Z10" s="2" t="s">
        <v>52</v>
      </c>
      <c r="AA10" s="27"/>
      <c r="AB10" s="2" t="s">
        <v>52</v>
      </c>
    </row>
    <row r="11" spans="1:28" ht="30" customHeight="1">
      <c r="A11" s="8" t="s">
        <v>1200</v>
      </c>
      <c r="B11" s="8" t="s">
        <v>1190</v>
      </c>
      <c r="C11" s="8" t="s">
        <v>1199</v>
      </c>
      <c r="D11" s="25" t="s">
        <v>98</v>
      </c>
      <c r="E11" s="26"/>
      <c r="F11" s="8"/>
      <c r="G11" s="26"/>
      <c r="H11" s="8"/>
      <c r="I11" s="26"/>
      <c r="J11" s="8"/>
      <c r="K11" s="26"/>
      <c r="L11" s="8"/>
      <c r="M11" s="26"/>
      <c r="N11" s="8"/>
      <c r="O11" s="26"/>
      <c r="P11" s="26"/>
      <c r="Q11" s="26"/>
      <c r="R11" s="26"/>
      <c r="S11" s="26"/>
      <c r="T11" s="26"/>
      <c r="U11" s="26"/>
      <c r="V11" s="26"/>
      <c r="W11" s="8"/>
      <c r="X11" s="8"/>
      <c r="Y11" s="2" t="s">
        <v>52</v>
      </c>
      <c r="Z11" s="2" t="s">
        <v>52</v>
      </c>
      <c r="AA11" s="27"/>
      <c r="AB11" s="2" t="s">
        <v>52</v>
      </c>
    </row>
    <row r="12" spans="1:28" ht="30" customHeight="1">
      <c r="A12" s="8" t="s">
        <v>1233</v>
      </c>
      <c r="B12" s="8" t="s">
        <v>148</v>
      </c>
      <c r="C12" s="8" t="s">
        <v>341</v>
      </c>
      <c r="D12" s="25" t="s">
        <v>135</v>
      </c>
      <c r="E12" s="26"/>
      <c r="F12" s="8"/>
      <c r="G12" s="26"/>
      <c r="H12" s="8"/>
      <c r="I12" s="26"/>
      <c r="J12" s="8"/>
      <c r="K12" s="26"/>
      <c r="L12" s="8"/>
      <c r="M12" s="26"/>
      <c r="N12" s="8"/>
      <c r="O12" s="26"/>
      <c r="P12" s="26"/>
      <c r="Q12" s="26"/>
      <c r="R12" s="26"/>
      <c r="S12" s="26"/>
      <c r="T12" s="26"/>
      <c r="U12" s="26"/>
      <c r="V12" s="26"/>
      <c r="W12" s="8"/>
      <c r="X12" s="8"/>
      <c r="Y12" s="2" t="s">
        <v>52</v>
      </c>
      <c r="Z12" s="2" t="s">
        <v>52</v>
      </c>
      <c r="AA12" s="27"/>
      <c r="AB12" s="2" t="s">
        <v>52</v>
      </c>
    </row>
    <row r="13" spans="1:28" ht="30" customHeight="1">
      <c r="A13" s="8" t="s">
        <v>1241</v>
      </c>
      <c r="B13" s="8" t="s">
        <v>148</v>
      </c>
      <c r="C13" s="8" t="s">
        <v>149</v>
      </c>
      <c r="D13" s="25" t="s">
        <v>135</v>
      </c>
      <c r="E13" s="26"/>
      <c r="F13" s="8"/>
      <c r="G13" s="26"/>
      <c r="H13" s="8"/>
      <c r="I13" s="26"/>
      <c r="J13" s="8"/>
      <c r="K13" s="26"/>
      <c r="L13" s="8"/>
      <c r="M13" s="26"/>
      <c r="N13" s="8"/>
      <c r="O13" s="26"/>
      <c r="P13" s="26"/>
      <c r="Q13" s="26"/>
      <c r="R13" s="26"/>
      <c r="S13" s="26"/>
      <c r="T13" s="26"/>
      <c r="U13" s="26"/>
      <c r="V13" s="26"/>
      <c r="W13" s="8"/>
      <c r="X13" s="8"/>
      <c r="Y13" s="2" t="s">
        <v>52</v>
      </c>
      <c r="Z13" s="2" t="s">
        <v>52</v>
      </c>
      <c r="AA13" s="27"/>
      <c r="AB13" s="2" t="s">
        <v>52</v>
      </c>
    </row>
    <row r="14" spans="1:28" ht="30" customHeight="1">
      <c r="A14" s="8" t="s">
        <v>1302</v>
      </c>
      <c r="B14" s="8" t="s">
        <v>1300</v>
      </c>
      <c r="C14" s="8" t="s">
        <v>1301</v>
      </c>
      <c r="D14" s="25" t="s">
        <v>98</v>
      </c>
      <c r="E14" s="26"/>
      <c r="F14" s="8"/>
      <c r="G14" s="26"/>
      <c r="H14" s="8"/>
      <c r="I14" s="26"/>
      <c r="J14" s="8"/>
      <c r="K14" s="26"/>
      <c r="L14" s="8"/>
      <c r="M14" s="26"/>
      <c r="N14" s="8"/>
      <c r="O14" s="26"/>
      <c r="P14" s="26"/>
      <c r="Q14" s="26"/>
      <c r="R14" s="26"/>
      <c r="S14" s="26"/>
      <c r="T14" s="26"/>
      <c r="U14" s="26"/>
      <c r="V14" s="26"/>
      <c r="W14" s="8"/>
      <c r="X14" s="8"/>
      <c r="Y14" s="2" t="s">
        <v>52</v>
      </c>
      <c r="Z14" s="2" t="s">
        <v>52</v>
      </c>
      <c r="AA14" s="27"/>
      <c r="AB14" s="2" t="s">
        <v>52</v>
      </c>
    </row>
    <row r="15" spans="1:28" ht="30" customHeight="1">
      <c r="A15" s="8" t="s">
        <v>1309</v>
      </c>
      <c r="B15" s="8" t="s">
        <v>1300</v>
      </c>
      <c r="C15" s="8" t="s">
        <v>1308</v>
      </c>
      <c r="D15" s="25" t="s">
        <v>98</v>
      </c>
      <c r="E15" s="26"/>
      <c r="F15" s="8"/>
      <c r="G15" s="26"/>
      <c r="H15" s="8"/>
      <c r="I15" s="26"/>
      <c r="J15" s="8"/>
      <c r="K15" s="26"/>
      <c r="L15" s="8"/>
      <c r="M15" s="26"/>
      <c r="N15" s="8"/>
      <c r="O15" s="26"/>
      <c r="P15" s="26"/>
      <c r="Q15" s="26"/>
      <c r="R15" s="26"/>
      <c r="S15" s="26"/>
      <c r="T15" s="26"/>
      <c r="U15" s="26"/>
      <c r="V15" s="26"/>
      <c r="W15" s="8"/>
      <c r="X15" s="8"/>
      <c r="Y15" s="2" t="s">
        <v>52</v>
      </c>
      <c r="Z15" s="2" t="s">
        <v>52</v>
      </c>
      <c r="AA15" s="27"/>
      <c r="AB15" s="2" t="s">
        <v>52</v>
      </c>
    </row>
    <row r="16" spans="1:28" ht="30" customHeight="1">
      <c r="A16" s="8" t="s">
        <v>1178</v>
      </c>
      <c r="B16" s="8" t="s">
        <v>1176</v>
      </c>
      <c r="C16" s="8" t="s">
        <v>1177</v>
      </c>
      <c r="D16" s="25" t="s">
        <v>98</v>
      </c>
      <c r="E16" s="26"/>
      <c r="F16" s="8"/>
      <c r="G16" s="26"/>
      <c r="H16" s="8"/>
      <c r="I16" s="26"/>
      <c r="J16" s="8"/>
      <c r="K16" s="26"/>
      <c r="L16" s="8"/>
      <c r="M16" s="26"/>
      <c r="N16" s="8"/>
      <c r="O16" s="26"/>
      <c r="P16" s="26"/>
      <c r="Q16" s="26"/>
      <c r="R16" s="26"/>
      <c r="S16" s="26"/>
      <c r="T16" s="26"/>
      <c r="U16" s="26"/>
      <c r="V16" s="26"/>
      <c r="W16" s="8"/>
      <c r="X16" s="8"/>
      <c r="Y16" s="2" t="s">
        <v>52</v>
      </c>
      <c r="Z16" s="2" t="s">
        <v>52</v>
      </c>
      <c r="AA16" s="27"/>
      <c r="AB16" s="2" t="s">
        <v>52</v>
      </c>
    </row>
    <row r="17" spans="1:28" ht="30" customHeight="1">
      <c r="A17" s="8" t="s">
        <v>1184</v>
      </c>
      <c r="B17" s="8" t="s">
        <v>1176</v>
      </c>
      <c r="C17" s="8" t="s">
        <v>1183</v>
      </c>
      <c r="D17" s="25" t="s">
        <v>98</v>
      </c>
      <c r="E17" s="26"/>
      <c r="F17" s="8"/>
      <c r="G17" s="26"/>
      <c r="H17" s="8"/>
      <c r="I17" s="26"/>
      <c r="J17" s="8"/>
      <c r="K17" s="26"/>
      <c r="L17" s="8"/>
      <c r="M17" s="26"/>
      <c r="N17" s="8"/>
      <c r="O17" s="26"/>
      <c r="P17" s="26"/>
      <c r="Q17" s="26"/>
      <c r="R17" s="26"/>
      <c r="S17" s="26"/>
      <c r="T17" s="26"/>
      <c r="U17" s="26"/>
      <c r="V17" s="26"/>
      <c r="W17" s="8"/>
      <c r="X17" s="8"/>
      <c r="Y17" s="2" t="s">
        <v>52</v>
      </c>
      <c r="Z17" s="2" t="s">
        <v>52</v>
      </c>
      <c r="AA17" s="27"/>
      <c r="AB17" s="2" t="s">
        <v>52</v>
      </c>
    </row>
    <row r="18" spans="1:28" ht="30" customHeight="1">
      <c r="A18" s="8" t="s">
        <v>990</v>
      </c>
      <c r="B18" s="8" t="s">
        <v>383</v>
      </c>
      <c r="C18" s="8" t="s">
        <v>384</v>
      </c>
      <c r="D18" s="25" t="s">
        <v>98</v>
      </c>
      <c r="E18" s="26"/>
      <c r="F18" s="8"/>
      <c r="G18" s="26"/>
      <c r="H18" s="8"/>
      <c r="I18" s="26"/>
      <c r="J18" s="8"/>
      <c r="K18" s="26"/>
      <c r="L18" s="8"/>
      <c r="M18" s="26"/>
      <c r="N18" s="8"/>
      <c r="O18" s="26"/>
      <c r="P18" s="26"/>
      <c r="Q18" s="26"/>
      <c r="R18" s="26"/>
      <c r="S18" s="26"/>
      <c r="T18" s="26"/>
      <c r="U18" s="26"/>
      <c r="V18" s="26"/>
      <c r="W18" s="8"/>
      <c r="X18" s="8"/>
      <c r="Y18" s="2" t="s">
        <v>52</v>
      </c>
      <c r="Z18" s="2" t="s">
        <v>52</v>
      </c>
      <c r="AA18" s="27"/>
      <c r="AB18" s="2" t="s">
        <v>52</v>
      </c>
    </row>
    <row r="19" spans="1:28" ht="30" customHeight="1">
      <c r="A19" s="8" t="s">
        <v>1000</v>
      </c>
      <c r="B19" s="8" t="s">
        <v>998</v>
      </c>
      <c r="C19" s="8" t="s">
        <v>999</v>
      </c>
      <c r="D19" s="25" t="s">
        <v>98</v>
      </c>
      <c r="E19" s="26"/>
      <c r="F19" s="8"/>
      <c r="G19" s="26"/>
      <c r="H19" s="8"/>
      <c r="I19" s="26"/>
      <c r="J19" s="8"/>
      <c r="K19" s="26"/>
      <c r="L19" s="8"/>
      <c r="M19" s="26"/>
      <c r="N19" s="8"/>
      <c r="O19" s="26"/>
      <c r="P19" s="26"/>
      <c r="Q19" s="26"/>
      <c r="R19" s="26"/>
      <c r="S19" s="26"/>
      <c r="T19" s="26"/>
      <c r="U19" s="26"/>
      <c r="V19" s="26"/>
      <c r="W19" s="8"/>
      <c r="X19" s="8"/>
      <c r="Y19" s="2" t="s">
        <v>52</v>
      </c>
      <c r="Z19" s="2" t="s">
        <v>52</v>
      </c>
      <c r="AA19" s="27"/>
      <c r="AB19" s="2" t="s">
        <v>52</v>
      </c>
    </row>
    <row r="20" spans="1:28" ht="30" customHeight="1">
      <c r="A20" s="8" t="s">
        <v>1009</v>
      </c>
      <c r="B20" s="8" t="s">
        <v>1007</v>
      </c>
      <c r="C20" s="8" t="s">
        <v>1008</v>
      </c>
      <c r="D20" s="25" t="s">
        <v>61</v>
      </c>
      <c r="E20" s="26"/>
      <c r="F20" s="8"/>
      <c r="G20" s="26"/>
      <c r="H20" s="8"/>
      <c r="I20" s="26"/>
      <c r="J20" s="8"/>
      <c r="K20" s="26"/>
      <c r="L20" s="8"/>
      <c r="M20" s="26"/>
      <c r="N20" s="8"/>
      <c r="O20" s="26"/>
      <c r="P20" s="26"/>
      <c r="Q20" s="26"/>
      <c r="R20" s="26"/>
      <c r="S20" s="26"/>
      <c r="T20" s="26"/>
      <c r="U20" s="26"/>
      <c r="V20" s="26"/>
      <c r="W20" s="8"/>
      <c r="X20" s="8"/>
      <c r="Y20" s="2" t="s">
        <v>52</v>
      </c>
      <c r="Z20" s="2" t="s">
        <v>52</v>
      </c>
      <c r="AA20" s="27"/>
      <c r="AB20" s="2" t="s">
        <v>52</v>
      </c>
    </row>
    <row r="21" spans="1:28" ht="30" customHeight="1">
      <c r="A21" s="8" t="s">
        <v>1032</v>
      </c>
      <c r="B21" s="8" t="s">
        <v>1029</v>
      </c>
      <c r="C21" s="8" t="s">
        <v>1030</v>
      </c>
      <c r="D21" s="25" t="s">
        <v>1031</v>
      </c>
      <c r="E21" s="26"/>
      <c r="F21" s="8"/>
      <c r="G21" s="26"/>
      <c r="H21" s="8"/>
      <c r="I21" s="26"/>
      <c r="J21" s="8"/>
      <c r="K21" s="26"/>
      <c r="L21" s="8"/>
      <c r="M21" s="26"/>
      <c r="N21" s="8"/>
      <c r="O21" s="26"/>
      <c r="P21" s="26"/>
      <c r="Q21" s="26"/>
      <c r="R21" s="26"/>
      <c r="S21" s="26"/>
      <c r="T21" s="26"/>
      <c r="U21" s="26"/>
      <c r="V21" s="26"/>
      <c r="W21" s="8"/>
      <c r="X21" s="8"/>
      <c r="Y21" s="2" t="s">
        <v>52</v>
      </c>
      <c r="Z21" s="2" t="s">
        <v>52</v>
      </c>
      <c r="AA21" s="27"/>
      <c r="AB21" s="2" t="s">
        <v>52</v>
      </c>
    </row>
    <row r="22" spans="1:28" ht="30" customHeight="1">
      <c r="A22" s="8" t="s">
        <v>1036</v>
      </c>
      <c r="B22" s="8" t="s">
        <v>1034</v>
      </c>
      <c r="C22" s="8" t="s">
        <v>1035</v>
      </c>
      <c r="D22" s="25" t="s">
        <v>367</v>
      </c>
      <c r="E22" s="26"/>
      <c r="F22" s="8"/>
      <c r="G22" s="26"/>
      <c r="H22" s="8"/>
      <c r="I22" s="26"/>
      <c r="J22" s="8"/>
      <c r="K22" s="26"/>
      <c r="L22" s="8"/>
      <c r="M22" s="26"/>
      <c r="N22" s="8"/>
      <c r="O22" s="26"/>
      <c r="P22" s="26"/>
      <c r="Q22" s="26"/>
      <c r="R22" s="26"/>
      <c r="S22" s="26"/>
      <c r="T22" s="26"/>
      <c r="U22" s="26"/>
      <c r="V22" s="26"/>
      <c r="W22" s="8"/>
      <c r="X22" s="8"/>
      <c r="Y22" s="2" t="s">
        <v>52</v>
      </c>
      <c r="Z22" s="2" t="s">
        <v>52</v>
      </c>
      <c r="AA22" s="27"/>
      <c r="AB22" s="2" t="s">
        <v>52</v>
      </c>
    </row>
    <row r="23" spans="1:28" ht="30" customHeight="1">
      <c r="A23" s="8" t="s">
        <v>950</v>
      </c>
      <c r="B23" s="8" t="s">
        <v>948</v>
      </c>
      <c r="C23" s="8" t="s">
        <v>949</v>
      </c>
      <c r="D23" s="25" t="s">
        <v>61</v>
      </c>
      <c r="E23" s="26"/>
      <c r="F23" s="8"/>
      <c r="G23" s="26"/>
      <c r="H23" s="8"/>
      <c r="I23" s="26"/>
      <c r="J23" s="8"/>
      <c r="K23" s="26"/>
      <c r="L23" s="8"/>
      <c r="M23" s="26"/>
      <c r="N23" s="8"/>
      <c r="O23" s="26"/>
      <c r="P23" s="26"/>
      <c r="Q23" s="26"/>
      <c r="R23" s="26"/>
      <c r="S23" s="26"/>
      <c r="T23" s="26"/>
      <c r="U23" s="26"/>
      <c r="V23" s="26"/>
      <c r="W23" s="8"/>
      <c r="X23" s="8"/>
      <c r="Y23" s="2" t="s">
        <v>52</v>
      </c>
      <c r="Z23" s="2" t="s">
        <v>52</v>
      </c>
      <c r="AA23" s="27"/>
      <c r="AB23" s="2" t="s">
        <v>52</v>
      </c>
    </row>
    <row r="24" spans="1:28" ht="30" customHeight="1">
      <c r="A24" s="8" t="s">
        <v>958</v>
      </c>
      <c r="B24" s="8" t="s">
        <v>956</v>
      </c>
      <c r="C24" s="8" t="s">
        <v>957</v>
      </c>
      <c r="D24" s="25" t="s">
        <v>61</v>
      </c>
      <c r="E24" s="26"/>
      <c r="F24" s="8"/>
      <c r="G24" s="26"/>
      <c r="H24" s="8"/>
      <c r="I24" s="26"/>
      <c r="J24" s="8"/>
      <c r="K24" s="26"/>
      <c r="L24" s="8"/>
      <c r="M24" s="26"/>
      <c r="N24" s="8"/>
      <c r="O24" s="26"/>
      <c r="P24" s="26"/>
      <c r="Q24" s="26"/>
      <c r="R24" s="26"/>
      <c r="S24" s="26"/>
      <c r="T24" s="26"/>
      <c r="U24" s="26"/>
      <c r="V24" s="26"/>
      <c r="W24" s="8"/>
      <c r="X24" s="8"/>
      <c r="Y24" s="2" t="s">
        <v>52</v>
      </c>
      <c r="Z24" s="2" t="s">
        <v>52</v>
      </c>
      <c r="AA24" s="27"/>
      <c r="AB24" s="2" t="s">
        <v>52</v>
      </c>
    </row>
    <row r="25" spans="1:28" ht="30" customHeight="1">
      <c r="A25" s="8" t="s">
        <v>1017</v>
      </c>
      <c r="B25" s="8" t="s">
        <v>1015</v>
      </c>
      <c r="C25" s="8" t="s">
        <v>1016</v>
      </c>
      <c r="D25" s="25" t="s">
        <v>61</v>
      </c>
      <c r="E25" s="26"/>
      <c r="F25" s="8"/>
      <c r="G25" s="26"/>
      <c r="H25" s="8"/>
      <c r="I25" s="26"/>
      <c r="J25" s="8"/>
      <c r="K25" s="26"/>
      <c r="L25" s="8"/>
      <c r="M25" s="26"/>
      <c r="N25" s="8"/>
      <c r="O25" s="26"/>
      <c r="P25" s="26"/>
      <c r="Q25" s="26"/>
      <c r="R25" s="26"/>
      <c r="S25" s="26"/>
      <c r="T25" s="26"/>
      <c r="U25" s="26"/>
      <c r="V25" s="26"/>
      <c r="W25" s="8"/>
      <c r="X25" s="8"/>
      <c r="Y25" s="2" t="s">
        <v>52</v>
      </c>
      <c r="Z25" s="2" t="s">
        <v>52</v>
      </c>
      <c r="AA25" s="27"/>
      <c r="AB25" s="2" t="s">
        <v>52</v>
      </c>
    </row>
    <row r="26" spans="1:28" ht="30" customHeight="1">
      <c r="A26" s="8" t="s">
        <v>1020</v>
      </c>
      <c r="B26" s="8" t="s">
        <v>1019</v>
      </c>
      <c r="C26" s="8" t="s">
        <v>1016</v>
      </c>
      <c r="D26" s="25" t="s">
        <v>367</v>
      </c>
      <c r="E26" s="26"/>
      <c r="F26" s="8"/>
      <c r="G26" s="26"/>
      <c r="H26" s="8"/>
      <c r="I26" s="26"/>
      <c r="J26" s="8"/>
      <c r="K26" s="26"/>
      <c r="L26" s="8"/>
      <c r="M26" s="26"/>
      <c r="N26" s="8"/>
      <c r="O26" s="26"/>
      <c r="P26" s="26"/>
      <c r="Q26" s="26"/>
      <c r="R26" s="26"/>
      <c r="S26" s="26"/>
      <c r="T26" s="26"/>
      <c r="U26" s="26"/>
      <c r="V26" s="26"/>
      <c r="W26" s="8"/>
      <c r="X26" s="8"/>
      <c r="Y26" s="2" t="s">
        <v>52</v>
      </c>
      <c r="Z26" s="2" t="s">
        <v>52</v>
      </c>
      <c r="AA26" s="27"/>
      <c r="AB26" s="2" t="s">
        <v>52</v>
      </c>
    </row>
    <row r="27" spans="1:28" ht="30" customHeight="1">
      <c r="A27" s="8" t="s">
        <v>1023</v>
      </c>
      <c r="B27" s="8" t="s">
        <v>1022</v>
      </c>
      <c r="C27" s="8" t="s">
        <v>1016</v>
      </c>
      <c r="D27" s="25" t="s">
        <v>367</v>
      </c>
      <c r="E27" s="26"/>
      <c r="F27" s="8"/>
      <c r="G27" s="26"/>
      <c r="H27" s="8"/>
      <c r="I27" s="26"/>
      <c r="J27" s="8"/>
      <c r="K27" s="26"/>
      <c r="L27" s="8"/>
      <c r="M27" s="26"/>
      <c r="N27" s="8"/>
      <c r="O27" s="26"/>
      <c r="P27" s="26"/>
      <c r="Q27" s="26"/>
      <c r="R27" s="26"/>
      <c r="S27" s="26"/>
      <c r="T27" s="26"/>
      <c r="U27" s="26"/>
      <c r="V27" s="26"/>
      <c r="W27" s="8"/>
      <c r="X27" s="8"/>
      <c r="Y27" s="2" t="s">
        <v>52</v>
      </c>
      <c r="Z27" s="2" t="s">
        <v>52</v>
      </c>
      <c r="AA27" s="27"/>
      <c r="AB27" s="2" t="s">
        <v>52</v>
      </c>
    </row>
    <row r="28" spans="1:28" ht="30" customHeight="1">
      <c r="A28" s="8" t="s">
        <v>962</v>
      </c>
      <c r="B28" s="8" t="s">
        <v>960</v>
      </c>
      <c r="C28" s="8" t="s">
        <v>961</v>
      </c>
      <c r="D28" s="25" t="s">
        <v>61</v>
      </c>
      <c r="E28" s="26"/>
      <c r="F28" s="8"/>
      <c r="G28" s="26"/>
      <c r="H28" s="8"/>
      <c r="I28" s="26"/>
      <c r="J28" s="8"/>
      <c r="K28" s="26"/>
      <c r="L28" s="8"/>
      <c r="M28" s="26"/>
      <c r="N28" s="8"/>
      <c r="O28" s="26"/>
      <c r="P28" s="26"/>
      <c r="Q28" s="26"/>
      <c r="R28" s="26"/>
      <c r="S28" s="26"/>
      <c r="T28" s="26"/>
      <c r="U28" s="26"/>
      <c r="V28" s="26"/>
      <c r="W28" s="8"/>
      <c r="X28" s="8"/>
      <c r="Y28" s="2" t="s">
        <v>52</v>
      </c>
      <c r="Z28" s="2" t="s">
        <v>52</v>
      </c>
      <c r="AA28" s="27"/>
      <c r="AB28" s="2" t="s">
        <v>52</v>
      </c>
    </row>
    <row r="29" spans="1:28" ht="30" customHeight="1">
      <c r="A29" s="8" t="s">
        <v>954</v>
      </c>
      <c r="B29" s="8" t="s">
        <v>952</v>
      </c>
      <c r="C29" s="8" t="s">
        <v>953</v>
      </c>
      <c r="D29" s="25" t="s">
        <v>61</v>
      </c>
      <c r="E29" s="26"/>
      <c r="F29" s="8"/>
      <c r="G29" s="26"/>
      <c r="H29" s="8"/>
      <c r="I29" s="26"/>
      <c r="J29" s="8"/>
      <c r="K29" s="26"/>
      <c r="L29" s="8"/>
      <c r="M29" s="26"/>
      <c r="N29" s="8"/>
      <c r="O29" s="26"/>
      <c r="P29" s="26"/>
      <c r="Q29" s="26"/>
      <c r="R29" s="26"/>
      <c r="S29" s="26"/>
      <c r="T29" s="26"/>
      <c r="U29" s="26"/>
      <c r="V29" s="26"/>
      <c r="W29" s="8"/>
      <c r="X29" s="8"/>
      <c r="Y29" s="2" t="s">
        <v>52</v>
      </c>
      <c r="Z29" s="2" t="s">
        <v>52</v>
      </c>
      <c r="AA29" s="27"/>
      <c r="AB29" s="2" t="s">
        <v>52</v>
      </c>
    </row>
    <row r="30" spans="1:28" ht="30" customHeight="1">
      <c r="A30" s="8" t="s">
        <v>1013</v>
      </c>
      <c r="B30" s="8" t="s">
        <v>1011</v>
      </c>
      <c r="C30" s="8" t="s">
        <v>1012</v>
      </c>
      <c r="D30" s="25" t="s">
        <v>61</v>
      </c>
      <c r="E30" s="26"/>
      <c r="F30" s="8"/>
      <c r="G30" s="26"/>
      <c r="H30" s="8"/>
      <c r="I30" s="26"/>
      <c r="J30" s="8"/>
      <c r="K30" s="26"/>
      <c r="L30" s="8"/>
      <c r="M30" s="26"/>
      <c r="N30" s="8"/>
      <c r="O30" s="26"/>
      <c r="P30" s="26"/>
      <c r="Q30" s="26"/>
      <c r="R30" s="26"/>
      <c r="S30" s="26"/>
      <c r="T30" s="26"/>
      <c r="U30" s="26"/>
      <c r="V30" s="26"/>
      <c r="W30" s="8"/>
      <c r="X30" s="8"/>
      <c r="Y30" s="2" t="s">
        <v>52</v>
      </c>
      <c r="Z30" s="2" t="s">
        <v>52</v>
      </c>
      <c r="AA30" s="27"/>
      <c r="AB30" s="2" t="s">
        <v>52</v>
      </c>
    </row>
    <row r="31" spans="1:28" ht="30" customHeight="1">
      <c r="A31" s="8" t="s">
        <v>1360</v>
      </c>
      <c r="B31" s="8" t="s">
        <v>277</v>
      </c>
      <c r="C31" s="8" t="s">
        <v>1359</v>
      </c>
      <c r="D31" s="25" t="s">
        <v>279</v>
      </c>
      <c r="E31" s="26"/>
      <c r="F31" s="8"/>
      <c r="G31" s="26"/>
      <c r="H31" s="8"/>
      <c r="I31" s="26"/>
      <c r="J31" s="8"/>
      <c r="K31" s="26"/>
      <c r="L31" s="8"/>
      <c r="M31" s="26"/>
      <c r="N31" s="8"/>
      <c r="O31" s="26"/>
      <c r="P31" s="26"/>
      <c r="Q31" s="26"/>
      <c r="R31" s="26"/>
      <c r="S31" s="26"/>
      <c r="T31" s="26"/>
      <c r="U31" s="26"/>
      <c r="V31" s="26"/>
      <c r="W31" s="8"/>
      <c r="X31" s="8"/>
      <c r="Y31" s="2" t="s">
        <v>52</v>
      </c>
      <c r="Z31" s="2" t="s">
        <v>52</v>
      </c>
      <c r="AA31" s="27"/>
      <c r="AB31" s="2" t="s">
        <v>52</v>
      </c>
    </row>
    <row r="32" spans="1:28" ht="30" customHeight="1">
      <c r="A32" s="8" t="s">
        <v>1366</v>
      </c>
      <c r="B32" s="8" t="s">
        <v>283</v>
      </c>
      <c r="C32" s="8" t="s">
        <v>1359</v>
      </c>
      <c r="D32" s="25" t="s">
        <v>279</v>
      </c>
      <c r="E32" s="26"/>
      <c r="F32" s="8"/>
      <c r="G32" s="26"/>
      <c r="H32" s="8"/>
      <c r="I32" s="26"/>
      <c r="J32" s="8"/>
      <c r="K32" s="26"/>
      <c r="L32" s="8"/>
      <c r="M32" s="26"/>
      <c r="N32" s="8"/>
      <c r="O32" s="26"/>
      <c r="P32" s="26"/>
      <c r="Q32" s="26"/>
      <c r="R32" s="26"/>
      <c r="S32" s="26"/>
      <c r="T32" s="26"/>
      <c r="U32" s="26"/>
      <c r="V32" s="26"/>
      <c r="W32" s="8"/>
      <c r="X32" s="8"/>
      <c r="Y32" s="2" t="s">
        <v>52</v>
      </c>
      <c r="Z32" s="2" t="s">
        <v>52</v>
      </c>
      <c r="AA32" s="27"/>
      <c r="AB32" s="2" t="s">
        <v>52</v>
      </c>
    </row>
    <row r="33" spans="1:28" ht="30" customHeight="1">
      <c r="A33" s="8" t="s">
        <v>1389</v>
      </c>
      <c r="B33" s="8" t="s">
        <v>1387</v>
      </c>
      <c r="C33" s="8" t="s">
        <v>1388</v>
      </c>
      <c r="D33" s="25" t="s">
        <v>279</v>
      </c>
      <c r="E33" s="26"/>
      <c r="F33" s="8"/>
      <c r="G33" s="26"/>
      <c r="H33" s="8"/>
      <c r="I33" s="26"/>
      <c r="J33" s="8"/>
      <c r="K33" s="26"/>
      <c r="L33" s="8"/>
      <c r="M33" s="26"/>
      <c r="N33" s="8"/>
      <c r="O33" s="26"/>
      <c r="P33" s="26"/>
      <c r="Q33" s="26"/>
      <c r="R33" s="26"/>
      <c r="S33" s="26"/>
      <c r="T33" s="26"/>
      <c r="U33" s="26"/>
      <c r="V33" s="26"/>
      <c r="W33" s="8"/>
      <c r="X33" s="8"/>
      <c r="Y33" s="2" t="s">
        <v>52</v>
      </c>
      <c r="Z33" s="2" t="s">
        <v>52</v>
      </c>
      <c r="AA33" s="27"/>
      <c r="AB33" s="2" t="s">
        <v>52</v>
      </c>
    </row>
    <row r="34" spans="1:28" ht="30" customHeight="1">
      <c r="A34" s="8" t="s">
        <v>1374</v>
      </c>
      <c r="B34" s="8" t="s">
        <v>1372</v>
      </c>
      <c r="C34" s="8" t="s">
        <v>1373</v>
      </c>
      <c r="D34" s="25" t="s">
        <v>61</v>
      </c>
      <c r="E34" s="26"/>
      <c r="F34" s="8"/>
      <c r="G34" s="26"/>
      <c r="H34" s="8"/>
      <c r="I34" s="26"/>
      <c r="J34" s="8"/>
      <c r="K34" s="26"/>
      <c r="L34" s="8"/>
      <c r="M34" s="26"/>
      <c r="N34" s="8"/>
      <c r="O34" s="26"/>
      <c r="P34" s="26"/>
      <c r="Q34" s="26"/>
      <c r="R34" s="26"/>
      <c r="S34" s="26"/>
      <c r="T34" s="26"/>
      <c r="U34" s="26"/>
      <c r="V34" s="26"/>
      <c r="W34" s="8"/>
      <c r="X34" s="8"/>
      <c r="Y34" s="2" t="s">
        <v>52</v>
      </c>
      <c r="Z34" s="2" t="s">
        <v>52</v>
      </c>
      <c r="AA34" s="27"/>
      <c r="AB34" s="2" t="s">
        <v>52</v>
      </c>
    </row>
    <row r="35" spans="1:28" ht="30" customHeight="1">
      <c r="A35" s="8" t="s">
        <v>1285</v>
      </c>
      <c r="B35" s="8" t="s">
        <v>1283</v>
      </c>
      <c r="C35" s="8" t="s">
        <v>1284</v>
      </c>
      <c r="D35" s="25" t="s">
        <v>61</v>
      </c>
      <c r="E35" s="26"/>
      <c r="F35" s="8"/>
      <c r="G35" s="26"/>
      <c r="H35" s="8"/>
      <c r="I35" s="26"/>
      <c r="J35" s="8"/>
      <c r="K35" s="26"/>
      <c r="L35" s="8"/>
      <c r="M35" s="26"/>
      <c r="N35" s="8"/>
      <c r="O35" s="26"/>
      <c r="P35" s="26"/>
      <c r="Q35" s="26"/>
      <c r="R35" s="26"/>
      <c r="S35" s="26"/>
      <c r="T35" s="26"/>
      <c r="U35" s="26"/>
      <c r="V35" s="26"/>
      <c r="W35" s="8"/>
      <c r="X35" s="8"/>
      <c r="Y35" s="2" t="s">
        <v>52</v>
      </c>
      <c r="Z35" s="2" t="s">
        <v>52</v>
      </c>
      <c r="AA35" s="27"/>
      <c r="AB35" s="2" t="s">
        <v>52</v>
      </c>
    </row>
    <row r="36" spans="1:28" ht="30" customHeight="1">
      <c r="A36" s="8" t="s">
        <v>1291</v>
      </c>
      <c r="B36" s="8" t="s">
        <v>1283</v>
      </c>
      <c r="C36" s="8" t="s">
        <v>1290</v>
      </c>
      <c r="D36" s="25" t="s">
        <v>61</v>
      </c>
      <c r="E36" s="26"/>
      <c r="F36" s="8"/>
      <c r="G36" s="26"/>
      <c r="H36" s="8"/>
      <c r="I36" s="26"/>
      <c r="J36" s="8"/>
      <c r="K36" s="26"/>
      <c r="L36" s="8"/>
      <c r="M36" s="26"/>
      <c r="N36" s="8"/>
      <c r="O36" s="26"/>
      <c r="P36" s="26"/>
      <c r="Q36" s="26"/>
      <c r="R36" s="26"/>
      <c r="S36" s="26"/>
      <c r="T36" s="26"/>
      <c r="U36" s="26"/>
      <c r="V36" s="26"/>
      <c r="W36" s="8"/>
      <c r="X36" s="8"/>
      <c r="Y36" s="2" t="s">
        <v>52</v>
      </c>
      <c r="Z36" s="2" t="s">
        <v>52</v>
      </c>
      <c r="AA36" s="27"/>
      <c r="AB36" s="2" t="s">
        <v>52</v>
      </c>
    </row>
    <row r="37" spans="1:28" ht="30" customHeight="1">
      <c r="A37" s="8" t="s">
        <v>1278</v>
      </c>
      <c r="B37" s="8" t="s">
        <v>1276</v>
      </c>
      <c r="C37" s="8" t="s">
        <v>1277</v>
      </c>
      <c r="D37" s="25" t="s">
        <v>61</v>
      </c>
      <c r="E37" s="26"/>
      <c r="F37" s="8"/>
      <c r="G37" s="26"/>
      <c r="H37" s="8"/>
      <c r="I37" s="26"/>
      <c r="J37" s="8"/>
      <c r="K37" s="26"/>
      <c r="L37" s="8"/>
      <c r="M37" s="26"/>
      <c r="N37" s="8"/>
      <c r="O37" s="26"/>
      <c r="P37" s="26"/>
      <c r="Q37" s="26"/>
      <c r="R37" s="26"/>
      <c r="S37" s="26"/>
      <c r="T37" s="26"/>
      <c r="U37" s="26"/>
      <c r="V37" s="26"/>
      <c r="W37" s="8"/>
      <c r="X37" s="8"/>
      <c r="Y37" s="2" t="s">
        <v>52</v>
      </c>
      <c r="Z37" s="2" t="s">
        <v>52</v>
      </c>
      <c r="AA37" s="27"/>
      <c r="AB37" s="2" t="s">
        <v>52</v>
      </c>
    </row>
    <row r="38" spans="1:28" ht="30" customHeight="1">
      <c r="A38" s="8" t="s">
        <v>1268</v>
      </c>
      <c r="B38" s="8" t="s">
        <v>1266</v>
      </c>
      <c r="C38" s="8" t="s">
        <v>1267</v>
      </c>
      <c r="D38" s="25" t="s">
        <v>61</v>
      </c>
      <c r="E38" s="26"/>
      <c r="F38" s="8"/>
      <c r="G38" s="26"/>
      <c r="H38" s="8"/>
      <c r="I38" s="26"/>
      <c r="J38" s="8"/>
      <c r="K38" s="26"/>
      <c r="L38" s="8"/>
      <c r="M38" s="26"/>
      <c r="N38" s="8"/>
      <c r="O38" s="26"/>
      <c r="P38" s="26"/>
      <c r="Q38" s="26"/>
      <c r="R38" s="26"/>
      <c r="S38" s="26"/>
      <c r="T38" s="26"/>
      <c r="U38" s="26"/>
      <c r="V38" s="26"/>
      <c r="W38" s="8"/>
      <c r="X38" s="8"/>
      <c r="Y38" s="2" t="s">
        <v>52</v>
      </c>
      <c r="Z38" s="2" t="s">
        <v>52</v>
      </c>
      <c r="AA38" s="27"/>
      <c r="AB38" s="2" t="s">
        <v>52</v>
      </c>
    </row>
    <row r="39" spans="1:28" ht="30" customHeight="1">
      <c r="A39" s="8" t="s">
        <v>1271</v>
      </c>
      <c r="B39" s="8" t="s">
        <v>1266</v>
      </c>
      <c r="C39" s="8" t="s">
        <v>1270</v>
      </c>
      <c r="D39" s="25" t="s">
        <v>61</v>
      </c>
      <c r="E39" s="26"/>
      <c r="F39" s="8"/>
      <c r="G39" s="26"/>
      <c r="H39" s="8"/>
      <c r="I39" s="26"/>
      <c r="J39" s="8"/>
      <c r="K39" s="26"/>
      <c r="L39" s="8"/>
      <c r="M39" s="26"/>
      <c r="N39" s="8"/>
      <c r="O39" s="26"/>
      <c r="P39" s="26"/>
      <c r="Q39" s="26"/>
      <c r="R39" s="26"/>
      <c r="S39" s="26"/>
      <c r="T39" s="26"/>
      <c r="U39" s="26"/>
      <c r="V39" s="26"/>
      <c r="W39" s="8"/>
      <c r="X39" s="8"/>
      <c r="Y39" s="2" t="s">
        <v>52</v>
      </c>
      <c r="Z39" s="2" t="s">
        <v>52</v>
      </c>
      <c r="AA39" s="27"/>
      <c r="AB39" s="2" t="s">
        <v>52</v>
      </c>
    </row>
    <row r="40" spans="1:28" ht="30" customHeight="1">
      <c r="A40" s="8" t="s">
        <v>1054</v>
      </c>
      <c r="B40" s="8" t="s">
        <v>1049</v>
      </c>
      <c r="C40" s="8" t="s">
        <v>1053</v>
      </c>
      <c r="D40" s="25" t="s">
        <v>61</v>
      </c>
      <c r="E40" s="26"/>
      <c r="F40" s="8"/>
      <c r="G40" s="26"/>
      <c r="H40" s="8"/>
      <c r="I40" s="26"/>
      <c r="J40" s="8"/>
      <c r="K40" s="26"/>
      <c r="L40" s="8"/>
      <c r="M40" s="26"/>
      <c r="N40" s="8"/>
      <c r="O40" s="26"/>
      <c r="P40" s="26"/>
      <c r="Q40" s="26"/>
      <c r="R40" s="26"/>
      <c r="S40" s="26"/>
      <c r="T40" s="26"/>
      <c r="U40" s="26"/>
      <c r="V40" s="26"/>
      <c r="W40" s="8"/>
      <c r="X40" s="8"/>
      <c r="Y40" s="2" t="s">
        <v>52</v>
      </c>
      <c r="Z40" s="2" t="s">
        <v>52</v>
      </c>
      <c r="AA40" s="27"/>
      <c r="AB40" s="2" t="s">
        <v>52</v>
      </c>
    </row>
    <row r="41" spans="1:28" ht="30" customHeight="1">
      <c r="A41" s="8" t="s">
        <v>1051</v>
      </c>
      <c r="B41" s="8" t="s">
        <v>1049</v>
      </c>
      <c r="C41" s="8" t="s">
        <v>1050</v>
      </c>
      <c r="D41" s="25" t="s">
        <v>61</v>
      </c>
      <c r="E41" s="26"/>
      <c r="F41" s="8"/>
      <c r="G41" s="26"/>
      <c r="H41" s="8"/>
      <c r="I41" s="26"/>
      <c r="J41" s="8"/>
      <c r="K41" s="26"/>
      <c r="L41" s="8"/>
      <c r="M41" s="26"/>
      <c r="N41" s="8"/>
      <c r="O41" s="26"/>
      <c r="P41" s="26"/>
      <c r="Q41" s="26"/>
      <c r="R41" s="26"/>
      <c r="S41" s="26"/>
      <c r="T41" s="26"/>
      <c r="U41" s="26"/>
      <c r="V41" s="26"/>
      <c r="W41" s="8"/>
      <c r="X41" s="8"/>
      <c r="Y41" s="2" t="s">
        <v>52</v>
      </c>
      <c r="Z41" s="2" t="s">
        <v>52</v>
      </c>
      <c r="AA41" s="27"/>
      <c r="AB41" s="2" t="s">
        <v>52</v>
      </c>
    </row>
    <row r="42" spans="1:28" ht="30" customHeight="1">
      <c r="A42" s="8" t="s">
        <v>1405</v>
      </c>
      <c r="B42" s="8" t="s">
        <v>59</v>
      </c>
      <c r="C42" s="8" t="s">
        <v>1404</v>
      </c>
      <c r="D42" s="25" t="s">
        <v>61</v>
      </c>
      <c r="E42" s="26"/>
      <c r="F42" s="8"/>
      <c r="G42" s="26"/>
      <c r="H42" s="8"/>
      <c r="I42" s="26"/>
      <c r="J42" s="8"/>
      <c r="K42" s="26"/>
      <c r="L42" s="8"/>
      <c r="M42" s="26"/>
      <c r="N42" s="8"/>
      <c r="O42" s="26"/>
      <c r="P42" s="26"/>
      <c r="Q42" s="26"/>
      <c r="R42" s="26"/>
      <c r="S42" s="26"/>
      <c r="T42" s="26"/>
      <c r="U42" s="26"/>
      <c r="V42" s="26"/>
      <c r="W42" s="8"/>
      <c r="X42" s="8"/>
      <c r="Y42" s="2" t="s">
        <v>52</v>
      </c>
      <c r="Z42" s="2" t="s">
        <v>52</v>
      </c>
      <c r="AA42" s="27"/>
      <c r="AB42" s="2" t="s">
        <v>52</v>
      </c>
    </row>
    <row r="43" spans="1:28" ht="30" customHeight="1">
      <c r="A43" s="8" t="s">
        <v>1075</v>
      </c>
      <c r="B43" s="8" t="s">
        <v>1073</v>
      </c>
      <c r="C43" s="8" t="s">
        <v>1074</v>
      </c>
      <c r="D43" s="25" t="s">
        <v>135</v>
      </c>
      <c r="E43" s="26"/>
      <c r="F43" s="8"/>
      <c r="G43" s="26"/>
      <c r="H43" s="8"/>
      <c r="I43" s="26"/>
      <c r="J43" s="8"/>
      <c r="K43" s="26"/>
      <c r="L43" s="8"/>
      <c r="M43" s="26"/>
      <c r="N43" s="8"/>
      <c r="O43" s="26"/>
      <c r="P43" s="26"/>
      <c r="Q43" s="26"/>
      <c r="R43" s="26"/>
      <c r="S43" s="26"/>
      <c r="T43" s="26"/>
      <c r="U43" s="26"/>
      <c r="V43" s="26"/>
      <c r="W43" s="8"/>
      <c r="X43" s="8"/>
      <c r="Y43" s="2" t="s">
        <v>52</v>
      </c>
      <c r="Z43" s="2" t="s">
        <v>52</v>
      </c>
      <c r="AA43" s="27"/>
      <c r="AB43" s="2" t="s">
        <v>52</v>
      </c>
    </row>
    <row r="44" spans="1:28" ht="30" customHeight="1">
      <c r="A44" s="8" t="s">
        <v>1208</v>
      </c>
      <c r="B44" s="8" t="s">
        <v>1206</v>
      </c>
      <c r="C44" s="8" t="s">
        <v>1207</v>
      </c>
      <c r="D44" s="25" t="s">
        <v>98</v>
      </c>
      <c r="E44" s="26"/>
      <c r="F44" s="8"/>
      <c r="G44" s="26"/>
      <c r="H44" s="8"/>
      <c r="I44" s="26"/>
      <c r="J44" s="8"/>
      <c r="K44" s="26"/>
      <c r="L44" s="8"/>
      <c r="M44" s="26"/>
      <c r="N44" s="8"/>
      <c r="O44" s="26"/>
      <c r="P44" s="26"/>
      <c r="Q44" s="26"/>
      <c r="R44" s="26"/>
      <c r="S44" s="26"/>
      <c r="T44" s="26"/>
      <c r="U44" s="26"/>
      <c r="V44" s="26"/>
      <c r="W44" s="8"/>
      <c r="X44" s="8"/>
      <c r="Y44" s="2" t="s">
        <v>52</v>
      </c>
      <c r="Z44" s="2" t="s">
        <v>52</v>
      </c>
      <c r="AA44" s="27"/>
      <c r="AB44" s="2" t="s">
        <v>52</v>
      </c>
    </row>
    <row r="45" spans="1:28" ht="30" customHeight="1">
      <c r="A45" s="8" t="s">
        <v>1215</v>
      </c>
      <c r="B45" s="8" t="s">
        <v>450</v>
      </c>
      <c r="C45" s="8" t="s">
        <v>1214</v>
      </c>
      <c r="D45" s="25" t="s">
        <v>135</v>
      </c>
      <c r="E45" s="26"/>
      <c r="F45" s="8"/>
      <c r="G45" s="26"/>
      <c r="H45" s="8"/>
      <c r="I45" s="26"/>
      <c r="J45" s="8"/>
      <c r="K45" s="26"/>
      <c r="L45" s="8"/>
      <c r="M45" s="26"/>
      <c r="N45" s="8"/>
      <c r="O45" s="26"/>
      <c r="P45" s="26"/>
      <c r="Q45" s="26"/>
      <c r="R45" s="26"/>
      <c r="S45" s="26"/>
      <c r="T45" s="26"/>
      <c r="U45" s="26"/>
      <c r="V45" s="26"/>
      <c r="W45" s="8"/>
      <c r="X45" s="8"/>
      <c r="Y45" s="2" t="s">
        <v>52</v>
      </c>
      <c r="Z45" s="2" t="s">
        <v>52</v>
      </c>
      <c r="AA45" s="27"/>
      <c r="AB45" s="2" t="s">
        <v>52</v>
      </c>
    </row>
    <row r="46" spans="1:28" ht="30" customHeight="1">
      <c r="A46" s="8" t="s">
        <v>1221</v>
      </c>
      <c r="B46" s="8" t="s">
        <v>455</v>
      </c>
      <c r="C46" s="8" t="s">
        <v>1220</v>
      </c>
      <c r="D46" s="25" t="s">
        <v>98</v>
      </c>
      <c r="E46" s="26"/>
      <c r="F46" s="8"/>
      <c r="G46" s="26"/>
      <c r="H46" s="8"/>
      <c r="I46" s="26"/>
      <c r="J46" s="8"/>
      <c r="K46" s="26"/>
      <c r="L46" s="8"/>
      <c r="M46" s="26"/>
      <c r="N46" s="8"/>
      <c r="O46" s="26"/>
      <c r="P46" s="26"/>
      <c r="Q46" s="26"/>
      <c r="R46" s="26"/>
      <c r="S46" s="26"/>
      <c r="T46" s="26"/>
      <c r="U46" s="26"/>
      <c r="V46" s="26"/>
      <c r="W46" s="8"/>
      <c r="X46" s="8"/>
      <c r="Y46" s="2" t="s">
        <v>52</v>
      </c>
      <c r="Z46" s="2" t="s">
        <v>52</v>
      </c>
      <c r="AA46" s="27"/>
      <c r="AB46" s="2" t="s">
        <v>52</v>
      </c>
    </row>
    <row r="47" spans="1:28" ht="30" customHeight="1">
      <c r="A47" s="8" t="s">
        <v>1227</v>
      </c>
      <c r="B47" s="8" t="s">
        <v>483</v>
      </c>
      <c r="C47" s="8" t="s">
        <v>1226</v>
      </c>
      <c r="D47" s="25" t="s">
        <v>98</v>
      </c>
      <c r="E47" s="26"/>
      <c r="F47" s="8"/>
      <c r="G47" s="26"/>
      <c r="H47" s="8"/>
      <c r="I47" s="26"/>
      <c r="J47" s="8"/>
      <c r="K47" s="26"/>
      <c r="L47" s="8"/>
      <c r="M47" s="26"/>
      <c r="N47" s="8"/>
      <c r="O47" s="26"/>
      <c r="P47" s="26"/>
      <c r="Q47" s="26"/>
      <c r="R47" s="26"/>
      <c r="S47" s="26"/>
      <c r="T47" s="26"/>
      <c r="U47" s="26"/>
      <c r="V47" s="26"/>
      <c r="W47" s="8"/>
      <c r="X47" s="8"/>
      <c r="Y47" s="2" t="s">
        <v>52</v>
      </c>
      <c r="Z47" s="2" t="s">
        <v>52</v>
      </c>
      <c r="AA47" s="27"/>
      <c r="AB47" s="2" t="s">
        <v>52</v>
      </c>
    </row>
    <row r="48" spans="1:28" ht="30" customHeight="1">
      <c r="A48" s="8" t="s">
        <v>485</v>
      </c>
      <c r="B48" s="8" t="s">
        <v>483</v>
      </c>
      <c r="C48" s="8" t="s">
        <v>484</v>
      </c>
      <c r="D48" s="25" t="s">
        <v>61</v>
      </c>
      <c r="E48" s="26"/>
      <c r="F48" s="8"/>
      <c r="G48" s="26"/>
      <c r="H48" s="8"/>
      <c r="I48" s="26"/>
      <c r="J48" s="8"/>
      <c r="K48" s="26"/>
      <c r="L48" s="8"/>
      <c r="M48" s="26"/>
      <c r="N48" s="8"/>
      <c r="O48" s="26"/>
      <c r="P48" s="26"/>
      <c r="Q48" s="26"/>
      <c r="R48" s="26"/>
      <c r="S48" s="26"/>
      <c r="T48" s="26"/>
      <c r="U48" s="26"/>
      <c r="V48" s="26"/>
      <c r="W48" s="8"/>
      <c r="X48" s="8"/>
      <c r="Y48" s="2" t="s">
        <v>52</v>
      </c>
      <c r="Z48" s="2" t="s">
        <v>52</v>
      </c>
      <c r="AA48" s="27"/>
      <c r="AB48" s="2" t="s">
        <v>52</v>
      </c>
    </row>
    <row r="49" spans="1:28" ht="30" customHeight="1">
      <c r="A49" s="8" t="s">
        <v>488</v>
      </c>
      <c r="B49" s="8" t="s">
        <v>483</v>
      </c>
      <c r="C49" s="8" t="s">
        <v>487</v>
      </c>
      <c r="D49" s="25" t="s">
        <v>61</v>
      </c>
      <c r="E49" s="26"/>
      <c r="F49" s="8"/>
      <c r="G49" s="26"/>
      <c r="H49" s="8"/>
      <c r="I49" s="26"/>
      <c r="J49" s="8"/>
      <c r="K49" s="26"/>
      <c r="L49" s="8"/>
      <c r="M49" s="26"/>
      <c r="N49" s="8"/>
      <c r="O49" s="26"/>
      <c r="P49" s="26"/>
      <c r="Q49" s="26"/>
      <c r="R49" s="26"/>
      <c r="S49" s="26"/>
      <c r="T49" s="26"/>
      <c r="U49" s="26"/>
      <c r="V49" s="26"/>
      <c r="W49" s="8"/>
      <c r="X49" s="8"/>
      <c r="Y49" s="2" t="s">
        <v>52</v>
      </c>
      <c r="Z49" s="2" t="s">
        <v>52</v>
      </c>
      <c r="AA49" s="27"/>
      <c r="AB49" s="2" t="s">
        <v>52</v>
      </c>
    </row>
    <row r="50" spans="1:28" ht="30" customHeight="1">
      <c r="A50" s="8" t="s">
        <v>491</v>
      </c>
      <c r="B50" s="8" t="s">
        <v>483</v>
      </c>
      <c r="C50" s="8" t="s">
        <v>490</v>
      </c>
      <c r="D50" s="25" t="s">
        <v>61</v>
      </c>
      <c r="E50" s="26"/>
      <c r="F50" s="8"/>
      <c r="G50" s="26"/>
      <c r="H50" s="8"/>
      <c r="I50" s="26"/>
      <c r="J50" s="8"/>
      <c r="K50" s="26"/>
      <c r="L50" s="8"/>
      <c r="M50" s="26"/>
      <c r="N50" s="8"/>
      <c r="O50" s="26"/>
      <c r="P50" s="26"/>
      <c r="Q50" s="26"/>
      <c r="R50" s="26"/>
      <c r="S50" s="26"/>
      <c r="T50" s="26"/>
      <c r="U50" s="26"/>
      <c r="V50" s="26"/>
      <c r="W50" s="8"/>
      <c r="X50" s="8"/>
      <c r="Y50" s="2" t="s">
        <v>52</v>
      </c>
      <c r="Z50" s="2" t="s">
        <v>52</v>
      </c>
      <c r="AA50" s="27"/>
      <c r="AB50" s="2" t="s">
        <v>52</v>
      </c>
    </row>
    <row r="51" spans="1:28" ht="30" customHeight="1">
      <c r="A51" s="8" t="s">
        <v>494</v>
      </c>
      <c r="B51" s="8" t="s">
        <v>483</v>
      </c>
      <c r="C51" s="8" t="s">
        <v>493</v>
      </c>
      <c r="D51" s="25" t="s">
        <v>61</v>
      </c>
      <c r="E51" s="26"/>
      <c r="F51" s="8"/>
      <c r="G51" s="26"/>
      <c r="H51" s="8"/>
      <c r="I51" s="26"/>
      <c r="J51" s="8"/>
      <c r="K51" s="26"/>
      <c r="L51" s="8"/>
      <c r="M51" s="26"/>
      <c r="N51" s="8"/>
      <c r="O51" s="26"/>
      <c r="P51" s="26"/>
      <c r="Q51" s="26"/>
      <c r="R51" s="26"/>
      <c r="S51" s="26"/>
      <c r="T51" s="26"/>
      <c r="U51" s="26"/>
      <c r="V51" s="26"/>
      <c r="W51" s="8"/>
      <c r="X51" s="8"/>
      <c r="Y51" s="2" t="s">
        <v>52</v>
      </c>
      <c r="Z51" s="2" t="s">
        <v>52</v>
      </c>
      <c r="AA51" s="27"/>
      <c r="AB51" s="2" t="s">
        <v>52</v>
      </c>
    </row>
    <row r="52" spans="1:28" ht="30" customHeight="1">
      <c r="A52" s="8" t="s">
        <v>497</v>
      </c>
      <c r="B52" s="8" t="s">
        <v>483</v>
      </c>
      <c r="C52" s="8" t="s">
        <v>496</v>
      </c>
      <c r="D52" s="25" t="s">
        <v>61</v>
      </c>
      <c r="E52" s="26"/>
      <c r="F52" s="8"/>
      <c r="G52" s="26"/>
      <c r="H52" s="8"/>
      <c r="I52" s="26"/>
      <c r="J52" s="8"/>
      <c r="K52" s="26"/>
      <c r="L52" s="8"/>
      <c r="M52" s="26"/>
      <c r="N52" s="8"/>
      <c r="O52" s="26"/>
      <c r="P52" s="26"/>
      <c r="Q52" s="26"/>
      <c r="R52" s="26"/>
      <c r="S52" s="26"/>
      <c r="T52" s="26"/>
      <c r="U52" s="26"/>
      <c r="V52" s="26"/>
      <c r="W52" s="8"/>
      <c r="X52" s="8"/>
      <c r="Y52" s="2" t="s">
        <v>52</v>
      </c>
      <c r="Z52" s="2" t="s">
        <v>52</v>
      </c>
      <c r="AA52" s="27"/>
      <c r="AB52" s="2" t="s">
        <v>52</v>
      </c>
    </row>
    <row r="53" spans="1:28" ht="30" customHeight="1">
      <c r="A53" s="8" t="s">
        <v>982</v>
      </c>
      <c r="B53" s="8" t="s">
        <v>483</v>
      </c>
      <c r="C53" s="8" t="s">
        <v>981</v>
      </c>
      <c r="D53" s="25" t="s">
        <v>98</v>
      </c>
      <c r="E53" s="26"/>
      <c r="F53" s="8"/>
      <c r="G53" s="26"/>
      <c r="H53" s="8"/>
      <c r="I53" s="26"/>
      <c r="J53" s="8"/>
      <c r="K53" s="26"/>
      <c r="L53" s="8"/>
      <c r="M53" s="26"/>
      <c r="N53" s="8"/>
      <c r="O53" s="26"/>
      <c r="P53" s="26"/>
      <c r="Q53" s="26"/>
      <c r="R53" s="26"/>
      <c r="S53" s="26"/>
      <c r="T53" s="26"/>
      <c r="U53" s="26"/>
      <c r="V53" s="26"/>
      <c r="W53" s="8"/>
      <c r="X53" s="8"/>
      <c r="Y53" s="2" t="s">
        <v>52</v>
      </c>
      <c r="Z53" s="2" t="s">
        <v>52</v>
      </c>
      <c r="AA53" s="27"/>
      <c r="AB53" s="2" t="s">
        <v>52</v>
      </c>
    </row>
    <row r="54" spans="1:28" ht="30" customHeight="1">
      <c r="A54" s="8" t="s">
        <v>1103</v>
      </c>
      <c r="B54" s="8" t="s">
        <v>1101</v>
      </c>
      <c r="C54" s="8" t="s">
        <v>1102</v>
      </c>
      <c r="D54" s="25" t="s">
        <v>98</v>
      </c>
      <c r="E54" s="26"/>
      <c r="F54" s="8"/>
      <c r="G54" s="26"/>
      <c r="H54" s="8"/>
      <c r="I54" s="26"/>
      <c r="J54" s="8"/>
      <c r="K54" s="26"/>
      <c r="L54" s="8"/>
      <c r="M54" s="26"/>
      <c r="N54" s="8"/>
      <c r="O54" s="26"/>
      <c r="P54" s="26"/>
      <c r="Q54" s="26"/>
      <c r="R54" s="26"/>
      <c r="S54" s="26"/>
      <c r="T54" s="26"/>
      <c r="U54" s="26"/>
      <c r="V54" s="26"/>
      <c r="W54" s="8"/>
      <c r="X54" s="8"/>
      <c r="Y54" s="2" t="s">
        <v>52</v>
      </c>
      <c r="Z54" s="2" t="s">
        <v>52</v>
      </c>
      <c r="AA54" s="27"/>
      <c r="AB54" s="2" t="s">
        <v>52</v>
      </c>
    </row>
    <row r="55" spans="1:28" ht="30" customHeight="1">
      <c r="A55" s="8" t="s">
        <v>1112</v>
      </c>
      <c r="B55" s="8" t="s">
        <v>1101</v>
      </c>
      <c r="C55" s="8" t="s">
        <v>1111</v>
      </c>
      <c r="D55" s="25" t="s">
        <v>98</v>
      </c>
      <c r="E55" s="26"/>
      <c r="F55" s="8"/>
      <c r="G55" s="26"/>
      <c r="H55" s="8"/>
      <c r="I55" s="26"/>
      <c r="J55" s="8"/>
      <c r="K55" s="26"/>
      <c r="L55" s="8"/>
      <c r="M55" s="26"/>
      <c r="N55" s="8"/>
      <c r="O55" s="26"/>
      <c r="P55" s="26"/>
      <c r="Q55" s="26"/>
      <c r="R55" s="26"/>
      <c r="S55" s="26"/>
      <c r="T55" s="26"/>
      <c r="U55" s="26"/>
      <c r="V55" s="26"/>
      <c r="W55" s="8"/>
      <c r="X55" s="8"/>
      <c r="Y55" s="2" t="s">
        <v>52</v>
      </c>
      <c r="Z55" s="2" t="s">
        <v>52</v>
      </c>
      <c r="AA55" s="27"/>
      <c r="AB55" s="2" t="s">
        <v>52</v>
      </c>
    </row>
    <row r="56" spans="1:28" ht="30" customHeight="1">
      <c r="A56" s="8" t="s">
        <v>1119</v>
      </c>
      <c r="B56" s="8" t="s">
        <v>1101</v>
      </c>
      <c r="C56" s="8" t="s">
        <v>1118</v>
      </c>
      <c r="D56" s="25" t="s">
        <v>98</v>
      </c>
      <c r="E56" s="26"/>
      <c r="F56" s="8"/>
      <c r="G56" s="26"/>
      <c r="H56" s="8"/>
      <c r="I56" s="26"/>
      <c r="J56" s="8"/>
      <c r="K56" s="26"/>
      <c r="L56" s="8"/>
      <c r="M56" s="26"/>
      <c r="N56" s="8"/>
      <c r="O56" s="26"/>
      <c r="P56" s="26"/>
      <c r="Q56" s="26"/>
      <c r="R56" s="26"/>
      <c r="S56" s="26"/>
      <c r="T56" s="26"/>
      <c r="U56" s="26"/>
      <c r="V56" s="26"/>
      <c r="W56" s="8"/>
      <c r="X56" s="8"/>
      <c r="Y56" s="2" t="s">
        <v>52</v>
      </c>
      <c r="Z56" s="2" t="s">
        <v>52</v>
      </c>
      <c r="AA56" s="27"/>
      <c r="AB56" s="2" t="s">
        <v>52</v>
      </c>
    </row>
    <row r="57" spans="1:28" ht="30" customHeight="1">
      <c r="A57" s="8" t="s">
        <v>1128</v>
      </c>
      <c r="B57" s="8" t="s">
        <v>1126</v>
      </c>
      <c r="C57" s="8" t="s">
        <v>1127</v>
      </c>
      <c r="D57" s="25" t="s">
        <v>135</v>
      </c>
      <c r="E57" s="26"/>
      <c r="F57" s="8"/>
      <c r="G57" s="26"/>
      <c r="H57" s="8"/>
      <c r="I57" s="26"/>
      <c r="J57" s="8"/>
      <c r="K57" s="26"/>
      <c r="L57" s="8"/>
      <c r="M57" s="26"/>
      <c r="N57" s="8"/>
      <c r="O57" s="26"/>
      <c r="P57" s="26"/>
      <c r="Q57" s="26"/>
      <c r="R57" s="26"/>
      <c r="S57" s="26"/>
      <c r="T57" s="26"/>
      <c r="U57" s="26"/>
      <c r="V57" s="26"/>
      <c r="W57" s="8"/>
      <c r="X57" s="8"/>
      <c r="Y57" s="2" t="s">
        <v>52</v>
      </c>
      <c r="Z57" s="2" t="s">
        <v>52</v>
      </c>
      <c r="AA57" s="27"/>
      <c r="AB57" s="2" t="s">
        <v>52</v>
      </c>
    </row>
    <row r="58" spans="1:28" ht="30" customHeight="1">
      <c r="A58" s="8" t="s">
        <v>1136</v>
      </c>
      <c r="B58" s="8" t="s">
        <v>1126</v>
      </c>
      <c r="C58" s="8" t="s">
        <v>1135</v>
      </c>
      <c r="D58" s="25" t="s">
        <v>135</v>
      </c>
      <c r="E58" s="26"/>
      <c r="F58" s="8"/>
      <c r="G58" s="26"/>
      <c r="H58" s="8"/>
      <c r="I58" s="26"/>
      <c r="J58" s="8"/>
      <c r="K58" s="26"/>
      <c r="L58" s="8"/>
      <c r="M58" s="26"/>
      <c r="N58" s="8"/>
      <c r="O58" s="26"/>
      <c r="P58" s="26"/>
      <c r="Q58" s="26"/>
      <c r="R58" s="26"/>
      <c r="S58" s="26"/>
      <c r="T58" s="26"/>
      <c r="U58" s="26"/>
      <c r="V58" s="26"/>
      <c r="W58" s="8"/>
      <c r="X58" s="8"/>
      <c r="Y58" s="2" t="s">
        <v>52</v>
      </c>
      <c r="Z58" s="2" t="s">
        <v>52</v>
      </c>
      <c r="AA58" s="27"/>
      <c r="AB58" s="2" t="s">
        <v>52</v>
      </c>
    </row>
    <row r="59" spans="1:28" ht="30" customHeight="1">
      <c r="A59" s="8" t="s">
        <v>1144</v>
      </c>
      <c r="B59" s="8" t="s">
        <v>1126</v>
      </c>
      <c r="C59" s="8" t="s">
        <v>1143</v>
      </c>
      <c r="D59" s="25" t="s">
        <v>135</v>
      </c>
      <c r="E59" s="26"/>
      <c r="F59" s="8"/>
      <c r="G59" s="26"/>
      <c r="H59" s="8"/>
      <c r="I59" s="26"/>
      <c r="J59" s="8"/>
      <c r="K59" s="26"/>
      <c r="L59" s="8"/>
      <c r="M59" s="26"/>
      <c r="N59" s="8"/>
      <c r="O59" s="26"/>
      <c r="P59" s="26"/>
      <c r="Q59" s="26"/>
      <c r="R59" s="26"/>
      <c r="S59" s="26"/>
      <c r="T59" s="26"/>
      <c r="U59" s="26"/>
      <c r="V59" s="26"/>
      <c r="W59" s="8"/>
      <c r="X59" s="8"/>
      <c r="Y59" s="2" t="s">
        <v>52</v>
      </c>
      <c r="Z59" s="2" t="s">
        <v>52</v>
      </c>
      <c r="AA59" s="27"/>
      <c r="AB59" s="2" t="s">
        <v>52</v>
      </c>
    </row>
    <row r="60" spans="1:28" ht="30" customHeight="1">
      <c r="A60" s="8" t="s">
        <v>1152</v>
      </c>
      <c r="B60" s="8" t="s">
        <v>1126</v>
      </c>
      <c r="C60" s="8" t="s">
        <v>1151</v>
      </c>
      <c r="D60" s="25" t="s">
        <v>135</v>
      </c>
      <c r="E60" s="26"/>
      <c r="F60" s="8"/>
      <c r="G60" s="26"/>
      <c r="H60" s="8"/>
      <c r="I60" s="26"/>
      <c r="J60" s="8"/>
      <c r="K60" s="26"/>
      <c r="L60" s="8"/>
      <c r="M60" s="26"/>
      <c r="N60" s="8"/>
      <c r="O60" s="26"/>
      <c r="P60" s="26"/>
      <c r="Q60" s="26"/>
      <c r="R60" s="26"/>
      <c r="S60" s="26"/>
      <c r="T60" s="26"/>
      <c r="U60" s="26"/>
      <c r="V60" s="26"/>
      <c r="W60" s="8"/>
      <c r="X60" s="8"/>
      <c r="Y60" s="2" t="s">
        <v>52</v>
      </c>
      <c r="Z60" s="2" t="s">
        <v>52</v>
      </c>
      <c r="AA60" s="27"/>
      <c r="AB60" s="2" t="s">
        <v>52</v>
      </c>
    </row>
    <row r="61" spans="1:28" ht="30" customHeight="1">
      <c r="A61" s="8" t="s">
        <v>356</v>
      </c>
      <c r="B61" s="8" t="s">
        <v>351</v>
      </c>
      <c r="C61" s="8" t="s">
        <v>355</v>
      </c>
      <c r="D61" s="25" t="s">
        <v>61</v>
      </c>
      <c r="E61" s="26"/>
      <c r="F61" s="8"/>
      <c r="G61" s="26"/>
      <c r="H61" s="8"/>
      <c r="I61" s="26"/>
      <c r="J61" s="8"/>
      <c r="K61" s="26"/>
      <c r="L61" s="8"/>
      <c r="M61" s="26"/>
      <c r="N61" s="8"/>
      <c r="O61" s="26"/>
      <c r="P61" s="26"/>
      <c r="Q61" s="26"/>
      <c r="R61" s="26"/>
      <c r="S61" s="26"/>
      <c r="T61" s="26"/>
      <c r="U61" s="26"/>
      <c r="V61" s="26"/>
      <c r="W61" s="8"/>
      <c r="X61" s="8"/>
      <c r="Y61" s="2" t="s">
        <v>52</v>
      </c>
      <c r="Z61" s="2" t="s">
        <v>52</v>
      </c>
      <c r="AA61" s="27"/>
      <c r="AB61" s="2" t="s">
        <v>52</v>
      </c>
    </row>
    <row r="62" spans="1:28" ht="30" customHeight="1">
      <c r="A62" s="8" t="s">
        <v>353</v>
      </c>
      <c r="B62" s="8" t="s">
        <v>351</v>
      </c>
      <c r="C62" s="8" t="s">
        <v>352</v>
      </c>
      <c r="D62" s="25" t="s">
        <v>61</v>
      </c>
      <c r="E62" s="26"/>
      <c r="F62" s="8"/>
      <c r="G62" s="26"/>
      <c r="H62" s="8"/>
      <c r="I62" s="26"/>
      <c r="J62" s="8"/>
      <c r="K62" s="26"/>
      <c r="L62" s="8"/>
      <c r="M62" s="26"/>
      <c r="N62" s="8"/>
      <c r="O62" s="26"/>
      <c r="P62" s="26"/>
      <c r="Q62" s="26"/>
      <c r="R62" s="26"/>
      <c r="S62" s="26"/>
      <c r="T62" s="26"/>
      <c r="U62" s="26"/>
      <c r="V62" s="26"/>
      <c r="W62" s="8"/>
      <c r="X62" s="8"/>
      <c r="Y62" s="2" t="s">
        <v>52</v>
      </c>
      <c r="Z62" s="2" t="s">
        <v>52</v>
      </c>
      <c r="AA62" s="27"/>
      <c r="AB62" s="2" t="s">
        <v>52</v>
      </c>
    </row>
    <row r="63" spans="1:28" ht="30" customHeight="1">
      <c r="A63" s="8" t="s">
        <v>1161</v>
      </c>
      <c r="B63" s="8" t="s">
        <v>351</v>
      </c>
      <c r="C63" s="8" t="s">
        <v>1160</v>
      </c>
      <c r="D63" s="25" t="s">
        <v>98</v>
      </c>
      <c r="E63" s="26"/>
      <c r="F63" s="8"/>
      <c r="G63" s="26"/>
      <c r="H63" s="8"/>
      <c r="I63" s="26"/>
      <c r="J63" s="8"/>
      <c r="K63" s="26"/>
      <c r="L63" s="8"/>
      <c r="M63" s="26"/>
      <c r="N63" s="8"/>
      <c r="O63" s="26"/>
      <c r="P63" s="26"/>
      <c r="Q63" s="26"/>
      <c r="R63" s="26"/>
      <c r="S63" s="26"/>
      <c r="T63" s="26"/>
      <c r="U63" s="26"/>
      <c r="V63" s="26"/>
      <c r="W63" s="8"/>
      <c r="X63" s="8"/>
      <c r="Y63" s="2" t="s">
        <v>52</v>
      </c>
      <c r="Z63" s="2" t="s">
        <v>52</v>
      </c>
      <c r="AA63" s="27"/>
      <c r="AB63" s="2" t="s">
        <v>52</v>
      </c>
    </row>
    <row r="64" spans="1:28" ht="30" customHeight="1">
      <c r="A64" s="8" t="s">
        <v>1169</v>
      </c>
      <c r="B64" s="8" t="s">
        <v>351</v>
      </c>
      <c r="C64" s="8" t="s">
        <v>1168</v>
      </c>
      <c r="D64" s="25" t="s">
        <v>98</v>
      </c>
      <c r="E64" s="26"/>
      <c r="F64" s="8"/>
      <c r="G64" s="26"/>
      <c r="H64" s="8"/>
      <c r="I64" s="26"/>
      <c r="J64" s="8"/>
      <c r="K64" s="26"/>
      <c r="L64" s="8"/>
      <c r="M64" s="26"/>
      <c r="N64" s="8"/>
      <c r="O64" s="26"/>
      <c r="P64" s="26"/>
      <c r="Q64" s="26"/>
      <c r="R64" s="26"/>
      <c r="S64" s="26"/>
      <c r="T64" s="26"/>
      <c r="U64" s="26"/>
      <c r="V64" s="26"/>
      <c r="W64" s="8"/>
      <c r="X64" s="8"/>
      <c r="Y64" s="2" t="s">
        <v>52</v>
      </c>
      <c r="Z64" s="2" t="s">
        <v>52</v>
      </c>
      <c r="AA64" s="27"/>
      <c r="AB64" s="2" t="s">
        <v>52</v>
      </c>
    </row>
    <row r="65" spans="1:28" ht="30" customHeight="1">
      <c r="A65" s="8" t="s">
        <v>180</v>
      </c>
      <c r="B65" s="8" t="s">
        <v>178</v>
      </c>
      <c r="C65" s="8" t="s">
        <v>179</v>
      </c>
      <c r="D65" s="25" t="s">
        <v>61</v>
      </c>
      <c r="E65" s="26"/>
      <c r="F65" s="8"/>
      <c r="G65" s="26"/>
      <c r="H65" s="8"/>
      <c r="I65" s="26"/>
      <c r="J65" s="8"/>
      <c r="K65" s="26"/>
      <c r="L65" s="8"/>
      <c r="M65" s="26"/>
      <c r="N65" s="8"/>
      <c r="O65" s="26"/>
      <c r="P65" s="26"/>
      <c r="Q65" s="26"/>
      <c r="R65" s="26"/>
      <c r="S65" s="26"/>
      <c r="T65" s="26"/>
      <c r="U65" s="26"/>
      <c r="V65" s="26"/>
      <c r="W65" s="8"/>
      <c r="X65" s="8"/>
      <c r="Y65" s="2" t="s">
        <v>52</v>
      </c>
      <c r="Z65" s="2" t="s">
        <v>52</v>
      </c>
      <c r="AA65" s="27"/>
      <c r="AB65" s="2" t="s">
        <v>52</v>
      </c>
    </row>
    <row r="66" spans="1:28" ht="30" customHeight="1">
      <c r="A66" s="8" t="s">
        <v>183</v>
      </c>
      <c r="B66" s="8" t="s">
        <v>178</v>
      </c>
      <c r="C66" s="8" t="s">
        <v>182</v>
      </c>
      <c r="D66" s="25" t="s">
        <v>61</v>
      </c>
      <c r="E66" s="26"/>
      <c r="F66" s="8"/>
      <c r="G66" s="26"/>
      <c r="H66" s="8"/>
      <c r="I66" s="26"/>
      <c r="J66" s="8"/>
      <c r="K66" s="26"/>
      <c r="L66" s="8"/>
      <c r="M66" s="26"/>
      <c r="N66" s="8"/>
      <c r="O66" s="26"/>
      <c r="P66" s="26"/>
      <c r="Q66" s="26"/>
      <c r="R66" s="26"/>
      <c r="S66" s="26"/>
      <c r="T66" s="26"/>
      <c r="U66" s="26"/>
      <c r="V66" s="26"/>
      <c r="W66" s="8"/>
      <c r="X66" s="8"/>
      <c r="Y66" s="2" t="s">
        <v>52</v>
      </c>
      <c r="Z66" s="2" t="s">
        <v>52</v>
      </c>
      <c r="AA66" s="27"/>
      <c r="AB66" s="2" t="s">
        <v>52</v>
      </c>
    </row>
    <row r="67" spans="1:28" ht="30" customHeight="1">
      <c r="A67" s="8" t="s">
        <v>965</v>
      </c>
      <c r="B67" s="8" t="s">
        <v>178</v>
      </c>
      <c r="C67" s="8" t="s">
        <v>964</v>
      </c>
      <c r="D67" s="25" t="s">
        <v>61</v>
      </c>
      <c r="E67" s="26"/>
      <c r="F67" s="8"/>
      <c r="G67" s="26"/>
      <c r="H67" s="8"/>
      <c r="I67" s="26"/>
      <c r="J67" s="8"/>
      <c r="K67" s="26"/>
      <c r="L67" s="8"/>
      <c r="M67" s="26"/>
      <c r="N67" s="8"/>
      <c r="O67" s="26"/>
      <c r="P67" s="26"/>
      <c r="Q67" s="26"/>
      <c r="R67" s="26"/>
      <c r="S67" s="26"/>
      <c r="T67" s="26"/>
      <c r="U67" s="26"/>
      <c r="V67" s="26"/>
      <c r="W67" s="8"/>
      <c r="X67" s="8"/>
      <c r="Y67" s="2" t="s">
        <v>52</v>
      </c>
      <c r="Z67" s="2" t="s">
        <v>52</v>
      </c>
      <c r="AA67" s="27"/>
      <c r="AB67" s="2" t="s">
        <v>52</v>
      </c>
    </row>
    <row r="68" spans="1:28" ht="30" customHeight="1">
      <c r="A68" s="8" t="s">
        <v>976</v>
      </c>
      <c r="B68" s="8" t="s">
        <v>178</v>
      </c>
      <c r="C68" s="8" t="s">
        <v>975</v>
      </c>
      <c r="D68" s="25" t="s">
        <v>61</v>
      </c>
      <c r="E68" s="26"/>
      <c r="F68" s="8"/>
      <c r="G68" s="26"/>
      <c r="H68" s="8"/>
      <c r="I68" s="26"/>
      <c r="J68" s="8"/>
      <c r="K68" s="26"/>
      <c r="L68" s="8"/>
      <c r="M68" s="26"/>
      <c r="N68" s="8"/>
      <c r="O68" s="26"/>
      <c r="P68" s="26"/>
      <c r="Q68" s="26"/>
      <c r="R68" s="26"/>
      <c r="S68" s="26"/>
      <c r="T68" s="26"/>
      <c r="U68" s="26"/>
      <c r="V68" s="26"/>
      <c r="W68" s="8"/>
      <c r="X68" s="8"/>
      <c r="Y68" s="2" t="s">
        <v>52</v>
      </c>
      <c r="Z68" s="2" t="s">
        <v>52</v>
      </c>
      <c r="AA68" s="27"/>
      <c r="AB68" s="2" t="s">
        <v>52</v>
      </c>
    </row>
    <row r="69" spans="1:28" ht="30" customHeight="1">
      <c r="A69" s="8" t="s">
        <v>1044</v>
      </c>
      <c r="B69" s="8" t="s">
        <v>1042</v>
      </c>
      <c r="C69" s="8" t="s">
        <v>1043</v>
      </c>
      <c r="D69" s="25" t="s">
        <v>61</v>
      </c>
      <c r="E69" s="26"/>
      <c r="F69" s="8"/>
      <c r="G69" s="26"/>
      <c r="H69" s="8"/>
      <c r="I69" s="26"/>
      <c r="J69" s="8"/>
      <c r="K69" s="26"/>
      <c r="L69" s="8"/>
      <c r="M69" s="26"/>
      <c r="N69" s="8"/>
      <c r="O69" s="26"/>
      <c r="P69" s="26"/>
      <c r="Q69" s="26"/>
      <c r="R69" s="26"/>
      <c r="S69" s="26"/>
      <c r="T69" s="26"/>
      <c r="U69" s="26"/>
      <c r="V69" s="26"/>
      <c r="W69" s="8"/>
      <c r="X69" s="8"/>
      <c r="Y69" s="2" t="s">
        <v>52</v>
      </c>
      <c r="Z69" s="2" t="s">
        <v>52</v>
      </c>
      <c r="AA69" s="27"/>
      <c r="AB69" s="2" t="s">
        <v>52</v>
      </c>
    </row>
    <row r="70" spans="1:28" ht="30" customHeight="1">
      <c r="A70" s="8" t="s">
        <v>1061</v>
      </c>
      <c r="B70" s="8" t="s">
        <v>1042</v>
      </c>
      <c r="C70" s="8" t="s">
        <v>1060</v>
      </c>
      <c r="D70" s="25" t="s">
        <v>61</v>
      </c>
      <c r="E70" s="26"/>
      <c r="F70" s="8"/>
      <c r="G70" s="26"/>
      <c r="H70" s="8"/>
      <c r="I70" s="26"/>
      <c r="J70" s="8"/>
      <c r="K70" s="26"/>
      <c r="L70" s="8"/>
      <c r="M70" s="26"/>
      <c r="N70" s="8"/>
      <c r="O70" s="26"/>
      <c r="P70" s="26"/>
      <c r="Q70" s="26"/>
      <c r="R70" s="26"/>
      <c r="S70" s="26"/>
      <c r="T70" s="26"/>
      <c r="U70" s="26"/>
      <c r="V70" s="26"/>
      <c r="W70" s="8"/>
      <c r="X70" s="8"/>
      <c r="Y70" s="2" t="s">
        <v>52</v>
      </c>
      <c r="Z70" s="2" t="s">
        <v>52</v>
      </c>
      <c r="AA70" s="27"/>
      <c r="AB70" s="2" t="s">
        <v>52</v>
      </c>
    </row>
    <row r="71" spans="1:28" ht="30" customHeight="1">
      <c r="A71" s="8" t="s">
        <v>1047</v>
      </c>
      <c r="B71" s="8" t="s">
        <v>1042</v>
      </c>
      <c r="C71" s="8" t="s">
        <v>1046</v>
      </c>
      <c r="D71" s="25" t="s">
        <v>61</v>
      </c>
      <c r="E71" s="26"/>
      <c r="F71" s="8"/>
      <c r="G71" s="26"/>
      <c r="H71" s="8"/>
      <c r="I71" s="26"/>
      <c r="J71" s="8"/>
      <c r="K71" s="26"/>
      <c r="L71" s="8"/>
      <c r="M71" s="26"/>
      <c r="N71" s="8"/>
      <c r="O71" s="26"/>
      <c r="P71" s="26"/>
      <c r="Q71" s="26"/>
      <c r="R71" s="26"/>
      <c r="S71" s="26"/>
      <c r="T71" s="26"/>
      <c r="U71" s="26"/>
      <c r="V71" s="26"/>
      <c r="W71" s="8"/>
      <c r="X71" s="8"/>
      <c r="Y71" s="2" t="s">
        <v>52</v>
      </c>
      <c r="Z71" s="2" t="s">
        <v>52</v>
      </c>
      <c r="AA71" s="27"/>
      <c r="AB71" s="2" t="s">
        <v>52</v>
      </c>
    </row>
    <row r="72" spans="1:28" ht="30" customHeight="1">
      <c r="A72" s="8" t="s">
        <v>1064</v>
      </c>
      <c r="B72" s="8" t="s">
        <v>1042</v>
      </c>
      <c r="C72" s="8" t="s">
        <v>1063</v>
      </c>
      <c r="D72" s="25" t="s">
        <v>61</v>
      </c>
      <c r="E72" s="26"/>
      <c r="F72" s="8"/>
      <c r="G72" s="26"/>
      <c r="H72" s="8"/>
      <c r="I72" s="26"/>
      <c r="J72" s="8"/>
      <c r="K72" s="26"/>
      <c r="L72" s="8"/>
      <c r="M72" s="26"/>
      <c r="N72" s="8"/>
      <c r="O72" s="26"/>
      <c r="P72" s="26"/>
      <c r="Q72" s="26"/>
      <c r="R72" s="26"/>
      <c r="S72" s="26"/>
      <c r="T72" s="26"/>
      <c r="U72" s="26"/>
      <c r="V72" s="26"/>
      <c r="W72" s="8"/>
      <c r="X72" s="8"/>
      <c r="Y72" s="2" t="s">
        <v>52</v>
      </c>
      <c r="Z72" s="2" t="s">
        <v>52</v>
      </c>
      <c r="AA72" s="27"/>
      <c r="AB72" s="2" t="s">
        <v>52</v>
      </c>
    </row>
    <row r="73" spans="1:28" ht="30" customHeight="1">
      <c r="A73" s="8" t="s">
        <v>187</v>
      </c>
      <c r="B73" s="8" t="s">
        <v>185</v>
      </c>
      <c r="C73" s="8" t="s">
        <v>186</v>
      </c>
      <c r="D73" s="25" t="s">
        <v>61</v>
      </c>
      <c r="E73" s="26"/>
      <c r="F73" s="8"/>
      <c r="G73" s="26"/>
      <c r="H73" s="8"/>
      <c r="I73" s="26"/>
      <c r="J73" s="8"/>
      <c r="K73" s="26"/>
      <c r="L73" s="8"/>
      <c r="M73" s="26"/>
      <c r="N73" s="8"/>
      <c r="O73" s="26"/>
      <c r="P73" s="26"/>
      <c r="Q73" s="26"/>
      <c r="R73" s="26"/>
      <c r="S73" s="26"/>
      <c r="T73" s="26"/>
      <c r="U73" s="26"/>
      <c r="V73" s="26"/>
      <c r="W73" s="8"/>
      <c r="X73" s="8"/>
      <c r="Y73" s="2" t="s">
        <v>52</v>
      </c>
      <c r="Z73" s="2" t="s">
        <v>52</v>
      </c>
      <c r="AA73" s="27"/>
      <c r="AB73" s="2" t="s">
        <v>52</v>
      </c>
    </row>
    <row r="74" spans="1:28" ht="30" customHeight="1">
      <c r="A74" s="8" t="s">
        <v>190</v>
      </c>
      <c r="B74" s="8" t="s">
        <v>185</v>
      </c>
      <c r="C74" s="8" t="s">
        <v>189</v>
      </c>
      <c r="D74" s="25" t="s">
        <v>61</v>
      </c>
      <c r="E74" s="26"/>
      <c r="F74" s="8"/>
      <c r="G74" s="26"/>
      <c r="H74" s="8"/>
      <c r="I74" s="26"/>
      <c r="J74" s="8"/>
      <c r="K74" s="26"/>
      <c r="L74" s="8"/>
      <c r="M74" s="26"/>
      <c r="N74" s="8"/>
      <c r="O74" s="26"/>
      <c r="P74" s="26"/>
      <c r="Q74" s="26"/>
      <c r="R74" s="26"/>
      <c r="S74" s="26"/>
      <c r="T74" s="26"/>
      <c r="U74" s="26"/>
      <c r="V74" s="26"/>
      <c r="W74" s="8"/>
      <c r="X74" s="8"/>
      <c r="Y74" s="2" t="s">
        <v>52</v>
      </c>
      <c r="Z74" s="2" t="s">
        <v>52</v>
      </c>
      <c r="AA74" s="27"/>
      <c r="AB74" s="2" t="s">
        <v>52</v>
      </c>
    </row>
    <row r="75" spans="1:28" ht="30" customHeight="1">
      <c r="A75" s="8" t="s">
        <v>194</v>
      </c>
      <c r="B75" s="8" t="s">
        <v>192</v>
      </c>
      <c r="C75" s="8" t="s">
        <v>193</v>
      </c>
      <c r="D75" s="25" t="s">
        <v>61</v>
      </c>
      <c r="E75" s="26"/>
      <c r="F75" s="8"/>
      <c r="G75" s="26"/>
      <c r="H75" s="8"/>
      <c r="I75" s="26"/>
      <c r="J75" s="8"/>
      <c r="K75" s="26"/>
      <c r="L75" s="8"/>
      <c r="M75" s="26"/>
      <c r="N75" s="8"/>
      <c r="O75" s="26"/>
      <c r="P75" s="26"/>
      <c r="Q75" s="26"/>
      <c r="R75" s="26"/>
      <c r="S75" s="26"/>
      <c r="T75" s="26"/>
      <c r="U75" s="26"/>
      <c r="V75" s="26"/>
      <c r="W75" s="8"/>
      <c r="X75" s="8"/>
      <c r="Y75" s="2" t="s">
        <v>52</v>
      </c>
      <c r="Z75" s="2" t="s">
        <v>52</v>
      </c>
      <c r="AA75" s="27"/>
      <c r="AB75" s="2" t="s">
        <v>52</v>
      </c>
    </row>
    <row r="76" spans="1:28" ht="30" customHeight="1">
      <c r="A76" s="8" t="s">
        <v>197</v>
      </c>
      <c r="B76" s="8" t="s">
        <v>192</v>
      </c>
      <c r="C76" s="8" t="s">
        <v>196</v>
      </c>
      <c r="D76" s="25" t="s">
        <v>61</v>
      </c>
      <c r="E76" s="26"/>
      <c r="F76" s="8"/>
      <c r="G76" s="26"/>
      <c r="H76" s="8"/>
      <c r="I76" s="26"/>
      <c r="J76" s="8"/>
      <c r="K76" s="26"/>
      <c r="L76" s="8"/>
      <c r="M76" s="26"/>
      <c r="N76" s="8"/>
      <c r="O76" s="26"/>
      <c r="P76" s="26"/>
      <c r="Q76" s="26"/>
      <c r="R76" s="26"/>
      <c r="S76" s="26"/>
      <c r="T76" s="26"/>
      <c r="U76" s="26"/>
      <c r="V76" s="26"/>
      <c r="W76" s="8"/>
      <c r="X76" s="8"/>
      <c r="Y76" s="2" t="s">
        <v>52</v>
      </c>
      <c r="Z76" s="2" t="s">
        <v>52</v>
      </c>
      <c r="AA76" s="27"/>
      <c r="AB76" s="2" t="s">
        <v>52</v>
      </c>
    </row>
    <row r="77" spans="1:28" ht="30" customHeight="1">
      <c r="A77" s="8" t="s">
        <v>200</v>
      </c>
      <c r="B77" s="8" t="s">
        <v>192</v>
      </c>
      <c r="C77" s="8" t="s">
        <v>199</v>
      </c>
      <c r="D77" s="25" t="s">
        <v>61</v>
      </c>
      <c r="E77" s="26"/>
      <c r="F77" s="8"/>
      <c r="G77" s="26"/>
      <c r="H77" s="8"/>
      <c r="I77" s="26"/>
      <c r="J77" s="8"/>
      <c r="K77" s="26"/>
      <c r="L77" s="8"/>
      <c r="M77" s="26"/>
      <c r="N77" s="8"/>
      <c r="O77" s="26"/>
      <c r="P77" s="26"/>
      <c r="Q77" s="26"/>
      <c r="R77" s="26"/>
      <c r="S77" s="26"/>
      <c r="T77" s="26"/>
      <c r="U77" s="26"/>
      <c r="V77" s="26"/>
      <c r="W77" s="8"/>
      <c r="X77" s="8"/>
      <c r="Y77" s="2" t="s">
        <v>52</v>
      </c>
      <c r="Z77" s="2" t="s">
        <v>52</v>
      </c>
      <c r="AA77" s="27"/>
      <c r="AB77" s="2" t="s">
        <v>52</v>
      </c>
    </row>
    <row r="78" spans="1:28" ht="30" customHeight="1">
      <c r="A78" s="8" t="s">
        <v>203</v>
      </c>
      <c r="B78" s="8" t="s">
        <v>192</v>
      </c>
      <c r="C78" s="8" t="s">
        <v>202</v>
      </c>
      <c r="D78" s="25" t="s">
        <v>61</v>
      </c>
      <c r="E78" s="26"/>
      <c r="F78" s="8"/>
      <c r="G78" s="26"/>
      <c r="H78" s="8"/>
      <c r="I78" s="26"/>
      <c r="J78" s="8"/>
      <c r="K78" s="26"/>
      <c r="L78" s="8"/>
      <c r="M78" s="26"/>
      <c r="N78" s="8"/>
      <c r="O78" s="26"/>
      <c r="P78" s="26"/>
      <c r="Q78" s="26"/>
      <c r="R78" s="26"/>
      <c r="S78" s="26"/>
      <c r="T78" s="26"/>
      <c r="U78" s="26"/>
      <c r="V78" s="26"/>
      <c r="W78" s="8"/>
      <c r="X78" s="8"/>
      <c r="Y78" s="2" t="s">
        <v>52</v>
      </c>
      <c r="Z78" s="2" t="s">
        <v>52</v>
      </c>
      <c r="AA78" s="27"/>
      <c r="AB78" s="2" t="s">
        <v>52</v>
      </c>
    </row>
    <row r="79" spans="1:28" ht="30" customHeight="1">
      <c r="A79" s="8" t="s">
        <v>207</v>
      </c>
      <c r="B79" s="8" t="s">
        <v>205</v>
      </c>
      <c r="C79" s="8" t="s">
        <v>206</v>
      </c>
      <c r="D79" s="25" t="s">
        <v>61</v>
      </c>
      <c r="E79" s="26"/>
      <c r="F79" s="8"/>
      <c r="G79" s="26"/>
      <c r="H79" s="8"/>
      <c r="I79" s="26"/>
      <c r="J79" s="8"/>
      <c r="K79" s="26"/>
      <c r="L79" s="8"/>
      <c r="M79" s="26"/>
      <c r="N79" s="8"/>
      <c r="O79" s="26"/>
      <c r="P79" s="26"/>
      <c r="Q79" s="26"/>
      <c r="R79" s="26"/>
      <c r="S79" s="26"/>
      <c r="T79" s="26"/>
      <c r="U79" s="26"/>
      <c r="V79" s="26"/>
      <c r="W79" s="8"/>
      <c r="X79" s="8"/>
      <c r="Y79" s="2" t="s">
        <v>52</v>
      </c>
      <c r="Z79" s="2" t="s">
        <v>52</v>
      </c>
      <c r="AA79" s="27"/>
      <c r="AB79" s="2" t="s">
        <v>52</v>
      </c>
    </row>
    <row r="80" spans="1:28" ht="30" customHeight="1">
      <c r="A80" s="8" t="s">
        <v>210</v>
      </c>
      <c r="B80" s="8" t="s">
        <v>205</v>
      </c>
      <c r="C80" s="8" t="s">
        <v>209</v>
      </c>
      <c r="D80" s="25" t="s">
        <v>61</v>
      </c>
      <c r="E80" s="26"/>
      <c r="F80" s="8"/>
      <c r="G80" s="26"/>
      <c r="H80" s="8"/>
      <c r="I80" s="26"/>
      <c r="J80" s="8"/>
      <c r="K80" s="26"/>
      <c r="L80" s="8"/>
      <c r="M80" s="26"/>
      <c r="N80" s="8"/>
      <c r="O80" s="26"/>
      <c r="P80" s="26"/>
      <c r="Q80" s="26"/>
      <c r="R80" s="26"/>
      <c r="S80" s="26"/>
      <c r="T80" s="26"/>
      <c r="U80" s="26"/>
      <c r="V80" s="26"/>
      <c r="W80" s="8"/>
      <c r="X80" s="8"/>
      <c r="Y80" s="2" t="s">
        <v>52</v>
      </c>
      <c r="Z80" s="2" t="s">
        <v>52</v>
      </c>
      <c r="AA80" s="27"/>
      <c r="AB80" s="2" t="s">
        <v>52</v>
      </c>
    </row>
    <row r="81" spans="1:28" ht="30" customHeight="1">
      <c r="A81" s="8" t="s">
        <v>213</v>
      </c>
      <c r="B81" s="8" t="s">
        <v>205</v>
      </c>
      <c r="C81" s="8" t="s">
        <v>212</v>
      </c>
      <c r="D81" s="25" t="s">
        <v>61</v>
      </c>
      <c r="E81" s="26"/>
      <c r="F81" s="8"/>
      <c r="G81" s="26"/>
      <c r="H81" s="8"/>
      <c r="I81" s="26"/>
      <c r="J81" s="8"/>
      <c r="K81" s="26"/>
      <c r="L81" s="8"/>
      <c r="M81" s="26"/>
      <c r="N81" s="8"/>
      <c r="O81" s="26"/>
      <c r="P81" s="26"/>
      <c r="Q81" s="26"/>
      <c r="R81" s="26"/>
      <c r="S81" s="26"/>
      <c r="T81" s="26"/>
      <c r="U81" s="26"/>
      <c r="V81" s="26"/>
      <c r="W81" s="8"/>
      <c r="X81" s="8"/>
      <c r="Y81" s="2" t="s">
        <v>52</v>
      </c>
      <c r="Z81" s="2" t="s">
        <v>52</v>
      </c>
      <c r="AA81" s="27"/>
      <c r="AB81" s="2" t="s">
        <v>52</v>
      </c>
    </row>
    <row r="82" spans="1:28" ht="30" customHeight="1">
      <c r="A82" s="8" t="s">
        <v>216</v>
      </c>
      <c r="B82" s="8" t="s">
        <v>205</v>
      </c>
      <c r="C82" s="8" t="s">
        <v>215</v>
      </c>
      <c r="D82" s="25" t="s">
        <v>61</v>
      </c>
      <c r="E82" s="26"/>
      <c r="F82" s="8"/>
      <c r="G82" s="26"/>
      <c r="H82" s="8"/>
      <c r="I82" s="26"/>
      <c r="J82" s="8"/>
      <c r="K82" s="26"/>
      <c r="L82" s="8"/>
      <c r="M82" s="26"/>
      <c r="N82" s="8"/>
      <c r="O82" s="26"/>
      <c r="P82" s="26"/>
      <c r="Q82" s="26"/>
      <c r="R82" s="26"/>
      <c r="S82" s="26"/>
      <c r="T82" s="26"/>
      <c r="U82" s="26"/>
      <c r="V82" s="26"/>
      <c r="W82" s="8"/>
      <c r="X82" s="8"/>
      <c r="Y82" s="2" t="s">
        <v>52</v>
      </c>
      <c r="Z82" s="2" t="s">
        <v>52</v>
      </c>
      <c r="AA82" s="27"/>
      <c r="AB82" s="2" t="s">
        <v>52</v>
      </c>
    </row>
    <row r="83" spans="1:28" ht="30" customHeight="1">
      <c r="A83" s="8" t="s">
        <v>1331</v>
      </c>
      <c r="B83" s="8" t="s">
        <v>293</v>
      </c>
      <c r="C83" s="8" t="s">
        <v>1330</v>
      </c>
      <c r="D83" s="25" t="s">
        <v>61</v>
      </c>
      <c r="E83" s="26"/>
      <c r="F83" s="8"/>
      <c r="G83" s="26"/>
      <c r="H83" s="8"/>
      <c r="I83" s="26"/>
      <c r="J83" s="8"/>
      <c r="K83" s="26"/>
      <c r="L83" s="8"/>
      <c r="M83" s="26"/>
      <c r="N83" s="8"/>
      <c r="O83" s="26"/>
      <c r="P83" s="26"/>
      <c r="Q83" s="26"/>
      <c r="R83" s="26"/>
      <c r="S83" s="26"/>
      <c r="T83" s="26"/>
      <c r="U83" s="26"/>
      <c r="V83" s="26"/>
      <c r="W83" s="8"/>
      <c r="X83" s="8"/>
      <c r="Y83" s="2" t="s">
        <v>52</v>
      </c>
      <c r="Z83" s="2" t="s">
        <v>52</v>
      </c>
      <c r="AA83" s="27"/>
      <c r="AB83" s="2" t="s">
        <v>52</v>
      </c>
    </row>
    <row r="84" spans="1:28" ht="30" customHeight="1">
      <c r="A84" s="8" t="s">
        <v>1338</v>
      </c>
      <c r="B84" s="8" t="s">
        <v>293</v>
      </c>
      <c r="C84" s="8" t="s">
        <v>1337</v>
      </c>
      <c r="D84" s="25" t="s">
        <v>279</v>
      </c>
      <c r="E84" s="26"/>
      <c r="F84" s="8"/>
      <c r="G84" s="26"/>
      <c r="H84" s="8"/>
      <c r="I84" s="26"/>
      <c r="J84" s="8"/>
      <c r="K84" s="26"/>
      <c r="L84" s="8"/>
      <c r="M84" s="26"/>
      <c r="N84" s="8"/>
      <c r="O84" s="26"/>
      <c r="P84" s="26"/>
      <c r="Q84" s="26"/>
      <c r="R84" s="26"/>
      <c r="S84" s="26"/>
      <c r="T84" s="26"/>
      <c r="U84" s="26"/>
      <c r="V84" s="26"/>
      <c r="W84" s="8"/>
      <c r="X84" s="8"/>
      <c r="Y84" s="2" t="s">
        <v>52</v>
      </c>
      <c r="Z84" s="2" t="s">
        <v>52</v>
      </c>
      <c r="AA84" s="27"/>
      <c r="AB84" s="2" t="s">
        <v>52</v>
      </c>
    </row>
    <row r="85" spans="1:28" ht="30" customHeight="1">
      <c r="A85" s="8" t="s">
        <v>1345</v>
      </c>
      <c r="B85" s="8" t="s">
        <v>293</v>
      </c>
      <c r="C85" s="8" t="s">
        <v>1344</v>
      </c>
      <c r="D85" s="25" t="s">
        <v>279</v>
      </c>
      <c r="E85" s="26"/>
      <c r="F85" s="8"/>
      <c r="G85" s="26"/>
      <c r="H85" s="8"/>
      <c r="I85" s="26"/>
      <c r="J85" s="8"/>
      <c r="K85" s="26"/>
      <c r="L85" s="8"/>
      <c r="M85" s="26"/>
      <c r="N85" s="8"/>
      <c r="O85" s="26"/>
      <c r="P85" s="26"/>
      <c r="Q85" s="26"/>
      <c r="R85" s="26"/>
      <c r="S85" s="26"/>
      <c r="T85" s="26"/>
      <c r="U85" s="26"/>
      <c r="V85" s="26"/>
      <c r="W85" s="8"/>
      <c r="X85" s="8"/>
      <c r="Y85" s="2" t="s">
        <v>52</v>
      </c>
      <c r="Z85" s="2" t="s">
        <v>52</v>
      </c>
      <c r="AA85" s="27"/>
      <c r="AB85" s="2" t="s">
        <v>52</v>
      </c>
    </row>
    <row r="86" spans="1:28" ht="30" customHeight="1">
      <c r="A86" s="8" t="s">
        <v>1324</v>
      </c>
      <c r="B86" s="8" t="s">
        <v>293</v>
      </c>
      <c r="C86" s="8" t="s">
        <v>1323</v>
      </c>
      <c r="D86" s="25" t="s">
        <v>61</v>
      </c>
      <c r="E86" s="26"/>
      <c r="F86" s="8"/>
      <c r="G86" s="26"/>
      <c r="H86" s="8"/>
      <c r="I86" s="26"/>
      <c r="J86" s="8"/>
      <c r="K86" s="26"/>
      <c r="L86" s="8"/>
      <c r="M86" s="26"/>
      <c r="N86" s="8"/>
      <c r="O86" s="26"/>
      <c r="P86" s="26"/>
      <c r="Q86" s="26"/>
      <c r="R86" s="26"/>
      <c r="S86" s="26"/>
      <c r="T86" s="26"/>
      <c r="U86" s="26"/>
      <c r="V86" s="26"/>
      <c r="W86" s="8"/>
      <c r="X86" s="8"/>
      <c r="Y86" s="2" t="s">
        <v>52</v>
      </c>
      <c r="Z86" s="2" t="s">
        <v>52</v>
      </c>
      <c r="AA86" s="27"/>
      <c r="AB86" s="2" t="s">
        <v>52</v>
      </c>
    </row>
    <row r="87" spans="1:28" ht="30" customHeight="1">
      <c r="A87" s="8" t="s">
        <v>1259</v>
      </c>
      <c r="B87" s="8" t="s">
        <v>1257</v>
      </c>
      <c r="C87" s="8" t="s">
        <v>1258</v>
      </c>
      <c r="D87" s="25" t="s">
        <v>279</v>
      </c>
      <c r="E87" s="26"/>
      <c r="F87" s="8"/>
      <c r="G87" s="26"/>
      <c r="H87" s="8"/>
      <c r="I87" s="26"/>
      <c r="J87" s="8"/>
      <c r="K87" s="26"/>
      <c r="L87" s="8"/>
      <c r="M87" s="26"/>
      <c r="N87" s="8"/>
      <c r="O87" s="26"/>
      <c r="P87" s="26"/>
      <c r="Q87" s="26"/>
      <c r="R87" s="26"/>
      <c r="S87" s="26"/>
      <c r="T87" s="26"/>
      <c r="U87" s="26"/>
      <c r="V87" s="26"/>
      <c r="W87" s="8"/>
      <c r="X87" s="8"/>
      <c r="Y87" s="2" t="s">
        <v>52</v>
      </c>
      <c r="Z87" s="2" t="s">
        <v>52</v>
      </c>
      <c r="AA87" s="27"/>
      <c r="AB87" s="2" t="s">
        <v>52</v>
      </c>
    </row>
    <row r="88" spans="1:28" ht="30" customHeight="1">
      <c r="A88" s="8" t="s">
        <v>738</v>
      </c>
      <c r="B88" s="8" t="s">
        <v>736</v>
      </c>
      <c r="C88" s="8" t="s">
        <v>737</v>
      </c>
      <c r="D88" s="25" t="s">
        <v>367</v>
      </c>
      <c r="E88" s="26"/>
      <c r="F88" s="8"/>
      <c r="G88" s="26"/>
      <c r="H88" s="8"/>
      <c r="I88" s="26"/>
      <c r="J88" s="8"/>
      <c r="K88" s="26"/>
      <c r="L88" s="8"/>
      <c r="M88" s="26"/>
      <c r="N88" s="8"/>
      <c r="O88" s="26"/>
      <c r="P88" s="26"/>
      <c r="Q88" s="26"/>
      <c r="R88" s="26"/>
      <c r="S88" s="26"/>
      <c r="T88" s="26"/>
      <c r="U88" s="26"/>
      <c r="V88" s="26"/>
      <c r="W88" s="8"/>
      <c r="X88" s="8"/>
      <c r="Y88" s="2" t="s">
        <v>52</v>
      </c>
      <c r="Z88" s="2" t="s">
        <v>52</v>
      </c>
      <c r="AA88" s="27"/>
      <c r="AB88" s="2" t="s">
        <v>52</v>
      </c>
    </row>
    <row r="89" spans="1:28" ht="30" customHeight="1">
      <c r="A89" s="8" t="s">
        <v>742</v>
      </c>
      <c r="B89" s="8" t="s">
        <v>740</v>
      </c>
      <c r="C89" s="8" t="s">
        <v>741</v>
      </c>
      <c r="D89" s="25" t="s">
        <v>367</v>
      </c>
      <c r="E89" s="26"/>
      <c r="F89" s="8"/>
      <c r="G89" s="26"/>
      <c r="H89" s="8"/>
      <c r="I89" s="26"/>
      <c r="J89" s="8"/>
      <c r="K89" s="26"/>
      <c r="L89" s="8"/>
      <c r="M89" s="26"/>
      <c r="N89" s="8"/>
      <c r="O89" s="26"/>
      <c r="P89" s="26"/>
      <c r="Q89" s="26"/>
      <c r="R89" s="26"/>
      <c r="S89" s="26"/>
      <c r="T89" s="26"/>
      <c r="U89" s="26"/>
      <c r="V89" s="26"/>
      <c r="W89" s="8"/>
      <c r="X89" s="8"/>
      <c r="Y89" s="2" t="s">
        <v>52</v>
      </c>
      <c r="Z89" s="2" t="s">
        <v>52</v>
      </c>
      <c r="AA89" s="27"/>
      <c r="AB89" s="2" t="s">
        <v>52</v>
      </c>
    </row>
    <row r="90" spans="1:28" ht="30" customHeight="1">
      <c r="A90" s="8" t="s">
        <v>745</v>
      </c>
      <c r="B90" s="8" t="s">
        <v>740</v>
      </c>
      <c r="C90" s="8" t="s">
        <v>744</v>
      </c>
      <c r="D90" s="25" t="s">
        <v>367</v>
      </c>
      <c r="E90" s="26"/>
      <c r="F90" s="8"/>
      <c r="G90" s="26"/>
      <c r="H90" s="8"/>
      <c r="I90" s="26"/>
      <c r="J90" s="8"/>
      <c r="K90" s="26"/>
      <c r="L90" s="8"/>
      <c r="M90" s="26"/>
      <c r="N90" s="8"/>
      <c r="O90" s="26"/>
      <c r="P90" s="26"/>
      <c r="Q90" s="26"/>
      <c r="R90" s="26"/>
      <c r="S90" s="26"/>
      <c r="T90" s="26"/>
      <c r="U90" s="26"/>
      <c r="V90" s="26"/>
      <c r="W90" s="8"/>
      <c r="X90" s="8"/>
      <c r="Y90" s="2" t="s">
        <v>52</v>
      </c>
      <c r="Z90" s="2" t="s">
        <v>52</v>
      </c>
      <c r="AA90" s="27"/>
      <c r="AB90" s="2" t="s">
        <v>52</v>
      </c>
    </row>
    <row r="91" spans="1:28" ht="30" customHeight="1">
      <c r="A91" s="8" t="s">
        <v>749</v>
      </c>
      <c r="B91" s="8" t="s">
        <v>747</v>
      </c>
      <c r="C91" s="8" t="s">
        <v>748</v>
      </c>
      <c r="D91" s="25" t="s">
        <v>367</v>
      </c>
      <c r="E91" s="26"/>
      <c r="F91" s="8"/>
      <c r="G91" s="26"/>
      <c r="H91" s="8"/>
      <c r="I91" s="26"/>
      <c r="J91" s="8"/>
      <c r="K91" s="26"/>
      <c r="L91" s="8"/>
      <c r="M91" s="26"/>
      <c r="N91" s="8"/>
      <c r="O91" s="26"/>
      <c r="P91" s="26"/>
      <c r="Q91" s="26"/>
      <c r="R91" s="26"/>
      <c r="S91" s="26"/>
      <c r="T91" s="26"/>
      <c r="U91" s="26"/>
      <c r="V91" s="26"/>
      <c r="W91" s="8"/>
      <c r="X91" s="8"/>
      <c r="Y91" s="2" t="s">
        <v>52</v>
      </c>
      <c r="Z91" s="2" t="s">
        <v>52</v>
      </c>
      <c r="AA91" s="27"/>
      <c r="AB91" s="2" t="s">
        <v>52</v>
      </c>
    </row>
    <row r="92" spans="1:28" ht="30" customHeight="1">
      <c r="A92" s="8" t="s">
        <v>753</v>
      </c>
      <c r="B92" s="8" t="s">
        <v>751</v>
      </c>
      <c r="C92" s="8" t="s">
        <v>752</v>
      </c>
      <c r="D92" s="25" t="s">
        <v>367</v>
      </c>
      <c r="E92" s="26"/>
      <c r="F92" s="8"/>
      <c r="G92" s="26"/>
      <c r="H92" s="8"/>
      <c r="I92" s="26"/>
      <c r="J92" s="8"/>
      <c r="K92" s="26"/>
      <c r="L92" s="8"/>
      <c r="M92" s="26"/>
      <c r="N92" s="8"/>
      <c r="O92" s="26"/>
      <c r="P92" s="26"/>
      <c r="Q92" s="26"/>
      <c r="R92" s="26"/>
      <c r="S92" s="26"/>
      <c r="T92" s="26"/>
      <c r="U92" s="26"/>
      <c r="V92" s="26"/>
      <c r="W92" s="8"/>
      <c r="X92" s="8"/>
      <c r="Y92" s="2" t="s">
        <v>52</v>
      </c>
      <c r="Z92" s="2" t="s">
        <v>52</v>
      </c>
      <c r="AA92" s="27"/>
      <c r="AB92" s="2" t="s">
        <v>52</v>
      </c>
    </row>
    <row r="93" spans="1:28" ht="30" customHeight="1">
      <c r="A93" s="8" t="s">
        <v>756</v>
      </c>
      <c r="B93" s="8" t="s">
        <v>747</v>
      </c>
      <c r="C93" s="8" t="s">
        <v>755</v>
      </c>
      <c r="D93" s="25" t="s">
        <v>367</v>
      </c>
      <c r="E93" s="26"/>
      <c r="F93" s="8"/>
      <c r="G93" s="26"/>
      <c r="H93" s="8"/>
      <c r="I93" s="26"/>
      <c r="J93" s="8"/>
      <c r="K93" s="26"/>
      <c r="L93" s="8"/>
      <c r="M93" s="26"/>
      <c r="N93" s="8"/>
      <c r="O93" s="26"/>
      <c r="P93" s="26"/>
      <c r="Q93" s="26"/>
      <c r="R93" s="26"/>
      <c r="S93" s="26"/>
      <c r="T93" s="26"/>
      <c r="U93" s="26"/>
      <c r="V93" s="26"/>
      <c r="W93" s="8"/>
      <c r="X93" s="8"/>
      <c r="Y93" s="2" t="s">
        <v>52</v>
      </c>
      <c r="Z93" s="2" t="s">
        <v>52</v>
      </c>
      <c r="AA93" s="27"/>
      <c r="AB93" s="2" t="s">
        <v>52</v>
      </c>
    </row>
    <row r="94" spans="1:28" ht="30" customHeight="1">
      <c r="A94" s="8" t="s">
        <v>760</v>
      </c>
      <c r="B94" s="8" t="s">
        <v>758</v>
      </c>
      <c r="C94" s="8" t="s">
        <v>759</v>
      </c>
      <c r="D94" s="25" t="s">
        <v>367</v>
      </c>
      <c r="E94" s="26"/>
      <c r="F94" s="8"/>
      <c r="G94" s="26"/>
      <c r="H94" s="8"/>
      <c r="I94" s="26"/>
      <c r="J94" s="8"/>
      <c r="K94" s="26"/>
      <c r="L94" s="8"/>
      <c r="M94" s="26"/>
      <c r="N94" s="8"/>
      <c r="O94" s="26"/>
      <c r="P94" s="26"/>
      <c r="Q94" s="26"/>
      <c r="R94" s="26"/>
      <c r="S94" s="26"/>
      <c r="T94" s="26"/>
      <c r="U94" s="26"/>
      <c r="V94" s="26"/>
      <c r="W94" s="8"/>
      <c r="X94" s="8"/>
      <c r="Y94" s="2" t="s">
        <v>52</v>
      </c>
      <c r="Z94" s="2" t="s">
        <v>52</v>
      </c>
      <c r="AA94" s="27"/>
      <c r="AB94" s="2" t="s">
        <v>52</v>
      </c>
    </row>
    <row r="95" spans="1:28" ht="30" customHeight="1">
      <c r="A95" s="8" t="s">
        <v>764</v>
      </c>
      <c r="B95" s="8" t="s">
        <v>762</v>
      </c>
      <c r="C95" s="8" t="s">
        <v>763</v>
      </c>
      <c r="D95" s="25" t="s">
        <v>367</v>
      </c>
      <c r="E95" s="26"/>
      <c r="F95" s="8"/>
      <c r="G95" s="26"/>
      <c r="H95" s="8"/>
      <c r="I95" s="26"/>
      <c r="J95" s="8"/>
      <c r="K95" s="26"/>
      <c r="L95" s="8"/>
      <c r="M95" s="26"/>
      <c r="N95" s="8"/>
      <c r="O95" s="26"/>
      <c r="P95" s="26"/>
      <c r="Q95" s="26"/>
      <c r="R95" s="26"/>
      <c r="S95" s="26"/>
      <c r="T95" s="26"/>
      <c r="U95" s="26"/>
      <c r="V95" s="26"/>
      <c r="W95" s="8"/>
      <c r="X95" s="8"/>
      <c r="Y95" s="2" t="s">
        <v>52</v>
      </c>
      <c r="Z95" s="2" t="s">
        <v>52</v>
      </c>
      <c r="AA95" s="27"/>
      <c r="AB95" s="2" t="s">
        <v>52</v>
      </c>
    </row>
    <row r="96" spans="1:28" ht="30" customHeight="1">
      <c r="A96" s="8" t="s">
        <v>768</v>
      </c>
      <c r="B96" s="8" t="s">
        <v>766</v>
      </c>
      <c r="C96" s="8" t="s">
        <v>767</v>
      </c>
      <c r="D96" s="25" t="s">
        <v>430</v>
      </c>
      <c r="E96" s="26"/>
      <c r="F96" s="8"/>
      <c r="G96" s="26"/>
      <c r="H96" s="8"/>
      <c r="I96" s="26"/>
      <c r="J96" s="8"/>
      <c r="K96" s="26"/>
      <c r="L96" s="8"/>
      <c r="M96" s="26"/>
      <c r="N96" s="8"/>
      <c r="O96" s="26"/>
      <c r="P96" s="26"/>
      <c r="Q96" s="26"/>
      <c r="R96" s="26"/>
      <c r="S96" s="26"/>
      <c r="T96" s="26"/>
      <c r="U96" s="26"/>
      <c r="V96" s="26"/>
      <c r="W96" s="8"/>
      <c r="X96" s="8"/>
      <c r="Y96" s="2" t="s">
        <v>52</v>
      </c>
      <c r="Z96" s="2" t="s">
        <v>52</v>
      </c>
      <c r="AA96" s="27"/>
      <c r="AB96" s="2" t="s">
        <v>52</v>
      </c>
    </row>
    <row r="97" spans="1:28" ht="30" customHeight="1">
      <c r="A97" s="8" t="s">
        <v>772</v>
      </c>
      <c r="B97" s="8" t="s">
        <v>770</v>
      </c>
      <c r="C97" s="8" t="s">
        <v>771</v>
      </c>
      <c r="D97" s="25" t="s">
        <v>367</v>
      </c>
      <c r="E97" s="26"/>
      <c r="F97" s="8"/>
      <c r="G97" s="26"/>
      <c r="H97" s="8"/>
      <c r="I97" s="26"/>
      <c r="J97" s="8"/>
      <c r="K97" s="26"/>
      <c r="L97" s="8"/>
      <c r="M97" s="26"/>
      <c r="N97" s="8"/>
      <c r="O97" s="26"/>
      <c r="P97" s="26"/>
      <c r="Q97" s="26"/>
      <c r="R97" s="26"/>
      <c r="S97" s="26"/>
      <c r="T97" s="26"/>
      <c r="U97" s="26"/>
      <c r="V97" s="26"/>
      <c r="W97" s="8"/>
      <c r="X97" s="8"/>
      <c r="Y97" s="2" t="s">
        <v>52</v>
      </c>
      <c r="Z97" s="2" t="s">
        <v>52</v>
      </c>
      <c r="AA97" s="27"/>
      <c r="AB97" s="2" t="s">
        <v>52</v>
      </c>
    </row>
    <row r="98" spans="1:28" ht="30" customHeight="1">
      <c r="A98" s="8" t="s">
        <v>776</v>
      </c>
      <c r="B98" s="8" t="s">
        <v>774</v>
      </c>
      <c r="C98" s="8" t="s">
        <v>775</v>
      </c>
      <c r="D98" s="25" t="s">
        <v>367</v>
      </c>
      <c r="E98" s="26"/>
      <c r="F98" s="8"/>
      <c r="G98" s="26"/>
      <c r="H98" s="8"/>
      <c r="I98" s="26"/>
      <c r="J98" s="8"/>
      <c r="K98" s="26"/>
      <c r="L98" s="8"/>
      <c r="M98" s="26"/>
      <c r="N98" s="8"/>
      <c r="O98" s="26"/>
      <c r="P98" s="26"/>
      <c r="Q98" s="26"/>
      <c r="R98" s="26"/>
      <c r="S98" s="26"/>
      <c r="T98" s="26"/>
      <c r="U98" s="26"/>
      <c r="V98" s="26"/>
      <c r="W98" s="8"/>
      <c r="X98" s="8"/>
      <c r="Y98" s="2" t="s">
        <v>52</v>
      </c>
      <c r="Z98" s="2" t="s">
        <v>52</v>
      </c>
      <c r="AA98" s="27"/>
      <c r="AB98" s="2" t="s">
        <v>52</v>
      </c>
    </row>
    <row r="99" spans="1:28" ht="30" customHeight="1">
      <c r="A99" s="8" t="s">
        <v>503</v>
      </c>
      <c r="B99" s="8" t="s">
        <v>501</v>
      </c>
      <c r="C99" s="8" t="s">
        <v>502</v>
      </c>
      <c r="D99" s="25" t="s">
        <v>98</v>
      </c>
      <c r="E99" s="26"/>
      <c r="F99" s="8"/>
      <c r="G99" s="26"/>
      <c r="H99" s="8"/>
      <c r="I99" s="26"/>
      <c r="J99" s="8"/>
      <c r="K99" s="26"/>
      <c r="L99" s="8"/>
      <c r="M99" s="26"/>
      <c r="N99" s="8"/>
      <c r="O99" s="26"/>
      <c r="P99" s="26"/>
      <c r="Q99" s="26"/>
      <c r="R99" s="26"/>
      <c r="S99" s="26"/>
      <c r="T99" s="26"/>
      <c r="U99" s="26"/>
      <c r="V99" s="26"/>
      <c r="W99" s="8"/>
      <c r="X99" s="8"/>
      <c r="Y99" s="2" t="s">
        <v>52</v>
      </c>
      <c r="Z99" s="2" t="s">
        <v>52</v>
      </c>
      <c r="AA99" s="27"/>
      <c r="AB99" s="2" t="s">
        <v>52</v>
      </c>
    </row>
    <row r="100" spans="1:28" ht="30" customHeight="1">
      <c r="A100" s="8" t="s">
        <v>506</v>
      </c>
      <c r="B100" s="8" t="s">
        <v>133</v>
      </c>
      <c r="C100" s="8" t="s">
        <v>505</v>
      </c>
      <c r="D100" s="25" t="s">
        <v>98</v>
      </c>
      <c r="E100" s="26"/>
      <c r="F100" s="8"/>
      <c r="G100" s="26"/>
      <c r="H100" s="8"/>
      <c r="I100" s="26"/>
      <c r="J100" s="8"/>
      <c r="K100" s="26"/>
      <c r="L100" s="8"/>
      <c r="M100" s="26"/>
      <c r="N100" s="8"/>
      <c r="O100" s="26"/>
      <c r="P100" s="26"/>
      <c r="Q100" s="26"/>
      <c r="R100" s="26"/>
      <c r="S100" s="26"/>
      <c r="T100" s="26"/>
      <c r="U100" s="26"/>
      <c r="V100" s="26"/>
      <c r="W100" s="8"/>
      <c r="X100" s="8"/>
      <c r="Y100" s="2" t="s">
        <v>52</v>
      </c>
      <c r="Z100" s="2" t="s">
        <v>52</v>
      </c>
      <c r="AA100" s="27"/>
      <c r="AB100" s="2" t="s">
        <v>52</v>
      </c>
    </row>
    <row r="101" spans="1:28" ht="30" customHeight="1">
      <c r="A101" s="8" t="s">
        <v>510</v>
      </c>
      <c r="B101" s="8" t="s">
        <v>508</v>
      </c>
      <c r="C101" s="8" t="s">
        <v>509</v>
      </c>
      <c r="D101" s="25" t="s">
        <v>98</v>
      </c>
      <c r="E101" s="26"/>
      <c r="F101" s="8"/>
      <c r="G101" s="26"/>
      <c r="H101" s="8"/>
      <c r="I101" s="26"/>
      <c r="J101" s="8"/>
      <c r="K101" s="26"/>
      <c r="L101" s="8"/>
      <c r="M101" s="26"/>
      <c r="N101" s="8"/>
      <c r="O101" s="26"/>
      <c r="P101" s="26"/>
      <c r="Q101" s="26"/>
      <c r="R101" s="26"/>
      <c r="S101" s="26"/>
      <c r="T101" s="26"/>
      <c r="U101" s="26"/>
      <c r="V101" s="26"/>
      <c r="W101" s="8"/>
      <c r="X101" s="8"/>
      <c r="Y101" s="2" t="s">
        <v>52</v>
      </c>
      <c r="Z101" s="2" t="s">
        <v>52</v>
      </c>
      <c r="AA101" s="27"/>
      <c r="AB101" s="2" t="s">
        <v>52</v>
      </c>
    </row>
    <row r="102" spans="1:28" ht="30" customHeight="1">
      <c r="A102" s="8" t="s">
        <v>514</v>
      </c>
      <c r="B102" s="8" t="s">
        <v>512</v>
      </c>
      <c r="C102" s="8" t="s">
        <v>513</v>
      </c>
      <c r="D102" s="25" t="s">
        <v>69</v>
      </c>
      <c r="E102" s="26"/>
      <c r="F102" s="8"/>
      <c r="G102" s="26"/>
      <c r="H102" s="8"/>
      <c r="I102" s="26"/>
      <c r="J102" s="8"/>
      <c r="K102" s="26"/>
      <c r="L102" s="8"/>
      <c r="M102" s="26"/>
      <c r="N102" s="8"/>
      <c r="O102" s="26"/>
      <c r="P102" s="26"/>
      <c r="Q102" s="26"/>
      <c r="R102" s="26"/>
      <c r="S102" s="26"/>
      <c r="T102" s="26"/>
      <c r="U102" s="26"/>
      <c r="V102" s="26"/>
      <c r="W102" s="8"/>
      <c r="X102" s="8"/>
      <c r="Y102" s="2" t="s">
        <v>52</v>
      </c>
      <c r="Z102" s="2" t="s">
        <v>52</v>
      </c>
      <c r="AA102" s="27"/>
      <c r="AB102" s="2" t="s">
        <v>52</v>
      </c>
    </row>
    <row r="103" spans="1:28" ht="30" customHeight="1">
      <c r="A103" s="8" t="s">
        <v>518</v>
      </c>
      <c r="B103" s="8" t="s">
        <v>516</v>
      </c>
      <c r="C103" s="8" t="s">
        <v>517</v>
      </c>
      <c r="D103" s="25" t="s">
        <v>69</v>
      </c>
      <c r="E103" s="26"/>
      <c r="F103" s="8"/>
      <c r="G103" s="26"/>
      <c r="H103" s="8"/>
      <c r="I103" s="26"/>
      <c r="J103" s="8"/>
      <c r="K103" s="26"/>
      <c r="L103" s="8"/>
      <c r="M103" s="26"/>
      <c r="N103" s="8"/>
      <c r="O103" s="26"/>
      <c r="P103" s="26"/>
      <c r="Q103" s="26"/>
      <c r="R103" s="26"/>
      <c r="S103" s="26"/>
      <c r="T103" s="26"/>
      <c r="U103" s="26"/>
      <c r="V103" s="26"/>
      <c r="W103" s="8"/>
      <c r="X103" s="8"/>
      <c r="Y103" s="2" t="s">
        <v>52</v>
      </c>
      <c r="Z103" s="2" t="s">
        <v>52</v>
      </c>
      <c r="AA103" s="27"/>
      <c r="AB103" s="2" t="s">
        <v>52</v>
      </c>
    </row>
    <row r="104" spans="1:28" ht="30" customHeight="1">
      <c r="A104" s="8" t="s">
        <v>522</v>
      </c>
      <c r="B104" s="8" t="s">
        <v>520</v>
      </c>
      <c r="C104" s="8" t="s">
        <v>521</v>
      </c>
      <c r="D104" s="25" t="s">
        <v>98</v>
      </c>
      <c r="E104" s="26"/>
      <c r="F104" s="8"/>
      <c r="G104" s="26"/>
      <c r="H104" s="8"/>
      <c r="I104" s="26"/>
      <c r="J104" s="8"/>
      <c r="K104" s="26"/>
      <c r="L104" s="8"/>
      <c r="M104" s="26"/>
      <c r="N104" s="8"/>
      <c r="O104" s="26"/>
      <c r="P104" s="26"/>
      <c r="Q104" s="26"/>
      <c r="R104" s="26"/>
      <c r="S104" s="26"/>
      <c r="T104" s="26"/>
      <c r="U104" s="26"/>
      <c r="V104" s="26"/>
      <c r="W104" s="8"/>
      <c r="X104" s="8"/>
      <c r="Y104" s="2" t="s">
        <v>52</v>
      </c>
      <c r="Z104" s="2" t="s">
        <v>52</v>
      </c>
      <c r="AA104" s="27"/>
      <c r="AB104" s="2" t="s">
        <v>52</v>
      </c>
    </row>
    <row r="105" spans="1:28" ht="30" customHeight="1">
      <c r="A105" s="8" t="s">
        <v>525</v>
      </c>
      <c r="B105" s="8" t="s">
        <v>87</v>
      </c>
      <c r="C105" s="8" t="s">
        <v>524</v>
      </c>
      <c r="D105" s="25" t="s">
        <v>69</v>
      </c>
      <c r="E105" s="26"/>
      <c r="F105" s="8"/>
      <c r="G105" s="26"/>
      <c r="H105" s="8"/>
      <c r="I105" s="26"/>
      <c r="J105" s="8"/>
      <c r="K105" s="26"/>
      <c r="L105" s="8"/>
      <c r="M105" s="26"/>
      <c r="N105" s="8"/>
      <c r="O105" s="26"/>
      <c r="P105" s="26"/>
      <c r="Q105" s="26"/>
      <c r="R105" s="26"/>
      <c r="S105" s="26"/>
      <c r="T105" s="26"/>
      <c r="U105" s="26"/>
      <c r="V105" s="26"/>
      <c r="W105" s="8"/>
      <c r="X105" s="8"/>
      <c r="Y105" s="2" t="s">
        <v>52</v>
      </c>
      <c r="Z105" s="2" t="s">
        <v>52</v>
      </c>
      <c r="AA105" s="27"/>
      <c r="AB105" s="2" t="s">
        <v>52</v>
      </c>
    </row>
    <row r="106" spans="1:28" ht="30" customHeight="1">
      <c r="A106" s="8" t="s">
        <v>529</v>
      </c>
      <c r="B106" s="8" t="s">
        <v>527</v>
      </c>
      <c r="C106" s="8" t="s">
        <v>528</v>
      </c>
      <c r="D106" s="25" t="s">
        <v>220</v>
      </c>
      <c r="E106" s="26"/>
      <c r="F106" s="8"/>
      <c r="G106" s="26"/>
      <c r="H106" s="8"/>
      <c r="I106" s="26"/>
      <c r="J106" s="8"/>
      <c r="K106" s="26"/>
      <c r="L106" s="8"/>
      <c r="M106" s="26"/>
      <c r="N106" s="8"/>
      <c r="O106" s="26"/>
      <c r="P106" s="26"/>
      <c r="Q106" s="26"/>
      <c r="R106" s="26"/>
      <c r="S106" s="26"/>
      <c r="T106" s="26"/>
      <c r="U106" s="26"/>
      <c r="V106" s="26"/>
      <c r="W106" s="8"/>
      <c r="X106" s="8"/>
      <c r="Y106" s="2" t="s">
        <v>52</v>
      </c>
      <c r="Z106" s="2" t="s">
        <v>52</v>
      </c>
      <c r="AA106" s="27"/>
      <c r="AB106" s="2" t="s">
        <v>52</v>
      </c>
    </row>
    <row r="107" spans="1:28" ht="30" customHeight="1">
      <c r="A107" s="8" t="s">
        <v>532</v>
      </c>
      <c r="B107" s="8" t="s">
        <v>531</v>
      </c>
      <c r="C107" s="8" t="s">
        <v>528</v>
      </c>
      <c r="D107" s="25" t="s">
        <v>220</v>
      </c>
      <c r="E107" s="26"/>
      <c r="F107" s="8"/>
      <c r="G107" s="26"/>
      <c r="H107" s="8"/>
      <c r="I107" s="26"/>
      <c r="J107" s="8"/>
      <c r="K107" s="26"/>
      <c r="L107" s="8"/>
      <c r="M107" s="26"/>
      <c r="N107" s="8"/>
      <c r="O107" s="26"/>
      <c r="P107" s="26"/>
      <c r="Q107" s="26"/>
      <c r="R107" s="26"/>
      <c r="S107" s="26"/>
      <c r="T107" s="26"/>
      <c r="U107" s="26"/>
      <c r="V107" s="26"/>
      <c r="W107" s="8"/>
      <c r="X107" s="8"/>
      <c r="Y107" s="2" t="s">
        <v>52</v>
      </c>
      <c r="Z107" s="2" t="s">
        <v>52</v>
      </c>
      <c r="AA107" s="27"/>
      <c r="AB107" s="2" t="s">
        <v>52</v>
      </c>
    </row>
    <row r="108" spans="1:28" ht="30" customHeight="1">
      <c r="A108" s="8" t="s">
        <v>536</v>
      </c>
      <c r="B108" s="8" t="s">
        <v>534</v>
      </c>
      <c r="C108" s="8" t="s">
        <v>535</v>
      </c>
      <c r="D108" s="25" t="s">
        <v>220</v>
      </c>
      <c r="E108" s="26"/>
      <c r="F108" s="8"/>
      <c r="G108" s="26"/>
      <c r="H108" s="8"/>
      <c r="I108" s="26"/>
      <c r="J108" s="8"/>
      <c r="K108" s="26"/>
      <c r="L108" s="8"/>
      <c r="M108" s="26"/>
      <c r="N108" s="8"/>
      <c r="O108" s="26"/>
      <c r="P108" s="26"/>
      <c r="Q108" s="26"/>
      <c r="R108" s="26"/>
      <c r="S108" s="26"/>
      <c r="T108" s="26"/>
      <c r="U108" s="26"/>
      <c r="V108" s="26"/>
      <c r="W108" s="8"/>
      <c r="X108" s="8"/>
      <c r="Y108" s="2" t="s">
        <v>52</v>
      </c>
      <c r="Z108" s="2" t="s">
        <v>52</v>
      </c>
      <c r="AA108" s="27"/>
      <c r="AB108" s="2" t="s">
        <v>52</v>
      </c>
    </row>
    <row r="109" spans="1:28" ht="30" customHeight="1">
      <c r="A109" s="8" t="s">
        <v>540</v>
      </c>
      <c r="B109" s="8" t="s">
        <v>538</v>
      </c>
      <c r="C109" s="8" t="s">
        <v>539</v>
      </c>
      <c r="D109" s="25" t="s">
        <v>220</v>
      </c>
      <c r="E109" s="26"/>
      <c r="F109" s="8"/>
      <c r="G109" s="26"/>
      <c r="H109" s="8"/>
      <c r="I109" s="26"/>
      <c r="J109" s="8"/>
      <c r="K109" s="26"/>
      <c r="L109" s="8"/>
      <c r="M109" s="26"/>
      <c r="N109" s="8"/>
      <c r="O109" s="26"/>
      <c r="P109" s="26"/>
      <c r="Q109" s="26"/>
      <c r="R109" s="26"/>
      <c r="S109" s="26"/>
      <c r="T109" s="26"/>
      <c r="U109" s="26"/>
      <c r="V109" s="26"/>
      <c r="W109" s="8"/>
      <c r="X109" s="8"/>
      <c r="Y109" s="2" t="s">
        <v>52</v>
      </c>
      <c r="Z109" s="2" t="s">
        <v>52</v>
      </c>
      <c r="AA109" s="27"/>
      <c r="AB109" s="2" t="s">
        <v>52</v>
      </c>
    </row>
    <row r="110" spans="1:28" ht="30" customHeight="1">
      <c r="A110" s="8" t="s">
        <v>543</v>
      </c>
      <c r="B110" s="8" t="s">
        <v>542</v>
      </c>
      <c r="C110" s="8" t="s">
        <v>52</v>
      </c>
      <c r="D110" s="25" t="s">
        <v>220</v>
      </c>
      <c r="E110" s="26"/>
      <c r="F110" s="8"/>
      <c r="G110" s="26"/>
      <c r="H110" s="8"/>
      <c r="I110" s="26"/>
      <c r="J110" s="8"/>
      <c r="K110" s="26"/>
      <c r="L110" s="8"/>
      <c r="M110" s="26"/>
      <c r="N110" s="8"/>
      <c r="O110" s="26"/>
      <c r="P110" s="26"/>
      <c r="Q110" s="26"/>
      <c r="R110" s="26"/>
      <c r="S110" s="26"/>
      <c r="T110" s="26"/>
      <c r="U110" s="26"/>
      <c r="V110" s="26"/>
      <c r="W110" s="8"/>
      <c r="X110" s="8"/>
      <c r="Y110" s="2" t="s">
        <v>52</v>
      </c>
      <c r="Z110" s="2" t="s">
        <v>52</v>
      </c>
      <c r="AA110" s="27"/>
      <c r="AB110" s="2" t="s">
        <v>52</v>
      </c>
    </row>
    <row r="111" spans="1:28" ht="30" customHeight="1">
      <c r="A111" s="8" t="s">
        <v>546</v>
      </c>
      <c r="B111" s="8" t="s">
        <v>545</v>
      </c>
      <c r="C111" s="8" t="s">
        <v>52</v>
      </c>
      <c r="D111" s="25" t="s">
        <v>220</v>
      </c>
      <c r="E111" s="26"/>
      <c r="F111" s="8"/>
      <c r="G111" s="26"/>
      <c r="H111" s="8"/>
      <c r="I111" s="26"/>
      <c r="J111" s="8"/>
      <c r="K111" s="26"/>
      <c r="L111" s="8"/>
      <c r="M111" s="26"/>
      <c r="N111" s="8"/>
      <c r="O111" s="26"/>
      <c r="P111" s="26"/>
      <c r="Q111" s="26"/>
      <c r="R111" s="26"/>
      <c r="S111" s="26"/>
      <c r="T111" s="26"/>
      <c r="U111" s="26"/>
      <c r="V111" s="26"/>
      <c r="W111" s="8"/>
      <c r="X111" s="8"/>
      <c r="Y111" s="2" t="s">
        <v>52</v>
      </c>
      <c r="Z111" s="2" t="s">
        <v>52</v>
      </c>
      <c r="AA111" s="27"/>
      <c r="AB111" s="2" t="s">
        <v>52</v>
      </c>
    </row>
    <row r="112" spans="1:28" ht="30" customHeight="1">
      <c r="A112" s="8" t="s">
        <v>783</v>
      </c>
      <c r="B112" s="8" t="s">
        <v>782</v>
      </c>
      <c r="C112" s="8" t="s">
        <v>52</v>
      </c>
      <c r="D112" s="25" t="s">
        <v>52</v>
      </c>
      <c r="E112" s="26"/>
      <c r="F112" s="8"/>
      <c r="G112" s="26"/>
      <c r="H112" s="8"/>
      <c r="I112" s="26"/>
      <c r="J112" s="8"/>
      <c r="K112" s="26"/>
      <c r="L112" s="8"/>
      <c r="M112" s="26"/>
      <c r="N112" s="8"/>
      <c r="O112" s="26"/>
      <c r="P112" s="26"/>
      <c r="Q112" s="26"/>
      <c r="R112" s="26"/>
      <c r="S112" s="26"/>
      <c r="T112" s="26"/>
      <c r="U112" s="26"/>
      <c r="V112" s="26"/>
      <c r="W112" s="8"/>
      <c r="X112" s="8"/>
      <c r="Y112" s="2" t="s">
        <v>52</v>
      </c>
      <c r="Z112" s="2" t="s">
        <v>52</v>
      </c>
      <c r="AA112" s="27"/>
      <c r="AB112" s="2" t="s">
        <v>52</v>
      </c>
    </row>
    <row r="113" spans="1:28" ht="30" customHeight="1">
      <c r="A113" s="8" t="s">
        <v>786</v>
      </c>
      <c r="B113" s="8" t="s">
        <v>785</v>
      </c>
      <c r="C113" s="8" t="s">
        <v>52</v>
      </c>
      <c r="D113" s="25" t="s">
        <v>377</v>
      </c>
      <c r="E113" s="26"/>
      <c r="F113" s="8"/>
      <c r="G113" s="26"/>
      <c r="H113" s="8"/>
      <c r="I113" s="26"/>
      <c r="J113" s="8"/>
      <c r="K113" s="26"/>
      <c r="L113" s="8"/>
      <c r="M113" s="26"/>
      <c r="N113" s="8"/>
      <c r="O113" s="26"/>
      <c r="P113" s="26"/>
      <c r="Q113" s="26"/>
      <c r="R113" s="26"/>
      <c r="S113" s="26"/>
      <c r="T113" s="26"/>
      <c r="U113" s="26"/>
      <c r="V113" s="26"/>
      <c r="W113" s="8"/>
      <c r="X113" s="8"/>
      <c r="Y113" s="2" t="s">
        <v>52</v>
      </c>
      <c r="Z113" s="2" t="s">
        <v>52</v>
      </c>
      <c r="AA113" s="27"/>
      <c r="AB113" s="2" t="s">
        <v>52</v>
      </c>
    </row>
    <row r="114" spans="1:28" ht="30" customHeight="1">
      <c r="A114" s="8" t="s">
        <v>790</v>
      </c>
      <c r="B114" s="8" t="s">
        <v>788</v>
      </c>
      <c r="C114" s="8" t="s">
        <v>789</v>
      </c>
      <c r="D114" s="25" t="s">
        <v>367</v>
      </c>
      <c r="E114" s="26"/>
      <c r="F114" s="8"/>
      <c r="G114" s="26"/>
      <c r="H114" s="8"/>
      <c r="I114" s="26"/>
      <c r="J114" s="8"/>
      <c r="K114" s="26"/>
      <c r="L114" s="8"/>
      <c r="M114" s="26"/>
      <c r="N114" s="8"/>
      <c r="O114" s="26"/>
      <c r="P114" s="26"/>
      <c r="Q114" s="26"/>
      <c r="R114" s="26"/>
      <c r="S114" s="26"/>
      <c r="T114" s="26"/>
      <c r="U114" s="26"/>
      <c r="V114" s="26"/>
      <c r="W114" s="8"/>
      <c r="X114" s="8"/>
      <c r="Y114" s="2" t="s">
        <v>52</v>
      </c>
      <c r="Z114" s="2" t="s">
        <v>52</v>
      </c>
      <c r="AA114" s="27"/>
      <c r="AB114" s="2" t="s">
        <v>52</v>
      </c>
    </row>
    <row r="115" spans="1:28" ht="30" customHeight="1">
      <c r="A115" s="8" t="s">
        <v>794</v>
      </c>
      <c r="B115" s="8" t="s">
        <v>792</v>
      </c>
      <c r="C115" s="8" t="s">
        <v>793</v>
      </c>
      <c r="D115" s="25" t="s">
        <v>367</v>
      </c>
      <c r="E115" s="26"/>
      <c r="F115" s="8"/>
      <c r="G115" s="26"/>
      <c r="H115" s="8"/>
      <c r="I115" s="26"/>
      <c r="J115" s="8"/>
      <c r="K115" s="26"/>
      <c r="L115" s="8"/>
      <c r="M115" s="26"/>
      <c r="N115" s="8"/>
      <c r="O115" s="26"/>
      <c r="P115" s="26"/>
      <c r="Q115" s="26"/>
      <c r="R115" s="26"/>
      <c r="S115" s="26"/>
      <c r="T115" s="26"/>
      <c r="U115" s="26"/>
      <c r="V115" s="26"/>
      <c r="W115" s="8"/>
      <c r="X115" s="8"/>
      <c r="Y115" s="2" t="s">
        <v>52</v>
      </c>
      <c r="Z115" s="2" t="s">
        <v>52</v>
      </c>
      <c r="AA115" s="27"/>
      <c r="AB115" s="2" t="s">
        <v>52</v>
      </c>
    </row>
    <row r="116" spans="1:28" ht="30" customHeight="1">
      <c r="A116" s="8" t="s">
        <v>798</v>
      </c>
      <c r="B116" s="8" t="s">
        <v>796</v>
      </c>
      <c r="C116" s="8" t="s">
        <v>797</v>
      </c>
      <c r="D116" s="25" t="s">
        <v>367</v>
      </c>
      <c r="E116" s="26"/>
      <c r="F116" s="8"/>
      <c r="G116" s="26"/>
      <c r="H116" s="8"/>
      <c r="I116" s="26"/>
      <c r="J116" s="8"/>
      <c r="K116" s="26"/>
      <c r="L116" s="8"/>
      <c r="M116" s="26"/>
      <c r="N116" s="8"/>
      <c r="O116" s="26"/>
      <c r="P116" s="26"/>
      <c r="Q116" s="26"/>
      <c r="R116" s="26"/>
      <c r="S116" s="26"/>
      <c r="T116" s="26"/>
      <c r="U116" s="26"/>
      <c r="V116" s="26"/>
      <c r="W116" s="8"/>
      <c r="X116" s="8"/>
      <c r="Y116" s="2" t="s">
        <v>52</v>
      </c>
      <c r="Z116" s="2" t="s">
        <v>52</v>
      </c>
      <c r="AA116" s="27"/>
      <c r="AB116" s="2" t="s">
        <v>52</v>
      </c>
    </row>
    <row r="117" spans="1:28" ht="30" customHeight="1">
      <c r="A117" s="8" t="s">
        <v>802</v>
      </c>
      <c r="B117" s="8" t="s">
        <v>800</v>
      </c>
      <c r="C117" s="8" t="s">
        <v>801</v>
      </c>
      <c r="D117" s="25" t="s">
        <v>367</v>
      </c>
      <c r="E117" s="26"/>
      <c r="F117" s="8"/>
      <c r="G117" s="26"/>
      <c r="H117" s="8"/>
      <c r="I117" s="26"/>
      <c r="J117" s="8"/>
      <c r="K117" s="26"/>
      <c r="L117" s="8"/>
      <c r="M117" s="26"/>
      <c r="N117" s="8"/>
      <c r="O117" s="26"/>
      <c r="P117" s="26"/>
      <c r="Q117" s="26"/>
      <c r="R117" s="26"/>
      <c r="S117" s="26"/>
      <c r="T117" s="26"/>
      <c r="U117" s="26"/>
      <c r="V117" s="26"/>
      <c r="W117" s="8"/>
      <c r="X117" s="8"/>
      <c r="Y117" s="2" t="s">
        <v>52</v>
      </c>
      <c r="Z117" s="2" t="s">
        <v>52</v>
      </c>
      <c r="AA117" s="27"/>
      <c r="AB117" s="2" t="s">
        <v>52</v>
      </c>
    </row>
    <row r="118" spans="1:28" ht="30" customHeight="1">
      <c r="A118" s="8" t="s">
        <v>806</v>
      </c>
      <c r="B118" s="8" t="s">
        <v>804</v>
      </c>
      <c r="C118" s="8" t="s">
        <v>805</v>
      </c>
      <c r="D118" s="25" t="s">
        <v>367</v>
      </c>
      <c r="E118" s="26"/>
      <c r="F118" s="8"/>
      <c r="G118" s="26"/>
      <c r="H118" s="8"/>
      <c r="I118" s="26"/>
      <c r="J118" s="8"/>
      <c r="K118" s="26"/>
      <c r="L118" s="8"/>
      <c r="M118" s="26"/>
      <c r="N118" s="8"/>
      <c r="O118" s="26"/>
      <c r="P118" s="26"/>
      <c r="Q118" s="26"/>
      <c r="R118" s="26"/>
      <c r="S118" s="26"/>
      <c r="T118" s="26"/>
      <c r="U118" s="26"/>
      <c r="V118" s="26"/>
      <c r="W118" s="8"/>
      <c r="X118" s="8"/>
      <c r="Y118" s="2" t="s">
        <v>52</v>
      </c>
      <c r="Z118" s="2" t="s">
        <v>52</v>
      </c>
      <c r="AA118" s="27"/>
      <c r="AB118" s="2" t="s">
        <v>52</v>
      </c>
    </row>
    <row r="119" spans="1:28" ht="30" customHeight="1">
      <c r="A119" s="8" t="s">
        <v>810</v>
      </c>
      <c r="B119" s="8" t="s">
        <v>808</v>
      </c>
      <c r="C119" s="8" t="s">
        <v>809</v>
      </c>
      <c r="D119" s="25" t="s">
        <v>367</v>
      </c>
      <c r="E119" s="26"/>
      <c r="F119" s="8"/>
      <c r="G119" s="26"/>
      <c r="H119" s="8"/>
      <c r="I119" s="26"/>
      <c r="J119" s="8"/>
      <c r="K119" s="26"/>
      <c r="L119" s="8"/>
      <c r="M119" s="26"/>
      <c r="N119" s="8"/>
      <c r="O119" s="26"/>
      <c r="P119" s="26"/>
      <c r="Q119" s="26"/>
      <c r="R119" s="26"/>
      <c r="S119" s="26"/>
      <c r="T119" s="26"/>
      <c r="U119" s="26"/>
      <c r="V119" s="26"/>
      <c r="W119" s="8"/>
      <c r="X119" s="8"/>
      <c r="Y119" s="2" t="s">
        <v>52</v>
      </c>
      <c r="Z119" s="2" t="s">
        <v>52</v>
      </c>
      <c r="AA119" s="27"/>
      <c r="AB119" s="2" t="s">
        <v>52</v>
      </c>
    </row>
    <row r="120" spans="1:28" ht="30" customHeight="1">
      <c r="A120" s="8" t="s">
        <v>814</v>
      </c>
      <c r="B120" s="8" t="s">
        <v>812</v>
      </c>
      <c r="C120" s="8" t="s">
        <v>813</v>
      </c>
      <c r="D120" s="25" t="s">
        <v>367</v>
      </c>
      <c r="E120" s="26"/>
      <c r="F120" s="8"/>
      <c r="G120" s="26"/>
      <c r="H120" s="8"/>
      <c r="I120" s="26"/>
      <c r="J120" s="8"/>
      <c r="K120" s="26"/>
      <c r="L120" s="8"/>
      <c r="M120" s="26"/>
      <c r="N120" s="8"/>
      <c r="O120" s="26"/>
      <c r="P120" s="26"/>
      <c r="Q120" s="26"/>
      <c r="R120" s="26"/>
      <c r="S120" s="26"/>
      <c r="T120" s="26"/>
      <c r="U120" s="26"/>
      <c r="V120" s="26"/>
      <c r="W120" s="8"/>
      <c r="X120" s="8"/>
      <c r="Y120" s="2" t="s">
        <v>52</v>
      </c>
      <c r="Z120" s="2" t="s">
        <v>52</v>
      </c>
      <c r="AA120" s="27"/>
      <c r="AB120" s="2" t="s">
        <v>52</v>
      </c>
    </row>
    <row r="121" spans="1:28" ht="30" customHeight="1">
      <c r="A121" s="8" t="s">
        <v>818</v>
      </c>
      <c r="B121" s="8" t="s">
        <v>816</v>
      </c>
      <c r="C121" s="8" t="s">
        <v>817</v>
      </c>
      <c r="D121" s="25" t="s">
        <v>367</v>
      </c>
      <c r="E121" s="26"/>
      <c r="F121" s="8"/>
      <c r="G121" s="26"/>
      <c r="H121" s="8"/>
      <c r="I121" s="26"/>
      <c r="J121" s="8"/>
      <c r="K121" s="26"/>
      <c r="L121" s="8"/>
      <c r="M121" s="26"/>
      <c r="N121" s="8"/>
      <c r="O121" s="26"/>
      <c r="P121" s="26"/>
      <c r="Q121" s="26"/>
      <c r="R121" s="26"/>
      <c r="S121" s="26"/>
      <c r="T121" s="26"/>
      <c r="U121" s="26"/>
      <c r="V121" s="26"/>
      <c r="W121" s="8"/>
      <c r="X121" s="8"/>
      <c r="Y121" s="2" t="s">
        <v>52</v>
      </c>
      <c r="Z121" s="2" t="s">
        <v>52</v>
      </c>
      <c r="AA121" s="27"/>
      <c r="AB121" s="2" t="s">
        <v>52</v>
      </c>
    </row>
    <row r="122" spans="1:28" ht="30" customHeight="1">
      <c r="A122" s="8" t="s">
        <v>821</v>
      </c>
      <c r="B122" s="8" t="s">
        <v>762</v>
      </c>
      <c r="C122" s="8" t="s">
        <v>820</v>
      </c>
      <c r="D122" s="25" t="s">
        <v>367</v>
      </c>
      <c r="E122" s="26"/>
      <c r="F122" s="8"/>
      <c r="G122" s="26"/>
      <c r="H122" s="8"/>
      <c r="I122" s="26"/>
      <c r="J122" s="8"/>
      <c r="K122" s="26"/>
      <c r="L122" s="8"/>
      <c r="M122" s="26"/>
      <c r="N122" s="8"/>
      <c r="O122" s="26"/>
      <c r="P122" s="26"/>
      <c r="Q122" s="26"/>
      <c r="R122" s="26"/>
      <c r="S122" s="26"/>
      <c r="T122" s="26"/>
      <c r="U122" s="26"/>
      <c r="V122" s="26"/>
      <c r="W122" s="8"/>
      <c r="X122" s="8"/>
      <c r="Y122" s="2" t="s">
        <v>52</v>
      </c>
      <c r="Z122" s="2" t="s">
        <v>52</v>
      </c>
      <c r="AA122" s="27"/>
      <c r="AB122" s="2" t="s">
        <v>52</v>
      </c>
    </row>
    <row r="123" spans="1:28" ht="30" customHeight="1">
      <c r="A123" s="8" t="s">
        <v>824</v>
      </c>
      <c r="B123" s="8" t="s">
        <v>823</v>
      </c>
      <c r="C123" s="8" t="s">
        <v>52</v>
      </c>
      <c r="D123" s="25" t="s">
        <v>52</v>
      </c>
      <c r="E123" s="26"/>
      <c r="F123" s="8"/>
      <c r="G123" s="26"/>
      <c r="H123" s="8"/>
      <c r="I123" s="26"/>
      <c r="J123" s="8"/>
      <c r="K123" s="26"/>
      <c r="L123" s="8"/>
      <c r="M123" s="26"/>
      <c r="N123" s="8"/>
      <c r="O123" s="26"/>
      <c r="P123" s="26"/>
      <c r="Q123" s="26"/>
      <c r="R123" s="26"/>
      <c r="S123" s="26"/>
      <c r="T123" s="26"/>
      <c r="U123" s="26"/>
      <c r="V123" s="26"/>
      <c r="W123" s="8"/>
      <c r="X123" s="8"/>
      <c r="Y123" s="2" t="s">
        <v>52</v>
      </c>
      <c r="Z123" s="2" t="s">
        <v>52</v>
      </c>
      <c r="AA123" s="27"/>
      <c r="AB123" s="2" t="s">
        <v>52</v>
      </c>
    </row>
    <row r="124" spans="1:28" ht="30" customHeight="1">
      <c r="A124" s="8" t="s">
        <v>828</v>
      </c>
      <c r="B124" s="8" t="s">
        <v>826</v>
      </c>
      <c r="C124" s="8" t="s">
        <v>827</v>
      </c>
      <c r="D124" s="25" t="s">
        <v>367</v>
      </c>
      <c r="E124" s="26"/>
      <c r="F124" s="8"/>
      <c r="G124" s="26"/>
      <c r="H124" s="8"/>
      <c r="I124" s="26"/>
      <c r="J124" s="8"/>
      <c r="K124" s="26"/>
      <c r="L124" s="8"/>
      <c r="M124" s="26"/>
      <c r="N124" s="8"/>
      <c r="O124" s="26"/>
      <c r="P124" s="26"/>
      <c r="Q124" s="26"/>
      <c r="R124" s="26"/>
      <c r="S124" s="26"/>
      <c r="T124" s="26"/>
      <c r="U124" s="26"/>
      <c r="V124" s="26"/>
      <c r="W124" s="8"/>
      <c r="X124" s="8"/>
      <c r="Y124" s="2" t="s">
        <v>52</v>
      </c>
      <c r="Z124" s="2" t="s">
        <v>52</v>
      </c>
      <c r="AA124" s="27"/>
      <c r="AB124" s="2" t="s">
        <v>52</v>
      </c>
    </row>
    <row r="125" spans="1:28" ht="30" customHeight="1">
      <c r="A125" s="8" t="s">
        <v>831</v>
      </c>
      <c r="B125" s="8" t="s">
        <v>826</v>
      </c>
      <c r="C125" s="8" t="s">
        <v>830</v>
      </c>
      <c r="D125" s="25" t="s">
        <v>367</v>
      </c>
      <c r="E125" s="26"/>
      <c r="F125" s="8"/>
      <c r="G125" s="26"/>
      <c r="H125" s="8"/>
      <c r="I125" s="26"/>
      <c r="J125" s="8"/>
      <c r="K125" s="26"/>
      <c r="L125" s="8"/>
      <c r="M125" s="26"/>
      <c r="N125" s="8"/>
      <c r="O125" s="26"/>
      <c r="P125" s="26"/>
      <c r="Q125" s="26"/>
      <c r="R125" s="26"/>
      <c r="S125" s="26"/>
      <c r="T125" s="26"/>
      <c r="U125" s="26"/>
      <c r="V125" s="26"/>
      <c r="W125" s="8"/>
      <c r="X125" s="8"/>
      <c r="Y125" s="2" t="s">
        <v>52</v>
      </c>
      <c r="Z125" s="2" t="s">
        <v>52</v>
      </c>
      <c r="AA125" s="27"/>
      <c r="AB125" s="2" t="s">
        <v>52</v>
      </c>
    </row>
    <row r="126" spans="1:28" ht="30" customHeight="1">
      <c r="A126" s="8" t="s">
        <v>834</v>
      </c>
      <c r="B126" s="8" t="s">
        <v>826</v>
      </c>
      <c r="C126" s="8" t="s">
        <v>833</v>
      </c>
      <c r="D126" s="25" t="s">
        <v>367</v>
      </c>
      <c r="E126" s="26"/>
      <c r="F126" s="8"/>
      <c r="G126" s="26"/>
      <c r="H126" s="8"/>
      <c r="I126" s="26"/>
      <c r="J126" s="8"/>
      <c r="K126" s="26"/>
      <c r="L126" s="8"/>
      <c r="M126" s="26"/>
      <c r="N126" s="8"/>
      <c r="O126" s="26"/>
      <c r="P126" s="26"/>
      <c r="Q126" s="26"/>
      <c r="R126" s="26"/>
      <c r="S126" s="26"/>
      <c r="T126" s="26"/>
      <c r="U126" s="26"/>
      <c r="V126" s="26"/>
      <c r="W126" s="8"/>
      <c r="X126" s="8"/>
      <c r="Y126" s="2" t="s">
        <v>52</v>
      </c>
      <c r="Z126" s="2" t="s">
        <v>52</v>
      </c>
      <c r="AA126" s="27"/>
      <c r="AB126" s="2" t="s">
        <v>52</v>
      </c>
    </row>
    <row r="127" spans="1:28" ht="30" customHeight="1">
      <c r="A127" s="8" t="s">
        <v>837</v>
      </c>
      <c r="B127" s="8" t="s">
        <v>836</v>
      </c>
      <c r="C127" s="8" t="s">
        <v>52</v>
      </c>
      <c r="D127" s="25" t="s">
        <v>377</v>
      </c>
      <c r="E127" s="26"/>
      <c r="F127" s="8"/>
      <c r="G127" s="26"/>
      <c r="H127" s="8"/>
      <c r="I127" s="26"/>
      <c r="J127" s="8"/>
      <c r="K127" s="26"/>
      <c r="L127" s="8"/>
      <c r="M127" s="26"/>
      <c r="N127" s="8"/>
      <c r="O127" s="26"/>
      <c r="P127" s="26"/>
      <c r="Q127" s="26"/>
      <c r="R127" s="26"/>
      <c r="S127" s="26"/>
      <c r="T127" s="26"/>
      <c r="U127" s="26"/>
      <c r="V127" s="26"/>
      <c r="W127" s="8"/>
      <c r="X127" s="8"/>
      <c r="Y127" s="2" t="s">
        <v>52</v>
      </c>
      <c r="Z127" s="2" t="s">
        <v>52</v>
      </c>
      <c r="AA127" s="27"/>
      <c r="AB127" s="2" t="s">
        <v>52</v>
      </c>
    </row>
    <row r="128" spans="1:28" ht="30" customHeight="1">
      <c r="A128" s="8" t="s">
        <v>840</v>
      </c>
      <c r="B128" s="8" t="s">
        <v>839</v>
      </c>
      <c r="C128" s="8" t="s">
        <v>52</v>
      </c>
      <c r="D128" s="25" t="s">
        <v>52</v>
      </c>
      <c r="E128" s="26"/>
      <c r="F128" s="8"/>
      <c r="G128" s="26"/>
      <c r="H128" s="8"/>
      <c r="I128" s="26"/>
      <c r="J128" s="8"/>
      <c r="K128" s="26"/>
      <c r="L128" s="8"/>
      <c r="M128" s="26"/>
      <c r="N128" s="8"/>
      <c r="O128" s="26"/>
      <c r="P128" s="26"/>
      <c r="Q128" s="26"/>
      <c r="R128" s="26"/>
      <c r="S128" s="26"/>
      <c r="T128" s="26"/>
      <c r="U128" s="26"/>
      <c r="V128" s="26"/>
      <c r="W128" s="8"/>
      <c r="X128" s="8"/>
      <c r="Y128" s="2" t="s">
        <v>52</v>
      </c>
      <c r="Z128" s="2" t="s">
        <v>52</v>
      </c>
      <c r="AA128" s="27"/>
      <c r="AB128" s="2" t="s">
        <v>52</v>
      </c>
    </row>
    <row r="129" spans="1:28" ht="30" customHeight="1">
      <c r="A129" s="8" t="s">
        <v>844</v>
      </c>
      <c r="B129" s="8" t="s">
        <v>842</v>
      </c>
      <c r="C129" s="8" t="s">
        <v>843</v>
      </c>
      <c r="D129" s="25" t="s">
        <v>367</v>
      </c>
      <c r="E129" s="26"/>
      <c r="F129" s="8"/>
      <c r="G129" s="26"/>
      <c r="H129" s="8"/>
      <c r="I129" s="26"/>
      <c r="J129" s="8"/>
      <c r="K129" s="26"/>
      <c r="L129" s="8"/>
      <c r="M129" s="26"/>
      <c r="N129" s="8"/>
      <c r="O129" s="26"/>
      <c r="P129" s="26"/>
      <c r="Q129" s="26"/>
      <c r="R129" s="26"/>
      <c r="S129" s="26"/>
      <c r="T129" s="26"/>
      <c r="U129" s="26"/>
      <c r="V129" s="26"/>
      <c r="W129" s="8"/>
      <c r="X129" s="8"/>
      <c r="Y129" s="2" t="s">
        <v>52</v>
      </c>
      <c r="Z129" s="2" t="s">
        <v>52</v>
      </c>
      <c r="AA129" s="27"/>
      <c r="AB129" s="2" t="s">
        <v>52</v>
      </c>
    </row>
    <row r="130" spans="1:28" ht="30" customHeight="1">
      <c r="A130" s="8" t="s">
        <v>847</v>
      </c>
      <c r="B130" s="8" t="s">
        <v>842</v>
      </c>
      <c r="C130" s="8" t="s">
        <v>846</v>
      </c>
      <c r="D130" s="25" t="s">
        <v>367</v>
      </c>
      <c r="E130" s="26"/>
      <c r="F130" s="8"/>
      <c r="G130" s="26"/>
      <c r="H130" s="8"/>
      <c r="I130" s="26"/>
      <c r="J130" s="8"/>
      <c r="K130" s="26"/>
      <c r="L130" s="8"/>
      <c r="M130" s="26"/>
      <c r="N130" s="8"/>
      <c r="O130" s="26"/>
      <c r="P130" s="26"/>
      <c r="Q130" s="26"/>
      <c r="R130" s="26"/>
      <c r="S130" s="26"/>
      <c r="T130" s="26"/>
      <c r="U130" s="26"/>
      <c r="V130" s="26"/>
      <c r="W130" s="8"/>
      <c r="X130" s="8"/>
      <c r="Y130" s="2" t="s">
        <v>52</v>
      </c>
      <c r="Z130" s="2" t="s">
        <v>52</v>
      </c>
      <c r="AA130" s="27"/>
      <c r="AB130" s="2" t="s">
        <v>52</v>
      </c>
    </row>
    <row r="131" spans="1:28" ht="30" customHeight="1">
      <c r="A131" s="8" t="s">
        <v>850</v>
      </c>
      <c r="B131" s="8" t="s">
        <v>842</v>
      </c>
      <c r="C131" s="8" t="s">
        <v>849</v>
      </c>
      <c r="D131" s="25" t="s">
        <v>367</v>
      </c>
      <c r="E131" s="26"/>
      <c r="F131" s="8"/>
      <c r="G131" s="26"/>
      <c r="H131" s="8"/>
      <c r="I131" s="26"/>
      <c r="J131" s="8"/>
      <c r="K131" s="26"/>
      <c r="L131" s="8"/>
      <c r="M131" s="26"/>
      <c r="N131" s="8"/>
      <c r="O131" s="26"/>
      <c r="P131" s="26"/>
      <c r="Q131" s="26"/>
      <c r="R131" s="26"/>
      <c r="S131" s="26"/>
      <c r="T131" s="26"/>
      <c r="U131" s="26"/>
      <c r="V131" s="26"/>
      <c r="W131" s="8"/>
      <c r="X131" s="8"/>
      <c r="Y131" s="2" t="s">
        <v>52</v>
      </c>
      <c r="Z131" s="2" t="s">
        <v>52</v>
      </c>
      <c r="AA131" s="27"/>
      <c r="AB131" s="2" t="s">
        <v>52</v>
      </c>
    </row>
    <row r="132" spans="1:28" ht="30" customHeight="1">
      <c r="A132" s="8" t="s">
        <v>561</v>
      </c>
      <c r="B132" s="8" t="s">
        <v>559</v>
      </c>
      <c r="C132" s="8" t="s">
        <v>560</v>
      </c>
      <c r="D132" s="25" t="s">
        <v>52</v>
      </c>
      <c r="E132" s="26"/>
      <c r="F132" s="8"/>
      <c r="G132" s="26"/>
      <c r="H132" s="8"/>
      <c r="I132" s="26"/>
      <c r="J132" s="8"/>
      <c r="K132" s="26"/>
      <c r="L132" s="8"/>
      <c r="M132" s="26"/>
      <c r="N132" s="8"/>
      <c r="O132" s="26"/>
      <c r="P132" s="26"/>
      <c r="Q132" s="26"/>
      <c r="R132" s="26"/>
      <c r="S132" s="26"/>
      <c r="T132" s="26"/>
      <c r="U132" s="26"/>
      <c r="V132" s="26"/>
      <c r="W132" s="8"/>
      <c r="X132" s="8"/>
      <c r="Y132" s="2" t="s">
        <v>52</v>
      </c>
      <c r="Z132" s="2" t="s">
        <v>52</v>
      </c>
      <c r="AA132" s="27"/>
      <c r="AB132" s="2" t="s">
        <v>52</v>
      </c>
    </row>
    <row r="133" spans="1:28" ht="30" customHeight="1">
      <c r="A133" s="8" t="s">
        <v>565</v>
      </c>
      <c r="B133" s="8" t="s">
        <v>563</v>
      </c>
      <c r="C133" s="8" t="s">
        <v>564</v>
      </c>
      <c r="D133" s="25" t="s">
        <v>367</v>
      </c>
      <c r="E133" s="26"/>
      <c r="F133" s="8"/>
      <c r="G133" s="26"/>
      <c r="H133" s="8"/>
      <c r="I133" s="26"/>
      <c r="J133" s="8"/>
      <c r="K133" s="26"/>
      <c r="L133" s="8"/>
      <c r="M133" s="26"/>
      <c r="N133" s="8"/>
      <c r="O133" s="26"/>
      <c r="P133" s="26"/>
      <c r="Q133" s="26"/>
      <c r="R133" s="26"/>
      <c r="S133" s="26"/>
      <c r="T133" s="26"/>
      <c r="U133" s="26"/>
      <c r="V133" s="26"/>
      <c r="W133" s="8"/>
      <c r="X133" s="8"/>
      <c r="Y133" s="2" t="s">
        <v>52</v>
      </c>
      <c r="Z133" s="2" t="s">
        <v>52</v>
      </c>
      <c r="AA133" s="27"/>
      <c r="AB133" s="2" t="s">
        <v>52</v>
      </c>
    </row>
    <row r="134" spans="1:28" ht="30" customHeight="1">
      <c r="A134" s="8" t="s">
        <v>569</v>
      </c>
      <c r="B134" s="8" t="s">
        <v>567</v>
      </c>
      <c r="C134" s="8" t="s">
        <v>568</v>
      </c>
      <c r="D134" s="25" t="s">
        <v>367</v>
      </c>
      <c r="E134" s="26"/>
      <c r="F134" s="8"/>
      <c r="G134" s="26"/>
      <c r="H134" s="8"/>
      <c r="I134" s="26"/>
      <c r="J134" s="8"/>
      <c r="K134" s="26"/>
      <c r="L134" s="8"/>
      <c r="M134" s="26"/>
      <c r="N134" s="8"/>
      <c r="O134" s="26"/>
      <c r="P134" s="26"/>
      <c r="Q134" s="26"/>
      <c r="R134" s="26"/>
      <c r="S134" s="26"/>
      <c r="T134" s="26"/>
      <c r="U134" s="26"/>
      <c r="V134" s="26"/>
      <c r="W134" s="8"/>
      <c r="X134" s="8"/>
      <c r="Y134" s="2" t="s">
        <v>52</v>
      </c>
      <c r="Z134" s="2" t="s">
        <v>52</v>
      </c>
      <c r="AA134" s="27"/>
      <c r="AB134" s="2" t="s">
        <v>52</v>
      </c>
    </row>
    <row r="135" spans="1:28" ht="30" customHeight="1">
      <c r="A135" s="8" t="s">
        <v>573</v>
      </c>
      <c r="B135" s="8" t="s">
        <v>571</v>
      </c>
      <c r="C135" s="8" t="s">
        <v>572</v>
      </c>
      <c r="D135" s="25" t="s">
        <v>367</v>
      </c>
      <c r="E135" s="26"/>
      <c r="F135" s="8"/>
      <c r="G135" s="26"/>
      <c r="H135" s="8"/>
      <c r="I135" s="26"/>
      <c r="J135" s="8"/>
      <c r="K135" s="26"/>
      <c r="L135" s="8"/>
      <c r="M135" s="26"/>
      <c r="N135" s="8"/>
      <c r="O135" s="26"/>
      <c r="P135" s="26"/>
      <c r="Q135" s="26"/>
      <c r="R135" s="26"/>
      <c r="S135" s="26"/>
      <c r="T135" s="26"/>
      <c r="U135" s="26"/>
      <c r="V135" s="26"/>
      <c r="W135" s="8"/>
      <c r="X135" s="8"/>
      <c r="Y135" s="2" t="s">
        <v>52</v>
      </c>
      <c r="Z135" s="2" t="s">
        <v>52</v>
      </c>
      <c r="AA135" s="27"/>
      <c r="AB135" s="2" t="s">
        <v>52</v>
      </c>
    </row>
    <row r="136" spans="1:28" ht="30" customHeight="1">
      <c r="A136" s="8" t="s">
        <v>577</v>
      </c>
      <c r="B136" s="8" t="s">
        <v>575</v>
      </c>
      <c r="C136" s="8" t="s">
        <v>576</v>
      </c>
      <c r="D136" s="25" t="s">
        <v>367</v>
      </c>
      <c r="E136" s="26"/>
      <c r="F136" s="8"/>
      <c r="G136" s="26"/>
      <c r="H136" s="8"/>
      <c r="I136" s="26"/>
      <c r="J136" s="8"/>
      <c r="K136" s="26"/>
      <c r="L136" s="8"/>
      <c r="M136" s="26"/>
      <c r="N136" s="8"/>
      <c r="O136" s="26"/>
      <c r="P136" s="26"/>
      <c r="Q136" s="26"/>
      <c r="R136" s="26"/>
      <c r="S136" s="26"/>
      <c r="T136" s="26"/>
      <c r="U136" s="26"/>
      <c r="V136" s="26"/>
      <c r="W136" s="8"/>
      <c r="X136" s="8"/>
      <c r="Y136" s="2" t="s">
        <v>52</v>
      </c>
      <c r="Z136" s="2" t="s">
        <v>52</v>
      </c>
      <c r="AA136" s="27"/>
      <c r="AB136" s="2" t="s">
        <v>52</v>
      </c>
    </row>
    <row r="137" spans="1:28" ht="30" customHeight="1">
      <c r="A137" s="8" t="s">
        <v>581</v>
      </c>
      <c r="B137" s="8" t="s">
        <v>579</v>
      </c>
      <c r="C137" s="8" t="s">
        <v>580</v>
      </c>
      <c r="D137" s="25" t="s">
        <v>367</v>
      </c>
      <c r="E137" s="26"/>
      <c r="F137" s="8"/>
      <c r="G137" s="26"/>
      <c r="H137" s="8"/>
      <c r="I137" s="26"/>
      <c r="J137" s="8"/>
      <c r="K137" s="26"/>
      <c r="L137" s="8"/>
      <c r="M137" s="26"/>
      <c r="N137" s="8"/>
      <c r="O137" s="26"/>
      <c r="P137" s="26"/>
      <c r="Q137" s="26"/>
      <c r="R137" s="26"/>
      <c r="S137" s="26"/>
      <c r="T137" s="26"/>
      <c r="U137" s="26"/>
      <c r="V137" s="26"/>
      <c r="W137" s="8"/>
      <c r="X137" s="8"/>
      <c r="Y137" s="2" t="s">
        <v>52</v>
      </c>
      <c r="Z137" s="2" t="s">
        <v>52</v>
      </c>
      <c r="AA137" s="27"/>
      <c r="AB137" s="2" t="s">
        <v>52</v>
      </c>
    </row>
    <row r="138" spans="1:28" ht="30" customHeight="1">
      <c r="A138" s="8" t="s">
        <v>585</v>
      </c>
      <c r="B138" s="8" t="s">
        <v>583</v>
      </c>
      <c r="C138" s="8" t="s">
        <v>584</v>
      </c>
      <c r="D138" s="25" t="s">
        <v>367</v>
      </c>
      <c r="E138" s="26"/>
      <c r="F138" s="8"/>
      <c r="G138" s="26"/>
      <c r="H138" s="8"/>
      <c r="I138" s="26"/>
      <c r="J138" s="8"/>
      <c r="K138" s="26"/>
      <c r="L138" s="8"/>
      <c r="M138" s="26"/>
      <c r="N138" s="8"/>
      <c r="O138" s="26"/>
      <c r="P138" s="26"/>
      <c r="Q138" s="26"/>
      <c r="R138" s="26"/>
      <c r="S138" s="26"/>
      <c r="T138" s="26"/>
      <c r="U138" s="26"/>
      <c r="V138" s="26"/>
      <c r="W138" s="8"/>
      <c r="X138" s="8"/>
      <c r="Y138" s="2" t="s">
        <v>52</v>
      </c>
      <c r="Z138" s="2" t="s">
        <v>52</v>
      </c>
      <c r="AA138" s="27"/>
      <c r="AB138" s="2" t="s">
        <v>52</v>
      </c>
    </row>
    <row r="139" spans="1:28" ht="30" customHeight="1">
      <c r="A139" s="8" t="s">
        <v>589</v>
      </c>
      <c r="B139" s="8" t="s">
        <v>587</v>
      </c>
      <c r="C139" s="8" t="s">
        <v>588</v>
      </c>
      <c r="D139" s="25" t="s">
        <v>367</v>
      </c>
      <c r="E139" s="26"/>
      <c r="F139" s="8"/>
      <c r="G139" s="26"/>
      <c r="H139" s="8"/>
      <c r="I139" s="26"/>
      <c r="J139" s="8"/>
      <c r="K139" s="26"/>
      <c r="L139" s="8"/>
      <c r="M139" s="26"/>
      <c r="N139" s="8"/>
      <c r="O139" s="26"/>
      <c r="P139" s="26"/>
      <c r="Q139" s="26"/>
      <c r="R139" s="26"/>
      <c r="S139" s="26"/>
      <c r="T139" s="26"/>
      <c r="U139" s="26"/>
      <c r="V139" s="26"/>
      <c r="W139" s="8"/>
      <c r="X139" s="8"/>
      <c r="Y139" s="2" t="s">
        <v>52</v>
      </c>
      <c r="Z139" s="2" t="s">
        <v>52</v>
      </c>
      <c r="AA139" s="27"/>
      <c r="AB139" s="2" t="s">
        <v>52</v>
      </c>
    </row>
    <row r="140" spans="1:28" ht="30" customHeight="1">
      <c r="A140" s="8" t="s">
        <v>593</v>
      </c>
      <c r="B140" s="8" t="s">
        <v>591</v>
      </c>
      <c r="C140" s="8" t="s">
        <v>592</v>
      </c>
      <c r="D140" s="25" t="s">
        <v>367</v>
      </c>
      <c r="E140" s="26"/>
      <c r="F140" s="8"/>
      <c r="G140" s="26"/>
      <c r="H140" s="8"/>
      <c r="I140" s="26"/>
      <c r="J140" s="8"/>
      <c r="K140" s="26"/>
      <c r="L140" s="8"/>
      <c r="M140" s="26"/>
      <c r="N140" s="8"/>
      <c r="O140" s="26"/>
      <c r="P140" s="26"/>
      <c r="Q140" s="26"/>
      <c r="R140" s="26"/>
      <c r="S140" s="26"/>
      <c r="T140" s="26"/>
      <c r="U140" s="26"/>
      <c r="V140" s="26"/>
      <c r="W140" s="8"/>
      <c r="X140" s="8"/>
      <c r="Y140" s="2" t="s">
        <v>52</v>
      </c>
      <c r="Z140" s="2" t="s">
        <v>52</v>
      </c>
      <c r="AA140" s="27"/>
      <c r="AB140" s="2" t="s">
        <v>52</v>
      </c>
    </row>
    <row r="141" spans="1:28" ht="30" customHeight="1">
      <c r="A141" s="8" t="s">
        <v>597</v>
      </c>
      <c r="B141" s="8" t="s">
        <v>595</v>
      </c>
      <c r="C141" s="8" t="s">
        <v>596</v>
      </c>
      <c r="D141" s="25" t="s">
        <v>367</v>
      </c>
      <c r="E141" s="26"/>
      <c r="F141" s="8"/>
      <c r="G141" s="26"/>
      <c r="H141" s="8"/>
      <c r="I141" s="26"/>
      <c r="J141" s="8"/>
      <c r="K141" s="26"/>
      <c r="L141" s="8"/>
      <c r="M141" s="26"/>
      <c r="N141" s="8"/>
      <c r="O141" s="26"/>
      <c r="P141" s="26"/>
      <c r="Q141" s="26"/>
      <c r="R141" s="26"/>
      <c r="S141" s="26"/>
      <c r="T141" s="26"/>
      <c r="U141" s="26"/>
      <c r="V141" s="26"/>
      <c r="W141" s="8"/>
      <c r="X141" s="8"/>
      <c r="Y141" s="2" t="s">
        <v>52</v>
      </c>
      <c r="Z141" s="2" t="s">
        <v>52</v>
      </c>
      <c r="AA141" s="27"/>
      <c r="AB141" s="2" t="s">
        <v>52</v>
      </c>
    </row>
    <row r="142" spans="1:28" ht="30" customHeight="1">
      <c r="A142" s="8" t="s">
        <v>601</v>
      </c>
      <c r="B142" s="8" t="s">
        <v>599</v>
      </c>
      <c r="C142" s="8" t="s">
        <v>600</v>
      </c>
      <c r="D142" s="25" t="s">
        <v>367</v>
      </c>
      <c r="E142" s="26"/>
      <c r="F142" s="8"/>
      <c r="G142" s="26"/>
      <c r="H142" s="8"/>
      <c r="I142" s="26"/>
      <c r="J142" s="8"/>
      <c r="K142" s="26"/>
      <c r="L142" s="8"/>
      <c r="M142" s="26"/>
      <c r="N142" s="8"/>
      <c r="O142" s="26"/>
      <c r="P142" s="26"/>
      <c r="Q142" s="26"/>
      <c r="R142" s="26"/>
      <c r="S142" s="26"/>
      <c r="T142" s="26"/>
      <c r="U142" s="26"/>
      <c r="V142" s="26"/>
      <c r="W142" s="8"/>
      <c r="X142" s="8"/>
      <c r="Y142" s="2" t="s">
        <v>52</v>
      </c>
      <c r="Z142" s="2" t="s">
        <v>52</v>
      </c>
      <c r="AA142" s="27"/>
      <c r="AB142" s="2" t="s">
        <v>52</v>
      </c>
    </row>
    <row r="143" spans="1:28" ht="30" customHeight="1">
      <c r="A143" s="8" t="s">
        <v>605</v>
      </c>
      <c r="B143" s="8" t="s">
        <v>603</v>
      </c>
      <c r="C143" s="8" t="s">
        <v>604</v>
      </c>
      <c r="D143" s="25" t="s">
        <v>367</v>
      </c>
      <c r="E143" s="26"/>
      <c r="F143" s="8"/>
      <c r="G143" s="26"/>
      <c r="H143" s="8"/>
      <c r="I143" s="26"/>
      <c r="J143" s="8"/>
      <c r="K143" s="26"/>
      <c r="L143" s="8"/>
      <c r="M143" s="26"/>
      <c r="N143" s="8"/>
      <c r="O143" s="26"/>
      <c r="P143" s="26"/>
      <c r="Q143" s="26"/>
      <c r="R143" s="26"/>
      <c r="S143" s="26"/>
      <c r="T143" s="26"/>
      <c r="U143" s="26"/>
      <c r="V143" s="26"/>
      <c r="W143" s="8"/>
      <c r="X143" s="8"/>
      <c r="Y143" s="2" t="s">
        <v>52</v>
      </c>
      <c r="Z143" s="2" t="s">
        <v>52</v>
      </c>
      <c r="AA143" s="27"/>
      <c r="AB143" s="2" t="s">
        <v>52</v>
      </c>
    </row>
    <row r="144" spans="1:28" ht="30" customHeight="1">
      <c r="A144" s="8" t="s">
        <v>609</v>
      </c>
      <c r="B144" s="8" t="s">
        <v>607</v>
      </c>
      <c r="C144" s="8" t="s">
        <v>608</v>
      </c>
      <c r="D144" s="25" t="s">
        <v>52</v>
      </c>
      <c r="E144" s="26"/>
      <c r="F144" s="8"/>
      <c r="G144" s="26"/>
      <c r="H144" s="8"/>
      <c r="I144" s="26"/>
      <c r="J144" s="8"/>
      <c r="K144" s="26"/>
      <c r="L144" s="8"/>
      <c r="M144" s="26"/>
      <c r="N144" s="8"/>
      <c r="O144" s="26"/>
      <c r="P144" s="26"/>
      <c r="Q144" s="26"/>
      <c r="R144" s="26"/>
      <c r="S144" s="26"/>
      <c r="T144" s="26"/>
      <c r="U144" s="26"/>
      <c r="V144" s="26"/>
      <c r="W144" s="8"/>
      <c r="X144" s="8"/>
      <c r="Y144" s="2" t="s">
        <v>52</v>
      </c>
      <c r="Z144" s="2" t="s">
        <v>52</v>
      </c>
      <c r="AA144" s="27"/>
      <c r="AB144" s="2" t="s">
        <v>52</v>
      </c>
    </row>
    <row r="145" spans="1:28" ht="30" customHeight="1">
      <c r="A145" s="8" t="s">
        <v>612</v>
      </c>
      <c r="B145" s="8" t="s">
        <v>563</v>
      </c>
      <c r="C145" s="8" t="s">
        <v>564</v>
      </c>
      <c r="D145" s="25" t="s">
        <v>611</v>
      </c>
      <c r="E145" s="26"/>
      <c r="F145" s="8"/>
      <c r="G145" s="26"/>
      <c r="H145" s="8"/>
      <c r="I145" s="26"/>
      <c r="J145" s="8"/>
      <c r="K145" s="26"/>
      <c r="L145" s="8"/>
      <c r="M145" s="26"/>
      <c r="N145" s="8"/>
      <c r="O145" s="26"/>
      <c r="P145" s="26"/>
      <c r="Q145" s="26"/>
      <c r="R145" s="26"/>
      <c r="S145" s="26"/>
      <c r="T145" s="26"/>
      <c r="U145" s="26"/>
      <c r="V145" s="26"/>
      <c r="W145" s="8"/>
      <c r="X145" s="8"/>
      <c r="Y145" s="2" t="s">
        <v>52</v>
      </c>
      <c r="Z145" s="2" t="s">
        <v>52</v>
      </c>
      <c r="AA145" s="27"/>
      <c r="AB145" s="2" t="s">
        <v>52</v>
      </c>
    </row>
    <row r="146" spans="1:28" ht="30" customHeight="1">
      <c r="A146" s="8" t="s">
        <v>614</v>
      </c>
      <c r="B146" s="8" t="s">
        <v>567</v>
      </c>
      <c r="C146" s="8" t="s">
        <v>568</v>
      </c>
      <c r="D146" s="25" t="s">
        <v>611</v>
      </c>
      <c r="E146" s="26"/>
      <c r="F146" s="8"/>
      <c r="G146" s="26"/>
      <c r="H146" s="8"/>
      <c r="I146" s="26"/>
      <c r="J146" s="8"/>
      <c r="K146" s="26"/>
      <c r="L146" s="8"/>
      <c r="M146" s="26"/>
      <c r="N146" s="8"/>
      <c r="O146" s="26"/>
      <c r="P146" s="26"/>
      <c r="Q146" s="26"/>
      <c r="R146" s="26"/>
      <c r="S146" s="26"/>
      <c r="T146" s="26"/>
      <c r="U146" s="26"/>
      <c r="V146" s="26"/>
      <c r="W146" s="8"/>
      <c r="X146" s="8"/>
      <c r="Y146" s="2" t="s">
        <v>52</v>
      </c>
      <c r="Z146" s="2" t="s">
        <v>52</v>
      </c>
      <c r="AA146" s="27"/>
      <c r="AB146" s="2" t="s">
        <v>52</v>
      </c>
    </row>
    <row r="147" spans="1:28" ht="30" customHeight="1">
      <c r="A147" s="8" t="s">
        <v>616</v>
      </c>
      <c r="B147" s="8" t="s">
        <v>571</v>
      </c>
      <c r="C147" s="8" t="s">
        <v>572</v>
      </c>
      <c r="D147" s="25" t="s">
        <v>611</v>
      </c>
      <c r="E147" s="26"/>
      <c r="F147" s="8"/>
      <c r="G147" s="26"/>
      <c r="H147" s="8"/>
      <c r="I147" s="26"/>
      <c r="J147" s="8"/>
      <c r="K147" s="26"/>
      <c r="L147" s="8"/>
      <c r="M147" s="26"/>
      <c r="N147" s="8"/>
      <c r="O147" s="26"/>
      <c r="P147" s="26"/>
      <c r="Q147" s="26"/>
      <c r="R147" s="26"/>
      <c r="S147" s="26"/>
      <c r="T147" s="26"/>
      <c r="U147" s="26"/>
      <c r="V147" s="26"/>
      <c r="W147" s="8"/>
      <c r="X147" s="8"/>
      <c r="Y147" s="2" t="s">
        <v>52</v>
      </c>
      <c r="Z147" s="2" t="s">
        <v>52</v>
      </c>
      <c r="AA147" s="27"/>
      <c r="AB147" s="2" t="s">
        <v>52</v>
      </c>
    </row>
    <row r="148" spans="1:28" ht="30" customHeight="1">
      <c r="A148" s="8" t="s">
        <v>618</v>
      </c>
      <c r="B148" s="8" t="s">
        <v>575</v>
      </c>
      <c r="C148" s="8" t="s">
        <v>576</v>
      </c>
      <c r="D148" s="25" t="s">
        <v>611</v>
      </c>
      <c r="E148" s="26"/>
      <c r="F148" s="8"/>
      <c r="G148" s="26"/>
      <c r="H148" s="8"/>
      <c r="I148" s="26"/>
      <c r="J148" s="8"/>
      <c r="K148" s="26"/>
      <c r="L148" s="8"/>
      <c r="M148" s="26"/>
      <c r="N148" s="8"/>
      <c r="O148" s="26"/>
      <c r="P148" s="26"/>
      <c r="Q148" s="26"/>
      <c r="R148" s="26"/>
      <c r="S148" s="26"/>
      <c r="T148" s="26"/>
      <c r="U148" s="26"/>
      <c r="V148" s="26"/>
      <c r="W148" s="8"/>
      <c r="X148" s="8"/>
      <c r="Y148" s="2" t="s">
        <v>52</v>
      </c>
      <c r="Z148" s="2" t="s">
        <v>52</v>
      </c>
      <c r="AA148" s="27"/>
      <c r="AB148" s="2" t="s">
        <v>52</v>
      </c>
    </row>
    <row r="149" spans="1:28" ht="30" customHeight="1">
      <c r="A149" s="8" t="s">
        <v>620</v>
      </c>
      <c r="B149" s="8" t="s">
        <v>579</v>
      </c>
      <c r="C149" s="8" t="s">
        <v>580</v>
      </c>
      <c r="D149" s="25" t="s">
        <v>611</v>
      </c>
      <c r="E149" s="26"/>
      <c r="F149" s="8"/>
      <c r="G149" s="26"/>
      <c r="H149" s="8"/>
      <c r="I149" s="26"/>
      <c r="J149" s="8"/>
      <c r="K149" s="26"/>
      <c r="L149" s="8"/>
      <c r="M149" s="26"/>
      <c r="N149" s="8"/>
      <c r="O149" s="26"/>
      <c r="P149" s="26"/>
      <c r="Q149" s="26"/>
      <c r="R149" s="26"/>
      <c r="S149" s="26"/>
      <c r="T149" s="26"/>
      <c r="U149" s="26"/>
      <c r="V149" s="26"/>
      <c r="W149" s="8"/>
      <c r="X149" s="8"/>
      <c r="Y149" s="2" t="s">
        <v>52</v>
      </c>
      <c r="Z149" s="2" t="s">
        <v>52</v>
      </c>
      <c r="AA149" s="27"/>
      <c r="AB149" s="2" t="s">
        <v>52</v>
      </c>
    </row>
    <row r="150" spans="1:28" ht="30" customHeight="1">
      <c r="A150" s="8" t="s">
        <v>622</v>
      </c>
      <c r="B150" s="8" t="s">
        <v>583</v>
      </c>
      <c r="C150" s="8" t="s">
        <v>584</v>
      </c>
      <c r="D150" s="25" t="s">
        <v>611</v>
      </c>
      <c r="E150" s="26"/>
      <c r="F150" s="8"/>
      <c r="G150" s="26"/>
      <c r="H150" s="8"/>
      <c r="I150" s="26"/>
      <c r="J150" s="8"/>
      <c r="K150" s="26"/>
      <c r="L150" s="8"/>
      <c r="M150" s="26"/>
      <c r="N150" s="8"/>
      <c r="O150" s="26"/>
      <c r="P150" s="26"/>
      <c r="Q150" s="26"/>
      <c r="R150" s="26"/>
      <c r="S150" s="26"/>
      <c r="T150" s="26"/>
      <c r="U150" s="26"/>
      <c r="V150" s="26"/>
      <c r="W150" s="8"/>
      <c r="X150" s="8"/>
      <c r="Y150" s="2" t="s">
        <v>52</v>
      </c>
      <c r="Z150" s="2" t="s">
        <v>52</v>
      </c>
      <c r="AA150" s="27"/>
      <c r="AB150" s="2" t="s">
        <v>52</v>
      </c>
    </row>
    <row r="151" spans="1:28" ht="30" customHeight="1">
      <c r="A151" s="8" t="s">
        <v>624</v>
      </c>
      <c r="B151" s="8" t="s">
        <v>587</v>
      </c>
      <c r="C151" s="8" t="s">
        <v>588</v>
      </c>
      <c r="D151" s="25" t="s">
        <v>611</v>
      </c>
      <c r="E151" s="26"/>
      <c r="F151" s="8"/>
      <c r="G151" s="26"/>
      <c r="H151" s="8"/>
      <c r="I151" s="26"/>
      <c r="J151" s="8"/>
      <c r="K151" s="26"/>
      <c r="L151" s="8"/>
      <c r="M151" s="26"/>
      <c r="N151" s="8"/>
      <c r="O151" s="26"/>
      <c r="P151" s="26"/>
      <c r="Q151" s="26"/>
      <c r="R151" s="26"/>
      <c r="S151" s="26"/>
      <c r="T151" s="26"/>
      <c r="U151" s="26"/>
      <c r="V151" s="26"/>
      <c r="W151" s="8"/>
      <c r="X151" s="8"/>
      <c r="Y151" s="2" t="s">
        <v>52</v>
      </c>
      <c r="Z151" s="2" t="s">
        <v>52</v>
      </c>
      <c r="AA151" s="27"/>
      <c r="AB151" s="2" t="s">
        <v>52</v>
      </c>
    </row>
    <row r="152" spans="1:28" ht="30" customHeight="1">
      <c r="A152" s="8" t="s">
        <v>626</v>
      </c>
      <c r="B152" s="8" t="s">
        <v>591</v>
      </c>
      <c r="C152" s="8" t="s">
        <v>592</v>
      </c>
      <c r="D152" s="25" t="s">
        <v>611</v>
      </c>
      <c r="E152" s="26"/>
      <c r="F152" s="8"/>
      <c r="G152" s="26"/>
      <c r="H152" s="8"/>
      <c r="I152" s="26"/>
      <c r="J152" s="8"/>
      <c r="K152" s="26"/>
      <c r="L152" s="8"/>
      <c r="M152" s="26"/>
      <c r="N152" s="8"/>
      <c r="O152" s="26"/>
      <c r="P152" s="26"/>
      <c r="Q152" s="26"/>
      <c r="R152" s="26"/>
      <c r="S152" s="26"/>
      <c r="T152" s="26"/>
      <c r="U152" s="26"/>
      <c r="V152" s="26"/>
      <c r="W152" s="8"/>
      <c r="X152" s="8"/>
      <c r="Y152" s="2" t="s">
        <v>52</v>
      </c>
      <c r="Z152" s="2" t="s">
        <v>52</v>
      </c>
      <c r="AA152" s="27"/>
      <c r="AB152" s="2" t="s">
        <v>52</v>
      </c>
    </row>
    <row r="153" spans="1:28" ht="30" customHeight="1">
      <c r="A153" s="8" t="s">
        <v>628</v>
      </c>
      <c r="B153" s="8" t="s">
        <v>595</v>
      </c>
      <c r="C153" s="8" t="s">
        <v>596</v>
      </c>
      <c r="D153" s="25" t="s">
        <v>611</v>
      </c>
      <c r="E153" s="26"/>
      <c r="F153" s="8"/>
      <c r="G153" s="26"/>
      <c r="H153" s="8"/>
      <c r="I153" s="26"/>
      <c r="J153" s="8"/>
      <c r="K153" s="26"/>
      <c r="L153" s="8"/>
      <c r="M153" s="26"/>
      <c r="N153" s="8"/>
      <c r="O153" s="26"/>
      <c r="P153" s="26"/>
      <c r="Q153" s="26"/>
      <c r="R153" s="26"/>
      <c r="S153" s="26"/>
      <c r="T153" s="26"/>
      <c r="U153" s="26"/>
      <c r="V153" s="26"/>
      <c r="W153" s="8"/>
      <c r="X153" s="8"/>
      <c r="Y153" s="2" t="s">
        <v>52</v>
      </c>
      <c r="Z153" s="2" t="s">
        <v>52</v>
      </c>
      <c r="AA153" s="27"/>
      <c r="AB153" s="2" t="s">
        <v>52</v>
      </c>
    </row>
    <row r="154" spans="1:28" ht="30" customHeight="1">
      <c r="A154" s="8" t="s">
        <v>630</v>
      </c>
      <c r="B154" s="8" t="s">
        <v>599</v>
      </c>
      <c r="C154" s="8" t="s">
        <v>600</v>
      </c>
      <c r="D154" s="25" t="s">
        <v>611</v>
      </c>
      <c r="E154" s="26"/>
      <c r="F154" s="8"/>
      <c r="G154" s="26"/>
      <c r="H154" s="8"/>
      <c r="I154" s="26"/>
      <c r="J154" s="8"/>
      <c r="K154" s="26"/>
      <c r="L154" s="8"/>
      <c r="M154" s="26"/>
      <c r="N154" s="8"/>
      <c r="O154" s="26"/>
      <c r="P154" s="26"/>
      <c r="Q154" s="26"/>
      <c r="R154" s="26"/>
      <c r="S154" s="26"/>
      <c r="T154" s="26"/>
      <c r="U154" s="26"/>
      <c r="V154" s="26"/>
      <c r="W154" s="8"/>
      <c r="X154" s="8"/>
      <c r="Y154" s="2" t="s">
        <v>52</v>
      </c>
      <c r="Z154" s="2" t="s">
        <v>52</v>
      </c>
      <c r="AA154" s="27"/>
      <c r="AB154" s="2" t="s">
        <v>52</v>
      </c>
    </row>
    <row r="155" spans="1:28" ht="30" customHeight="1">
      <c r="A155" s="8" t="s">
        <v>632</v>
      </c>
      <c r="B155" s="8" t="s">
        <v>603</v>
      </c>
      <c r="C155" s="8" t="s">
        <v>604</v>
      </c>
      <c r="D155" s="25" t="s">
        <v>611</v>
      </c>
      <c r="E155" s="26"/>
      <c r="F155" s="8"/>
      <c r="G155" s="26"/>
      <c r="H155" s="8"/>
      <c r="I155" s="26"/>
      <c r="J155" s="8"/>
      <c r="K155" s="26"/>
      <c r="L155" s="8"/>
      <c r="M155" s="26"/>
      <c r="N155" s="8"/>
      <c r="O155" s="26"/>
      <c r="P155" s="26"/>
      <c r="Q155" s="26"/>
      <c r="R155" s="26"/>
      <c r="S155" s="26"/>
      <c r="T155" s="26"/>
      <c r="U155" s="26"/>
      <c r="V155" s="26"/>
      <c r="W155" s="8"/>
      <c r="X155" s="8"/>
      <c r="Y155" s="2" t="s">
        <v>52</v>
      </c>
      <c r="Z155" s="2" t="s">
        <v>52</v>
      </c>
      <c r="AA155" s="27"/>
      <c r="AB155" s="2" t="s">
        <v>52</v>
      </c>
    </row>
    <row r="156" spans="1:28" ht="30" customHeight="1">
      <c r="A156" s="8" t="s">
        <v>635</v>
      </c>
      <c r="B156" s="8" t="s">
        <v>634</v>
      </c>
      <c r="C156" s="8" t="s">
        <v>608</v>
      </c>
      <c r="D156" s="25" t="s">
        <v>52</v>
      </c>
      <c r="E156" s="26"/>
      <c r="F156" s="8"/>
      <c r="G156" s="26"/>
      <c r="H156" s="8"/>
      <c r="I156" s="26"/>
      <c r="J156" s="8"/>
      <c r="K156" s="26"/>
      <c r="L156" s="8"/>
      <c r="M156" s="26"/>
      <c r="N156" s="8"/>
      <c r="O156" s="26"/>
      <c r="P156" s="26"/>
      <c r="Q156" s="26"/>
      <c r="R156" s="26"/>
      <c r="S156" s="26"/>
      <c r="T156" s="26"/>
      <c r="U156" s="26"/>
      <c r="V156" s="26"/>
      <c r="W156" s="8"/>
      <c r="X156" s="8"/>
      <c r="Y156" s="2" t="s">
        <v>52</v>
      </c>
      <c r="Z156" s="2" t="s">
        <v>52</v>
      </c>
      <c r="AA156" s="27"/>
      <c r="AB156" s="2" t="s">
        <v>52</v>
      </c>
    </row>
    <row r="157" spans="1:28" ht="30" customHeight="1">
      <c r="A157" s="8" t="s">
        <v>637</v>
      </c>
      <c r="B157" s="8" t="s">
        <v>563</v>
      </c>
      <c r="C157" s="8" t="s">
        <v>564</v>
      </c>
      <c r="D157" s="25" t="s">
        <v>367</v>
      </c>
      <c r="E157" s="26"/>
      <c r="F157" s="8"/>
      <c r="G157" s="26"/>
      <c r="H157" s="8"/>
      <c r="I157" s="26"/>
      <c r="J157" s="8"/>
      <c r="K157" s="26"/>
      <c r="L157" s="8"/>
      <c r="M157" s="26"/>
      <c r="N157" s="8"/>
      <c r="O157" s="26"/>
      <c r="P157" s="26"/>
      <c r="Q157" s="26"/>
      <c r="R157" s="26"/>
      <c r="S157" s="26"/>
      <c r="T157" s="26"/>
      <c r="U157" s="26"/>
      <c r="V157" s="26"/>
      <c r="W157" s="8"/>
      <c r="X157" s="8"/>
      <c r="Y157" s="2" t="s">
        <v>52</v>
      </c>
      <c r="Z157" s="2" t="s">
        <v>52</v>
      </c>
      <c r="AA157" s="27"/>
      <c r="AB157" s="2" t="s">
        <v>52</v>
      </c>
    </row>
    <row r="158" spans="1:28" ht="30" customHeight="1">
      <c r="A158" s="8" t="s">
        <v>639</v>
      </c>
      <c r="B158" s="8" t="s">
        <v>567</v>
      </c>
      <c r="C158" s="8" t="s">
        <v>568</v>
      </c>
      <c r="D158" s="25" t="s">
        <v>367</v>
      </c>
      <c r="E158" s="26"/>
      <c r="F158" s="8"/>
      <c r="G158" s="26"/>
      <c r="H158" s="8"/>
      <c r="I158" s="26"/>
      <c r="J158" s="8"/>
      <c r="K158" s="26"/>
      <c r="L158" s="8"/>
      <c r="M158" s="26"/>
      <c r="N158" s="8"/>
      <c r="O158" s="26"/>
      <c r="P158" s="26"/>
      <c r="Q158" s="26"/>
      <c r="R158" s="26"/>
      <c r="S158" s="26"/>
      <c r="T158" s="26"/>
      <c r="U158" s="26"/>
      <c r="V158" s="26"/>
      <c r="W158" s="8"/>
      <c r="X158" s="8"/>
      <c r="Y158" s="2" t="s">
        <v>52</v>
      </c>
      <c r="Z158" s="2" t="s">
        <v>52</v>
      </c>
      <c r="AA158" s="27"/>
      <c r="AB158" s="2" t="s">
        <v>52</v>
      </c>
    </row>
    <row r="159" spans="1:28" ht="30" customHeight="1">
      <c r="A159" s="8" t="s">
        <v>641</v>
      </c>
      <c r="B159" s="8" t="s">
        <v>571</v>
      </c>
      <c r="C159" s="8" t="s">
        <v>572</v>
      </c>
      <c r="D159" s="25" t="s">
        <v>367</v>
      </c>
      <c r="E159" s="26"/>
      <c r="F159" s="8"/>
      <c r="G159" s="26"/>
      <c r="H159" s="8"/>
      <c r="I159" s="26"/>
      <c r="J159" s="8"/>
      <c r="K159" s="26"/>
      <c r="L159" s="8"/>
      <c r="M159" s="26"/>
      <c r="N159" s="8"/>
      <c r="O159" s="26"/>
      <c r="P159" s="26"/>
      <c r="Q159" s="26"/>
      <c r="R159" s="26"/>
      <c r="S159" s="26"/>
      <c r="T159" s="26"/>
      <c r="U159" s="26"/>
      <c r="V159" s="26"/>
      <c r="W159" s="8"/>
      <c r="X159" s="8"/>
      <c r="Y159" s="2" t="s">
        <v>52</v>
      </c>
      <c r="Z159" s="2" t="s">
        <v>52</v>
      </c>
      <c r="AA159" s="27"/>
      <c r="AB159" s="2" t="s">
        <v>52</v>
      </c>
    </row>
    <row r="160" spans="1:28" ht="30" customHeight="1">
      <c r="A160" s="8" t="s">
        <v>643</v>
      </c>
      <c r="B160" s="8" t="s">
        <v>575</v>
      </c>
      <c r="C160" s="8" t="s">
        <v>576</v>
      </c>
      <c r="D160" s="25" t="s">
        <v>367</v>
      </c>
      <c r="E160" s="26"/>
      <c r="F160" s="8"/>
      <c r="G160" s="26"/>
      <c r="H160" s="8"/>
      <c r="I160" s="26"/>
      <c r="J160" s="8"/>
      <c r="K160" s="26"/>
      <c r="L160" s="8"/>
      <c r="M160" s="26"/>
      <c r="N160" s="8"/>
      <c r="O160" s="26"/>
      <c r="P160" s="26"/>
      <c r="Q160" s="26"/>
      <c r="R160" s="26"/>
      <c r="S160" s="26"/>
      <c r="T160" s="26"/>
      <c r="U160" s="26"/>
      <c r="V160" s="26"/>
      <c r="W160" s="8"/>
      <c r="X160" s="8"/>
      <c r="Y160" s="2" t="s">
        <v>52</v>
      </c>
      <c r="Z160" s="2" t="s">
        <v>52</v>
      </c>
      <c r="AA160" s="27"/>
      <c r="AB160" s="2" t="s">
        <v>52</v>
      </c>
    </row>
    <row r="161" spans="1:28" ht="30" customHeight="1">
      <c r="A161" s="8" t="s">
        <v>645</v>
      </c>
      <c r="B161" s="8" t="s">
        <v>579</v>
      </c>
      <c r="C161" s="8" t="s">
        <v>580</v>
      </c>
      <c r="D161" s="25" t="s">
        <v>367</v>
      </c>
      <c r="E161" s="26"/>
      <c r="F161" s="8"/>
      <c r="G161" s="26"/>
      <c r="H161" s="8"/>
      <c r="I161" s="26"/>
      <c r="J161" s="8"/>
      <c r="K161" s="26"/>
      <c r="L161" s="8"/>
      <c r="M161" s="26"/>
      <c r="N161" s="8"/>
      <c r="O161" s="26"/>
      <c r="P161" s="26"/>
      <c r="Q161" s="26"/>
      <c r="R161" s="26"/>
      <c r="S161" s="26"/>
      <c r="T161" s="26"/>
      <c r="U161" s="26"/>
      <c r="V161" s="26"/>
      <c r="W161" s="8"/>
      <c r="X161" s="8"/>
      <c r="Y161" s="2" t="s">
        <v>52</v>
      </c>
      <c r="Z161" s="2" t="s">
        <v>52</v>
      </c>
      <c r="AA161" s="27"/>
      <c r="AB161" s="2" t="s">
        <v>52</v>
      </c>
    </row>
    <row r="162" spans="1:28" ht="30" customHeight="1">
      <c r="A162" s="8" t="s">
        <v>647</v>
      </c>
      <c r="B162" s="8" t="s">
        <v>583</v>
      </c>
      <c r="C162" s="8" t="s">
        <v>584</v>
      </c>
      <c r="D162" s="25" t="s">
        <v>367</v>
      </c>
      <c r="E162" s="26"/>
      <c r="F162" s="8"/>
      <c r="G162" s="26"/>
      <c r="H162" s="8"/>
      <c r="I162" s="26"/>
      <c r="J162" s="8"/>
      <c r="K162" s="26"/>
      <c r="L162" s="8"/>
      <c r="M162" s="26"/>
      <c r="N162" s="8"/>
      <c r="O162" s="26"/>
      <c r="P162" s="26"/>
      <c r="Q162" s="26"/>
      <c r="R162" s="26"/>
      <c r="S162" s="26"/>
      <c r="T162" s="26"/>
      <c r="U162" s="26"/>
      <c r="V162" s="26"/>
      <c r="W162" s="8"/>
      <c r="X162" s="8"/>
      <c r="Y162" s="2" t="s">
        <v>52</v>
      </c>
      <c r="Z162" s="2" t="s">
        <v>52</v>
      </c>
      <c r="AA162" s="27"/>
      <c r="AB162" s="2" t="s">
        <v>52</v>
      </c>
    </row>
    <row r="163" spans="1:28" ht="30" customHeight="1">
      <c r="A163" s="8" t="s">
        <v>649</v>
      </c>
      <c r="B163" s="8" t="s">
        <v>587</v>
      </c>
      <c r="C163" s="8" t="s">
        <v>588</v>
      </c>
      <c r="D163" s="25" t="s">
        <v>367</v>
      </c>
      <c r="E163" s="26"/>
      <c r="F163" s="8"/>
      <c r="G163" s="26"/>
      <c r="H163" s="8"/>
      <c r="I163" s="26"/>
      <c r="J163" s="8"/>
      <c r="K163" s="26"/>
      <c r="L163" s="8"/>
      <c r="M163" s="26"/>
      <c r="N163" s="8"/>
      <c r="O163" s="26"/>
      <c r="P163" s="26"/>
      <c r="Q163" s="26"/>
      <c r="R163" s="26"/>
      <c r="S163" s="26"/>
      <c r="T163" s="26"/>
      <c r="U163" s="26"/>
      <c r="V163" s="26"/>
      <c r="W163" s="8"/>
      <c r="X163" s="8"/>
      <c r="Y163" s="2" t="s">
        <v>52</v>
      </c>
      <c r="Z163" s="2" t="s">
        <v>52</v>
      </c>
      <c r="AA163" s="27"/>
      <c r="AB163" s="2" t="s">
        <v>52</v>
      </c>
    </row>
    <row r="164" spans="1:28" ht="30" customHeight="1">
      <c r="A164" s="8" t="s">
        <v>651</v>
      </c>
      <c r="B164" s="8" t="s">
        <v>591</v>
      </c>
      <c r="C164" s="8" t="s">
        <v>592</v>
      </c>
      <c r="D164" s="25" t="s">
        <v>367</v>
      </c>
      <c r="E164" s="26"/>
      <c r="F164" s="8"/>
      <c r="G164" s="26"/>
      <c r="H164" s="8"/>
      <c r="I164" s="26"/>
      <c r="J164" s="8"/>
      <c r="K164" s="26"/>
      <c r="L164" s="8"/>
      <c r="M164" s="26"/>
      <c r="N164" s="8"/>
      <c r="O164" s="26"/>
      <c r="P164" s="26"/>
      <c r="Q164" s="26"/>
      <c r="R164" s="26"/>
      <c r="S164" s="26"/>
      <c r="T164" s="26"/>
      <c r="U164" s="26"/>
      <c r="V164" s="26"/>
      <c r="W164" s="8"/>
      <c r="X164" s="8"/>
      <c r="Y164" s="2" t="s">
        <v>52</v>
      </c>
      <c r="Z164" s="2" t="s">
        <v>52</v>
      </c>
      <c r="AA164" s="27"/>
      <c r="AB164" s="2" t="s">
        <v>52</v>
      </c>
    </row>
    <row r="165" spans="1:28" ht="30" customHeight="1">
      <c r="A165" s="8" t="s">
        <v>653</v>
      </c>
      <c r="B165" s="8" t="s">
        <v>595</v>
      </c>
      <c r="C165" s="8" t="s">
        <v>596</v>
      </c>
      <c r="D165" s="25" t="s">
        <v>367</v>
      </c>
      <c r="E165" s="26"/>
      <c r="F165" s="8"/>
      <c r="G165" s="26"/>
      <c r="H165" s="8"/>
      <c r="I165" s="26"/>
      <c r="J165" s="8"/>
      <c r="K165" s="26"/>
      <c r="L165" s="8"/>
      <c r="M165" s="26"/>
      <c r="N165" s="8"/>
      <c r="O165" s="26"/>
      <c r="P165" s="26"/>
      <c r="Q165" s="26"/>
      <c r="R165" s="26"/>
      <c r="S165" s="26"/>
      <c r="T165" s="26"/>
      <c r="U165" s="26"/>
      <c r="V165" s="26"/>
      <c r="W165" s="8"/>
      <c r="X165" s="8"/>
      <c r="Y165" s="2" t="s">
        <v>52</v>
      </c>
      <c r="Z165" s="2" t="s">
        <v>52</v>
      </c>
      <c r="AA165" s="27"/>
      <c r="AB165" s="2" t="s">
        <v>52</v>
      </c>
    </row>
    <row r="166" spans="1:28" ht="30" customHeight="1">
      <c r="A166" s="8" t="s">
        <v>655</v>
      </c>
      <c r="B166" s="8" t="s">
        <v>599</v>
      </c>
      <c r="C166" s="8" t="s">
        <v>600</v>
      </c>
      <c r="D166" s="25" t="s">
        <v>367</v>
      </c>
      <c r="E166" s="26"/>
      <c r="F166" s="8"/>
      <c r="G166" s="26"/>
      <c r="H166" s="8"/>
      <c r="I166" s="26"/>
      <c r="J166" s="8"/>
      <c r="K166" s="26"/>
      <c r="L166" s="8"/>
      <c r="M166" s="26"/>
      <c r="N166" s="8"/>
      <c r="O166" s="26"/>
      <c r="P166" s="26"/>
      <c r="Q166" s="26"/>
      <c r="R166" s="26"/>
      <c r="S166" s="26"/>
      <c r="T166" s="26"/>
      <c r="U166" s="26"/>
      <c r="V166" s="26"/>
      <c r="W166" s="8"/>
      <c r="X166" s="8"/>
      <c r="Y166" s="2" t="s">
        <v>52</v>
      </c>
      <c r="Z166" s="2" t="s">
        <v>52</v>
      </c>
      <c r="AA166" s="27"/>
      <c r="AB166" s="2" t="s">
        <v>52</v>
      </c>
    </row>
    <row r="167" spans="1:28" ht="30" customHeight="1">
      <c r="A167" s="8" t="s">
        <v>657</v>
      </c>
      <c r="B167" s="8" t="s">
        <v>603</v>
      </c>
      <c r="C167" s="8" t="s">
        <v>604</v>
      </c>
      <c r="D167" s="25" t="s">
        <v>367</v>
      </c>
      <c r="E167" s="26"/>
      <c r="F167" s="8"/>
      <c r="G167" s="26"/>
      <c r="H167" s="8"/>
      <c r="I167" s="26"/>
      <c r="J167" s="8"/>
      <c r="K167" s="26"/>
      <c r="L167" s="8"/>
      <c r="M167" s="26"/>
      <c r="N167" s="8"/>
      <c r="O167" s="26"/>
      <c r="P167" s="26"/>
      <c r="Q167" s="26"/>
      <c r="R167" s="26"/>
      <c r="S167" s="26"/>
      <c r="T167" s="26"/>
      <c r="U167" s="26"/>
      <c r="V167" s="26"/>
      <c r="W167" s="8"/>
      <c r="X167" s="8"/>
      <c r="Y167" s="2" t="s">
        <v>52</v>
      </c>
      <c r="Z167" s="2" t="s">
        <v>52</v>
      </c>
      <c r="AA167" s="27"/>
      <c r="AB167" s="2" t="s">
        <v>52</v>
      </c>
    </row>
    <row r="168" spans="1:28" ht="30" customHeight="1">
      <c r="A168" s="8" t="s">
        <v>714</v>
      </c>
      <c r="B168" s="8" t="s">
        <v>712</v>
      </c>
      <c r="C168" s="8" t="s">
        <v>713</v>
      </c>
      <c r="D168" s="25" t="s">
        <v>367</v>
      </c>
      <c r="E168" s="26"/>
      <c r="F168" s="8"/>
      <c r="G168" s="26"/>
      <c r="H168" s="8"/>
      <c r="I168" s="26"/>
      <c r="J168" s="8"/>
      <c r="K168" s="26"/>
      <c r="L168" s="8"/>
      <c r="M168" s="26"/>
      <c r="N168" s="8"/>
      <c r="O168" s="26"/>
      <c r="P168" s="26"/>
      <c r="Q168" s="26"/>
      <c r="R168" s="26"/>
      <c r="S168" s="26"/>
      <c r="T168" s="26"/>
      <c r="U168" s="26"/>
      <c r="V168" s="26"/>
      <c r="W168" s="8"/>
      <c r="X168" s="8"/>
      <c r="Y168" s="2" t="s">
        <v>52</v>
      </c>
      <c r="Z168" s="2" t="s">
        <v>52</v>
      </c>
      <c r="AA168" s="27"/>
      <c r="AB168" s="2" t="s">
        <v>52</v>
      </c>
    </row>
    <row r="169" spans="1:28" ht="30" customHeight="1">
      <c r="A169" s="8" t="s">
        <v>718</v>
      </c>
      <c r="B169" s="8" t="s">
        <v>716</v>
      </c>
      <c r="C169" s="8" t="s">
        <v>717</v>
      </c>
      <c r="D169" s="25" t="s">
        <v>367</v>
      </c>
      <c r="E169" s="26"/>
      <c r="F169" s="8"/>
      <c r="G169" s="26"/>
      <c r="H169" s="8"/>
      <c r="I169" s="26"/>
      <c r="J169" s="8"/>
      <c r="K169" s="26"/>
      <c r="L169" s="8"/>
      <c r="M169" s="26"/>
      <c r="N169" s="8"/>
      <c r="O169" s="26"/>
      <c r="P169" s="26"/>
      <c r="Q169" s="26"/>
      <c r="R169" s="26"/>
      <c r="S169" s="26"/>
      <c r="T169" s="26"/>
      <c r="U169" s="26"/>
      <c r="V169" s="26"/>
      <c r="W169" s="8"/>
      <c r="X169" s="8"/>
      <c r="Y169" s="2" t="s">
        <v>52</v>
      </c>
      <c r="Z169" s="2" t="s">
        <v>52</v>
      </c>
      <c r="AA169" s="27"/>
      <c r="AB169" s="2" t="s">
        <v>52</v>
      </c>
    </row>
    <row r="170" spans="1:28" ht="30" customHeight="1">
      <c r="A170" s="8" t="s">
        <v>722</v>
      </c>
      <c r="B170" s="8" t="s">
        <v>720</v>
      </c>
      <c r="C170" s="8" t="s">
        <v>721</v>
      </c>
      <c r="D170" s="25" t="s">
        <v>367</v>
      </c>
      <c r="E170" s="26"/>
      <c r="F170" s="8"/>
      <c r="G170" s="26"/>
      <c r="H170" s="8"/>
      <c r="I170" s="26"/>
      <c r="J170" s="8"/>
      <c r="K170" s="26"/>
      <c r="L170" s="8"/>
      <c r="M170" s="26"/>
      <c r="N170" s="8"/>
      <c r="O170" s="26"/>
      <c r="P170" s="26"/>
      <c r="Q170" s="26"/>
      <c r="R170" s="26"/>
      <c r="S170" s="26"/>
      <c r="T170" s="26"/>
      <c r="U170" s="26"/>
      <c r="V170" s="26"/>
      <c r="W170" s="8"/>
      <c r="X170" s="8"/>
      <c r="Y170" s="2" t="s">
        <v>52</v>
      </c>
      <c r="Z170" s="2" t="s">
        <v>52</v>
      </c>
      <c r="AA170" s="27"/>
      <c r="AB170" s="2" t="s">
        <v>52</v>
      </c>
    </row>
    <row r="171" spans="1:28" ht="30" customHeight="1">
      <c r="A171" s="8" t="s">
        <v>726</v>
      </c>
      <c r="B171" s="8" t="s">
        <v>724</v>
      </c>
      <c r="C171" s="8" t="s">
        <v>725</v>
      </c>
      <c r="D171" s="25" t="s">
        <v>367</v>
      </c>
      <c r="E171" s="26"/>
      <c r="F171" s="8"/>
      <c r="G171" s="26"/>
      <c r="H171" s="8"/>
      <c r="I171" s="26"/>
      <c r="J171" s="8"/>
      <c r="K171" s="26"/>
      <c r="L171" s="8"/>
      <c r="M171" s="26"/>
      <c r="N171" s="8"/>
      <c r="O171" s="26"/>
      <c r="P171" s="26"/>
      <c r="Q171" s="26"/>
      <c r="R171" s="26"/>
      <c r="S171" s="26"/>
      <c r="T171" s="26"/>
      <c r="U171" s="26"/>
      <c r="V171" s="26"/>
      <c r="W171" s="8"/>
      <c r="X171" s="8"/>
      <c r="Y171" s="2" t="s">
        <v>52</v>
      </c>
      <c r="Z171" s="2" t="s">
        <v>52</v>
      </c>
      <c r="AA171" s="27"/>
      <c r="AB171" s="2" t="s">
        <v>52</v>
      </c>
    </row>
    <row r="172" spans="1:28" ht="30" customHeight="1">
      <c r="A172" s="8" t="s">
        <v>729</v>
      </c>
      <c r="B172" s="8" t="s">
        <v>728</v>
      </c>
      <c r="C172" s="8" t="s">
        <v>52</v>
      </c>
      <c r="D172" s="25" t="s">
        <v>377</v>
      </c>
      <c r="E172" s="26"/>
      <c r="F172" s="8"/>
      <c r="G172" s="26"/>
      <c r="H172" s="8"/>
      <c r="I172" s="26"/>
      <c r="J172" s="8"/>
      <c r="K172" s="26"/>
      <c r="L172" s="8"/>
      <c r="M172" s="26"/>
      <c r="N172" s="8"/>
      <c r="O172" s="26"/>
      <c r="P172" s="26"/>
      <c r="Q172" s="26"/>
      <c r="R172" s="26"/>
      <c r="S172" s="26"/>
      <c r="T172" s="26"/>
      <c r="U172" s="26"/>
      <c r="V172" s="26"/>
      <c r="W172" s="8"/>
      <c r="X172" s="8"/>
      <c r="Y172" s="2" t="s">
        <v>52</v>
      </c>
      <c r="Z172" s="2" t="s">
        <v>52</v>
      </c>
      <c r="AA172" s="27"/>
      <c r="AB172" s="2" t="s">
        <v>52</v>
      </c>
    </row>
    <row r="173" spans="1:28" ht="30" customHeight="1">
      <c r="A173" s="8" t="s">
        <v>1353</v>
      </c>
      <c r="B173" s="8" t="s">
        <v>1352</v>
      </c>
      <c r="C173" s="8" t="s">
        <v>307</v>
      </c>
      <c r="D173" s="25" t="s">
        <v>61</v>
      </c>
      <c r="E173" s="26"/>
      <c r="F173" s="8"/>
      <c r="G173" s="26"/>
      <c r="H173" s="8"/>
      <c r="I173" s="26"/>
      <c r="J173" s="8"/>
      <c r="K173" s="26"/>
      <c r="L173" s="8"/>
      <c r="M173" s="26"/>
      <c r="N173" s="8"/>
      <c r="O173" s="26"/>
      <c r="P173" s="26"/>
      <c r="Q173" s="26"/>
      <c r="R173" s="26"/>
      <c r="S173" s="26"/>
      <c r="T173" s="26"/>
      <c r="U173" s="26"/>
      <c r="V173" s="26"/>
      <c r="W173" s="8"/>
      <c r="X173" s="8"/>
      <c r="Y173" s="2" t="s">
        <v>52</v>
      </c>
      <c r="Z173" s="2" t="s">
        <v>52</v>
      </c>
      <c r="AA173" s="27"/>
      <c r="AB173" s="2" t="s">
        <v>52</v>
      </c>
    </row>
    <row r="174" spans="1:28" ht="30" customHeight="1">
      <c r="A174" s="8" t="s">
        <v>1382</v>
      </c>
      <c r="B174" s="8" t="s">
        <v>1380</v>
      </c>
      <c r="C174" s="8" t="s">
        <v>1381</v>
      </c>
      <c r="D174" s="25" t="s">
        <v>61</v>
      </c>
      <c r="E174" s="26"/>
      <c r="F174" s="8"/>
      <c r="G174" s="26"/>
      <c r="H174" s="8"/>
      <c r="I174" s="26"/>
      <c r="J174" s="8"/>
      <c r="K174" s="26"/>
      <c r="L174" s="8"/>
      <c r="M174" s="26"/>
      <c r="N174" s="8"/>
      <c r="O174" s="26"/>
      <c r="P174" s="26"/>
      <c r="Q174" s="26"/>
      <c r="R174" s="26"/>
      <c r="S174" s="26"/>
      <c r="T174" s="26"/>
      <c r="U174" s="26"/>
      <c r="V174" s="26"/>
      <c r="W174" s="8"/>
      <c r="X174" s="8"/>
      <c r="Y174" s="2" t="s">
        <v>52</v>
      </c>
      <c r="Z174" s="2" t="s">
        <v>52</v>
      </c>
      <c r="AA174" s="27"/>
      <c r="AB174" s="2" t="s">
        <v>52</v>
      </c>
    </row>
    <row r="175" spans="1:28" ht="30" customHeight="1">
      <c r="A175" s="8" t="s">
        <v>1086</v>
      </c>
      <c r="B175" s="8" t="s">
        <v>1084</v>
      </c>
      <c r="C175" s="8" t="s">
        <v>52</v>
      </c>
      <c r="D175" s="25" t="s">
        <v>1085</v>
      </c>
      <c r="E175" s="26"/>
      <c r="F175" s="8"/>
      <c r="G175" s="26"/>
      <c r="H175" s="8"/>
      <c r="I175" s="26"/>
      <c r="J175" s="8"/>
      <c r="K175" s="26"/>
      <c r="L175" s="8"/>
      <c r="M175" s="26"/>
      <c r="N175" s="8"/>
      <c r="O175" s="26"/>
      <c r="P175" s="26"/>
      <c r="Q175" s="26"/>
      <c r="R175" s="26"/>
      <c r="S175" s="26"/>
      <c r="T175" s="26"/>
      <c r="U175" s="26"/>
      <c r="V175" s="26"/>
      <c r="W175" s="8"/>
      <c r="X175" s="8"/>
      <c r="Y175" s="2" t="s">
        <v>52</v>
      </c>
      <c r="Z175" s="2" t="s">
        <v>52</v>
      </c>
      <c r="AA175" s="27"/>
      <c r="AB175" s="2" t="s">
        <v>52</v>
      </c>
    </row>
    <row r="176" spans="1:28" ht="30" customHeight="1">
      <c r="A176" s="8" t="s">
        <v>477</v>
      </c>
      <c r="B176" s="8" t="s">
        <v>475</v>
      </c>
      <c r="C176" s="8" t="s">
        <v>476</v>
      </c>
      <c r="D176" s="25" t="s">
        <v>367</v>
      </c>
      <c r="E176" s="26"/>
      <c r="F176" s="8"/>
      <c r="G176" s="26"/>
      <c r="H176" s="8"/>
      <c r="I176" s="26"/>
      <c r="J176" s="8"/>
      <c r="K176" s="26"/>
      <c r="L176" s="8"/>
      <c r="M176" s="26"/>
      <c r="N176" s="8"/>
      <c r="O176" s="26"/>
      <c r="P176" s="26"/>
      <c r="Q176" s="26"/>
      <c r="R176" s="26"/>
      <c r="S176" s="26"/>
      <c r="T176" s="26"/>
      <c r="U176" s="26"/>
      <c r="V176" s="26"/>
      <c r="W176" s="8"/>
      <c r="X176" s="8"/>
      <c r="Y176" s="2" t="s">
        <v>52</v>
      </c>
      <c r="Z176" s="2" t="s">
        <v>52</v>
      </c>
      <c r="AA176" s="27"/>
      <c r="AB176" s="2" t="s">
        <v>52</v>
      </c>
    </row>
    <row r="177" spans="1:28" ht="30" customHeight="1">
      <c r="A177" s="8" t="s">
        <v>1091</v>
      </c>
      <c r="B177" s="8" t="s">
        <v>1088</v>
      </c>
      <c r="C177" s="8" t="s">
        <v>1089</v>
      </c>
      <c r="D177" s="25" t="s">
        <v>1090</v>
      </c>
      <c r="E177" s="26"/>
      <c r="F177" s="8"/>
      <c r="G177" s="26"/>
      <c r="H177" s="8"/>
      <c r="I177" s="26"/>
      <c r="J177" s="8"/>
      <c r="K177" s="26"/>
      <c r="L177" s="8"/>
      <c r="M177" s="26"/>
      <c r="N177" s="8"/>
      <c r="O177" s="26"/>
      <c r="P177" s="26"/>
      <c r="Q177" s="26"/>
      <c r="R177" s="26"/>
      <c r="S177" s="26"/>
      <c r="T177" s="26"/>
      <c r="U177" s="26"/>
      <c r="V177" s="26"/>
      <c r="W177" s="8"/>
      <c r="X177" s="8"/>
      <c r="Y177" s="2" t="s">
        <v>52</v>
      </c>
      <c r="Z177" s="2" t="s">
        <v>52</v>
      </c>
      <c r="AA177" s="27"/>
      <c r="AB177" s="2" t="s">
        <v>52</v>
      </c>
    </row>
    <row r="178" spans="1:28" ht="30" customHeight="1">
      <c r="A178" s="8" t="s">
        <v>685</v>
      </c>
      <c r="B178" s="8" t="s">
        <v>684</v>
      </c>
      <c r="C178" s="8" t="s">
        <v>665</v>
      </c>
      <c r="D178" s="25" t="s">
        <v>661</v>
      </c>
      <c r="E178" s="26"/>
      <c r="F178" s="8"/>
      <c r="G178" s="26"/>
      <c r="H178" s="8"/>
      <c r="I178" s="26"/>
      <c r="J178" s="8"/>
      <c r="K178" s="26"/>
      <c r="L178" s="8"/>
      <c r="M178" s="26"/>
      <c r="N178" s="8"/>
      <c r="O178" s="26"/>
      <c r="P178" s="26"/>
      <c r="Q178" s="26"/>
      <c r="R178" s="26"/>
      <c r="S178" s="26"/>
      <c r="T178" s="26"/>
      <c r="U178" s="26"/>
      <c r="V178" s="26"/>
      <c r="W178" s="8"/>
      <c r="X178" s="8"/>
      <c r="Y178" s="2" t="s">
        <v>1502</v>
      </c>
      <c r="Z178" s="2" t="s">
        <v>52</v>
      </c>
      <c r="AA178" s="27"/>
      <c r="AB178" s="2" t="s">
        <v>52</v>
      </c>
    </row>
    <row r="179" spans="1:28" ht="30" customHeight="1">
      <c r="A179" s="8" t="s">
        <v>682</v>
      </c>
      <c r="B179" s="8" t="s">
        <v>681</v>
      </c>
      <c r="C179" s="8" t="s">
        <v>665</v>
      </c>
      <c r="D179" s="25" t="s">
        <v>661</v>
      </c>
      <c r="E179" s="26"/>
      <c r="F179" s="8"/>
      <c r="G179" s="26"/>
      <c r="H179" s="8"/>
      <c r="I179" s="26"/>
      <c r="J179" s="8"/>
      <c r="K179" s="26"/>
      <c r="L179" s="8"/>
      <c r="M179" s="26"/>
      <c r="N179" s="8"/>
      <c r="O179" s="26"/>
      <c r="P179" s="26"/>
      <c r="Q179" s="26"/>
      <c r="R179" s="26"/>
      <c r="S179" s="26"/>
      <c r="T179" s="26"/>
      <c r="U179" s="26"/>
      <c r="V179" s="26"/>
      <c r="W179" s="8"/>
      <c r="X179" s="8"/>
      <c r="Y179" s="2" t="s">
        <v>1502</v>
      </c>
      <c r="Z179" s="2" t="s">
        <v>52</v>
      </c>
      <c r="AA179" s="27"/>
      <c r="AB179" s="2" t="s">
        <v>52</v>
      </c>
    </row>
    <row r="180" spans="1:28" ht="30" customHeight="1">
      <c r="A180" s="8" t="s">
        <v>1094</v>
      </c>
      <c r="B180" s="8" t="s">
        <v>1093</v>
      </c>
      <c r="C180" s="8" t="s">
        <v>665</v>
      </c>
      <c r="D180" s="25" t="s">
        <v>661</v>
      </c>
      <c r="E180" s="26"/>
      <c r="F180" s="8"/>
      <c r="G180" s="26"/>
      <c r="H180" s="8"/>
      <c r="I180" s="26"/>
      <c r="J180" s="8"/>
      <c r="K180" s="26"/>
      <c r="L180" s="8"/>
      <c r="M180" s="26"/>
      <c r="N180" s="8"/>
      <c r="O180" s="26"/>
      <c r="P180" s="26"/>
      <c r="Q180" s="26"/>
      <c r="R180" s="26"/>
      <c r="S180" s="26"/>
      <c r="T180" s="26"/>
      <c r="U180" s="26"/>
      <c r="V180" s="26"/>
      <c r="W180" s="8"/>
      <c r="X180" s="8"/>
      <c r="Y180" s="2" t="s">
        <v>1502</v>
      </c>
      <c r="Z180" s="2" t="s">
        <v>52</v>
      </c>
      <c r="AA180" s="27"/>
      <c r="AB180" s="2" t="s">
        <v>52</v>
      </c>
    </row>
    <row r="181" spans="1:28" ht="30" customHeight="1">
      <c r="A181" s="8" t="s">
        <v>1097</v>
      </c>
      <c r="B181" s="8" t="s">
        <v>1096</v>
      </c>
      <c r="C181" s="8" t="s">
        <v>665</v>
      </c>
      <c r="D181" s="25" t="s">
        <v>661</v>
      </c>
      <c r="E181" s="26"/>
      <c r="F181" s="8"/>
      <c r="G181" s="26"/>
      <c r="H181" s="8"/>
      <c r="I181" s="26"/>
      <c r="J181" s="8"/>
      <c r="K181" s="26"/>
      <c r="L181" s="8"/>
      <c r="M181" s="26"/>
      <c r="N181" s="8"/>
      <c r="O181" s="26"/>
      <c r="P181" s="26"/>
      <c r="Q181" s="26"/>
      <c r="R181" s="26"/>
      <c r="S181" s="26"/>
      <c r="T181" s="26"/>
      <c r="U181" s="26"/>
      <c r="V181" s="26"/>
      <c r="W181" s="8"/>
      <c r="X181" s="8"/>
      <c r="Y181" s="2" t="s">
        <v>1502</v>
      </c>
      <c r="Z181" s="2" t="s">
        <v>52</v>
      </c>
      <c r="AA181" s="27"/>
      <c r="AB181" s="2" t="s">
        <v>52</v>
      </c>
    </row>
    <row r="182" spans="1:28" ht="30" customHeight="1">
      <c r="A182" s="8" t="s">
        <v>895</v>
      </c>
      <c r="B182" s="8" t="s">
        <v>894</v>
      </c>
      <c r="C182" s="8" t="s">
        <v>665</v>
      </c>
      <c r="D182" s="25" t="s">
        <v>661</v>
      </c>
      <c r="E182" s="26"/>
      <c r="F182" s="8"/>
      <c r="G182" s="26"/>
      <c r="H182" s="8"/>
      <c r="I182" s="26"/>
      <c r="J182" s="8"/>
      <c r="K182" s="26"/>
      <c r="L182" s="8"/>
      <c r="M182" s="26"/>
      <c r="N182" s="8"/>
      <c r="O182" s="26"/>
      <c r="P182" s="26"/>
      <c r="Q182" s="26"/>
      <c r="R182" s="26"/>
      <c r="S182" s="26"/>
      <c r="T182" s="26"/>
      <c r="U182" s="26"/>
      <c r="V182" s="26"/>
      <c r="W182" s="8"/>
      <c r="X182" s="8"/>
      <c r="Y182" s="2" t="s">
        <v>1502</v>
      </c>
      <c r="Z182" s="2" t="s">
        <v>52</v>
      </c>
      <c r="AA182" s="27"/>
      <c r="AB182" s="2" t="s">
        <v>52</v>
      </c>
    </row>
    <row r="183" spans="1:28" ht="30" customHeight="1">
      <c r="A183" s="8" t="s">
        <v>914</v>
      </c>
      <c r="B183" s="8" t="s">
        <v>913</v>
      </c>
      <c r="C183" s="8" t="s">
        <v>665</v>
      </c>
      <c r="D183" s="25" t="s">
        <v>661</v>
      </c>
      <c r="E183" s="26"/>
      <c r="F183" s="8"/>
      <c r="G183" s="26"/>
      <c r="H183" s="8"/>
      <c r="I183" s="26"/>
      <c r="J183" s="8"/>
      <c r="K183" s="26"/>
      <c r="L183" s="8"/>
      <c r="M183" s="26"/>
      <c r="N183" s="8"/>
      <c r="O183" s="26"/>
      <c r="P183" s="26"/>
      <c r="Q183" s="26"/>
      <c r="R183" s="26"/>
      <c r="S183" s="26"/>
      <c r="T183" s="26"/>
      <c r="U183" s="26"/>
      <c r="V183" s="26"/>
      <c r="W183" s="8"/>
      <c r="X183" s="8"/>
      <c r="Y183" s="2" t="s">
        <v>1502</v>
      </c>
      <c r="Z183" s="2" t="s">
        <v>52</v>
      </c>
      <c r="AA183" s="27"/>
      <c r="AB183" s="2" t="s">
        <v>52</v>
      </c>
    </row>
    <row r="184" spans="1:28" ht="30" customHeight="1">
      <c r="A184" s="8" t="s">
        <v>968</v>
      </c>
      <c r="B184" s="8" t="s">
        <v>967</v>
      </c>
      <c r="C184" s="8" t="s">
        <v>665</v>
      </c>
      <c r="D184" s="25" t="s">
        <v>661</v>
      </c>
      <c r="E184" s="26"/>
      <c r="F184" s="8"/>
      <c r="G184" s="26"/>
      <c r="H184" s="8"/>
      <c r="I184" s="26"/>
      <c r="J184" s="8"/>
      <c r="K184" s="26"/>
      <c r="L184" s="8"/>
      <c r="M184" s="26"/>
      <c r="N184" s="8"/>
      <c r="O184" s="26"/>
      <c r="P184" s="26"/>
      <c r="Q184" s="26"/>
      <c r="R184" s="26"/>
      <c r="S184" s="26"/>
      <c r="T184" s="26"/>
      <c r="U184" s="26"/>
      <c r="V184" s="26"/>
      <c r="W184" s="8"/>
      <c r="X184" s="8"/>
      <c r="Y184" s="2" t="s">
        <v>1502</v>
      </c>
      <c r="Z184" s="2" t="s">
        <v>52</v>
      </c>
      <c r="AA184" s="27"/>
      <c r="AB184" s="2" t="s">
        <v>52</v>
      </c>
    </row>
    <row r="185" spans="1:28" ht="30" customHeight="1">
      <c r="A185" s="8" t="s">
        <v>669</v>
      </c>
      <c r="B185" s="8" t="s">
        <v>668</v>
      </c>
      <c r="C185" s="8" t="s">
        <v>665</v>
      </c>
      <c r="D185" s="25" t="s">
        <v>661</v>
      </c>
      <c r="E185" s="26"/>
      <c r="F185" s="8"/>
      <c r="G185" s="26"/>
      <c r="H185" s="8"/>
      <c r="I185" s="26"/>
      <c r="J185" s="8"/>
      <c r="K185" s="26"/>
      <c r="L185" s="8"/>
      <c r="M185" s="26"/>
      <c r="N185" s="8"/>
      <c r="O185" s="26"/>
      <c r="P185" s="26"/>
      <c r="Q185" s="26"/>
      <c r="R185" s="26"/>
      <c r="S185" s="26"/>
      <c r="T185" s="26"/>
      <c r="U185" s="26"/>
      <c r="V185" s="26"/>
      <c r="W185" s="8"/>
      <c r="X185" s="8"/>
      <c r="Y185" s="2" t="s">
        <v>1502</v>
      </c>
      <c r="Z185" s="2" t="s">
        <v>52</v>
      </c>
      <c r="AA185" s="27"/>
      <c r="AB185" s="2" t="s">
        <v>52</v>
      </c>
    </row>
    <row r="186" spans="1:28" ht="30" customHeight="1">
      <c r="A186" s="8" t="s">
        <v>1196</v>
      </c>
      <c r="B186" s="8" t="s">
        <v>1195</v>
      </c>
      <c r="C186" s="8" t="s">
        <v>665</v>
      </c>
      <c r="D186" s="25" t="s">
        <v>661</v>
      </c>
      <c r="E186" s="26"/>
      <c r="F186" s="8"/>
      <c r="G186" s="26"/>
      <c r="H186" s="8"/>
      <c r="I186" s="26"/>
      <c r="J186" s="8"/>
      <c r="K186" s="26"/>
      <c r="L186" s="8"/>
      <c r="M186" s="26"/>
      <c r="N186" s="8"/>
      <c r="O186" s="26"/>
      <c r="P186" s="26"/>
      <c r="Q186" s="26"/>
      <c r="R186" s="26"/>
      <c r="S186" s="26"/>
      <c r="T186" s="26"/>
      <c r="U186" s="26"/>
      <c r="V186" s="26"/>
      <c r="W186" s="8"/>
      <c r="X186" s="8"/>
      <c r="Y186" s="2" t="s">
        <v>1502</v>
      </c>
      <c r="Z186" s="2" t="s">
        <v>52</v>
      </c>
      <c r="AA186" s="27"/>
      <c r="AB186" s="2" t="s">
        <v>52</v>
      </c>
    </row>
    <row r="187" spans="1:28" ht="30" customHeight="1">
      <c r="A187" s="8" t="s">
        <v>666</v>
      </c>
      <c r="B187" s="8" t="s">
        <v>664</v>
      </c>
      <c r="C187" s="8" t="s">
        <v>665</v>
      </c>
      <c r="D187" s="25" t="s">
        <v>661</v>
      </c>
      <c r="E187" s="26"/>
      <c r="F187" s="8"/>
      <c r="G187" s="26"/>
      <c r="H187" s="8"/>
      <c r="I187" s="26"/>
      <c r="J187" s="8"/>
      <c r="K187" s="26"/>
      <c r="L187" s="8"/>
      <c r="M187" s="26"/>
      <c r="N187" s="8"/>
      <c r="O187" s="26"/>
      <c r="P187" s="26"/>
      <c r="Q187" s="26"/>
      <c r="R187" s="26"/>
      <c r="S187" s="26"/>
      <c r="T187" s="26"/>
      <c r="U187" s="26"/>
      <c r="V187" s="26"/>
      <c r="W187" s="8"/>
      <c r="X187" s="8"/>
      <c r="Y187" s="2" t="s">
        <v>1502</v>
      </c>
      <c r="Z187" s="2" t="s">
        <v>52</v>
      </c>
      <c r="AA187" s="27"/>
      <c r="AB187" s="2" t="s">
        <v>52</v>
      </c>
    </row>
    <row r="188" spans="1:28" ht="30" customHeight="1">
      <c r="A188" s="8" t="s">
        <v>679</v>
      </c>
      <c r="B188" s="8" t="s">
        <v>678</v>
      </c>
      <c r="C188" s="8" t="s">
        <v>672</v>
      </c>
      <c r="D188" s="25" t="s">
        <v>661</v>
      </c>
      <c r="E188" s="26"/>
      <c r="F188" s="8"/>
      <c r="G188" s="26"/>
      <c r="H188" s="8"/>
      <c r="I188" s="26"/>
      <c r="J188" s="8"/>
      <c r="K188" s="26"/>
      <c r="L188" s="8"/>
      <c r="M188" s="26"/>
      <c r="N188" s="8"/>
      <c r="O188" s="26"/>
      <c r="P188" s="26"/>
      <c r="Q188" s="26"/>
      <c r="R188" s="26"/>
      <c r="S188" s="26"/>
      <c r="T188" s="26"/>
      <c r="U188" s="26"/>
      <c r="V188" s="26"/>
      <c r="W188" s="8"/>
      <c r="X188" s="8"/>
      <c r="Y188" s="2" t="s">
        <v>1502</v>
      </c>
      <c r="Z188" s="2" t="s">
        <v>52</v>
      </c>
      <c r="AA188" s="27"/>
      <c r="AB188" s="2" t="s">
        <v>52</v>
      </c>
    </row>
    <row r="189" spans="1:28" ht="30" customHeight="1">
      <c r="A189" s="8" t="s">
        <v>676</v>
      </c>
      <c r="B189" s="8" t="s">
        <v>675</v>
      </c>
      <c r="C189" s="8" t="s">
        <v>672</v>
      </c>
      <c r="D189" s="25" t="s">
        <v>661</v>
      </c>
      <c r="E189" s="26"/>
      <c r="F189" s="8"/>
      <c r="G189" s="26"/>
      <c r="H189" s="8"/>
      <c r="I189" s="26"/>
      <c r="J189" s="8"/>
      <c r="K189" s="26"/>
      <c r="L189" s="8"/>
      <c r="M189" s="26"/>
      <c r="N189" s="8"/>
      <c r="O189" s="26"/>
      <c r="P189" s="26"/>
      <c r="Q189" s="26"/>
      <c r="R189" s="26"/>
      <c r="S189" s="26"/>
      <c r="T189" s="26"/>
      <c r="U189" s="26"/>
      <c r="V189" s="26"/>
      <c r="W189" s="8"/>
      <c r="X189" s="8"/>
      <c r="Y189" s="2" t="s">
        <v>1502</v>
      </c>
      <c r="Z189" s="2" t="s">
        <v>52</v>
      </c>
      <c r="AA189" s="27"/>
      <c r="AB189" s="2" t="s">
        <v>52</v>
      </c>
    </row>
    <row r="190" spans="1:28" ht="30" customHeight="1">
      <c r="A190" s="8" t="s">
        <v>673</v>
      </c>
      <c r="B190" s="8" t="s">
        <v>671</v>
      </c>
      <c r="C190" s="8" t="s">
        <v>672</v>
      </c>
      <c r="D190" s="25" t="s">
        <v>661</v>
      </c>
      <c r="E190" s="26"/>
      <c r="F190" s="8"/>
      <c r="G190" s="26"/>
      <c r="H190" s="8"/>
      <c r="I190" s="26"/>
      <c r="J190" s="8"/>
      <c r="K190" s="26"/>
      <c r="L190" s="8"/>
      <c r="M190" s="26"/>
      <c r="N190" s="8"/>
      <c r="O190" s="26"/>
      <c r="P190" s="26"/>
      <c r="Q190" s="26"/>
      <c r="R190" s="26"/>
      <c r="S190" s="26"/>
      <c r="T190" s="26"/>
      <c r="U190" s="26"/>
      <c r="V190" s="26"/>
      <c r="W190" s="8"/>
      <c r="X190" s="8"/>
      <c r="Y190" s="2" t="s">
        <v>1502</v>
      </c>
      <c r="Z190" s="2" t="s">
        <v>52</v>
      </c>
      <c r="AA190" s="27"/>
      <c r="AB190" s="2" t="s">
        <v>52</v>
      </c>
    </row>
    <row r="191" spans="1:28" ht="30" customHeight="1">
      <c r="A191" s="8" t="s">
        <v>662</v>
      </c>
      <c r="B191" s="8" t="s">
        <v>659</v>
      </c>
      <c r="C191" s="8" t="s">
        <v>660</v>
      </c>
      <c r="D191" s="25" t="s">
        <v>661</v>
      </c>
      <c r="E191" s="26"/>
      <c r="F191" s="8"/>
      <c r="G191" s="26"/>
      <c r="H191" s="8"/>
      <c r="I191" s="26"/>
      <c r="J191" s="8"/>
      <c r="K191" s="26"/>
      <c r="L191" s="8"/>
      <c r="M191" s="26"/>
      <c r="N191" s="8"/>
      <c r="O191" s="26"/>
      <c r="P191" s="26"/>
      <c r="Q191" s="26"/>
      <c r="R191" s="26"/>
      <c r="S191" s="26"/>
      <c r="T191" s="26"/>
      <c r="U191" s="26"/>
      <c r="V191" s="26"/>
      <c r="W191" s="8"/>
      <c r="X191" s="8"/>
      <c r="Y191" s="2" t="s">
        <v>1502</v>
      </c>
      <c r="Z191" s="2" t="s">
        <v>52</v>
      </c>
      <c r="AA191" s="27"/>
      <c r="AB191" s="2" t="s">
        <v>52</v>
      </c>
    </row>
    <row r="192" spans="1:28" ht="30" customHeight="1">
      <c r="A192" s="8" t="s">
        <v>368</v>
      </c>
      <c r="B192" s="8" t="s">
        <v>366</v>
      </c>
      <c r="C192" s="8" t="s">
        <v>52</v>
      </c>
      <c r="D192" s="25" t="s">
        <v>367</v>
      </c>
      <c r="E192" s="26"/>
      <c r="F192" s="8"/>
      <c r="G192" s="26"/>
      <c r="H192" s="8"/>
      <c r="I192" s="26"/>
      <c r="J192" s="8"/>
      <c r="K192" s="26"/>
      <c r="L192" s="8"/>
      <c r="M192" s="26"/>
      <c r="N192" s="8"/>
      <c r="O192" s="26"/>
      <c r="P192" s="26"/>
      <c r="Q192" s="26"/>
      <c r="R192" s="26"/>
      <c r="S192" s="26"/>
      <c r="T192" s="26"/>
      <c r="U192" s="26"/>
      <c r="V192" s="26"/>
      <c r="W192" s="8"/>
      <c r="X192" s="8"/>
      <c r="Y192" s="2" t="s">
        <v>52</v>
      </c>
      <c r="Z192" s="2" t="s">
        <v>52</v>
      </c>
      <c r="AA192" s="27"/>
      <c r="AB192" s="2" t="s">
        <v>52</v>
      </c>
    </row>
    <row r="193" spans="1:28" ht="30" customHeight="1">
      <c r="A193" s="8" t="s">
        <v>371</v>
      </c>
      <c r="B193" s="8" t="s">
        <v>370</v>
      </c>
      <c r="C193" s="8" t="s">
        <v>52</v>
      </c>
      <c r="D193" s="25" t="s">
        <v>367</v>
      </c>
      <c r="E193" s="26"/>
      <c r="F193" s="8"/>
      <c r="G193" s="26"/>
      <c r="H193" s="8"/>
      <c r="I193" s="26"/>
      <c r="J193" s="8"/>
      <c r="K193" s="26"/>
      <c r="L193" s="8"/>
      <c r="M193" s="26"/>
      <c r="N193" s="8"/>
      <c r="O193" s="26"/>
      <c r="P193" s="26"/>
      <c r="Q193" s="26"/>
      <c r="R193" s="26"/>
      <c r="S193" s="26"/>
      <c r="T193" s="26"/>
      <c r="U193" s="26"/>
      <c r="V193" s="26"/>
      <c r="W193" s="8"/>
      <c r="X193" s="8"/>
      <c r="Y193" s="2" t="s">
        <v>52</v>
      </c>
      <c r="Z193" s="2" t="s">
        <v>52</v>
      </c>
      <c r="AA193" s="27"/>
      <c r="AB193" s="2" t="s">
        <v>52</v>
      </c>
    </row>
    <row r="194" spans="1:28" ht="30" customHeight="1">
      <c r="A194" s="8" t="s">
        <v>374</v>
      </c>
      <c r="B194" s="8" t="s">
        <v>373</v>
      </c>
      <c r="C194" s="8" t="s">
        <v>52</v>
      </c>
      <c r="D194" s="25" t="s">
        <v>367</v>
      </c>
      <c r="E194" s="26"/>
      <c r="F194" s="8"/>
      <c r="G194" s="26"/>
      <c r="H194" s="8"/>
      <c r="I194" s="26"/>
      <c r="J194" s="8"/>
      <c r="K194" s="26"/>
      <c r="L194" s="8"/>
      <c r="M194" s="26"/>
      <c r="N194" s="8"/>
      <c r="O194" s="26"/>
      <c r="P194" s="26"/>
      <c r="Q194" s="26"/>
      <c r="R194" s="26"/>
      <c r="S194" s="26"/>
      <c r="T194" s="26"/>
      <c r="U194" s="26"/>
      <c r="V194" s="26"/>
      <c r="W194" s="8"/>
      <c r="X194" s="8"/>
      <c r="Y194" s="2" t="s">
        <v>52</v>
      </c>
      <c r="Z194" s="2" t="s">
        <v>52</v>
      </c>
      <c r="AA194" s="27"/>
      <c r="AB194" s="2" t="s">
        <v>52</v>
      </c>
    </row>
    <row r="195" spans="1:28" ht="30" customHeight="1">
      <c r="A195" s="8" t="s">
        <v>378</v>
      </c>
      <c r="B195" s="8" t="s">
        <v>376</v>
      </c>
      <c r="C195" s="8" t="s">
        <v>52</v>
      </c>
      <c r="D195" s="25" t="s">
        <v>377</v>
      </c>
      <c r="E195" s="26"/>
      <c r="F195" s="8"/>
      <c r="G195" s="26"/>
      <c r="H195" s="8"/>
      <c r="I195" s="26"/>
      <c r="J195" s="8"/>
      <c r="K195" s="26"/>
      <c r="L195" s="8"/>
      <c r="M195" s="26"/>
      <c r="N195" s="8"/>
      <c r="O195" s="26"/>
      <c r="P195" s="26"/>
      <c r="Q195" s="26"/>
      <c r="R195" s="26"/>
      <c r="S195" s="26"/>
      <c r="T195" s="26"/>
      <c r="U195" s="26"/>
      <c r="V195" s="26"/>
      <c r="W195" s="8"/>
      <c r="X195" s="8"/>
      <c r="Y195" s="2" t="s">
        <v>52</v>
      </c>
      <c r="Z195" s="2" t="s">
        <v>52</v>
      </c>
      <c r="AA195" s="27"/>
      <c r="AB195" s="2" t="s">
        <v>52</v>
      </c>
    </row>
    <row r="196" spans="1:28" ht="30" customHeight="1">
      <c r="A196" s="8" t="s">
        <v>238</v>
      </c>
      <c r="B196" s="8" t="s">
        <v>235</v>
      </c>
      <c r="C196" s="8" t="s">
        <v>236</v>
      </c>
      <c r="D196" s="25" t="s">
        <v>237</v>
      </c>
      <c r="E196" s="26"/>
      <c r="F196" s="8"/>
      <c r="G196" s="26"/>
      <c r="H196" s="8"/>
      <c r="I196" s="26"/>
      <c r="J196" s="8"/>
      <c r="K196" s="26"/>
      <c r="L196" s="8"/>
      <c r="M196" s="26"/>
      <c r="N196" s="8"/>
      <c r="O196" s="26"/>
      <c r="P196" s="26"/>
      <c r="Q196" s="26"/>
      <c r="R196" s="26"/>
      <c r="S196" s="26"/>
      <c r="T196" s="26"/>
      <c r="U196" s="26"/>
      <c r="V196" s="26"/>
      <c r="W196" s="8"/>
      <c r="X196" s="8"/>
      <c r="Y196" s="2" t="s">
        <v>52</v>
      </c>
      <c r="Z196" s="2" t="s">
        <v>52</v>
      </c>
      <c r="AA196" s="27"/>
      <c r="AB196" s="2" t="s">
        <v>52</v>
      </c>
    </row>
    <row r="197" spans="1:28" ht="30" customHeight="1">
      <c r="A197" s="8" t="s">
        <v>242</v>
      </c>
      <c r="B197" s="8" t="s">
        <v>240</v>
      </c>
      <c r="C197" s="8" t="s">
        <v>241</v>
      </c>
      <c r="D197" s="25" t="s">
        <v>237</v>
      </c>
      <c r="E197" s="26"/>
      <c r="F197" s="8"/>
      <c r="G197" s="26"/>
      <c r="H197" s="8"/>
      <c r="I197" s="26"/>
      <c r="J197" s="8"/>
      <c r="K197" s="26"/>
      <c r="L197" s="8"/>
      <c r="M197" s="26"/>
      <c r="N197" s="8"/>
      <c r="O197" s="26"/>
      <c r="P197" s="26"/>
      <c r="Q197" s="26"/>
      <c r="R197" s="26"/>
      <c r="S197" s="26"/>
      <c r="T197" s="26"/>
      <c r="U197" s="26"/>
      <c r="V197" s="26"/>
      <c r="W197" s="8"/>
      <c r="X197" s="8"/>
      <c r="Y197" s="2" t="s">
        <v>52</v>
      </c>
      <c r="Z197" s="2" t="s">
        <v>52</v>
      </c>
      <c r="AA197" s="27"/>
      <c r="AB197" s="2" t="s">
        <v>52</v>
      </c>
    </row>
    <row r="198" spans="1:28" ht="30" customHeight="1">
      <c r="A198" s="8" t="s">
        <v>245</v>
      </c>
      <c r="B198" s="8" t="s">
        <v>244</v>
      </c>
      <c r="C198" s="8" t="s">
        <v>241</v>
      </c>
      <c r="D198" s="25" t="s">
        <v>237</v>
      </c>
      <c r="E198" s="26"/>
      <c r="F198" s="8"/>
      <c r="G198" s="26"/>
      <c r="H198" s="8"/>
      <c r="I198" s="26"/>
      <c r="J198" s="8"/>
      <c r="K198" s="26"/>
      <c r="L198" s="8"/>
      <c r="M198" s="26"/>
      <c r="N198" s="8"/>
      <c r="O198" s="26"/>
      <c r="P198" s="26"/>
      <c r="Q198" s="26"/>
      <c r="R198" s="26"/>
      <c r="S198" s="26"/>
      <c r="T198" s="26"/>
      <c r="U198" s="26"/>
      <c r="V198" s="26"/>
      <c r="W198" s="8"/>
      <c r="X198" s="8"/>
      <c r="Y198" s="2" t="s">
        <v>52</v>
      </c>
      <c r="Z198" s="2" t="s">
        <v>52</v>
      </c>
      <c r="AA198" s="27"/>
      <c r="AB198" s="2" t="s">
        <v>52</v>
      </c>
    </row>
    <row r="199" spans="1:28" ht="30" customHeight="1">
      <c r="A199" s="8" t="s">
        <v>549</v>
      </c>
      <c r="B199" s="8" t="s">
        <v>548</v>
      </c>
      <c r="C199" s="8" t="s">
        <v>52</v>
      </c>
      <c r="D199" s="25" t="s">
        <v>377</v>
      </c>
      <c r="E199" s="26"/>
      <c r="F199" s="8"/>
      <c r="G199" s="26"/>
      <c r="H199" s="8"/>
      <c r="I199" s="26"/>
      <c r="J199" s="8"/>
      <c r="K199" s="26"/>
      <c r="L199" s="8"/>
      <c r="M199" s="26"/>
      <c r="N199" s="8"/>
      <c r="O199" s="26"/>
      <c r="P199" s="26"/>
      <c r="Q199" s="26"/>
      <c r="R199" s="26"/>
      <c r="S199" s="26"/>
      <c r="T199" s="26"/>
      <c r="U199" s="26"/>
      <c r="V199" s="26"/>
      <c r="W199" s="8"/>
      <c r="X199" s="8"/>
      <c r="Y199" s="2" t="s">
        <v>52</v>
      </c>
      <c r="Z199" s="2" t="s">
        <v>52</v>
      </c>
      <c r="AA199" s="27"/>
      <c r="AB199" s="2" t="s">
        <v>52</v>
      </c>
    </row>
    <row r="200" spans="1:28" ht="30" customHeight="1">
      <c r="A200" s="8" t="s">
        <v>431</v>
      </c>
      <c r="B200" s="8" t="s">
        <v>428</v>
      </c>
      <c r="C200" s="8" t="s">
        <v>429</v>
      </c>
      <c r="D200" s="25" t="s">
        <v>430</v>
      </c>
      <c r="E200" s="26"/>
      <c r="F200" s="8"/>
      <c r="G200" s="26"/>
      <c r="H200" s="8"/>
      <c r="I200" s="26"/>
      <c r="J200" s="8"/>
      <c r="K200" s="26"/>
      <c r="L200" s="8"/>
      <c r="M200" s="26"/>
      <c r="N200" s="8"/>
      <c r="O200" s="26"/>
      <c r="P200" s="26"/>
      <c r="Q200" s="26"/>
      <c r="R200" s="26"/>
      <c r="S200" s="26"/>
      <c r="T200" s="26"/>
      <c r="U200" s="26"/>
      <c r="V200" s="26"/>
      <c r="W200" s="8"/>
      <c r="X200" s="8"/>
      <c r="Y200" s="2" t="s">
        <v>52</v>
      </c>
      <c r="Z200" s="2" t="s">
        <v>52</v>
      </c>
      <c r="AA200" s="27"/>
      <c r="AB200" s="2" t="s">
        <v>52</v>
      </c>
    </row>
    <row r="201" spans="1:28" ht="30" customHeight="1">
      <c r="A201" s="8" t="s">
        <v>708</v>
      </c>
      <c r="B201" s="8" t="s">
        <v>706</v>
      </c>
      <c r="C201" s="8" t="s">
        <v>707</v>
      </c>
      <c r="D201" s="25" t="s">
        <v>377</v>
      </c>
      <c r="E201" s="26"/>
      <c r="F201" s="8"/>
      <c r="G201" s="26"/>
      <c r="H201" s="8"/>
      <c r="I201" s="26"/>
      <c r="J201" s="8"/>
      <c r="K201" s="26"/>
      <c r="L201" s="8"/>
      <c r="M201" s="26"/>
      <c r="N201" s="8"/>
      <c r="O201" s="26"/>
      <c r="P201" s="26"/>
      <c r="Q201" s="26"/>
      <c r="R201" s="26"/>
      <c r="S201" s="26"/>
      <c r="T201" s="26"/>
      <c r="U201" s="26"/>
      <c r="V201" s="26"/>
      <c r="W201" s="8"/>
      <c r="X201" s="8"/>
      <c r="Y201" s="2" t="s">
        <v>52</v>
      </c>
      <c r="Z201" s="2" t="s">
        <v>52</v>
      </c>
      <c r="AA201" s="27"/>
      <c r="AB201" s="2" t="s">
        <v>52</v>
      </c>
    </row>
    <row r="202" spans="1:28">
      <c r="B202" s="33" t="s">
        <v>1616</v>
      </c>
      <c r="D202" s="34" t="s">
        <v>1617</v>
      </c>
      <c r="E202" s="35"/>
    </row>
    <row r="203" spans="1:28">
      <c r="B203" s="33" t="s">
        <v>1619</v>
      </c>
      <c r="E203" s="35"/>
    </row>
  </sheetData>
  <mergeCells count="15">
    <mergeCell ref="Y3:Y4"/>
    <mergeCell ref="Z3:Z4"/>
    <mergeCell ref="AA3:AA4"/>
    <mergeCell ref="AB3:AB4"/>
    <mergeCell ref="A1:X1"/>
    <mergeCell ref="A2:X2"/>
    <mergeCell ref="A3:A4"/>
    <mergeCell ref="B3:B4"/>
    <mergeCell ref="C3:C4"/>
    <mergeCell ref="D3:D4"/>
    <mergeCell ref="E3:O3"/>
    <mergeCell ref="P3:P4"/>
    <mergeCell ref="Q3:V3"/>
    <mergeCell ref="W3:W4"/>
    <mergeCell ref="X3:X4"/>
  </mergeCells>
  <phoneticPr fontId="1" type="noConversion"/>
  <pageMargins left="0.78740157480314954" right="0" top="0.39370078740157477" bottom="0.39370078740157477" header="0" footer="0"/>
  <pageSetup paperSize="9" scale="45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M30"/>
  <sheetViews>
    <sheetView workbookViewId="0">
      <selection sqref="A1:J1"/>
    </sheetView>
  </sheetViews>
  <sheetFormatPr defaultRowHeight="16.5"/>
  <sheetData>
    <row r="1" spans="1:7">
      <c r="A1" t="s">
        <v>1574</v>
      </c>
    </row>
    <row r="2" spans="1:7">
      <c r="A2" s="1" t="s">
        <v>1575</v>
      </c>
      <c r="B2" t="s">
        <v>1576</v>
      </c>
      <c r="C2" s="1" t="s">
        <v>1577</v>
      </c>
    </row>
    <row r="3" spans="1:7">
      <c r="A3" s="1" t="s">
        <v>1578</v>
      </c>
      <c r="B3" t="s">
        <v>1579</v>
      </c>
    </row>
    <row r="4" spans="1:7">
      <c r="A4" s="1" t="s">
        <v>1580</v>
      </c>
      <c r="B4">
        <v>5</v>
      </c>
    </row>
    <row r="5" spans="1:7">
      <c r="A5" s="1" t="s">
        <v>1581</v>
      </c>
      <c r="B5">
        <v>5</v>
      </c>
    </row>
    <row r="6" spans="1:7">
      <c r="A6" s="1" t="s">
        <v>1582</v>
      </c>
      <c r="B6" t="s">
        <v>1583</v>
      </c>
    </row>
    <row r="7" spans="1:7">
      <c r="A7" s="1" t="s">
        <v>1584</v>
      </c>
      <c r="B7" t="s">
        <v>1418</v>
      </c>
      <c r="C7">
        <v>1</v>
      </c>
    </row>
    <row r="8" spans="1:7">
      <c r="A8" s="1" t="s">
        <v>1585</v>
      </c>
      <c r="B8" t="s">
        <v>1418</v>
      </c>
      <c r="C8">
        <v>2</v>
      </c>
    </row>
    <row r="9" spans="1:7">
      <c r="A9" s="1" t="s">
        <v>1586</v>
      </c>
      <c r="B9" t="s">
        <v>1492</v>
      </c>
      <c r="C9" t="s">
        <v>1494</v>
      </c>
      <c r="D9" t="s">
        <v>1495</v>
      </c>
      <c r="E9" t="s">
        <v>1496</v>
      </c>
      <c r="F9" t="s">
        <v>1497</v>
      </c>
      <c r="G9" t="s">
        <v>1587</v>
      </c>
    </row>
    <row r="10" spans="1:7">
      <c r="A10" s="1" t="s">
        <v>1588</v>
      </c>
      <c r="B10">
        <v>1118</v>
      </c>
      <c r="C10">
        <v>0</v>
      </c>
      <c r="D10">
        <v>0</v>
      </c>
    </row>
    <row r="11" spans="1:7">
      <c r="A11" s="1" t="s">
        <v>1589</v>
      </c>
      <c r="B11" t="s">
        <v>1590</v>
      </c>
      <c r="C11">
        <v>4</v>
      </c>
    </row>
    <row r="12" spans="1:7">
      <c r="A12" s="1" t="s">
        <v>1591</v>
      </c>
      <c r="B12" t="s">
        <v>1590</v>
      </c>
      <c r="C12">
        <v>4</v>
      </c>
    </row>
    <row r="13" spans="1:7">
      <c r="A13" s="1" t="s">
        <v>1592</v>
      </c>
      <c r="B13" t="s">
        <v>1590</v>
      </c>
      <c r="C13">
        <v>3</v>
      </c>
    </row>
    <row r="14" spans="1:7">
      <c r="A14" s="1" t="s">
        <v>1593</v>
      </c>
      <c r="B14" t="s">
        <v>1418</v>
      </c>
      <c r="C14">
        <v>5</v>
      </c>
    </row>
    <row r="15" spans="1:7">
      <c r="A15" s="1" t="s">
        <v>1594</v>
      </c>
      <c r="B15" t="s">
        <v>881</v>
      </c>
      <c r="C15" t="s">
        <v>1595</v>
      </c>
      <c r="D15" t="s">
        <v>1595</v>
      </c>
      <c r="E15" t="s">
        <v>1595</v>
      </c>
      <c r="F15">
        <v>1</v>
      </c>
    </row>
    <row r="16" spans="1:7">
      <c r="A16" s="1" t="s">
        <v>1596</v>
      </c>
      <c r="B16">
        <v>1.1100000000000001</v>
      </c>
      <c r="C16">
        <v>1.1200000000000001</v>
      </c>
    </row>
    <row r="17" spans="1:13">
      <c r="A17" s="1" t="s">
        <v>1597</v>
      </c>
      <c r="B17">
        <v>1</v>
      </c>
      <c r="C17">
        <v>1.5</v>
      </c>
      <c r="D17">
        <v>1.1599999999999999</v>
      </c>
      <c r="E17">
        <v>1.6</v>
      </c>
      <c r="F17">
        <v>1.6</v>
      </c>
      <c r="G17">
        <v>1.6</v>
      </c>
      <c r="H17">
        <v>1.94</v>
      </c>
      <c r="I17">
        <v>1.94</v>
      </c>
      <c r="J17">
        <v>1.94</v>
      </c>
      <c r="K17">
        <v>1</v>
      </c>
      <c r="L17">
        <v>1</v>
      </c>
      <c r="M17">
        <v>1</v>
      </c>
    </row>
    <row r="18" spans="1:13">
      <c r="A18" s="1" t="s">
        <v>1598</v>
      </c>
      <c r="B18">
        <v>1.25</v>
      </c>
      <c r="C18">
        <v>1.071</v>
      </c>
    </row>
    <row r="19" spans="1:13">
      <c r="A19" s="1" t="s">
        <v>1599</v>
      </c>
    </row>
    <row r="20" spans="1:13">
      <c r="A20" s="1" t="s">
        <v>1600</v>
      </c>
      <c r="B20" s="1" t="s">
        <v>1418</v>
      </c>
      <c r="C20">
        <v>1</v>
      </c>
    </row>
    <row r="21" spans="1:13">
      <c r="A21" t="s">
        <v>1414</v>
      </c>
      <c r="B21" t="s">
        <v>1601</v>
      </c>
      <c r="C21" t="s">
        <v>1602</v>
      </c>
    </row>
    <row r="22" spans="1:13">
      <c r="A22">
        <v>1</v>
      </c>
      <c r="B22" s="1" t="s">
        <v>1603</v>
      </c>
      <c r="C22" s="1" t="s">
        <v>1515</v>
      </c>
    </row>
    <row r="23" spans="1:13">
      <c r="A23">
        <v>2</v>
      </c>
      <c r="B23" s="1" t="s">
        <v>1604</v>
      </c>
      <c r="C23" s="1" t="s">
        <v>1605</v>
      </c>
    </row>
    <row r="24" spans="1:13">
      <c r="A24">
        <v>3</v>
      </c>
      <c r="B24" s="1" t="s">
        <v>1606</v>
      </c>
      <c r="C24" s="1" t="s">
        <v>1607</v>
      </c>
    </row>
    <row r="25" spans="1:13">
      <c r="A25">
        <v>4</v>
      </c>
      <c r="B25" s="1" t="s">
        <v>1608</v>
      </c>
      <c r="C25" s="1" t="s">
        <v>1609</v>
      </c>
    </row>
    <row r="26" spans="1:13">
      <c r="A26">
        <v>5</v>
      </c>
      <c r="B26" s="1" t="s">
        <v>1610</v>
      </c>
      <c r="C26" s="1" t="s">
        <v>52</v>
      </c>
    </row>
    <row r="27" spans="1:13">
      <c r="A27">
        <v>6</v>
      </c>
      <c r="B27" s="1" t="s">
        <v>1570</v>
      </c>
      <c r="C27" s="1" t="s">
        <v>1569</v>
      </c>
    </row>
    <row r="28" spans="1:13">
      <c r="A28">
        <v>7</v>
      </c>
      <c r="B28" s="1" t="s">
        <v>1611</v>
      </c>
      <c r="C28" s="1" t="s">
        <v>1612</v>
      </c>
    </row>
    <row r="29" spans="1:13">
      <c r="A29">
        <v>8</v>
      </c>
      <c r="B29" s="1" t="s">
        <v>1613</v>
      </c>
      <c r="C29" s="1" t="s">
        <v>52</v>
      </c>
    </row>
    <row r="30" spans="1:13">
      <c r="A30">
        <v>9</v>
      </c>
      <c r="B30" s="1" t="s">
        <v>1614</v>
      </c>
      <c r="C30" s="1" t="s">
        <v>52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10</vt:i4>
      </vt:variant>
      <vt:variant>
        <vt:lpstr>이름이 지정된 범위</vt:lpstr>
      </vt:variant>
      <vt:variant>
        <vt:i4>15</vt:i4>
      </vt:variant>
    </vt:vector>
  </HeadingPairs>
  <TitlesOfParts>
    <vt:vector size="25" baseType="lpstr">
      <vt:lpstr>원가계산서</vt:lpstr>
      <vt:lpstr>공종별집계표</vt:lpstr>
      <vt:lpstr>공종별내역서</vt:lpstr>
      <vt:lpstr>일위대가목록</vt:lpstr>
      <vt:lpstr>일위대가</vt:lpstr>
      <vt:lpstr>중기단가목록</vt:lpstr>
      <vt:lpstr>중기단가산출서</vt:lpstr>
      <vt:lpstr>단가대비표</vt:lpstr>
      <vt:lpstr> 공사설정 </vt:lpstr>
      <vt:lpstr>Sheet1</vt:lpstr>
      <vt:lpstr>공종별내역서!Print_Area</vt:lpstr>
      <vt:lpstr>공종별집계표!Print_Area</vt:lpstr>
      <vt:lpstr>단가대비표!Print_Area</vt:lpstr>
      <vt:lpstr>일위대가!Print_Area</vt:lpstr>
      <vt:lpstr>일위대가목록!Print_Area</vt:lpstr>
      <vt:lpstr>중기단가목록!Print_Area</vt:lpstr>
      <vt:lpstr>중기단가산출서!Print_Area</vt:lpstr>
      <vt:lpstr>공종별내역서!Print_Titles</vt:lpstr>
      <vt:lpstr>공종별집계표!Print_Titles</vt:lpstr>
      <vt:lpstr>단가대비표!Print_Titles</vt:lpstr>
      <vt:lpstr>원가계산서!Print_Titles</vt:lpstr>
      <vt:lpstr>일위대가!Print_Titles</vt:lpstr>
      <vt:lpstr>일위대가목록!Print_Titles</vt:lpstr>
      <vt:lpstr>중기단가목록!Print_Titles</vt:lpstr>
      <vt:lpstr>중기단가산출서!Print_Titles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권명혜</dc:creator>
  <cp:lastModifiedBy>user</cp:lastModifiedBy>
  <cp:lastPrinted>2020-01-03T01:13:31Z</cp:lastPrinted>
  <dcterms:created xsi:type="dcterms:W3CDTF">2019-12-17T02:41:12Z</dcterms:created>
  <dcterms:modified xsi:type="dcterms:W3CDTF">2020-02-19T09:32:04Z</dcterms:modified>
</cp:coreProperties>
</file>