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현재_통합_문서" defaultThemeVersion="124226"/>
  <bookViews>
    <workbookView xWindow="0" yWindow="1020" windowWidth="13500" windowHeight="10920" tabRatio="868"/>
  </bookViews>
  <sheets>
    <sheet name="원가계산서" sheetId="43" r:id="rId1"/>
    <sheet name="공종별집계표(전체)" sheetId="38" r:id="rId2"/>
    <sheet name="공종별내역서" sheetId="39" r:id="rId3"/>
    <sheet name="일위대가목록" sheetId="40" r:id="rId4"/>
    <sheet name="일위대가" sheetId="41" r:id="rId5"/>
    <sheet name="단가대비표" sheetId="4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1">#N/A</definedName>
    <definedName name="_1_0">#REF!</definedName>
    <definedName name="_10A2_">#REF!</definedName>
    <definedName name="_11G_0Extr">#REF!</definedName>
    <definedName name="_12G_0Extr">#REF!</definedName>
    <definedName name="_13G_0Extract">#REF!</definedName>
    <definedName name="_14G_0Extract">#REF!</definedName>
    <definedName name="_15A">[1]금액내역서!$D$3:$D$10</definedName>
    <definedName name="_15단">#REF!</definedName>
    <definedName name="_1공장">#REF!</definedName>
    <definedName name="_2">[2]골조시행!#REF!</definedName>
    <definedName name="_2_0">[3]내역표지!#REF!</definedName>
    <definedName name="_2공장">#REF!</definedName>
    <definedName name="_3">#N/A</definedName>
    <definedName name="_3_0_0_F" localSheetId="0" hidden="1">[4]표지!#REF!</definedName>
    <definedName name="_3_0_0_F" hidden="1">[4]표지!#REF!</definedName>
    <definedName name="_3공장">#REF!</definedName>
    <definedName name="_4">#N/A</definedName>
    <definedName name="_4_0_0_F" localSheetId="0" hidden="1">[4]표지!#REF!</definedName>
    <definedName name="_4_0_0_F" hidden="1">[4]표지!#REF!</definedName>
    <definedName name="_5">[2]골조시행!#REF!</definedName>
    <definedName name="_5_3_0Crite">#REF!</definedName>
    <definedName name="_6">#N/A</definedName>
    <definedName name="_6_3_0Crite">#REF!</definedName>
    <definedName name="_7_3_0Criteria">#REF!</definedName>
    <definedName name="_8_3_0Criteria">#REF!</definedName>
    <definedName name="_9A1_">#REF!</definedName>
    <definedName name="_A01">#REF!</definedName>
    <definedName name="_A02">#REF!</definedName>
    <definedName name="_A03">#REF!</definedName>
    <definedName name="_A04">#REF!</definedName>
    <definedName name="_A05">#REF!</definedName>
    <definedName name="_A150000">#REF!</definedName>
    <definedName name="_A70000">#REF!</definedName>
    <definedName name="_A80000">#REF!</definedName>
    <definedName name="_B02">#REF!</definedName>
    <definedName name="_b03">#REF!</definedName>
    <definedName name="_b05">#REF!</definedName>
    <definedName name="_b06">#REF!</definedName>
    <definedName name="_b07">#REF!</definedName>
    <definedName name="_b08">#REF!</definedName>
    <definedName name="_B10">#REF!</definedName>
    <definedName name="_B11">#REF!</definedName>
    <definedName name="_b12">#REF!</definedName>
    <definedName name="_b13">#REF!</definedName>
    <definedName name="_B14">#REF!</definedName>
    <definedName name="_b15">#REF!</definedName>
    <definedName name="_b17">#REF!</definedName>
    <definedName name="_b18">#REF!</definedName>
    <definedName name="_b19">#REF!</definedName>
    <definedName name="_B20">#REF!</definedName>
    <definedName name="_B21">#REF!</definedName>
    <definedName name="_B22">[5]일위대가!$A$1400:$IV$1413=[5]일위대가!$A$1400</definedName>
    <definedName name="_B23">#REF!</definedName>
    <definedName name="_B24">#REF!</definedName>
    <definedName name="_B25">#REF!</definedName>
    <definedName name="_B37">#REF!</definedName>
    <definedName name="_B38">#REF!</definedName>
    <definedName name="_C">#REF!</definedName>
    <definedName name="_C01">#REF!</definedName>
    <definedName name="_c02">#REF!</definedName>
    <definedName name="_C100000">#REF!</definedName>
    <definedName name="_D01">#REF!</definedName>
    <definedName name="_D02">#REF!</definedName>
    <definedName name="_DAN1">#REF!</definedName>
    <definedName name="_DAN10">#REF!</definedName>
    <definedName name="_DAN100">#REF!</definedName>
    <definedName name="_DAN101">#REF!</definedName>
    <definedName name="_DAN102">#REF!</definedName>
    <definedName name="_DAN103">#REF!</definedName>
    <definedName name="_DAN104">#REF!</definedName>
    <definedName name="_DAN105">#REF!</definedName>
    <definedName name="_DAN106">#REF!</definedName>
    <definedName name="_DAN107">#REF!</definedName>
    <definedName name="_DAN108">#REF!</definedName>
    <definedName name="_DAN109">#REF!</definedName>
    <definedName name="_DAN11">#REF!</definedName>
    <definedName name="_DAN110">#REF!</definedName>
    <definedName name="_DAN111">#REF!</definedName>
    <definedName name="_DAN112">#REF!</definedName>
    <definedName name="_DAN113">#REF!</definedName>
    <definedName name="_DAN114">#REF!</definedName>
    <definedName name="_DAN115">#REF!</definedName>
    <definedName name="_DAN116">#REF!</definedName>
    <definedName name="_DAN117">#REF!</definedName>
    <definedName name="_DAN118">#REF!</definedName>
    <definedName name="_DAN119">#REF!</definedName>
    <definedName name="_DAN12">#REF!</definedName>
    <definedName name="_DAN120">#REF!</definedName>
    <definedName name="_DAN121">#REF!</definedName>
    <definedName name="_DAN122">#REF!</definedName>
    <definedName name="_DAN123">#REF!</definedName>
    <definedName name="_DAN124">#REF!</definedName>
    <definedName name="_DAN125">#REF!</definedName>
    <definedName name="_DAN126">#REF!</definedName>
    <definedName name="_DAN127">#REF!</definedName>
    <definedName name="_DAN128">#REF!</definedName>
    <definedName name="_DAN129">#REF!</definedName>
    <definedName name="_DAN13">#REF!</definedName>
    <definedName name="_DAN130">#REF!</definedName>
    <definedName name="_DAN131">#REF!</definedName>
    <definedName name="_DAN132">#REF!</definedName>
    <definedName name="_DAN133">#REF!</definedName>
    <definedName name="_DAN134">#REF!</definedName>
    <definedName name="_DAN135">#REF!</definedName>
    <definedName name="_DAN136">#REF!</definedName>
    <definedName name="_DAN137">#REF!</definedName>
    <definedName name="_DAN138">#REF!</definedName>
    <definedName name="_DAN139">#REF!</definedName>
    <definedName name="_DAN14">#REF!</definedName>
    <definedName name="_DAN140">#REF!</definedName>
    <definedName name="_DAN141">#REF!</definedName>
    <definedName name="_DAN142">#REF!</definedName>
    <definedName name="_DAN143">#REF!</definedName>
    <definedName name="_DAN144">#REF!</definedName>
    <definedName name="_DAN145">#REF!</definedName>
    <definedName name="_DAN146">#REF!</definedName>
    <definedName name="_DAN147">#REF!</definedName>
    <definedName name="_DAN148">#REF!</definedName>
    <definedName name="_DAN149">#REF!</definedName>
    <definedName name="_DAN15">#REF!</definedName>
    <definedName name="_DAN150">#REF!</definedName>
    <definedName name="_DAN151">#REF!</definedName>
    <definedName name="_DAN152">#REF!</definedName>
    <definedName name="_DAN153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>#REF!</definedName>
    <definedName name="_DAN21">#REF!</definedName>
    <definedName name="_DAN22">#REF!</definedName>
    <definedName name="_DAN23">#REF!</definedName>
    <definedName name="_DAN24">#REF!</definedName>
    <definedName name="_DAN25">#REF!</definedName>
    <definedName name="_DAN26">#REF!</definedName>
    <definedName name="_DAN27">#REF!</definedName>
    <definedName name="_DAN28">#REF!</definedName>
    <definedName name="_DAN29">#REF!</definedName>
    <definedName name="_DAN3">#REF!</definedName>
    <definedName name="_DAN30">#REF!</definedName>
    <definedName name="_DAN31">#REF!</definedName>
    <definedName name="_DAN32">#REF!</definedName>
    <definedName name="_DAN33">#REF!</definedName>
    <definedName name="_DAN34">#REF!</definedName>
    <definedName name="_DAN35">#REF!</definedName>
    <definedName name="_DAN36">#REF!</definedName>
    <definedName name="_DAN37">#REF!</definedName>
    <definedName name="_DAN38">#REF!</definedName>
    <definedName name="_DAN39">#REF!</definedName>
    <definedName name="_DAN4">#REF!</definedName>
    <definedName name="_DAN40">#REF!</definedName>
    <definedName name="_DAN41">#REF!</definedName>
    <definedName name="_DAN42">#REF!</definedName>
    <definedName name="_DAN43">#REF!</definedName>
    <definedName name="_DAN44">#REF!</definedName>
    <definedName name="_DAN45">#REF!</definedName>
    <definedName name="_DAN46">#REF!</definedName>
    <definedName name="_DAN47">#REF!</definedName>
    <definedName name="_DAN48">#REF!</definedName>
    <definedName name="_DAN49">#REF!</definedName>
    <definedName name="_DAN5">#REF!</definedName>
    <definedName name="_DAN50">#REF!</definedName>
    <definedName name="_DAN51">#REF!</definedName>
    <definedName name="_DAN52">#REF!</definedName>
    <definedName name="_DAN53">#REF!</definedName>
    <definedName name="_DAN54">#REF!</definedName>
    <definedName name="_DAN55">#REF!</definedName>
    <definedName name="_DAN56">#REF!</definedName>
    <definedName name="_DAN57">#REF!</definedName>
    <definedName name="_DAN58">#REF!</definedName>
    <definedName name="_DAN59">#REF!</definedName>
    <definedName name="_DAN6">#REF!</definedName>
    <definedName name="_DAN60">#REF!</definedName>
    <definedName name="_DAN61">#REF!</definedName>
    <definedName name="_DAN62">#REF!</definedName>
    <definedName name="_DAN63">#REF!</definedName>
    <definedName name="_DAN64">#REF!</definedName>
    <definedName name="_DAN65">#REF!</definedName>
    <definedName name="_DAN66">#REF!</definedName>
    <definedName name="_DAN67">#REF!</definedName>
    <definedName name="_DAN68">#REF!</definedName>
    <definedName name="_DAN69">#REF!</definedName>
    <definedName name="_DAN7">#REF!</definedName>
    <definedName name="_DAN70">#REF!</definedName>
    <definedName name="_DAN71">#REF!</definedName>
    <definedName name="_DAN72">#REF!</definedName>
    <definedName name="_DAN73">#REF!</definedName>
    <definedName name="_DAN74">#REF!</definedName>
    <definedName name="_DAN75">#REF!</definedName>
    <definedName name="_DAN76">#REF!</definedName>
    <definedName name="_DAN77">#REF!</definedName>
    <definedName name="_DAN78">#REF!</definedName>
    <definedName name="_DAN79">#REF!</definedName>
    <definedName name="_DAN8">#REF!</definedName>
    <definedName name="_DAN80">#REF!</definedName>
    <definedName name="_DAN81">#REF!</definedName>
    <definedName name="_DAN82">#REF!</definedName>
    <definedName name="_DAN83">#REF!</definedName>
    <definedName name="_DAN84">#REF!</definedName>
    <definedName name="_DAN85">#REF!</definedName>
    <definedName name="_DAN86">#REF!</definedName>
    <definedName name="_DAN87">#REF!</definedName>
    <definedName name="_DAN88">#REF!</definedName>
    <definedName name="_DAN89">#REF!</definedName>
    <definedName name="_DAN9">#REF!</definedName>
    <definedName name="_DAN90">#REF!</definedName>
    <definedName name="_DAN91">#REF!</definedName>
    <definedName name="_DAN92">#REF!</definedName>
    <definedName name="_DAN93">#REF!</definedName>
    <definedName name="_DAN94">#REF!</definedName>
    <definedName name="_DAN95">#REF!</definedName>
    <definedName name="_DAN96">#REF!</definedName>
    <definedName name="_DAN97">#REF!</definedName>
    <definedName name="_DAN98">#REF!</definedName>
    <definedName name="_DAN99">#REF!</definedName>
    <definedName name="_E01">#REF!</definedName>
    <definedName name="_F01">#REF!</definedName>
    <definedName name="_F02">#REF!</definedName>
    <definedName name="_F03">#REF!</definedName>
    <definedName name="_F04">#REF!</definedName>
    <definedName name="_F05">#REF!</definedName>
    <definedName name="_F06">#REF!</definedName>
    <definedName name="_F07">#REF!</definedName>
    <definedName name="_F08">#REF!</definedName>
    <definedName name="_F09">#REF!</definedName>
    <definedName name="_F10">#REF!</definedName>
    <definedName name="_F11">#REF!</definedName>
    <definedName name="_F12">#REF!</definedName>
    <definedName name="_f13">#REF!</definedName>
    <definedName name="_f14">#REF!</definedName>
    <definedName name="_F15">#REF!</definedName>
    <definedName name="_F16">#REF!</definedName>
    <definedName name="_F17">#REF!</definedName>
    <definedName name="_F18">#REF!</definedName>
    <definedName name="_f19">#REF!</definedName>
    <definedName name="_f20">#REF!</definedName>
    <definedName name="_f2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01">#REF!</definedName>
    <definedName name="_G02">#REF!</definedName>
    <definedName name="_G03">#REF!</definedName>
    <definedName name="_G04">#REF!</definedName>
    <definedName name="_G07">#REF!</definedName>
    <definedName name="_G08">#REF!</definedName>
    <definedName name="_G09">#REF!</definedName>
    <definedName name="_g10">#REF!</definedName>
    <definedName name="_G11">#REF!</definedName>
    <definedName name="_G12">#REF!</definedName>
    <definedName name="_G13">#REF!</definedName>
    <definedName name="_H01">#REF!</definedName>
    <definedName name="_H02">#REF!</definedName>
    <definedName name="_H03">#REF!</definedName>
    <definedName name="_H04">#REF!</definedName>
    <definedName name="_H06">#REF!</definedName>
    <definedName name="_h07">#REF!</definedName>
    <definedName name="_h08">#REF!</definedName>
    <definedName name="_H09">#REF!</definedName>
    <definedName name="_H10">#REF!</definedName>
    <definedName name="_H11">#REF!</definedName>
    <definedName name="_H12">#REF!</definedName>
    <definedName name="_H13">#REF!</definedName>
    <definedName name="_H14">#REF!</definedName>
    <definedName name="_H15">#REF!</definedName>
    <definedName name="_H16">#REF!</definedName>
    <definedName name="_h17">#REF!</definedName>
    <definedName name="_H18">#REF!</definedName>
    <definedName name="_H19">#REF!</definedName>
    <definedName name="_I01">#REF!</definedName>
    <definedName name="_J01">#REF!</definedName>
    <definedName name="_JA2">#REF!</definedName>
    <definedName name="_K01">#REF!</definedName>
    <definedName name="_K02">[5]일위대가!$A$732:$IV$745=[5]일위대가!$A$732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01">#REF!</definedName>
    <definedName name="_L02">#REF!</definedName>
    <definedName name="_L03">#REF!</definedName>
    <definedName name="_l06">#REF!</definedName>
    <definedName name="_l07">#REF!</definedName>
    <definedName name="_L08">#REF!</definedName>
    <definedName name="_L09">#REF!</definedName>
    <definedName name="_M01">#REF!</definedName>
    <definedName name="_M02">#REF!</definedName>
    <definedName name="_M03">#REF!</definedName>
    <definedName name="_M04">#REF!</definedName>
    <definedName name="_NMB96">#REF!</definedName>
    <definedName name="_O01">#REF!</definedName>
    <definedName name="_O02">#REF!</definedName>
    <definedName name="_O03">[5]일위대가!$A$1516:$IV$1529=[5]일위대가!$A$1516</definedName>
    <definedName name="_O04">#REF!</definedName>
    <definedName name="_O05">#REF!</definedName>
    <definedName name="_O08">#REF!</definedName>
    <definedName name="_O09">#REF!</definedName>
    <definedName name="_O10">#REF!</definedName>
    <definedName name="_O11">#REF!</definedName>
    <definedName name="_O12">#REF!</definedName>
    <definedName name="_O13">#REF!</definedName>
    <definedName name="_O14">#REF!</definedName>
    <definedName name="_O15">#REF!</definedName>
    <definedName name="_Order1" hidden="1">255</definedName>
    <definedName name="_Order2" hidden="1">0</definedName>
    <definedName name="_p01">#REF!</definedName>
    <definedName name="_Parse_Out" localSheetId="0" hidden="1">[4]설비원가!#REF!</definedName>
    <definedName name="_Parse_Out" hidden="1">[4]설비원가!#REF!</definedName>
    <definedName name="_q01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localSheetId="0" hidden="1">#REF!</definedName>
    <definedName name="_Sort" hidden="1">#REF!</definedName>
    <definedName name="_wo1">'[6]예정(3)'!#REF!</definedName>
    <definedName name="\0">#REF!</definedName>
    <definedName name="\a">[7]mcc일위대가!#REF!</definedName>
    <definedName name="\B">'[8]9GNG운반'!#REF!</definedName>
    <definedName name="\c">#N/A</definedName>
    <definedName name="\d">[2]골조시행!#REF!</definedName>
    <definedName name="\e">#REF!</definedName>
    <definedName name="\i">#N/A</definedName>
    <definedName name="\k">#REF!</definedName>
    <definedName name="\O">'[8]9GNG운반'!#REF!</definedName>
    <definedName name="\p">#N/A</definedName>
    <definedName name="\Q">'[8]9GNG운반'!#REF!</definedName>
    <definedName name="\S">#REF!</definedName>
    <definedName name="\Z">'[9]전기혼잡제경비(45)'!#REF!</definedName>
    <definedName name="A">#REF!</definedName>
    <definedName name="A1_">#REF!</definedName>
    <definedName name="A1C1" localSheetId="0" hidden="1">#REF!</definedName>
    <definedName name="A1C1" hidden="1">#REF!</definedName>
    <definedName name="A2_">#REF!</definedName>
    <definedName name="A3_">#REF!</definedName>
    <definedName name="A4_">#REF!</definedName>
    <definedName name="A5_">#REF!</definedName>
    <definedName name="A6_">#N/A</definedName>
    <definedName name="A7_">#REF!</definedName>
    <definedName name="A8_">#REF!</definedName>
    <definedName name="A9_">#REF!</definedName>
    <definedName name="aa">#N/A</definedName>
    <definedName name="AAA">#REF!</definedName>
    <definedName name="abc">#REF!</definedName>
    <definedName name="AMOUNT">#REF!</definedName>
    <definedName name="AQ">#REF!</definedName>
    <definedName name="AS">#REF!</definedName>
    <definedName name="AS1.0">[10]포장복구집계!#REF!</definedName>
    <definedName name="AS12.5">#REF!</definedName>
    <definedName name="A머캐중층10불량">[11]AS복구!#REF!</definedName>
    <definedName name="A머캐중층15불량">[11]AS복구!#REF!</definedName>
    <definedName name="A머캐중층20불량">[11]AS복구!#REF!</definedName>
    <definedName name="A머캐표층15불량">[11]AS복구!#REF!</definedName>
    <definedName name="A머캐표층5불량">[11]AS복구!#REF!</definedName>
    <definedName name="A머캐표층7불량">[11]AS복구!#REF!</definedName>
    <definedName name="B">#REF!</definedName>
    <definedName name="B0">#REF!</definedName>
    <definedName name="B1_">#REF!</definedName>
    <definedName name="B1B">#REF!</definedName>
    <definedName name="B2B">#REF!</definedName>
    <definedName name="B3B">#REF!</definedName>
    <definedName name="B4B">#REF!</definedName>
    <definedName name="B5B">#REF!</definedName>
    <definedName name="B6B">#REF!</definedName>
    <definedName name="B7B">#REF!</definedName>
    <definedName name="BIGO">#REF!</definedName>
    <definedName name="BLO_1">#N/A</definedName>
    <definedName name="C_">#REF!</definedName>
    <definedName name="cable">#REF!</definedName>
    <definedName name="CO">[10]포장복구집계!#REF!</definedName>
    <definedName name="CO0.6">#REF!</definedName>
    <definedName name="CO1.0">#REF!</definedName>
    <definedName name="CO20.0">#REF!</definedName>
    <definedName name="COD">#REF!</definedName>
    <definedName name="code">#REF!</definedName>
    <definedName name="CODE1">#REF!</definedName>
    <definedName name="CODE2">#REF!</definedName>
    <definedName name="CODE3">#REF!</definedName>
    <definedName name="CODE4">#REF!</definedName>
    <definedName name="CODE5">#REF!</definedName>
    <definedName name="CODE6">#REF!</definedName>
    <definedName name="CODE7">#REF!</definedName>
    <definedName name="CON">#REF!</definedName>
    <definedName name="COPY990">#REF!</definedName>
    <definedName name="Creeping">#REF!</definedName>
    <definedName name="Creeping_redfescue">#REF!</definedName>
    <definedName name="_xlnm.Criteria">#REF!</definedName>
    <definedName name="CV">[12]DATA!$F$4:$J$14</definedName>
    <definedName name="D">#REF!</definedName>
    <definedName name="DANGA">#REF!,#REF!</definedName>
    <definedName name="DANGA1">#REF!</definedName>
    <definedName name="DANGA10">#REF!</definedName>
    <definedName name="DANGA100">#REF!</definedName>
    <definedName name="DANGA101">#REF!</definedName>
    <definedName name="DANGA102">#REF!</definedName>
    <definedName name="DANGA103">#REF!</definedName>
    <definedName name="DANGA104">#REF!</definedName>
    <definedName name="DANGA105">#REF!</definedName>
    <definedName name="DANGA106">#REF!</definedName>
    <definedName name="DANGA107">#REF!</definedName>
    <definedName name="DANGA108">#REF!</definedName>
    <definedName name="DANGA109">#REF!</definedName>
    <definedName name="DANGA11">#REF!</definedName>
    <definedName name="DANGA110">#REF!</definedName>
    <definedName name="DANGA111">#REF!</definedName>
    <definedName name="DANGA112">#REF!</definedName>
    <definedName name="DANGA113">#REF!</definedName>
    <definedName name="DANGA114">#REF!</definedName>
    <definedName name="DANGA115">#REF!</definedName>
    <definedName name="DANGA116">#REF!</definedName>
    <definedName name="DANGA117">#REF!</definedName>
    <definedName name="DANGA118">#REF!</definedName>
    <definedName name="DANGA119">#REF!</definedName>
    <definedName name="DANGA12">#REF!</definedName>
    <definedName name="DANGA120">#REF!</definedName>
    <definedName name="DANGA121">#REF!</definedName>
    <definedName name="DANGA122">#REF!</definedName>
    <definedName name="DANGA123">#REF!</definedName>
    <definedName name="DANGA124">#REF!</definedName>
    <definedName name="DANGA125">#REF!</definedName>
    <definedName name="DANGA126">#REF!</definedName>
    <definedName name="DANGA127">#REF!</definedName>
    <definedName name="DANGA128">#REF!</definedName>
    <definedName name="DANGA129">#REF!</definedName>
    <definedName name="DANGA13">#REF!</definedName>
    <definedName name="DANGA130">#REF!</definedName>
    <definedName name="DANGA131">#REF!</definedName>
    <definedName name="DANGA132">#REF!</definedName>
    <definedName name="DANGA133">#REF!</definedName>
    <definedName name="DANGA134">#REF!</definedName>
    <definedName name="DANGA135">#REF!</definedName>
    <definedName name="DANGA136">#REF!</definedName>
    <definedName name="DANGA137">#REF!</definedName>
    <definedName name="DANGA138">#REF!</definedName>
    <definedName name="DANGA139">#REF!</definedName>
    <definedName name="DANGA14">#REF!</definedName>
    <definedName name="DANGA140">#REF!</definedName>
    <definedName name="DANGA141">#REF!</definedName>
    <definedName name="DANGA142">#REF!</definedName>
    <definedName name="DANGA143">#REF!</definedName>
    <definedName name="DANGA144">#REF!</definedName>
    <definedName name="DANGA145">#REF!</definedName>
    <definedName name="DANGA146">#REF!</definedName>
    <definedName name="DANGA147">#REF!</definedName>
    <definedName name="DANGA148">#REF!</definedName>
    <definedName name="DANGA149">#REF!</definedName>
    <definedName name="DANGA15">#REF!</definedName>
    <definedName name="DANGA150">#REF!</definedName>
    <definedName name="DANGA151">#REF!</definedName>
    <definedName name="DANGA152">#REF!</definedName>
    <definedName name="DANGA153">#REF!</definedName>
    <definedName name="DANGA154">#REF!</definedName>
    <definedName name="DANGA155">#REF!</definedName>
    <definedName name="DANGA156">#REF!</definedName>
    <definedName name="DANGA157">#REF!</definedName>
    <definedName name="DANGA158">#REF!</definedName>
    <definedName name="DANGA159">#REF!</definedName>
    <definedName name="DANGA16">#REF!</definedName>
    <definedName name="DANGA160">#REF!</definedName>
    <definedName name="DANGA161">#REF!</definedName>
    <definedName name="DANGA162">#REF!</definedName>
    <definedName name="DANGA163">#REF!</definedName>
    <definedName name="DANGA164">#REF!</definedName>
    <definedName name="DANGA165">#REF!</definedName>
    <definedName name="DANGA166">#REF!</definedName>
    <definedName name="DANGA167">#REF!</definedName>
    <definedName name="DANGA168">#REF!</definedName>
    <definedName name="DANGA169">#REF!</definedName>
    <definedName name="DANGA17">#REF!</definedName>
    <definedName name="DANGA170">#REF!</definedName>
    <definedName name="DANGA171">#REF!</definedName>
    <definedName name="DANGA172">#REF!</definedName>
    <definedName name="DANGA173">#REF!</definedName>
    <definedName name="DANGA174">#REF!</definedName>
    <definedName name="DANGA175">#REF!</definedName>
    <definedName name="DANGA176">#REF!</definedName>
    <definedName name="DANGA177">#REF!</definedName>
    <definedName name="DANGA178">#REF!</definedName>
    <definedName name="DANGA179">#REF!</definedName>
    <definedName name="DANGA18">#REF!</definedName>
    <definedName name="DANGA180">#REF!</definedName>
    <definedName name="DANGA181">#REF!</definedName>
    <definedName name="DANGA182">#REF!</definedName>
    <definedName name="DANGA183">#REF!</definedName>
    <definedName name="DANGA184">#REF!</definedName>
    <definedName name="DANGA185">#REF!</definedName>
    <definedName name="DANGA186">#REF!</definedName>
    <definedName name="DANGA187">#REF!</definedName>
    <definedName name="DANGA188">#REF!</definedName>
    <definedName name="DANGA189">#REF!</definedName>
    <definedName name="DANGA19">#REF!</definedName>
    <definedName name="DANGA190">#REF!</definedName>
    <definedName name="DANGA191">#REF!</definedName>
    <definedName name="DANGA192">#REF!</definedName>
    <definedName name="DANGA193">#REF!</definedName>
    <definedName name="DANGA194">#REF!</definedName>
    <definedName name="DANGA195">#REF!</definedName>
    <definedName name="DANGA196">#REF!</definedName>
    <definedName name="DANGA197">#REF!</definedName>
    <definedName name="DANGA198">#REF!</definedName>
    <definedName name="DANGA199">#REF!</definedName>
    <definedName name="DANGA2">#REF!</definedName>
    <definedName name="DANGA20">#REF!</definedName>
    <definedName name="DANGA200">#REF!</definedName>
    <definedName name="DANGA201">#REF!</definedName>
    <definedName name="DANGA202">#REF!</definedName>
    <definedName name="DANGA203">#REF!</definedName>
    <definedName name="DANGA204">#REF!</definedName>
    <definedName name="DANGA205">#REF!</definedName>
    <definedName name="DANGA206">#REF!</definedName>
    <definedName name="DANGA207">#REF!</definedName>
    <definedName name="DANGA208">#REF!</definedName>
    <definedName name="DANGA209">#REF!</definedName>
    <definedName name="DANGA21">#REF!</definedName>
    <definedName name="DANGA210">#REF!</definedName>
    <definedName name="DANGA211">#REF!</definedName>
    <definedName name="DANGA212">#REF!</definedName>
    <definedName name="DANGA213">#REF!</definedName>
    <definedName name="DANGA214">#REF!</definedName>
    <definedName name="DANGA215">#REF!</definedName>
    <definedName name="DANGA216">#REF!</definedName>
    <definedName name="DANGA217">#REF!</definedName>
    <definedName name="DANGA218">#REF!</definedName>
    <definedName name="DANGA219">#REF!</definedName>
    <definedName name="DANGA22">#REF!</definedName>
    <definedName name="DANGA220">#REF!</definedName>
    <definedName name="DANGA221">#REF!</definedName>
    <definedName name="DANGA222">#REF!</definedName>
    <definedName name="DANGA223">#REF!</definedName>
    <definedName name="DANGA224">#REF!</definedName>
    <definedName name="DANGA225">#REF!</definedName>
    <definedName name="DANGA226">#REF!</definedName>
    <definedName name="DANGA227">#REF!</definedName>
    <definedName name="DANGA228">#REF!</definedName>
    <definedName name="DANGA23">#REF!</definedName>
    <definedName name="DANGA24">#REF!</definedName>
    <definedName name="DANGA25">#REF!</definedName>
    <definedName name="DANGA26">#REF!</definedName>
    <definedName name="DANGA27">#REF!</definedName>
    <definedName name="DANGA28">#REF!</definedName>
    <definedName name="DANGA29">#REF!</definedName>
    <definedName name="DANGA3">#REF!</definedName>
    <definedName name="DANGA30">#REF!</definedName>
    <definedName name="DANGA31">#REF!</definedName>
    <definedName name="DANGA32">#REF!</definedName>
    <definedName name="DANGA33">#REF!</definedName>
    <definedName name="DANGA34">#REF!</definedName>
    <definedName name="DANGA35">#REF!</definedName>
    <definedName name="DANGA36">#REF!</definedName>
    <definedName name="DANGA37">#REF!</definedName>
    <definedName name="DANGA38">#REF!</definedName>
    <definedName name="DANGA39">#REF!</definedName>
    <definedName name="DANGA4">#REF!</definedName>
    <definedName name="DANGA40">#REF!</definedName>
    <definedName name="DANGA41">#REF!</definedName>
    <definedName name="DANGA42">#REF!</definedName>
    <definedName name="DANGA43">#REF!</definedName>
    <definedName name="DANGA44">#REF!</definedName>
    <definedName name="DANGA45">#REF!</definedName>
    <definedName name="DANGA46">#REF!</definedName>
    <definedName name="DANGA47">#REF!</definedName>
    <definedName name="DANGA48">#REF!</definedName>
    <definedName name="DANGA49">#REF!</definedName>
    <definedName name="DANGA5">#REF!</definedName>
    <definedName name="DANGA50">#REF!</definedName>
    <definedName name="DANGA51">#REF!</definedName>
    <definedName name="DANGA52">#REF!</definedName>
    <definedName name="DANGA53">#REF!</definedName>
    <definedName name="DANGA54">#REF!</definedName>
    <definedName name="DANGA55">#REF!</definedName>
    <definedName name="DANGA56">#REF!</definedName>
    <definedName name="DANGA57">#REF!</definedName>
    <definedName name="DANGA58">#REF!</definedName>
    <definedName name="DANGA59">#REF!</definedName>
    <definedName name="DANGA6">#REF!</definedName>
    <definedName name="DANGA60">#REF!</definedName>
    <definedName name="DANGA61">#REF!</definedName>
    <definedName name="DANGA62">#REF!</definedName>
    <definedName name="DANGA63">#REF!</definedName>
    <definedName name="DANGA64">#REF!</definedName>
    <definedName name="DANGA65">#REF!</definedName>
    <definedName name="DANGA66">#REF!</definedName>
    <definedName name="DANGA67">#REF!</definedName>
    <definedName name="DANGA68">#REF!</definedName>
    <definedName name="DANGA69">#REF!</definedName>
    <definedName name="DANGA7">#REF!</definedName>
    <definedName name="DANGA70">#REF!</definedName>
    <definedName name="DANGA71">#REF!</definedName>
    <definedName name="DANGA72">#REF!</definedName>
    <definedName name="DANGA73">#REF!</definedName>
    <definedName name="DANGA74">#REF!</definedName>
    <definedName name="DANGA75">#REF!</definedName>
    <definedName name="DANGA76">#REF!</definedName>
    <definedName name="DANGA77">#REF!</definedName>
    <definedName name="DANGA78">#REF!</definedName>
    <definedName name="DANGA79">#REF!</definedName>
    <definedName name="DANGA8">#REF!</definedName>
    <definedName name="DANGA80">#REF!</definedName>
    <definedName name="DANGA81">#REF!</definedName>
    <definedName name="DANGA82">#REF!</definedName>
    <definedName name="DANGA83">#REF!</definedName>
    <definedName name="DANGA84">#REF!</definedName>
    <definedName name="DANGA85">#REF!</definedName>
    <definedName name="DANGA86">#REF!</definedName>
    <definedName name="DANGA87">#REF!</definedName>
    <definedName name="DANGA88">#REF!</definedName>
    <definedName name="DANGA89">#REF!</definedName>
    <definedName name="DANGA9">#REF!</definedName>
    <definedName name="DANGA90">#REF!</definedName>
    <definedName name="DANGA91">#REF!</definedName>
    <definedName name="DANGA92">#REF!</definedName>
    <definedName name="DANGA93">#REF!</definedName>
    <definedName name="DANGA94">#REF!</definedName>
    <definedName name="DANGA95">#REF!</definedName>
    <definedName name="DANGA96">#REF!</definedName>
    <definedName name="DANGA97">#REF!</definedName>
    <definedName name="DANGA98">#REF!</definedName>
    <definedName name="DANGA99">#REF!</definedName>
    <definedName name="_xlnm.Database">#REF!</definedName>
    <definedName name="database2">#REF!</definedName>
    <definedName name="databasea">#REF!</definedName>
    <definedName name="Db">#REF!</definedName>
    <definedName name="Dbase">#REF!</definedName>
    <definedName name="ddd">#REF!</definedName>
    <definedName name="DIA">#REF!</definedName>
    <definedName name="DIF">'[13]hvac(제어동)'!#REF!</definedName>
    <definedName name="DNJS">#REF!</definedName>
    <definedName name="E">#REF!</definedName>
    <definedName name="edit__home__R_int__end__100_.5__100">#REF!</definedName>
    <definedName name="ELP">#REF!</definedName>
    <definedName name="EQU_EXHAUST">#REF!</definedName>
    <definedName name="ETC">#REF!</definedName>
    <definedName name="_xlnm.Extract">#REF!</definedName>
    <definedName name="F_CODE">#N/A</definedName>
    <definedName name="F_CODE1">#REF!</definedName>
    <definedName name="F_DES">#REF!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MA">#N/A</definedName>
    <definedName name="F_MA0">#N/A</definedName>
    <definedName name="F_MEMO">#N/A</definedName>
    <definedName name="F_QINC">#REF!</definedName>
    <definedName name="F_QMOD">#REF!</definedName>
    <definedName name="F_QQTY">#REF!</definedName>
    <definedName name="F_QUNIT">#REF!</definedName>
    <definedName name="F_QVAL">#N/A</definedName>
    <definedName name="F_SEQ">#N/A</definedName>
    <definedName name="F_SIZE">#N/A</definedName>
    <definedName name="F_SOS">#N/A</definedName>
    <definedName name="F_TMOD">#REF!</definedName>
    <definedName name="F_TQTY">#N/A</definedName>
    <definedName name="F_TUNIT">#REF!</definedName>
    <definedName name="F1F">#REF!</definedName>
    <definedName name="F2F">#REF!</definedName>
    <definedName name="F3F">#REF!</definedName>
    <definedName name="fff">[14]일위대가목차!$D$3:$D$9</definedName>
    <definedName name="fgdgd">[15]일위대가!$J$30</definedName>
    <definedName name="FIXT">[16]데이타!$U$23:$V$50</definedName>
    <definedName name="FN">#REF!</definedName>
    <definedName name="G">#REF!</definedName>
    <definedName name="gfdgdhdhf">[15]일위대가!$L$30</definedName>
    <definedName name="GJ">#REF!</definedName>
    <definedName name="GONGJONG">#REF!</definedName>
    <definedName name="GP견적">[17]원가!$F$40</definedName>
    <definedName name="GUMAK">#REF!</definedName>
    <definedName name="H">#REF!</definedName>
    <definedName name="H1H">#REF!</definedName>
    <definedName name="H2H">#REF!</definedName>
    <definedName name="H3H">#REF!</definedName>
    <definedName name="H4H">#REF!</definedName>
    <definedName name="han_code">[18]!han_code</definedName>
    <definedName name="hdfhdhdhdf">[15]일위대가!$H$35</definedName>
    <definedName name="hdgfd">[15]일위대가!$H$26</definedName>
    <definedName name="HH">[19]정부노임단가!$A$5:$F$215</definedName>
    <definedName name="hhh">[20]토목내역!$B$3:$R$104</definedName>
    <definedName name="HS">#REF!</definedName>
    <definedName name="htc_단가표_List">#REF!</definedName>
    <definedName name="ID">#REF!,#REF!</definedName>
    <definedName name="IN">#REF!</definedName>
    <definedName name="ITEM">[21]ITEM!#REF!</definedName>
    <definedName name="JA">#REF!</definedName>
    <definedName name="JH">[22]정부노임단가!$A$5:$F$215</definedName>
    <definedName name="JJ">[23]정부노임단가!$A$5:$F$215</definedName>
    <definedName name="JUL">#REF!</definedName>
    <definedName name="K">#REF!</definedName>
    <definedName name="KA">[24]MOTOR!$B$61:$E$68</definedName>
    <definedName name="KK">[22]정부노임단가!$A$5:$F$215</definedName>
    <definedName name="L">[25]BID!$A$3:$F$293</definedName>
    <definedName name="L1AS">#REF!</definedName>
    <definedName name="L1L">#REF!</definedName>
    <definedName name="L2L">#REF!</definedName>
    <definedName name="L3L">#REF!</definedName>
    <definedName name="L4L">#REF!</definedName>
    <definedName name="MA">#REF!</definedName>
    <definedName name="Macro1">[26]!Macro1</definedName>
    <definedName name="Macro10">[27]!Macro10</definedName>
    <definedName name="Macro11">[26]!Macro11</definedName>
    <definedName name="Macro12">[27]!Macro12</definedName>
    <definedName name="Macro13">[27]!Macro13</definedName>
    <definedName name="Macro14">[27]!Macro14</definedName>
    <definedName name="Macro2">[27]!Macro2</definedName>
    <definedName name="Macro3">[26]!Macro3</definedName>
    <definedName name="Macro4">[26]!Macro4</definedName>
    <definedName name="Macro5">[27]!Macro5</definedName>
    <definedName name="Macro6">[27]!Macro6</definedName>
    <definedName name="Macro7">[27]!Macro7</definedName>
    <definedName name="Macro8">[27]!Macro8</definedName>
    <definedName name="Macro9">[27]!Macro9</definedName>
    <definedName name="Main">#REF!</definedName>
    <definedName name="MAINPART">#REF!</definedName>
    <definedName name="mm" localSheetId="0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MNHL">[26]Sheet1!$A$4:$H$5</definedName>
    <definedName name="MONEY">#REF!,#REF!</definedName>
    <definedName name="NAME">#REF!</definedName>
    <definedName name="NHL">[28]터널조도!$AR$19:$AT$25</definedName>
    <definedName name="NO">#REF!</definedName>
    <definedName name="NOMUBY">#REF!</definedName>
    <definedName name="oo">'[6]동원(3)'!#REF!</definedName>
    <definedName name="P" localSheetId="0" hidden="1">#REF!</definedName>
    <definedName name="P" hidden="1">#REF!</definedName>
    <definedName name="PAVE">#REF!</definedName>
    <definedName name="PE">#REF!</definedName>
    <definedName name="PEE">[12]DATA!$N$4:$P$12</definedName>
    <definedName name="Perennial">#REF!</definedName>
    <definedName name="Perennial_rydgrass">#REF!</definedName>
    <definedName name="PET">#REF!</definedName>
    <definedName name="PH">#REF!</definedName>
    <definedName name="PIPE">#REF!</definedName>
    <definedName name="PL">#REF!</definedName>
    <definedName name="PLANT_JE_GWAN_GONG">#REF!</definedName>
    <definedName name="PN">#REF!</definedName>
    <definedName name="pp">#REF!,#REF!</definedName>
    <definedName name="ppp">[29]!Macro9</definedName>
    <definedName name="PRICE">#REF!</definedName>
    <definedName name="_xlnm.Print_Area" localSheetId="2">공종별내역서!$A$1:$AV$182</definedName>
    <definedName name="_xlnm.Print_Area" localSheetId="5">단가대비표!$A$1:$X$150</definedName>
    <definedName name="_xlnm.Print_Area" localSheetId="4">일위대가!$A$1:$M$682</definedName>
    <definedName name="_xlnm.Print_Area" localSheetId="3">일위대가목록!$A$1:$J$90</definedName>
    <definedName name="_xlnm.Print_Area">#REF!</definedName>
    <definedName name="Print_Area_MI">#REF!</definedName>
    <definedName name="PRINT_TITELS">#REF!</definedName>
    <definedName name="print_titiles">#REF!</definedName>
    <definedName name="PRINT_TITLE">[30]의정부문예회관변경내역!#REF!</definedName>
    <definedName name="PRINT_TITLEES">#REF!</definedName>
    <definedName name="_xlnm.Print_Titles" localSheetId="5">단가대비표!$1:$4</definedName>
    <definedName name="_xlnm.Print_Titles" localSheetId="0">원가계산서!$1:$3</definedName>
    <definedName name="_xlnm.Print_Titles" localSheetId="4">일위대가!$2:$4</definedName>
    <definedName name="_xlnm.Print_Titles" localSheetId="3">일위대가목록!$1:$3</definedName>
    <definedName name="_xlnm.Print_Titles">#REF!</definedName>
    <definedName name="PRINT_TITLES_MI">#N/A</definedName>
    <definedName name="PRINT_TITLESS">#REF!</definedName>
    <definedName name="PT">#REF!</definedName>
    <definedName name="Q">#REF!</definedName>
    <definedName name="Q0245되메우기불량">[11]중기터파기!#REF!</definedName>
    <definedName name="Q0245사석불량">[11]중기터파기!#REF!</definedName>
    <definedName name="Q0245사석야간">[11]중기터파기!#REF!</definedName>
    <definedName name="Q0245토사불량">[11]중기터파기!#REF!</definedName>
    <definedName name="Q0245토사야간">[11]중기터파기!#REF!</definedName>
    <definedName name="Q04135되메우기불량">[11]중기터파기!#REF!</definedName>
    <definedName name="Q04135사석불량">[11]중기터파기!#REF!</definedName>
    <definedName name="Q04135사석야간">[11]중기터파기!#REF!</definedName>
    <definedName name="Q04135토사불량">[11]중기터파기!#REF!</definedName>
    <definedName name="Q04135토사야간">[11]중기터파기!#REF!</definedName>
    <definedName name="Q0490되메우기">[11]중기터파기!#REF!</definedName>
    <definedName name="Q0490되메우기불량">[11]중기터파기!#REF!</definedName>
    <definedName name="Q0490토사불량">[11]중기터파기!#REF!</definedName>
    <definedName name="Q0790되메우기불량">[11]중기터파기!#REF!</definedName>
    <definedName name="QQ">#REF!</definedName>
    <definedName name="_xlnm.Recorder">#REF!</definedName>
    <definedName name="S">#REF!</definedName>
    <definedName name="S2L">#REF!</definedName>
    <definedName name="SA">#REF!</definedName>
    <definedName name="SFSDFS">#REF!</definedName>
    <definedName name="SHT">#REF!</definedName>
    <definedName name="SIL">[16]데이타!$R$23:$S$32</definedName>
    <definedName name="SORT" localSheetId="0" hidden="1">#REF!</definedName>
    <definedName name="SORT" hidden="1">#REF!</definedName>
    <definedName name="SPEC">#REF!</definedName>
    <definedName name="SS">#REF!</definedName>
    <definedName name="sss" localSheetId="0" hidden="1">{#N/A,#N/A,FALSE,"전력간선"}</definedName>
    <definedName name="sss" hidden="1">{#N/A,#N/A,FALSE,"전력간선"}</definedName>
    <definedName name="SubDic">#REF!</definedName>
    <definedName name="sung">#N/A</definedName>
    <definedName name="SUP">#REF!</definedName>
    <definedName name="T">#REF!</definedName>
    <definedName name="T_BAR">#REF!</definedName>
    <definedName name="Tall">#REF!</definedName>
    <definedName name="Tall_lesue">#REF!</definedName>
    <definedName name="TBAR">#REF!</definedName>
    <definedName name="test">#REF!</definedName>
    <definedName name="TO">#REF!</definedName>
    <definedName name="TR510300간재">[31]G.R300경비!$F$15</definedName>
    <definedName name="TR510300노무">[31]G.R300경비!$F$17</definedName>
    <definedName name="TR510300손료">[31]G.R300경비!$F$6</definedName>
    <definedName name="TTT">[32]일위대가목차!$D$3:$D$9</definedName>
    <definedName name="TYPE">#REF!</definedName>
    <definedName name="TYPEEA">#REF!</definedName>
    <definedName name="TYU">[0]!TYU</definedName>
    <definedName name="UNIT">#REF!</definedName>
    <definedName name="uu">[33]DATA!$B$4:$F$495</definedName>
    <definedName name="uyt">[34]설계명세서!#REF!</definedName>
    <definedName name="U볼트">#REF!</definedName>
    <definedName name="U볼트578">#REF!</definedName>
    <definedName name="WA">#REF!</definedName>
    <definedName name="WER">#N/A</definedName>
    <definedName name="WL">#REF!</definedName>
    <definedName name="WN">#REF!</definedName>
    <definedName name="wrn.교육청." localSheetId="0" hidden="1">{#N/A,#N/A,FALSE,"전력간선"}</definedName>
    <definedName name="wrn.교육청." hidden="1">{#N/A,#N/A,FALSE,"전력간선"}</definedName>
    <definedName name="wrn.신용찬." localSheetId="0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XlDlg">1</definedName>
    <definedName name="YU">[0]!YU</definedName>
    <definedName name="z">[15]일위대가!$L$22</definedName>
    <definedName name="Z_7BA0C741_130B_11D5_A210_00C026A12A2C_.wvu.Cols" hidden="1">#REF!</definedName>
    <definedName name="Z_7E0BCD61_391E_4461_8BA2_CF91F31D0464_.wvu.Cols" hidden="1">#REF!</definedName>
    <definedName name="ZP">#REF!</definedName>
    <definedName name="ㄱ">#REF!</definedName>
    <definedName name="ㄱ_형강">#REF!</definedName>
    <definedName name="ㄱㄱㄷ" localSheetId="0" hidden="1">{#N/A,#N/A,TRUE,"토적및재료집계";#N/A,#N/A,TRUE,"토적및재료집계";#N/A,#N/A,TRUE,"단위량"}</definedName>
    <definedName name="ㄱㄱㄷ" hidden="1">{#N/A,#N/A,TRUE,"토적및재료집계";#N/A,#N/A,TRUE,"토적및재료집계";#N/A,#N/A,TRUE,"단위량"}</definedName>
    <definedName name="ㄱ형강">#REF!</definedName>
    <definedName name="가">#REF!</definedName>
    <definedName name="가로등부표1">[35]!Macro13</definedName>
    <definedName name="가로등부표2">#REF!,#REF!</definedName>
    <definedName name="가설공사안내">'[36]AS포장복구 '!#REF!</definedName>
    <definedName name="가설사무실">#REF!</definedName>
    <definedName name="가시나무R4">[37]데이타!$E$2</definedName>
    <definedName name="가시나무R5">[37]데이타!$E$3</definedName>
    <definedName name="가시나무R6">[37]데이타!$E$4</definedName>
    <definedName name="가시나무R8">[37]데이타!$E$5</definedName>
    <definedName name="가이즈까향1204">[37]데이타!$E$6</definedName>
    <definedName name="가이즈까향1505">[37]데이타!$E$7</definedName>
    <definedName name="가이즈까향2006">[37]데이타!$E$8</definedName>
    <definedName name="가이즈까향2008">[37]데이타!$E$9</definedName>
    <definedName name="가이즈까향2510">[37]데이타!$E$10</definedName>
    <definedName name="가중나무B10">[37]데이타!$E$19</definedName>
    <definedName name="가중나무B4">[37]데이타!$E$15</definedName>
    <definedName name="가중나무B5">[37]데이타!$E$16</definedName>
    <definedName name="가중나무B6">[37]데이타!$E$17</definedName>
    <definedName name="가중나무B8">[37]데이타!$E$18</definedName>
    <definedName name="각재_육송">#REF!</definedName>
    <definedName name="간접노무비">#REF!</definedName>
    <definedName name="간접노무비요율">#REF!</definedName>
    <definedName name="간접노무비표">#REF!</definedName>
    <definedName name="감R10">[37]데이타!$E$24</definedName>
    <definedName name="감R12">[37]데이타!$E$25</definedName>
    <definedName name="감R15">[37]데이타!$E$26</definedName>
    <definedName name="감R5">[37]데이타!$E$20</definedName>
    <definedName name="감R6">[37]데이타!$E$21</definedName>
    <definedName name="감R7">[37]데이타!$E$22</definedName>
    <definedName name="감R8">[37]데이타!$E$23</definedName>
    <definedName name="갑지">[38]갑지!#REF!</definedName>
    <definedName name="갑지다">[39]인제내역!$A$2:$AH$281</definedName>
    <definedName name="개">#N/A</definedName>
    <definedName name="개나리12">[37]데이타!$E$31</definedName>
    <definedName name="개나리3">[37]데이타!$E$27</definedName>
    <definedName name="개나리5">[37]데이타!$E$28</definedName>
    <definedName name="개나리7">[37]데이타!$E$29</definedName>
    <definedName name="개나리9">[37]데이타!$E$30</definedName>
    <definedName name="개보수">#REF!</definedName>
    <definedName name="개수">#REF!</definedName>
    <definedName name="개쉬땅1204">[37]데이타!$E$32</definedName>
    <definedName name="개쉬땅1506">[37]데이타!$E$33</definedName>
    <definedName name="건축" localSheetId="0" hidden="1">{#N/A,#N/A,TRUE,"토적및재료집계";#N/A,#N/A,TRUE,"토적및재료집계";#N/A,#N/A,TRUE,"단위량"}</definedName>
    <definedName name="건축" hidden="1">{#N/A,#N/A,TRUE,"토적및재료집계";#N/A,#N/A,TRUE,"토적및재료집계";#N/A,#N/A,TRUE,"단위량"}</definedName>
    <definedName name="겉지">[0]!겉지</definedName>
    <definedName name="견적갑">[40]내역기초!#REF!</definedName>
    <definedName name="견적결과보고서">#REF!</definedName>
    <definedName name="견적서">[0]!견적서</definedName>
    <definedName name="견적품의">#REF!</definedName>
    <definedName name="겹동백1002">[37]데이타!$E$145</definedName>
    <definedName name="겹동백1204">[37]데이타!$E$146</definedName>
    <definedName name="겹동백1506">[37]데이타!$E$147</definedName>
    <definedName name="겹벗R6">[37]데이타!$E$34</definedName>
    <definedName name="겹벗R8">[37]데이타!$E$35</definedName>
    <definedName name="겹철쭉0304">[37]데이타!$E$36</definedName>
    <definedName name="겹철쭉0506">[37]데이타!$E$37</definedName>
    <definedName name="겹철쭉0608">[37]데이타!$E$38</definedName>
    <definedName name="겹철쭉0810">[37]데이타!$E$39</definedName>
    <definedName name="겹철쭉0812">[37]데이타!$E$40</definedName>
    <definedName name="경0907003">#REF!</definedName>
    <definedName name="경6907001">#REF!</definedName>
    <definedName name="경6907004">#REF!</definedName>
    <definedName name="경6907005">#REF!</definedName>
    <definedName name="경6907006">#REF!</definedName>
    <definedName name="경6907007">#REF!</definedName>
    <definedName name="경6907008">#REF!</definedName>
    <definedName name="경6907009">#REF!</definedName>
    <definedName name="경6907010">#REF!</definedName>
    <definedName name="경6907011">#REF!</definedName>
    <definedName name="경6907012">#REF!</definedName>
    <definedName name="경6907013">#REF!</definedName>
    <definedName name="경6907014">#REF!</definedName>
    <definedName name="경6908002">#REF!</definedName>
    <definedName name="경6908003">#REF!</definedName>
    <definedName name="경6908004">#REF!</definedName>
    <definedName name="경6908005">#REF!</definedName>
    <definedName name="경6908006">#REF!</definedName>
    <definedName name="경6908007">#REF!</definedName>
    <definedName name="경6908008">#REF!</definedName>
    <definedName name="경6908009">#REF!</definedName>
    <definedName name="경6908031">#REF!</definedName>
    <definedName name="경6908032">#REF!</definedName>
    <definedName name="경6908033">#REF!</definedName>
    <definedName name="경6908034">#REF!</definedName>
    <definedName name="경6908035">#REF!</definedName>
    <definedName name="경6908036">#REF!</definedName>
    <definedName name="경6908037">#REF!</definedName>
    <definedName name="경6908038">#REF!</definedName>
    <definedName name="경6910002">#REF!</definedName>
    <definedName name="경6910004">#REF!</definedName>
    <definedName name="경6910006">#REF!</definedName>
    <definedName name="경6910007">#REF!</definedName>
    <definedName name="경6910008">#REF!</definedName>
    <definedName name="경6910009">#REF!</definedName>
    <definedName name="경6910010">#REF!</definedName>
    <definedName name="경6910011">#REF!</definedName>
    <definedName name="경6910012">#REF!</definedName>
    <definedName name="경6911002">#REF!</definedName>
    <definedName name="경6912008">#REF!</definedName>
    <definedName name="경6912009">#REF!</definedName>
    <definedName name="경6912010">#REF!</definedName>
    <definedName name="경6912011">#REF!</definedName>
    <definedName name="경6912012">#REF!</definedName>
    <definedName name="경6912013">#REF!</definedName>
    <definedName name="경6912014">#REF!</definedName>
    <definedName name="경6912016">#REF!</definedName>
    <definedName name="경6914001">#REF!</definedName>
    <definedName name="경6917001">#REF!</definedName>
    <definedName name="경6917002">#REF!</definedName>
    <definedName name="경6917003">#REF!</definedName>
    <definedName name="경6917004">#REF!</definedName>
    <definedName name="경6917005">#REF!</definedName>
    <definedName name="경6917308">#REF!</definedName>
    <definedName name="경6917309">#REF!</definedName>
    <definedName name="경6917310">#REF!</definedName>
    <definedName name="경6917311">#REF!</definedName>
    <definedName name="경6917312">#REF!</definedName>
    <definedName name="경6918003">#REF!</definedName>
    <definedName name="경6918004">#REF!</definedName>
    <definedName name="경6918005">#REF!</definedName>
    <definedName name="경6918006">#REF!</definedName>
    <definedName name="경6918007">#REF!</definedName>
    <definedName name="경6918008">#REF!</definedName>
    <definedName name="경6918009">#REF!</definedName>
    <definedName name="경6918010">#REF!</definedName>
    <definedName name="경6918011">#REF!</definedName>
    <definedName name="경6918012">#REF!</definedName>
    <definedName name="경6918013">#REF!</definedName>
    <definedName name="경6918014">#REF!</definedName>
    <definedName name="경6918102">#REF!</definedName>
    <definedName name="경6918103">#REF!</definedName>
    <definedName name="경6918104">#REF!</definedName>
    <definedName name="경6918105">#REF!</definedName>
    <definedName name="경6918106">#REF!</definedName>
    <definedName name="경6918107">#REF!</definedName>
    <definedName name="경6918108">#REF!</definedName>
    <definedName name="경6918109">#REF!</definedName>
    <definedName name="경6919007">#REF!</definedName>
    <definedName name="경6919008">#REF!</definedName>
    <definedName name="경6919009">#REF!</definedName>
    <definedName name="경6919010">#REF!</definedName>
    <definedName name="경6919011">#REF!</definedName>
    <definedName name="경6919012">#REF!</definedName>
    <definedName name="경6922002">#REF!</definedName>
    <definedName name="경6922004">#REF!</definedName>
    <definedName name="경6922006">#REF!</definedName>
    <definedName name="경6922007">#REF!</definedName>
    <definedName name="경6922008">#REF!</definedName>
    <definedName name="경6922009">#REF!</definedName>
    <definedName name="경6922010">#REF!</definedName>
    <definedName name="경6922140">#REF!</definedName>
    <definedName name="경6922142">#REF!</definedName>
    <definedName name="경6922143">#REF!</definedName>
    <definedName name="경6922144">#REF!</definedName>
    <definedName name="경6923007">#REF!</definedName>
    <definedName name="경6923008">#REF!</definedName>
    <definedName name="경6923009">#REF!</definedName>
    <definedName name="경6923010">#REF!</definedName>
    <definedName name="경6923011">#REF!</definedName>
    <definedName name="경6926003">#REF!</definedName>
    <definedName name="경6926004">#REF!</definedName>
    <definedName name="경6926005">#REF!</definedName>
    <definedName name="경6926006">#REF!</definedName>
    <definedName name="경6926007">#REF!</definedName>
    <definedName name="경6926008">#REF!</definedName>
    <definedName name="경6926009">#REF!</definedName>
    <definedName name="경6926010">#REF!</definedName>
    <definedName name="경6926011">#REF!</definedName>
    <definedName name="경6926012">#REF!</definedName>
    <definedName name="경6926030">#REF!</definedName>
    <definedName name="경6926032">#REF!</definedName>
    <definedName name="경6926033">#REF!</definedName>
    <definedName name="경6926034">#REF!</definedName>
    <definedName name="경6926035">#REF!</definedName>
    <definedName name="경6926036">#REF!</definedName>
    <definedName name="경6926038">#REF!</definedName>
    <definedName name="경6926050">#REF!</definedName>
    <definedName name="경6926052">#REF!</definedName>
    <definedName name="경6926053">#REF!</definedName>
    <definedName name="경6926054">#REF!</definedName>
    <definedName name="경6926055">#REF!</definedName>
    <definedName name="경6927001">#REF!</definedName>
    <definedName name="경6927002">#REF!</definedName>
    <definedName name="경6927003">#REF!</definedName>
    <definedName name="경6927004">#REF!</definedName>
    <definedName name="경6927005">#REF!</definedName>
    <definedName name="경6927006">#REF!</definedName>
    <definedName name="경6927007">#REF!</definedName>
    <definedName name="경6927008">#REF!</definedName>
    <definedName name="경6927009">#REF!</definedName>
    <definedName name="경6927010">#REF!</definedName>
    <definedName name="경6933006">#REF!</definedName>
    <definedName name="경6933007">#REF!</definedName>
    <definedName name="경6933008">#REF!</definedName>
    <definedName name="경6933009">#REF!</definedName>
    <definedName name="경6933010">#REF!</definedName>
    <definedName name="경6933011">#REF!</definedName>
    <definedName name="경6933012">#REF!</definedName>
    <definedName name="경6933014">#REF!</definedName>
    <definedName name="경6934006">#REF!</definedName>
    <definedName name="경6934007">#REF!</definedName>
    <definedName name="경6934008">#REF!</definedName>
    <definedName name="경6934009">#REF!</definedName>
    <definedName name="경6934010">#REF!</definedName>
    <definedName name="경6934011">#REF!</definedName>
    <definedName name="경6934012">#REF!</definedName>
    <definedName name="경6934014">#REF!</definedName>
    <definedName name="경6935012">#REF!</definedName>
    <definedName name="경6936009">#REF!</definedName>
    <definedName name="경6936010">#REF!</definedName>
    <definedName name="경6936012">#REF!</definedName>
    <definedName name="경6943101">#REF!</definedName>
    <definedName name="경6943102">#REF!</definedName>
    <definedName name="경6943103">#REF!</definedName>
    <definedName name="경6943104">#REF!</definedName>
    <definedName name="경6943105">#REF!</definedName>
    <definedName name="경6943106">#REF!</definedName>
    <definedName name="경6943107">#REF!</definedName>
    <definedName name="경6946141">#REF!</definedName>
    <definedName name="경6946142">#REF!</definedName>
    <definedName name="경6946143">#REF!</definedName>
    <definedName name="경6946144">#REF!</definedName>
    <definedName name="경6946145">#REF!</definedName>
    <definedName name="경6946146">#REF!</definedName>
    <definedName name="경6946147">#REF!</definedName>
    <definedName name="경6946148">#REF!</definedName>
    <definedName name="경6946149">#REF!</definedName>
    <definedName name="경6946150">#REF!</definedName>
    <definedName name="경6946189">#REF!</definedName>
    <definedName name="경6946190">#REF!</definedName>
    <definedName name="경6946192">#REF!</definedName>
    <definedName name="경6946342">#REF!</definedName>
    <definedName name="경6946343">#REF!</definedName>
    <definedName name="경6946344">#REF!</definedName>
    <definedName name="경6946345">#REF!</definedName>
    <definedName name="경6946346">#REF!</definedName>
    <definedName name="경6946347">#REF!</definedName>
    <definedName name="경6946348">#REF!</definedName>
    <definedName name="경6946349">#REF!</definedName>
    <definedName name="경6946387">#REF!</definedName>
    <definedName name="경6946388">#REF!</definedName>
    <definedName name="경6946389">#REF!</definedName>
    <definedName name="경6946390">#REF!</definedName>
    <definedName name="경6946391">#REF!</definedName>
    <definedName name="경6946392">#REF!</definedName>
    <definedName name="경6946393">#REF!</definedName>
    <definedName name="경6946394">#REF!</definedName>
    <definedName name="경6946395">#REF!</definedName>
    <definedName name="경6946397">#REF!</definedName>
    <definedName name="경6946491">#REF!</definedName>
    <definedName name="경6946590">#REF!</definedName>
    <definedName name="경6946591">#REF!</definedName>
    <definedName name="경6946592">#REF!</definedName>
    <definedName name="경6947109">#REF!</definedName>
    <definedName name="경6947111">#REF!</definedName>
    <definedName name="경6948001">#REF!</definedName>
    <definedName name="경6949200">#REF!</definedName>
    <definedName name="경6949201">#REF!</definedName>
    <definedName name="경6949202">#REF!</definedName>
    <definedName name="경6949203">#REF!</definedName>
    <definedName name="경6949204">#REF!</definedName>
    <definedName name="경6949205">#REF!</definedName>
    <definedName name="경6949206">#REF!</definedName>
    <definedName name="경6949207">#REF!</definedName>
    <definedName name="경6949208">#REF!</definedName>
    <definedName name="경6953069">#REF!</definedName>
    <definedName name="경6953070">#REF!</definedName>
    <definedName name="경6953071">#REF!</definedName>
    <definedName name="경6954146">#REF!</definedName>
    <definedName name="경6954147">#REF!</definedName>
    <definedName name="경6954148">#REF!</definedName>
    <definedName name="경6956119">#REF!</definedName>
    <definedName name="경6956120">#REF!</definedName>
    <definedName name="경6956121">#REF!</definedName>
    <definedName name="경6959002">#REF!</definedName>
    <definedName name="경6959003">#REF!</definedName>
    <definedName name="경6959004">#REF!</definedName>
    <definedName name="경6959005">#REF!</definedName>
    <definedName name="경6960009">#REF!</definedName>
    <definedName name="경6960203">#REF!</definedName>
    <definedName name="경6962021">#REF!</definedName>
    <definedName name="경6962058">#REF!</definedName>
    <definedName name="경6962104">#REF!</definedName>
    <definedName name="경6962106">#REF!</definedName>
    <definedName name="경6962107">#REF!</definedName>
    <definedName name="경6962201">#REF!</definedName>
    <definedName name="경6962202">#REF!</definedName>
    <definedName name="경6962203">#REF!</definedName>
    <definedName name="경6962204">#REF!</definedName>
    <definedName name="경6962205">#REF!</definedName>
    <definedName name="경6962408">#REF!</definedName>
    <definedName name="경6962409">#REF!</definedName>
    <definedName name="경6963000">#REF!</definedName>
    <definedName name="경6963001">#REF!</definedName>
    <definedName name="경6963004">#REF!</definedName>
    <definedName name="경6963011">#REF!</definedName>
    <definedName name="경6965002">#REF!</definedName>
    <definedName name="경6967001">#REF!</definedName>
    <definedName name="경6968002">#REF!</definedName>
    <definedName name="경6968004">#REF!</definedName>
    <definedName name="경6968020">#REF!</definedName>
    <definedName name="경6969003">#REF!</definedName>
    <definedName name="경6969004">#REF!</definedName>
    <definedName name="경6969168">#REF!</definedName>
    <definedName name="경6970004">#REF!</definedName>
    <definedName name="경6970013">#REF!</definedName>
    <definedName name="경6970014">#REF!</definedName>
    <definedName name="경6971200">#REF!</definedName>
    <definedName name="경6971204">#REF!</definedName>
    <definedName name="경6974505">#REF!</definedName>
    <definedName name="경6982006">#REF!</definedName>
    <definedName name="경6982007">#REF!</definedName>
    <definedName name="경6982008">#REF!</definedName>
    <definedName name="경6982009">#REF!</definedName>
    <definedName name="경6982010">#REF!</definedName>
    <definedName name="경6982012">#REF!</definedName>
    <definedName name="경6982081">#REF!</definedName>
    <definedName name="경6982082">#REF!</definedName>
    <definedName name="경6982083">#REF!</definedName>
    <definedName name="경6982084">#REF!</definedName>
    <definedName name="경6982085">#REF!</definedName>
    <definedName name="경6982086">#REF!</definedName>
    <definedName name="경6982087">#REF!</definedName>
    <definedName name="경6982088">#REF!</definedName>
    <definedName name="경6982089">#REF!</definedName>
    <definedName name="경6982090">#REF!</definedName>
    <definedName name="경6982091">#REF!</definedName>
    <definedName name="경6982092">#REF!</definedName>
    <definedName name="경6982165">#REF!</definedName>
    <definedName name="경6982166">#REF!</definedName>
    <definedName name="경6982167">#REF!</definedName>
    <definedName name="경6982168">#REF!</definedName>
    <definedName name="경6982174">#REF!</definedName>
    <definedName name="경6982175">#REF!</definedName>
    <definedName name="경6982176">#REF!</definedName>
    <definedName name="경6982177">#REF!</definedName>
    <definedName name="경6982178">#REF!</definedName>
    <definedName name="경6982179">#REF!</definedName>
    <definedName name="경6982180">#REF!</definedName>
    <definedName name="경6982181">#REF!</definedName>
    <definedName name="경6982182">#REF!</definedName>
    <definedName name="경6982185">#REF!</definedName>
    <definedName name="경6982186">#REF!</definedName>
    <definedName name="경6982260">#REF!</definedName>
    <definedName name="경6982261">#REF!</definedName>
    <definedName name="경6982265">#REF!</definedName>
    <definedName name="경6982266">#REF!</definedName>
    <definedName name="경6982267">#REF!</definedName>
    <definedName name="경6982268">#REF!</definedName>
    <definedName name="경6982269">#REF!</definedName>
    <definedName name="경6982270">#REF!</definedName>
    <definedName name="경6982272">#REF!</definedName>
    <definedName name="경6982294">#REF!</definedName>
    <definedName name="경6982295">#REF!</definedName>
    <definedName name="경6982296">#REF!</definedName>
    <definedName name="경6982297">#REF!</definedName>
    <definedName name="경6982299">#REF!</definedName>
    <definedName name="경6982303">#REF!</definedName>
    <definedName name="경6982304">#REF!</definedName>
    <definedName name="경6982320">#REF!</definedName>
    <definedName name="경6982321">#REF!</definedName>
    <definedName name="경6982322">#REF!</definedName>
    <definedName name="경6982323">#REF!</definedName>
    <definedName name="경6982324">#REF!</definedName>
    <definedName name="경6982325">#REF!</definedName>
    <definedName name="경6982326">#REF!</definedName>
    <definedName name="경6982328">#REF!</definedName>
    <definedName name="경6982487">#REF!</definedName>
    <definedName name="경6982488">#REF!</definedName>
    <definedName name="경6982489">#REF!</definedName>
    <definedName name="경6982490">#REF!</definedName>
    <definedName name="경6982491">#REF!</definedName>
    <definedName name="경6982492">#REF!</definedName>
    <definedName name="경6982501">#REF!</definedName>
    <definedName name="경6982502">#REF!</definedName>
    <definedName name="경6982503">#REF!</definedName>
    <definedName name="경6982504">#REF!</definedName>
    <definedName name="경6982505">#REF!</definedName>
    <definedName name="경6982506">#REF!</definedName>
    <definedName name="경6982512">#REF!</definedName>
    <definedName name="경6982513">#REF!</definedName>
    <definedName name="경6982514">#REF!</definedName>
    <definedName name="경6982515">#REF!</definedName>
    <definedName name="경6982516">#REF!</definedName>
    <definedName name="경6985001">#REF!</definedName>
    <definedName name="경6985003">#REF!</definedName>
    <definedName name="경6985004">#REF!</definedName>
    <definedName name="경6985006">#REF!</definedName>
    <definedName name="경6985007">#REF!</definedName>
    <definedName name="경6985008">#REF!</definedName>
    <definedName name="경6985009">#REF!</definedName>
    <definedName name="경6985010">#REF!</definedName>
    <definedName name="경6985011">#REF!</definedName>
    <definedName name="경6985012">#REF!</definedName>
    <definedName name="경6985015">#REF!</definedName>
    <definedName name="경6985016">#REF!</definedName>
    <definedName name="경6985017">#REF!</definedName>
    <definedName name="경6985018">#REF!</definedName>
    <definedName name="경6985019">#REF!</definedName>
    <definedName name="경6985020">#REF!</definedName>
    <definedName name="경6985021">#REF!</definedName>
    <definedName name="경6986011">#REF!</definedName>
    <definedName name="경6999050">#REF!</definedName>
    <definedName name="경6999051">#REF!</definedName>
    <definedName name="경6999053">#REF!</definedName>
    <definedName name="경6999054">#REF!</definedName>
    <definedName name="경6999055">#REF!</definedName>
    <definedName name="경6999056">#REF!</definedName>
    <definedName name="경6999057">#REF!</definedName>
    <definedName name="경6999058">#REF!</definedName>
    <definedName name="경6999059">#REF!</definedName>
    <definedName name="경6999060">#REF!</definedName>
    <definedName name="경6999061">#REF!</definedName>
    <definedName name="경6999062">#REF!</definedName>
    <definedName name="경6999063">#REF!</definedName>
    <definedName name="경6999066">#REF!</definedName>
    <definedName name="경6999067">#REF!</definedName>
    <definedName name="경6999068">#REF!</definedName>
    <definedName name="경6999069">#REF!</definedName>
    <definedName name="경6999070">#REF!</definedName>
    <definedName name="경6999071">#REF!</definedName>
    <definedName name="경6999072">#REF!</definedName>
    <definedName name="경6999073">#REF!</definedName>
    <definedName name="경6999074">#REF!</definedName>
    <definedName name="경6999076">#REF!</definedName>
    <definedName name="경6999078">#REF!</definedName>
    <definedName name="경6999079">#REF!</definedName>
    <definedName name="경6999080">#REF!</definedName>
    <definedName name="경6999081">#REF!</definedName>
    <definedName name="경6999082">#REF!</definedName>
    <definedName name="경6999083">#REF!</definedName>
    <definedName name="경6999084">#REF!</definedName>
    <definedName name="경6999085">#REF!</definedName>
    <definedName name="경6999086">#REF!</definedName>
    <definedName name="경6999088">#REF!</definedName>
    <definedName name="경6999089">#REF!</definedName>
    <definedName name="경6999090">#REF!</definedName>
    <definedName name="경6999091">#REF!</definedName>
    <definedName name="경6999092">#REF!</definedName>
    <definedName name="경6999093">#REF!</definedName>
    <definedName name="경6999094">#REF!</definedName>
    <definedName name="경6999095">#REF!</definedName>
    <definedName name="경6999096">#REF!</definedName>
    <definedName name="경6999098">#REF!</definedName>
    <definedName name="경6999099">#REF!</definedName>
    <definedName name="경6999100">#REF!</definedName>
    <definedName name="경6999101">#REF!</definedName>
    <definedName name="경6999102">#REF!</definedName>
    <definedName name="경6999104">#REF!</definedName>
    <definedName name="경6999105">#REF!</definedName>
    <definedName name="경6999106">#REF!</definedName>
    <definedName name="경6999107">#REF!</definedName>
    <definedName name="경6999108">#REF!</definedName>
    <definedName name="경6999110">#REF!</definedName>
    <definedName name="경6999111">#REF!</definedName>
    <definedName name="경6999112">#REF!</definedName>
    <definedName name="경6999113">#REF!</definedName>
    <definedName name="경6999114">#REF!</definedName>
    <definedName name="경6999115">#REF!</definedName>
    <definedName name="경6999116">#REF!</definedName>
    <definedName name="경6999117">#REF!</definedName>
    <definedName name="경6999118">#REF!</definedName>
    <definedName name="경6999119">#REF!</definedName>
    <definedName name="경6999120">#REF!</definedName>
    <definedName name="경6999121">#REF!</definedName>
    <definedName name="경6999122">#REF!</definedName>
    <definedName name="경비">[41]일위대가표!#REF!</definedName>
    <definedName name="경비2">[42]일위대가표!#REF!</definedName>
    <definedName name="경비합">#REF!</definedName>
    <definedName name="경유">#REF!</definedName>
    <definedName name="계">#REF!</definedName>
    <definedName name="계수B5">[37]데이타!$E$41</definedName>
    <definedName name="계수B6">[37]데이타!$E$42</definedName>
    <definedName name="계수B8">[37]데이타!$E$43</definedName>
    <definedName name="계획표">#REF!</definedName>
    <definedName name="고광3">[37]데이타!$E$44</definedName>
    <definedName name="고광5">[37]데이타!$E$45</definedName>
    <definedName name="고재">#REF!</definedName>
    <definedName name="고케">#REF!</definedName>
    <definedName name="골재Q모래불량">[11]변수값!#REF!</definedName>
    <definedName name="골재Q자갈불량">[11]변수값!#REF!</definedName>
    <definedName name="골재Q잡석불량">[11]변수값!#REF!</definedName>
    <definedName name="곰솔2508">[43]데이타!$E$46</definedName>
    <definedName name="곰솔3010">[37]데이타!$E$47</definedName>
    <definedName name="곰솔R10">[37]데이타!$E$48</definedName>
    <definedName name="곰솔R12">[37]데이타!$E$49</definedName>
    <definedName name="곰솔R15">[37]데이타!$E$50</definedName>
    <definedName name="공급">[44]작성!$C$12:$E$17,[44]작성!$H$12:$J$19</definedName>
    <definedName name="공사명">[45]기초자료입력!$B$5</definedName>
    <definedName name="공사원가계산서" localSheetId="0" hidden="1">{#N/A,#N/A,TRUE,"토적및재료집계";#N/A,#N/A,TRUE,"토적및재료집계";#N/A,#N/A,TRUE,"단위량"}</definedName>
    <definedName name="공사원가계산서" hidden="1">{#N/A,#N/A,TRUE,"토적및재료집계";#N/A,#N/A,TRUE,"토적및재료집계";#N/A,#N/A,TRUE,"단위량"}</definedName>
    <definedName name="공압축3.5간재">'[46]기계경비(시간당)'!$H$248</definedName>
    <definedName name="공압축3.5노무">'[46]기계경비(시간당)'!$H$244</definedName>
    <definedName name="공압축3.5노무야간">'[46]기계경비(시간당)'!$H$245</definedName>
    <definedName name="공압축3.5손료">'[46]기계경비(시간당)'!$H$243</definedName>
    <definedName name="공압축7.1간재">'[46]기계경비(시간당)'!$H$256</definedName>
    <definedName name="공압축7.1노무">'[46]기계경비(시간당)'!$H$252</definedName>
    <definedName name="공압축7.1노무야간">'[46]기계경비(시간당)'!$H$253</definedName>
    <definedName name="공압축7.1손료">'[46]기계경비(시간당)'!$H$251</definedName>
    <definedName name="공원계산서" localSheetId="0" hidden="1">{#N/A,#N/A,TRUE,"토적및재료집계";#N/A,#N/A,TRUE,"토적및재료집계";#N/A,#N/A,TRUE,"단위량"}</definedName>
    <definedName name="공원계산서" hidden="1">{#N/A,#N/A,TRUE,"토적및재료집계";#N/A,#N/A,TRUE,"토적및재료집계";#N/A,#N/A,TRUE,"단위량"}</definedName>
    <definedName name="공장동" localSheetId="0" hidden="1">#REF!</definedName>
    <definedName name="공장동" hidden="1">#REF!</definedName>
    <definedName name="공정량">#REF!</definedName>
    <definedName name="공종갯수">#REF!</definedName>
    <definedName name="관급">#REF!,#REF!,#REF!</definedName>
    <definedName name="관급액">#REF!</definedName>
    <definedName name="관련서류">[0]!관련서류</definedName>
    <definedName name="관로총괄">#REF!</definedName>
    <definedName name="관용접300간재">[31]G.R300경비!$F$109</definedName>
    <definedName name="관용접300노무">[31]G.R300경비!$F$114</definedName>
    <definedName name="관절단300간재">[31]G.R300경비!$F$95</definedName>
    <definedName name="관절단300노무">[31]G.R300경비!$F$103</definedName>
    <definedName name="광나무1003">[37]데이타!$E$51</definedName>
    <definedName name="광나무1203">[37]데이타!$E$52</definedName>
    <definedName name="광나무1506">[37]데이타!$E$53</definedName>
    <definedName name="광편백0405">[37]데이타!$E$153</definedName>
    <definedName name="광편백0507">[37]데이타!$E$154</definedName>
    <definedName name="광편백0509">[37]데이타!$E$155</definedName>
    <definedName name="교량명">#REF!</definedName>
    <definedName name="교량받침">[0]!교량받침</definedName>
    <definedName name="교량받침1">[0]!교량받침1</definedName>
    <definedName name="교량받침이다">[0]!교량받침이다</definedName>
    <definedName name="구매">#REF!</definedName>
    <definedName name="구상나무1505">[37]데이타!$E$69</definedName>
    <definedName name="구상나무2008">[37]데이타!$E$70</definedName>
    <definedName name="구상나무2510">[37]데이타!$E$71</definedName>
    <definedName name="구상나무3012">[37]데이타!$E$72</definedName>
    <definedName name="구조물공">#REF!</definedName>
    <definedName name="금송1006">[37]데이타!$E$73</definedName>
    <definedName name="금송1208">[37]데이타!$E$74</definedName>
    <definedName name="금송1510">[37]데이타!$E$75</definedName>
    <definedName name="기계설치대장소노무">[31]G.R300경비!$F$131</definedName>
    <definedName name="기성내역">[0]!기성내역</definedName>
    <definedName name="기성집계">#REF!</definedName>
    <definedName name="기초액">#REF!</definedName>
    <definedName name="기타경비" localSheetId="0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기타경비요율">#REF!</definedName>
    <definedName name="기타경비표">#REF!</definedName>
    <definedName name="꼬치">#REF!</definedName>
    <definedName name="꽃복숭아R3">[37]데이타!$E$58</definedName>
    <definedName name="꽃복숭아R4">[37]데이타!$E$59</definedName>
    <definedName name="꽃복숭아R5">[37]데이타!$E$60</definedName>
    <definedName name="꽃사과R10">[37]데이타!$E$64</definedName>
    <definedName name="꽃사과R4">[37]데이타!$E$61</definedName>
    <definedName name="꽃사과R6">[37]데이타!$E$62</definedName>
    <definedName name="꽃사과R8">[37]데이타!$E$63</definedName>
    <definedName name="꽃아그배R10">[37]데이타!$E$68</definedName>
    <definedName name="꽃아그배R4">[37]데이타!$E$65</definedName>
    <definedName name="꽃아그배R6">[37]데이타!$E$66</definedName>
    <definedName name="꽃아그배R8">[37]데이타!$E$67</definedName>
    <definedName name="꽝꽝0304">[37]데이타!$E$54</definedName>
    <definedName name="꽝꽝0406">[37]데이타!$E$55</definedName>
    <definedName name="꽝꽝0508">[37]데이타!$E$56</definedName>
    <definedName name="꽝꽝0610">[37]데이타!$E$57</definedName>
    <definedName name="ㄴ">#REF!</definedName>
    <definedName name="ㄴㄴ">#REF!</definedName>
    <definedName name="ㄴㄴㄴ">#REF!</definedName>
    <definedName name="ㄴㄴㄴㄴ">#REF!</definedName>
    <definedName name="ㄴㄴㄴㄴㄴ">#REF!</definedName>
    <definedName name="낙상홍1004">[37]데이타!$E$76</definedName>
    <definedName name="낙상홍1506">[37]데이타!$E$77</definedName>
    <definedName name="낙상홍1808">[37]데이타!$E$78</definedName>
    <definedName name="낙상홍2010">[37]데이타!$E$79</definedName>
    <definedName name="낙상홍2515">[37]데이타!$E$80</definedName>
    <definedName name="낙우송R10">[37]데이타!$E$84</definedName>
    <definedName name="낙우송R12">[37]데이타!$E$85</definedName>
    <definedName name="낙우송R5">[37]데이타!$E$81</definedName>
    <definedName name="낙우송R6">[37]데이타!$E$82</definedName>
    <definedName name="낙우송R8">[37]데이타!$E$83</definedName>
    <definedName name="남대문">[47]남대문빌딩!$B$3:$G$66</definedName>
    <definedName name="내부판넬_목재문">#REF!</definedName>
    <definedName name="내부판넬_벽">#REF!</definedName>
    <definedName name="내역">#REF!</definedName>
    <definedName name="내역2">#REF!</definedName>
    <definedName name="내전">#REF!</definedName>
    <definedName name="노6907001">#REF!</definedName>
    <definedName name="노6907003">#REF!</definedName>
    <definedName name="노6907004">#REF!</definedName>
    <definedName name="노6907005">#REF!</definedName>
    <definedName name="노6907006">#REF!</definedName>
    <definedName name="노6907007">#REF!</definedName>
    <definedName name="노6907008">#REF!</definedName>
    <definedName name="노6907009">#REF!</definedName>
    <definedName name="노6907010">#REF!</definedName>
    <definedName name="노6907011">#REF!</definedName>
    <definedName name="노6907012">#REF!</definedName>
    <definedName name="노6907013">#REF!</definedName>
    <definedName name="노6907014">#REF!</definedName>
    <definedName name="노6908002">#REF!</definedName>
    <definedName name="노6908003">#REF!</definedName>
    <definedName name="노6908004">#REF!</definedName>
    <definedName name="노6908005">#REF!</definedName>
    <definedName name="노6908006">#REF!</definedName>
    <definedName name="노6908007">#REF!</definedName>
    <definedName name="노6908008">#REF!</definedName>
    <definedName name="노6908009">#REF!</definedName>
    <definedName name="노6908031">#REF!</definedName>
    <definedName name="노6908032">#REF!</definedName>
    <definedName name="노6908033">#REF!</definedName>
    <definedName name="노6908034">#REF!</definedName>
    <definedName name="노6908035">#REF!</definedName>
    <definedName name="노6908036">#REF!</definedName>
    <definedName name="노6908037">#REF!</definedName>
    <definedName name="노6908038">#REF!</definedName>
    <definedName name="노6910002">#REF!</definedName>
    <definedName name="노6910004">#REF!</definedName>
    <definedName name="노6910006">#REF!</definedName>
    <definedName name="노6910007">#REF!</definedName>
    <definedName name="노6910008">#REF!</definedName>
    <definedName name="노6910009">#REF!</definedName>
    <definedName name="노6910010">#REF!</definedName>
    <definedName name="노6910011">#REF!</definedName>
    <definedName name="노6910012">#REF!</definedName>
    <definedName name="노6911002">#REF!</definedName>
    <definedName name="노6912008">#REF!</definedName>
    <definedName name="노6912009">#REF!</definedName>
    <definedName name="노6912010">#REF!</definedName>
    <definedName name="노6912011">#REF!</definedName>
    <definedName name="노6912012">#REF!</definedName>
    <definedName name="노6912013">#REF!</definedName>
    <definedName name="노6912014">#REF!</definedName>
    <definedName name="노6912016">#REF!</definedName>
    <definedName name="노6914001">#REF!</definedName>
    <definedName name="노6917001">#REF!</definedName>
    <definedName name="노6917002">#REF!</definedName>
    <definedName name="노6917003">#REF!</definedName>
    <definedName name="노6917004">#REF!</definedName>
    <definedName name="노6917005">#REF!</definedName>
    <definedName name="노6917308">#REF!</definedName>
    <definedName name="노6917309">#REF!</definedName>
    <definedName name="노6917310">#REF!</definedName>
    <definedName name="노6917311">#REF!</definedName>
    <definedName name="노6917312">#REF!</definedName>
    <definedName name="노6918003">#REF!</definedName>
    <definedName name="노6918004">#REF!</definedName>
    <definedName name="노6918005">#REF!</definedName>
    <definedName name="노6918006">#REF!</definedName>
    <definedName name="노6918007">#REF!</definedName>
    <definedName name="노6918008">#REF!</definedName>
    <definedName name="노6918009">#REF!</definedName>
    <definedName name="노6918010">#REF!</definedName>
    <definedName name="노6918011">#REF!</definedName>
    <definedName name="노6918012">#REF!</definedName>
    <definedName name="노6918013">#REF!</definedName>
    <definedName name="노6918014">#REF!</definedName>
    <definedName name="노6918102">#REF!</definedName>
    <definedName name="노6918103">#REF!</definedName>
    <definedName name="노6918104">#REF!</definedName>
    <definedName name="노6918105">#REF!</definedName>
    <definedName name="노6918106">#REF!</definedName>
    <definedName name="노6918107">#REF!</definedName>
    <definedName name="노6918108">#REF!</definedName>
    <definedName name="노6918109">#REF!</definedName>
    <definedName name="노6919007">#REF!</definedName>
    <definedName name="노6919008">#REF!</definedName>
    <definedName name="노6919009">#REF!</definedName>
    <definedName name="노6919010">#REF!</definedName>
    <definedName name="노6919011">#REF!</definedName>
    <definedName name="노6919012">#REF!</definedName>
    <definedName name="노6922002">#REF!</definedName>
    <definedName name="노6922004">#REF!</definedName>
    <definedName name="노6922006">#REF!</definedName>
    <definedName name="노6922007">#REF!</definedName>
    <definedName name="노6922008">#REF!</definedName>
    <definedName name="노6922009">#REF!</definedName>
    <definedName name="노6922010">#REF!</definedName>
    <definedName name="노6922140">#REF!</definedName>
    <definedName name="노6922142">#REF!</definedName>
    <definedName name="노6922143">#REF!</definedName>
    <definedName name="노6922144">#REF!</definedName>
    <definedName name="노6923007">#REF!</definedName>
    <definedName name="노6923008">#REF!</definedName>
    <definedName name="노6923009">#REF!</definedName>
    <definedName name="노6923010">#REF!</definedName>
    <definedName name="노6923011">#REF!</definedName>
    <definedName name="노6926003">#REF!</definedName>
    <definedName name="노6926004">#REF!</definedName>
    <definedName name="노6926005">#REF!</definedName>
    <definedName name="노6926006">#REF!</definedName>
    <definedName name="노6926007">#REF!</definedName>
    <definedName name="노6926008">#REF!</definedName>
    <definedName name="노6926009">#REF!</definedName>
    <definedName name="노6926010">#REF!</definedName>
    <definedName name="노6926011">#REF!</definedName>
    <definedName name="노6926012">#REF!</definedName>
    <definedName name="노6926030">#REF!</definedName>
    <definedName name="노6926032">#REF!</definedName>
    <definedName name="노6926033">#REF!</definedName>
    <definedName name="노6926034">#REF!</definedName>
    <definedName name="노6926035">#REF!</definedName>
    <definedName name="노6926036">#REF!</definedName>
    <definedName name="노6926038">#REF!</definedName>
    <definedName name="노6926050">#REF!</definedName>
    <definedName name="노6926052">#REF!</definedName>
    <definedName name="노6926053">#REF!</definedName>
    <definedName name="노6926054">#REF!</definedName>
    <definedName name="노6926055">#REF!</definedName>
    <definedName name="노6927001">#REF!</definedName>
    <definedName name="노6927002">#REF!</definedName>
    <definedName name="노6927003">#REF!</definedName>
    <definedName name="노6927004">#REF!</definedName>
    <definedName name="노6927005">#REF!</definedName>
    <definedName name="노6927006">#REF!</definedName>
    <definedName name="노6927007">#REF!</definedName>
    <definedName name="노6927008">#REF!</definedName>
    <definedName name="노6927009">#REF!</definedName>
    <definedName name="노6927010">#REF!</definedName>
    <definedName name="노6933006">#REF!</definedName>
    <definedName name="노6933007">#REF!</definedName>
    <definedName name="노6933008">#REF!</definedName>
    <definedName name="노6933009">#REF!</definedName>
    <definedName name="노6933010">#REF!</definedName>
    <definedName name="노6933011">#REF!</definedName>
    <definedName name="노6933012">#REF!</definedName>
    <definedName name="노6933014">#REF!</definedName>
    <definedName name="노6934006">#REF!</definedName>
    <definedName name="노6934007">#REF!</definedName>
    <definedName name="노6934008">#REF!</definedName>
    <definedName name="노6934009">#REF!</definedName>
    <definedName name="노6934010">#REF!</definedName>
    <definedName name="노6934011">#REF!</definedName>
    <definedName name="노6934012">#REF!</definedName>
    <definedName name="노6934014">#REF!</definedName>
    <definedName name="노6935012">#REF!</definedName>
    <definedName name="노6936009">#REF!</definedName>
    <definedName name="노6936010">#REF!</definedName>
    <definedName name="노6936012">#REF!</definedName>
    <definedName name="노6943101">#REF!</definedName>
    <definedName name="노6943102">#REF!</definedName>
    <definedName name="노6943103">#REF!</definedName>
    <definedName name="노6943104">#REF!</definedName>
    <definedName name="노6943105">#REF!</definedName>
    <definedName name="노6943106">#REF!</definedName>
    <definedName name="노6943107">#REF!</definedName>
    <definedName name="노6946141">#REF!</definedName>
    <definedName name="노6946142">#REF!</definedName>
    <definedName name="노6946143">#REF!</definedName>
    <definedName name="노6946144">#REF!</definedName>
    <definedName name="노6946145">#REF!</definedName>
    <definedName name="노6946146">#REF!</definedName>
    <definedName name="노6946147">#REF!</definedName>
    <definedName name="노6946148">#REF!</definedName>
    <definedName name="노6946149">#REF!</definedName>
    <definedName name="노6946150">#REF!</definedName>
    <definedName name="노6946189">#REF!</definedName>
    <definedName name="노6946190">#REF!</definedName>
    <definedName name="노6946192">#REF!</definedName>
    <definedName name="노6946342">#REF!</definedName>
    <definedName name="노6946343">#REF!</definedName>
    <definedName name="노6946344">#REF!</definedName>
    <definedName name="노6946345">#REF!</definedName>
    <definedName name="노6946346">#REF!</definedName>
    <definedName name="노6946347">#REF!</definedName>
    <definedName name="노6946348">#REF!</definedName>
    <definedName name="노6946349">#REF!</definedName>
    <definedName name="노6946387">#REF!</definedName>
    <definedName name="노6946388">#REF!</definedName>
    <definedName name="노6946389">#REF!</definedName>
    <definedName name="노6946390">#REF!</definedName>
    <definedName name="노6946391">#REF!</definedName>
    <definedName name="노6946392">#REF!</definedName>
    <definedName name="노6946393">#REF!</definedName>
    <definedName name="노6946394">#REF!</definedName>
    <definedName name="노6946395">#REF!</definedName>
    <definedName name="노6946397">#REF!</definedName>
    <definedName name="노6946491">#REF!</definedName>
    <definedName name="노6946590">#REF!</definedName>
    <definedName name="노6946591">#REF!</definedName>
    <definedName name="노6946592">#REF!</definedName>
    <definedName name="노6947109">#REF!</definedName>
    <definedName name="노6947111">#REF!</definedName>
    <definedName name="노6948001">#REF!</definedName>
    <definedName name="노6949200">#REF!</definedName>
    <definedName name="노6949201">#REF!</definedName>
    <definedName name="노6949202">#REF!</definedName>
    <definedName name="노6949203">#REF!</definedName>
    <definedName name="노6949204">#REF!</definedName>
    <definedName name="노6949205">#REF!</definedName>
    <definedName name="노6949206">#REF!</definedName>
    <definedName name="노6949207">#REF!</definedName>
    <definedName name="노6949208">#REF!</definedName>
    <definedName name="노6953069">#REF!</definedName>
    <definedName name="노6953070">#REF!</definedName>
    <definedName name="노6953071">#REF!</definedName>
    <definedName name="노6954146">#REF!</definedName>
    <definedName name="노6954147">#REF!</definedName>
    <definedName name="노6954148">#REF!</definedName>
    <definedName name="노6956119">#REF!</definedName>
    <definedName name="노6956120">#REF!</definedName>
    <definedName name="노6956121">#REF!</definedName>
    <definedName name="노6959002">#REF!</definedName>
    <definedName name="노6959003">#REF!</definedName>
    <definedName name="노6959004">#REF!</definedName>
    <definedName name="노6959005">#REF!</definedName>
    <definedName name="노6960009">#REF!</definedName>
    <definedName name="노6960203">#REF!</definedName>
    <definedName name="노6962021">#REF!</definedName>
    <definedName name="노6962058">#REF!</definedName>
    <definedName name="노6962104">#REF!</definedName>
    <definedName name="노6962106">#REF!</definedName>
    <definedName name="노6962107">#REF!</definedName>
    <definedName name="노6962201">#REF!</definedName>
    <definedName name="노6962202">#REF!</definedName>
    <definedName name="노6962203">#REF!</definedName>
    <definedName name="노6962204">#REF!</definedName>
    <definedName name="노6962205">#REF!</definedName>
    <definedName name="노6962408">#REF!</definedName>
    <definedName name="노6962409">#REF!</definedName>
    <definedName name="노6963000">#REF!</definedName>
    <definedName name="노6963001">#REF!</definedName>
    <definedName name="노6963004">#REF!</definedName>
    <definedName name="노6963011">#REF!</definedName>
    <definedName name="노6965002">#REF!</definedName>
    <definedName name="노6967001">#REF!</definedName>
    <definedName name="노6968002">#REF!</definedName>
    <definedName name="노6968004">#REF!</definedName>
    <definedName name="노6968020">#REF!</definedName>
    <definedName name="노6969003">#REF!</definedName>
    <definedName name="노6969004">#REF!</definedName>
    <definedName name="노6969168">#REF!</definedName>
    <definedName name="노6970004">#REF!</definedName>
    <definedName name="노6970013">#REF!</definedName>
    <definedName name="노6970014">#REF!</definedName>
    <definedName name="노6971200">#REF!</definedName>
    <definedName name="노6971204">#REF!</definedName>
    <definedName name="노6974505">#REF!</definedName>
    <definedName name="노6982006">#REF!</definedName>
    <definedName name="노6982007">#REF!</definedName>
    <definedName name="노6982008">#REF!</definedName>
    <definedName name="노6982009">#REF!</definedName>
    <definedName name="노6982010">#REF!</definedName>
    <definedName name="노6982012">#REF!</definedName>
    <definedName name="노6982081">#REF!</definedName>
    <definedName name="노6982082">#REF!</definedName>
    <definedName name="노6982083">#REF!</definedName>
    <definedName name="노6982084">#REF!</definedName>
    <definedName name="노6982085">#REF!</definedName>
    <definedName name="노6982086">#REF!</definedName>
    <definedName name="노6982087">#REF!</definedName>
    <definedName name="노6982088">#REF!</definedName>
    <definedName name="노6982089">#REF!</definedName>
    <definedName name="노6982090">#REF!</definedName>
    <definedName name="노6982091">#REF!</definedName>
    <definedName name="노6982092">#REF!</definedName>
    <definedName name="노6982165">#REF!</definedName>
    <definedName name="노6982166">#REF!</definedName>
    <definedName name="노6982167">#REF!</definedName>
    <definedName name="노6982168">#REF!</definedName>
    <definedName name="노6982174">#REF!</definedName>
    <definedName name="노6982175">#REF!</definedName>
    <definedName name="노6982176">#REF!</definedName>
    <definedName name="노6982177">#REF!</definedName>
    <definedName name="노6982178">#REF!</definedName>
    <definedName name="노6982179">#REF!</definedName>
    <definedName name="노6982180">#REF!</definedName>
    <definedName name="노6982181">#REF!</definedName>
    <definedName name="노6982182">#REF!</definedName>
    <definedName name="노6982185">#REF!</definedName>
    <definedName name="노6982186">#REF!</definedName>
    <definedName name="노6982260">#REF!</definedName>
    <definedName name="노6982261">#REF!</definedName>
    <definedName name="노6982265">#REF!</definedName>
    <definedName name="노6982266">#REF!</definedName>
    <definedName name="노6982267">#REF!</definedName>
    <definedName name="노6982268">#REF!</definedName>
    <definedName name="노6982269">#REF!</definedName>
    <definedName name="노6982270">#REF!</definedName>
    <definedName name="노6982272">#REF!</definedName>
    <definedName name="노6982294">#REF!</definedName>
    <definedName name="노6982295">#REF!</definedName>
    <definedName name="노6982296">#REF!</definedName>
    <definedName name="노6982297">#REF!</definedName>
    <definedName name="노6982299">#REF!</definedName>
    <definedName name="노6982303">#REF!</definedName>
    <definedName name="노6982304">#REF!</definedName>
    <definedName name="노6982320">#REF!</definedName>
    <definedName name="노6982321">#REF!</definedName>
    <definedName name="노6982322">#REF!</definedName>
    <definedName name="노6982323">#REF!</definedName>
    <definedName name="노6982324">#REF!</definedName>
    <definedName name="노6982325">#REF!</definedName>
    <definedName name="노6982326">#REF!</definedName>
    <definedName name="노6982328">#REF!</definedName>
    <definedName name="노6982487">#REF!</definedName>
    <definedName name="노6982488">#REF!</definedName>
    <definedName name="노6982489">#REF!</definedName>
    <definedName name="노6982490">#REF!</definedName>
    <definedName name="노6982491">#REF!</definedName>
    <definedName name="노6982492">#REF!</definedName>
    <definedName name="노6982501">#REF!</definedName>
    <definedName name="노6982502">#REF!</definedName>
    <definedName name="노6982503">#REF!</definedName>
    <definedName name="노6982504">#REF!</definedName>
    <definedName name="노6982505">#REF!</definedName>
    <definedName name="노6982506">#REF!</definedName>
    <definedName name="노6982512">#REF!</definedName>
    <definedName name="노6982513">#REF!</definedName>
    <definedName name="노6982514">#REF!</definedName>
    <definedName name="노6982515">#REF!</definedName>
    <definedName name="노6982516">#REF!</definedName>
    <definedName name="노6985001">#REF!</definedName>
    <definedName name="노6985003">#REF!</definedName>
    <definedName name="노6985004">#REF!</definedName>
    <definedName name="노6985006">#REF!</definedName>
    <definedName name="노6985007">#REF!</definedName>
    <definedName name="노6985008">#REF!</definedName>
    <definedName name="노6985009">#REF!</definedName>
    <definedName name="노6985010">#REF!</definedName>
    <definedName name="노6985011">#REF!</definedName>
    <definedName name="노6985012">#REF!</definedName>
    <definedName name="노6985015">#REF!</definedName>
    <definedName name="노6985016">#REF!</definedName>
    <definedName name="노6985017">#REF!</definedName>
    <definedName name="노6985018">#REF!</definedName>
    <definedName name="노6985019">#REF!</definedName>
    <definedName name="노6985020">#REF!</definedName>
    <definedName name="노6985021">#REF!</definedName>
    <definedName name="노6986011">#REF!</definedName>
    <definedName name="노6999050">#REF!</definedName>
    <definedName name="노6999051">#REF!</definedName>
    <definedName name="노6999053">#REF!</definedName>
    <definedName name="노6999054">#REF!</definedName>
    <definedName name="노6999055">#REF!</definedName>
    <definedName name="노6999056">#REF!</definedName>
    <definedName name="노6999057">#REF!</definedName>
    <definedName name="노6999058">#REF!</definedName>
    <definedName name="노6999059">#REF!</definedName>
    <definedName name="노6999060">#REF!</definedName>
    <definedName name="노6999061">#REF!</definedName>
    <definedName name="노6999062">#REF!</definedName>
    <definedName name="노6999063">#REF!</definedName>
    <definedName name="노6999066">#REF!</definedName>
    <definedName name="노6999067">#REF!</definedName>
    <definedName name="노6999068">#REF!</definedName>
    <definedName name="노6999069">#REF!</definedName>
    <definedName name="노6999070">#REF!</definedName>
    <definedName name="노6999071">#REF!</definedName>
    <definedName name="노6999072">#REF!</definedName>
    <definedName name="노6999073">#REF!</definedName>
    <definedName name="노6999074">#REF!</definedName>
    <definedName name="노6999076">#REF!</definedName>
    <definedName name="노6999078">#REF!</definedName>
    <definedName name="노6999079">#REF!</definedName>
    <definedName name="노6999080">#REF!</definedName>
    <definedName name="노6999081">#REF!</definedName>
    <definedName name="노6999082">#REF!</definedName>
    <definedName name="노6999083">#REF!</definedName>
    <definedName name="노6999084">#REF!</definedName>
    <definedName name="노6999085">#REF!</definedName>
    <definedName name="노6999086">#REF!</definedName>
    <definedName name="노6999088">#REF!</definedName>
    <definedName name="노6999089">#REF!</definedName>
    <definedName name="노6999090">#REF!</definedName>
    <definedName name="노6999091">#REF!</definedName>
    <definedName name="노6999092">#REF!</definedName>
    <definedName name="노6999093">#REF!</definedName>
    <definedName name="노6999094">#REF!</definedName>
    <definedName name="노6999095">#REF!</definedName>
    <definedName name="노6999096">#REF!</definedName>
    <definedName name="노6999098">#REF!</definedName>
    <definedName name="노6999099">#REF!</definedName>
    <definedName name="노6999100">#REF!</definedName>
    <definedName name="노6999101">#REF!</definedName>
    <definedName name="노6999102">#REF!</definedName>
    <definedName name="노6999104">#REF!</definedName>
    <definedName name="노6999105">#REF!</definedName>
    <definedName name="노6999106">#REF!</definedName>
    <definedName name="노6999107">#REF!</definedName>
    <definedName name="노6999108">#REF!</definedName>
    <definedName name="노6999110">#REF!</definedName>
    <definedName name="노6999111">#REF!</definedName>
    <definedName name="노6999112">#REF!</definedName>
    <definedName name="노6999113">#REF!</definedName>
    <definedName name="노6999114">#REF!</definedName>
    <definedName name="노6999115">#REF!</definedName>
    <definedName name="노6999116">#REF!</definedName>
    <definedName name="노6999117">#REF!</definedName>
    <definedName name="노6999118">#REF!</definedName>
    <definedName name="노6999119">#REF!</definedName>
    <definedName name="노6999120">#REF!</definedName>
    <definedName name="노6999121">#REF!</definedName>
    <definedName name="노6999122">#REF!</definedName>
    <definedName name="노르웨이R12">[37]데이타!$E$90</definedName>
    <definedName name="노르웨이R15">[37]데이타!$E$91</definedName>
    <definedName name="노르웨이R4">[37]데이타!$E$86</definedName>
    <definedName name="노르웨이R5">[37]데이타!$E$87</definedName>
    <definedName name="노르웨이R6">[37]데이타!$E$88</definedName>
    <definedName name="노르웨이R8">[37]데이타!$E$89</definedName>
    <definedName name="노무비">#REF!</definedName>
    <definedName name="노무비계">[34]예산명세서!#REF!</definedName>
    <definedName name="노무비합">#REF!</definedName>
    <definedName name="노부비">#REF!</definedName>
    <definedName name="노임">#REF!</definedName>
    <definedName name="노임단가">#REF!</definedName>
    <definedName name="노출형">[16]DATA!$E$50:$F$59</definedName>
    <definedName name="녹막이페인트">#REF!</definedName>
    <definedName name="눈향L06">[37]데이타!$E$92</definedName>
    <definedName name="눈향L08">[37]데이타!$E$93</definedName>
    <definedName name="눈향L10">[37]데이타!$E$94</definedName>
    <definedName name="눈향L14">[37]데이타!$E$95</definedName>
    <definedName name="눈향L20">[37]데이타!$E$96</definedName>
    <definedName name="느릅R10">[37]데이타!$E$100</definedName>
    <definedName name="느릅R4">[37]데이타!$E$97</definedName>
    <definedName name="느릅R5">[37]데이타!$E$98</definedName>
    <definedName name="느릅R8">[43]데이타!$E$99</definedName>
    <definedName name="느티R10">[43]데이타!$E$104</definedName>
    <definedName name="느티R12">[37]데이타!$E$105</definedName>
    <definedName name="느티R15">[37]데이타!$E$106</definedName>
    <definedName name="느티R18">[37]데이타!$E$107</definedName>
    <definedName name="느티R20">[37]데이타!$E$108</definedName>
    <definedName name="느티R25">[37]데이타!$E$109</definedName>
    <definedName name="느티R30">[37]데이타!$E$110</definedName>
    <definedName name="느티R5">[37]데이타!$E$101</definedName>
    <definedName name="느티R6">[37]데이타!$E$102</definedName>
    <definedName name="느티R8">[37]데이타!$E$103</definedName>
    <definedName name="능소화R2">[37]데이타!$E$111</definedName>
    <definedName name="능소화R4">[37]데이타!$E$112</definedName>
    <definedName name="능소화R6">[37]데이타!$E$113</definedName>
    <definedName name="ㄷ" localSheetId="0" hidden="1">{#N/A,#N/A,TRUE,"토적및재료집계";#N/A,#N/A,TRUE,"토적및재료집계";#N/A,#N/A,TRUE,"단위량"}</definedName>
    <definedName name="ㄷ" hidden="1">{#N/A,#N/A,TRUE,"토적및재료집계";#N/A,#N/A,TRUE,"토적및재료집계";#N/A,#N/A,TRUE,"단위량"}</definedName>
    <definedName name="단_가">#REF!</definedName>
    <definedName name="단_가2">#REF!</definedName>
    <definedName name="단_가3">#REF!</definedName>
    <definedName name="단_가4">#REF!</definedName>
    <definedName name="단_가5">#REF!</definedName>
    <definedName name="단_가6">#REF!</definedName>
    <definedName name="단가">#REF!</definedName>
    <definedName name="단가비교">[41]일위대가표!#REF!</definedName>
    <definedName name="단가비교표">#REF!,#REF!</definedName>
    <definedName name="단가산출">[0]!단가산출</definedName>
    <definedName name="단가산출서">#REF!</definedName>
    <definedName name="단가산출선내부세로선">[48]Macro1!#REF!</definedName>
    <definedName name="단가테이블">'[46]기계경비(시간당)'!$C$1:$F$58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위공량1">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#REF!</definedName>
    <definedName name="단위공량3">#REF!</definedName>
    <definedName name="단위공량4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량">#REF!</definedName>
    <definedName name="담쟁이L03">[37]데이타!$E$114</definedName>
    <definedName name="대왕참R10">[37]데이타!$E$118</definedName>
    <definedName name="대왕참R4">[37]데이타!$E$115</definedName>
    <definedName name="대왕참R6">[37]데이타!$E$116</definedName>
    <definedName name="대왕참R8">[37]데이타!$E$117</definedName>
    <definedName name="대추R10">[37]데이타!$E$123</definedName>
    <definedName name="대추R4">[37]데이타!$E$119</definedName>
    <definedName name="대추R5">[37]데이타!$E$120</definedName>
    <definedName name="대추R6">[37]데이타!$E$121</definedName>
    <definedName name="대추R8">[37]데이타!$E$122</definedName>
    <definedName name="덕_트_공">[49]!DUCT_GONG</definedName>
    <definedName name="덩굴장미3">[37]데이타!$E$128</definedName>
    <definedName name="덩굴장미4">[37]데이타!$E$129</definedName>
    <definedName name="덩굴장미5">[37]데이타!$E$130</definedName>
    <definedName name="도금비">#REF!</definedName>
    <definedName name="도금비1">#REF!</definedName>
    <definedName name="도급공사비">'[50]2공구산출내역'!#REF!</definedName>
    <definedName name="도급액">#REF!</definedName>
    <definedName name="도입">#REF!</definedName>
    <definedName name="도장">[34]설계명세서!#REF!</definedName>
    <definedName name="독일가문비1206">[37]데이타!$E$131</definedName>
    <definedName name="독일가문비1508">[37]데이타!$E$132</definedName>
    <definedName name="독일가문비2010">[37]데이타!$E$133</definedName>
    <definedName name="독일가문비2512">[37]데이타!$E$134</definedName>
    <definedName name="독일가문비3015">[37]데이타!$E$135</definedName>
    <definedName name="독일가문비3518">[37]데이타!$E$136</definedName>
    <definedName name="돈나무0504">[37]데이타!$E$137</definedName>
    <definedName name="돈나무0805">[37]데이타!$E$138</definedName>
    <definedName name="돈나무1007">[37]데이타!$E$139</definedName>
    <definedName name="돈나무1210">[37]데이타!$E$140</definedName>
    <definedName name="동구연숩" localSheetId="0" hidden="1">{#N/A,#N/A,FALSE,"전력간선"}</definedName>
    <definedName name="동구연숩" hidden="1">{#N/A,#N/A,FALSE,"전력간선"}</definedName>
    <definedName name="동백1002">[37]데이타!$E$141</definedName>
    <definedName name="동백1204">[37]데이타!$E$142</definedName>
    <definedName name="동백1506">[37]데이타!$E$143</definedName>
    <definedName name="동백1808">[37]데이타!$E$144</definedName>
    <definedName name="등R2">[37]데이타!$E$156</definedName>
    <definedName name="등R4">[37]데이타!$E$157</definedName>
    <definedName name="등R6">[37]데이타!$E$158</definedName>
    <definedName name="등R8">[37]데이타!$E$159</definedName>
    <definedName name="때죽R10">[37]데이타!$E$127</definedName>
    <definedName name="때죽R4">[37]데이타!$E$124</definedName>
    <definedName name="때죽R6">[37]데이타!$E$125</definedName>
    <definedName name="때죽R8">[37]데이타!$E$126</definedName>
    <definedName name="ㄹ">#REF!</definedName>
    <definedName name="ㄹㄹ">#REF!</definedName>
    <definedName name="ㄹㄹㄹ">#REF!</definedName>
    <definedName name="ㄹㄹㄹㄹ">#REF!</definedName>
    <definedName name="ㄹㄹㄹㄹㄹ">#REF!</definedName>
    <definedName name="ㄹㄹㄹㄹㄹㄹ">#REF!</definedName>
    <definedName name="ㄹㄹㄹㄹㄹㄹㄹ">#REF!</definedName>
    <definedName name="ㄹㄹㄹㄹㄹㄹㄹㄹㄹㄹㄹ">#REF!</definedName>
    <definedName name="ㄹㄹㄹㄹㄹㄹㄹㄹㄹㄹㄹㄹㄹㄹㄹ">#REF!</definedName>
    <definedName name="라바콘">#REF!</definedName>
    <definedName name="램머Q간재">[46]램머!$D$20</definedName>
    <definedName name="램머Q간재10">[46]램머!$F$20</definedName>
    <definedName name="램머Q간재야간">[46]램머!$J$20</definedName>
    <definedName name="램머Q노무">[46]램머!$D$21</definedName>
    <definedName name="램머Q노무10">[46]램머!$F$21</definedName>
    <definedName name="램머Q노무야간">[46]램머!$J$21</definedName>
    <definedName name="램머Q손료">[46]램머!$D$22</definedName>
    <definedName name="램머Q손료10">[46]램머!$F$22</definedName>
    <definedName name="램머Q손료야간">[46]램머!$J$22</definedName>
    <definedName name="램머간재">'[46]기계경비(시간당)'!$H$170</definedName>
    <definedName name="램머노무">'[46]기계경비(시간당)'!$H$166</definedName>
    <definedName name="램머노무야간">'[46]기계경비(시간당)'!$H$167</definedName>
    <definedName name="램머손료">'[46]기계경비(시간당)'!$H$165</definedName>
    <definedName name="레미콘">#REF!</definedName>
    <definedName name="루우프시트">#REF!</definedName>
    <definedName name="ㅀ" localSheetId="0" hidden="1">{#N/A,#N/A,TRUE,"토적및재료집계";#N/A,#N/A,TRUE,"토적및재료집계";#N/A,#N/A,TRUE,"단위량"}</definedName>
    <definedName name="ㅀ" hidden="1">{#N/A,#N/A,TRUE,"토적및재료집계";#N/A,#N/A,TRUE,"토적및재료집계";#N/A,#N/A,TRUE,"단위량"}</definedName>
    <definedName name="ㅀㄹ" localSheetId="0" hidden="1">{#N/A,#N/A,TRUE,"토적및재료집계";#N/A,#N/A,TRUE,"토적및재료집계";#N/A,#N/A,TRUE,"단위량"}</definedName>
    <definedName name="ㅀㄹ" hidden="1">{#N/A,#N/A,TRUE,"토적및재료집계";#N/A,#N/A,TRUE,"토적및재료집계";#N/A,#N/A,TRUE,"단위량"}</definedName>
    <definedName name="ㅁ1">#REF!</definedName>
    <definedName name="ㅁ1382">#REF!</definedName>
    <definedName name="ㅁ440">#REF!</definedName>
    <definedName name="ㅁ500">[51]Baby일위대가!#REF!</definedName>
    <definedName name="ㅁ8529">#REF!</definedName>
    <definedName name="ㅁㅁㅁ">[52]을지!$A$1:$IV$2</definedName>
    <definedName name="마가목R3">[37]데이타!$E$160</definedName>
    <definedName name="마가목R5">[37]데이타!$E$161</definedName>
    <definedName name="마가목R7">[37]데이타!$E$162</definedName>
    <definedName name="마대">#REF!</definedName>
    <definedName name="말발도리1003">[37]데이타!$E$163</definedName>
    <definedName name="말발도리1204">[37]데이타!$E$164</definedName>
    <definedName name="말발도리1506">[37]데이타!$E$165</definedName>
    <definedName name="매입개방">[16]DATA!$E$6:$F$15</definedName>
    <definedName name="매자0804">[37]데이타!$E$166</definedName>
    <definedName name="매자1005">[37]데이타!$E$167</definedName>
    <definedName name="매크로10">#REF!</definedName>
    <definedName name="매크로11">#REF!</definedName>
    <definedName name="매크로12">#REF!</definedName>
    <definedName name="매크로13">#REF!</definedName>
    <definedName name="매크로14">#REF!</definedName>
    <definedName name="매크로15">#REF!</definedName>
    <definedName name="매크로5">#REF!</definedName>
    <definedName name="매크로6">#REF!</definedName>
    <definedName name="매크로7">#REF!</definedName>
    <definedName name="매크로8">#REF!</definedName>
    <definedName name="매크로9">#REF!</definedName>
    <definedName name="매화R10">[37]데이타!$E$174</definedName>
    <definedName name="매화R4">[37]데이타!$E$171</definedName>
    <definedName name="매화R6">[37]데이타!$E$172</definedName>
    <definedName name="매화R8">[37]데이타!$E$173</definedName>
    <definedName name="메1">#REF!</definedName>
    <definedName name="메타B10">[37]데이타!$E$179</definedName>
    <definedName name="메타B12">[37]데이타!$E$180</definedName>
    <definedName name="메타B15">[37]데이타!$E$181</definedName>
    <definedName name="메타B18">[37]데이타!$E$182</definedName>
    <definedName name="메타B4">[37]데이타!$E$175</definedName>
    <definedName name="메타B5">[37]데이타!$E$176</definedName>
    <definedName name="메타B6">[37]데이타!$E$177</definedName>
    <definedName name="메타B8">[37]데이타!$E$178</definedName>
    <definedName name="명자0604">[37]데이타!$E$183</definedName>
    <definedName name="명자0805">[37]데이타!$E$184</definedName>
    <definedName name="명자1006">[37]데이타!$E$185</definedName>
    <definedName name="명자1208">[37]데이타!$E$186</definedName>
    <definedName name="명칭">#REF!</definedName>
    <definedName name="모감주R10">[37]데이타!$E$190</definedName>
    <definedName name="모감주R4">[37]데이타!$E$187</definedName>
    <definedName name="모감주R6">[37]데이타!$E$188</definedName>
    <definedName name="모감주R8">[37]데이타!$E$189</definedName>
    <definedName name="모과2005">[37]데이타!$E$191</definedName>
    <definedName name="모과2507">[37]데이타!$E$192</definedName>
    <definedName name="모과R10">[37]데이타!$E$195</definedName>
    <definedName name="모과R12">[37]데이타!$E$196</definedName>
    <definedName name="모과R15">[37]데이타!$E$197</definedName>
    <definedName name="모과R20">[37]데이타!$E$198</definedName>
    <definedName name="모과R25">[37]데이타!$E$199</definedName>
    <definedName name="모과R5">[37]데이타!$E$193</definedName>
    <definedName name="모과R8">[37]데이타!$E$194</definedName>
    <definedName name="모란5가지">[37]데이타!$E$200</definedName>
    <definedName name="모란6가지">[37]데이타!$E$201</definedName>
    <definedName name="모래">#REF!</definedName>
    <definedName name="목련R10">[37]데이타!$E$206</definedName>
    <definedName name="목련R12">[37]데이타!$E$207</definedName>
    <definedName name="목련R15">[37]데이타!$E$208</definedName>
    <definedName name="목련R20">[37]데이타!$E$209</definedName>
    <definedName name="목련R4">[37]데이타!$E$202</definedName>
    <definedName name="목련R5">[37]데이타!$E$203</definedName>
    <definedName name="목련R6">[37]데이타!$E$204</definedName>
    <definedName name="목련R8">[37]데이타!$E$205</definedName>
    <definedName name="목서1506">[37]데이타!$E$213</definedName>
    <definedName name="목서2012">[37]데이타!$E$214</definedName>
    <definedName name="목서2515">[37]데이타!$E$215</definedName>
    <definedName name="목수국1006">[37]데이타!$E$210</definedName>
    <definedName name="목수국1208">[37]데이타!$E$211</definedName>
    <definedName name="목수국1510">[37]데이타!$E$212</definedName>
    <definedName name="무궁화1003">[37]데이타!$E$216</definedName>
    <definedName name="무궁화1203">[37]데이타!$E$217</definedName>
    <definedName name="무궁화1504">[37]데이타!$E$218</definedName>
    <definedName name="무궁화1805">[37]데이타!$E$219</definedName>
    <definedName name="무궁화2006">[37]데이타!$E$220</definedName>
    <definedName name="물푸레R5">[37]데이타!$E$221</definedName>
    <definedName name="물푸레R6">[37]데이타!$E$222</definedName>
    <definedName name="물푸레R8">[37]데이타!$E$223</definedName>
    <definedName name="미선0804">[37]데이타!$E$224</definedName>
    <definedName name="미선1206">[37]데이타!$E$225</definedName>
    <definedName name="미수리">#REF!</definedName>
    <definedName name="ㅂ" localSheetId="0" hidden="1">{#N/A,#N/A,TRUE,"토적및재료집계";#N/A,#N/A,TRUE,"토적및재료집계";#N/A,#N/A,TRUE,"단위량"}</definedName>
    <definedName name="ㅂ" hidden="1">{#N/A,#N/A,TRUE,"토적및재료집계";#N/A,#N/A,TRUE,"토적및재료집계";#N/A,#N/A,TRUE,"단위량"}</definedName>
    <definedName name="ㅂㅂ">[0]!ㅂㅂ</definedName>
    <definedName name="박공판넬">#REF!</definedName>
    <definedName name="반송1012">[37]데이타!$E$148</definedName>
    <definedName name="반송1215">[37]데이타!$E$149</definedName>
    <definedName name="반송1518">[37]데이타!$E$150</definedName>
    <definedName name="반송1520">[37]데이타!$E$151</definedName>
    <definedName name="반송2022">[37]데이타!$E$152</definedName>
    <definedName name="받침철물">#REF!</definedName>
    <definedName name="방진고무">#REF!</definedName>
    <definedName name="배">#REF!</definedName>
    <definedName name="배관공계">#REF!</definedName>
    <definedName name="배수공">#REF!</definedName>
    <definedName name="배전">#REF!</definedName>
    <definedName name="백02간재">'[46]기계경비(시간당)'!$H$161</definedName>
    <definedName name="백02간재티스제외">'[46]기계경비(시간당)'!$H$162</definedName>
    <definedName name="백02노무">'[46]기계경비(시간당)'!$H$153</definedName>
    <definedName name="백02노무야간">'[46]기계경비(시간당)'!$H$157</definedName>
    <definedName name="백02손료">'[46]기계경비(시간당)'!$H$149</definedName>
    <definedName name="백04간재">'[46]기계경비(시간당)'!$H$145</definedName>
    <definedName name="백04간재티스제외">'[46]기계경비(시간당)'!$H$146</definedName>
    <definedName name="백04노무">'[46]기계경비(시간당)'!$H$137</definedName>
    <definedName name="백04노무야간">'[46]기계경비(시간당)'!$H$141</definedName>
    <definedName name="백04손료">'[46]기계경비(시간당)'!$H$133</definedName>
    <definedName name="백07간재">'[46]기계경비(시간당)'!$H$129</definedName>
    <definedName name="백07노무">'[46]기계경비(시간당)'!$H$121</definedName>
    <definedName name="백07손료">'[46]기계경비(시간당)'!$H$117</definedName>
    <definedName name="번호">#REF!</definedName>
    <definedName name="베이스찬넬">#REF!</definedName>
    <definedName name="변경비교">#REF!</definedName>
    <definedName name="변경이유서">[0]!변경이유서</definedName>
    <definedName name="변경이유서1">[0]!변경이유서1</definedName>
    <definedName name="보온공계">#REF!</definedName>
    <definedName name="보인">#REF!</definedName>
    <definedName name="보통인부">[43]데이타!$E$659</definedName>
    <definedName name="보통인부B10">[37]식재인부!$C$24</definedName>
    <definedName name="보통인부B4이하">[37]식재인부!$C$18</definedName>
    <definedName name="보통인부B5">[37]식재인부!$C$19</definedName>
    <definedName name="보통인부B6">[37]식재인부!$C$20</definedName>
    <definedName name="보통인부B8">[37]식재인부!$C$22</definedName>
    <definedName name="보통인부R10">[37]식재인부!$C$54</definedName>
    <definedName name="보통인부R12">[37]식재인부!$C$56</definedName>
    <definedName name="보통인부R15">[37]식재인부!$C$59</definedName>
    <definedName name="보통인부R4이하">[37]식재인부!$C$48</definedName>
    <definedName name="보통인부R5">[37]식재인부!$C$49</definedName>
    <definedName name="보통인부R6">[37]식재인부!$C$50</definedName>
    <definedName name="보통인부R7">[37]식재인부!$C$51</definedName>
    <definedName name="보통인부R8">[37]식재인부!$C$52</definedName>
    <definedName name="보통인부계">#REF!</definedName>
    <definedName name="복합비료">#REF!</definedName>
    <definedName name="볼트_너트_와샤">#REF!</definedName>
    <definedName name="부가가치세">#REF!</definedName>
    <definedName name="부가가치세요율">#REF!</definedName>
    <definedName name="부가가치표">#REF!</definedName>
    <definedName name="부대">#REF!</definedName>
    <definedName name="부대공">#REF!</definedName>
    <definedName name="부직포">#REF!</definedName>
    <definedName name="부표번호">[53]일반부표!$B$213,[53]일반부표!$A$20,[53]일반부표!$A$28,[53]일반부표!$A$37,[53]일반부표!$A$46,[53]일반부표!$A$54,[53]일반부표!$A$62,[53]일반부표!$A$71,[53]일반부표!$A$80,[53]일반부표!$A$88,[53]일반부표!$A$96,[53]일반부표!$A$105,[53]일반부표!$A$112,[53]일반부표!$A$122,[53]일반부표!$A$130,[53]일반부표!$A$139,[53]일반부표!$A$145,[53]일반부표!$A$156,[53]일반부표!$A$165,[53]일반부표!$A$173,[53]일반부표!$A$180,[53]일반부표!$A$190,[53]일반부표!$A$198,[53]일반부표!$A$207</definedName>
    <definedName name="부하_부하명">#REF!</definedName>
    <definedName name="브02간재구조물">'[46]기계경비(시간당)'!$H$112</definedName>
    <definedName name="브02노무">'[46]기계경비(시간당)'!$H$110</definedName>
    <definedName name="브02노무야간">'[46]기계경비(시간당)'!$H$111</definedName>
    <definedName name="브02손료">'[46]기계경비(시간당)'!$H$109</definedName>
    <definedName name="브04간재구조물">'[46]기계경비(시간당)'!$H$105</definedName>
    <definedName name="브04노무">'[46]기계경비(시간당)'!$H$103</definedName>
    <definedName name="브04노무야간">'[46]기계경비(시간당)'!$H$104</definedName>
    <definedName name="브04손료">'[46]기계경비(시간당)'!$H$102</definedName>
    <definedName name="브라인드리벳">#REF!</definedName>
    <definedName name="브레이드">'[46]기계경비(시간당)'!$D$28</definedName>
    <definedName name="블레이드_캇타용">#REF!</definedName>
    <definedName name="비계">#REF!</definedName>
    <definedName name="비교5개">[0]!비교5개</definedName>
    <definedName name="비목1">#REF!</definedName>
    <definedName name="비목2">#REF!</definedName>
    <definedName name="비목3">#REF!</definedName>
    <definedName name="비목4">#REF!</definedName>
    <definedName name="비목분류">#REF!</definedName>
    <definedName name="ㅅ" localSheetId="0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산소">#REF!</definedName>
    <definedName name="산재보험료">#REF!</definedName>
    <definedName name="산재보험료요율">#REF!</definedName>
    <definedName name="산재보험료표">#REF!</definedName>
    <definedName name="산출">#REF!</definedName>
    <definedName name="산출경비">#REF!</definedName>
    <definedName name="상차비사석20">[11]중기상차!#REF!</definedName>
    <definedName name="상차비토사20">[11]중기상차!#REF!</definedName>
    <definedName name="새끼">#REF!</definedName>
    <definedName name="서원기산">#REF!</definedName>
    <definedName name="선테ㄷ">#REF!</definedName>
    <definedName name="설비" localSheetId="0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설치간재">#REF!</definedName>
    <definedName name="설치직노">#REF!</definedName>
    <definedName name="설치직재">#REF!</definedName>
    <definedName name="소">#REF!</definedName>
    <definedName name="소B7">#REF!</definedName>
    <definedName name="소방">#REF!</definedName>
    <definedName name="소방2">[54]집계!$C$4:$P$1002</definedName>
    <definedName name="소켓트">#REF!</definedName>
    <definedName name="소형B손료">'[46]기계경비(시간당)'!$H$240</definedName>
    <definedName name="손료">#REF!</definedName>
    <definedName name="수1소B">#REF!</definedName>
    <definedName name="수량산출서">#REF!</definedName>
    <definedName name="수목목록">[41]일위대가표!#REF!</definedName>
    <definedName name="수정내역">#REF!</definedName>
    <definedName name="순공사비">#REF!</definedName>
    <definedName name="시멘트">#REF!</definedName>
    <definedName name="시운전시간">[55]시운전연료!$B$13:$F$16</definedName>
    <definedName name="시운전일수">[55]시운전연료!$B$19:$F$22</definedName>
    <definedName name="신너">#REF!</definedName>
    <definedName name="실행">#REF!</definedName>
    <definedName name="실행단가철">#REF!</definedName>
    <definedName name="씨링제_철면포장">#REF!</definedName>
    <definedName name="ㅇㅀ">#REF!</definedName>
    <definedName name="ㅇㅇ">#REF!</definedName>
    <definedName name="ㅇㅇㅇ">#REF!</definedName>
    <definedName name="아모레">'[56]9GNG운반'!#REF!</definedName>
    <definedName name="아세틸렌">#REF!</definedName>
    <definedName name="아스콘">#REF!</definedName>
    <definedName name="아스팔트">#REF!</definedName>
    <definedName name="안고처">#REF!</definedName>
    <definedName name="안전관리비">#REF!</definedName>
    <definedName name="안전관리비요율">#REF!</definedName>
    <definedName name="안전관리비표">#REF!</definedName>
    <definedName name="압입압축기25간재">[31]G.R300경비!$F$34</definedName>
    <definedName name="압입압축기25노무">[31]G.R300경비!$F$39</definedName>
    <definedName name="압입압축기25손료">[31]G.R300경비!$F$25</definedName>
    <definedName name="압입운반차4.5간재">[31]G.R300경비!$F$59</definedName>
    <definedName name="압입운반차4.5노무">[31]G.R300경비!$F$64</definedName>
    <definedName name="압입운반차4.5손료">[31]G.R300경비!$F$50</definedName>
    <definedName name="압입운반차4간재">[31]G.R300경비!$F$84</definedName>
    <definedName name="압입운반차4노무">[31]G.R300경비!$F$89</definedName>
    <definedName name="압입운반차4손료">[31]G.R300경비!$F$75</definedName>
    <definedName name="양매자0403">[37]데이타!$E$168</definedName>
    <definedName name="양매자0505">[37]데이타!$E$169</definedName>
    <definedName name="양매자0606">[37]데이타!$E$170</definedName>
    <definedName name="양식">#REF!</definedName>
    <definedName name="얼">#REF!</definedName>
    <definedName name="연료">[55]시운전연료!$B$26:$F$28</definedName>
    <definedName name="연마지">#REF!</definedName>
    <definedName name="오">#REF!</definedName>
    <definedName name="외부판넬_벽">#REF!</definedName>
    <definedName name="외부판넬_창문">#REF!</definedName>
    <definedName name="외부판넬_철제문">#REF!</definedName>
    <definedName name="외지인비율">[57]시운전연료비!#REF!</definedName>
    <definedName name="용접">#REF!</definedName>
    <definedName name="용접공">'[46]기계경비(시간당)'!$D$13</definedName>
    <definedName name="운반비">#REF!</definedName>
    <definedName name="운반비1">#REF!</definedName>
    <definedName name="운전">#REF!</definedName>
    <definedName name="운전사">#REF!</definedName>
    <definedName name="운전사_운반">'[46]기계경비(시간당)'!$D$7</definedName>
    <definedName name="운전조">#REF!</definedName>
    <definedName name="원가">#REF!</definedName>
    <definedName name="원가계산">[0]!원가계산</definedName>
    <definedName name="원가계산명">#REF!</definedName>
    <definedName name="원가계산창">[0]!원가계산창</definedName>
    <definedName name="원가소계">#REF!</definedName>
    <definedName name="을1">#REF!</definedName>
    <definedName name="을1a">#REF!</definedName>
    <definedName name="을1b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'[50]2공구산출내역'!#REF!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윤">[58]!이윤</definedName>
    <definedName name="이윤요율">#REF!</definedName>
    <definedName name="이윤표">#REF!</definedName>
    <definedName name="이음철물">#REF!</definedName>
    <definedName name="인쇄양식">[0]!인쇄양식</definedName>
    <definedName name="인입공사비">#REF!</definedName>
    <definedName name="일.구">#REF!</definedName>
    <definedName name="일.사">#REF!</definedName>
    <definedName name="일.삼">#REF!</definedName>
    <definedName name="일.십">#REF!</definedName>
    <definedName name="일.십사">#REF!</definedName>
    <definedName name="일.십삼">#REF!</definedName>
    <definedName name="일.십이">#REF!</definedName>
    <definedName name="일.십일">#REF!</definedName>
    <definedName name="일.오">#REF!</definedName>
    <definedName name="일.육">#REF!</definedName>
    <definedName name="일.이">#REF!</definedName>
    <definedName name="일.일">#REF!</definedName>
    <definedName name="일.칠">#REF!</definedName>
    <definedName name="일.팔">#REF!</definedName>
    <definedName name="일B0.6">#REF!</definedName>
    <definedName name="일B6">#REF!</definedName>
    <definedName name="일공구직영비">#REF!</definedName>
    <definedName name="일대">#REF!</definedName>
    <definedName name="일련번호">#REF!</definedName>
    <definedName name="일반관리비">#REF!</definedName>
    <definedName name="일반관리비요율">#REF!</definedName>
    <definedName name="일반관리비표">#REF!</definedName>
    <definedName name="일위">#REF!,#REF!</definedName>
    <definedName name="일위대가">#REF!</definedName>
    <definedName name="입력란">#REF!</definedName>
    <definedName name="입력전체">#REF!</definedName>
    <definedName name="자갈_25mm급">#REF!</definedName>
    <definedName name="자갈25">#REF!</definedName>
    <definedName name="자재">#REF!</definedName>
    <definedName name="작업">#REF!</definedName>
    <definedName name="잔토Q135사석불량">[11]변수값!#REF!</definedName>
    <definedName name="잔토Q135사석실가동불량">[11]변수값!#REF!</definedName>
    <definedName name="잔토Q135토사불량">[11]변수값!#REF!</definedName>
    <definedName name="잔토Q135토사실가동불량">[11]변수값!#REF!</definedName>
    <definedName name="잔토Q45사석불량">[11]변수값!#REF!</definedName>
    <definedName name="잔토Q45사석실가동불량">[11]변수값!#REF!</definedName>
    <definedName name="잔토Q45토사불량">[11]변수값!#REF!</definedName>
    <definedName name="잔토Q45토사실가동불량">[11]변수값!#REF!</definedName>
    <definedName name="잔토Q90사석">[11]변수값!#REF!</definedName>
    <definedName name="잔토Q90사석불량">[11]변수값!#REF!</definedName>
    <definedName name="잔토Q90사석실가동">[11]변수값!#REF!</definedName>
    <definedName name="잔토Q90사석실가동불량">[11]변수값!#REF!</definedName>
    <definedName name="잔토Q90토사">[11]변수값!#REF!</definedName>
    <definedName name="잔토Q90토사불량">[11]변수값!#REF!</definedName>
    <definedName name="잔토Q90토사실가동">[11]변수값!#REF!</definedName>
    <definedName name="잔토Q90토사실가동불량">[11]변수값!#REF!</definedName>
    <definedName name="잔토Q인력사석불량">[11]변수값!#REF!</definedName>
    <definedName name="잔토Q인력사석실가동불량">[11]변수값!#REF!</definedName>
    <definedName name="잔토Q인력토사불량">[11]변수값!#REF!</definedName>
    <definedName name="잔토Q인력토사실가동불량">[11]변수값!#REF!</definedName>
    <definedName name="잡비">[57]시운전연료비!#REF!</definedName>
    <definedName name="잡비1">[55]시운전연료!$B$13:$F$16</definedName>
    <definedName name="잡석">[34]설계명세서!#REF!</definedName>
    <definedName name="장산교">#REF!</definedName>
    <definedName name="재6907001">#REF!</definedName>
    <definedName name="재6907003">#REF!</definedName>
    <definedName name="재6907004">#REF!</definedName>
    <definedName name="재6907005">#REF!</definedName>
    <definedName name="재6907006">#REF!</definedName>
    <definedName name="재6907007">#REF!</definedName>
    <definedName name="재6907008">#REF!</definedName>
    <definedName name="재6907009">#REF!</definedName>
    <definedName name="재6907010">#REF!</definedName>
    <definedName name="재6907011">#REF!</definedName>
    <definedName name="재6907012">#REF!</definedName>
    <definedName name="재6907013">#REF!</definedName>
    <definedName name="재6907014">#REF!</definedName>
    <definedName name="재6908002">#REF!</definedName>
    <definedName name="재6908003">#REF!</definedName>
    <definedName name="재6908004">#REF!</definedName>
    <definedName name="재6908005">#REF!</definedName>
    <definedName name="재6908006">#REF!</definedName>
    <definedName name="재6908007">#REF!</definedName>
    <definedName name="재6908008">#REF!</definedName>
    <definedName name="재6908009">#REF!</definedName>
    <definedName name="재6908031">#REF!</definedName>
    <definedName name="재6908032">#REF!</definedName>
    <definedName name="재6908033">#REF!</definedName>
    <definedName name="재6908034">#REF!</definedName>
    <definedName name="재6908035">#REF!</definedName>
    <definedName name="재6908036">#REF!</definedName>
    <definedName name="재6908037">#REF!</definedName>
    <definedName name="재6908038">#REF!</definedName>
    <definedName name="재6910002">#REF!</definedName>
    <definedName name="재6910004">#REF!</definedName>
    <definedName name="재6910006">#REF!</definedName>
    <definedName name="재6910007">#REF!</definedName>
    <definedName name="재6910008">#REF!</definedName>
    <definedName name="재6910009">#REF!</definedName>
    <definedName name="재6910010">#REF!</definedName>
    <definedName name="재6910011">#REF!</definedName>
    <definedName name="재6910012">#REF!</definedName>
    <definedName name="재6911002">#REF!</definedName>
    <definedName name="재6912008">#REF!</definedName>
    <definedName name="재6912009">#REF!</definedName>
    <definedName name="재6912010">#REF!</definedName>
    <definedName name="재6912011">#REF!</definedName>
    <definedName name="재6912012">#REF!</definedName>
    <definedName name="재6912013">#REF!</definedName>
    <definedName name="재6912014">#REF!</definedName>
    <definedName name="재6912016">#REF!</definedName>
    <definedName name="재6914001">#REF!</definedName>
    <definedName name="재6917001">#REF!</definedName>
    <definedName name="재6917002">#REF!</definedName>
    <definedName name="재6917003">#REF!</definedName>
    <definedName name="재6917004">#REF!</definedName>
    <definedName name="재6917005">#REF!</definedName>
    <definedName name="재6917308">#REF!</definedName>
    <definedName name="재6917309">#REF!</definedName>
    <definedName name="재6917310">#REF!</definedName>
    <definedName name="재6917311">#REF!</definedName>
    <definedName name="재6917312">#REF!</definedName>
    <definedName name="재6918003">#REF!</definedName>
    <definedName name="재6918004">#REF!</definedName>
    <definedName name="재6918005">#REF!</definedName>
    <definedName name="재6918006">#REF!</definedName>
    <definedName name="재6918007">#REF!</definedName>
    <definedName name="재6918008">#REF!</definedName>
    <definedName name="재6918009">#REF!</definedName>
    <definedName name="재6918010">#REF!</definedName>
    <definedName name="재6918011">#REF!</definedName>
    <definedName name="재6918012">#REF!</definedName>
    <definedName name="재6918013">#REF!</definedName>
    <definedName name="재6918014">#REF!</definedName>
    <definedName name="재6918102">#REF!</definedName>
    <definedName name="재6918103">#REF!</definedName>
    <definedName name="재6918104">#REF!</definedName>
    <definedName name="재6918105">#REF!</definedName>
    <definedName name="재6918106">#REF!</definedName>
    <definedName name="재6918107">#REF!</definedName>
    <definedName name="재6918108">#REF!</definedName>
    <definedName name="재6918109">#REF!</definedName>
    <definedName name="재6919007">#REF!</definedName>
    <definedName name="재6919008">#REF!</definedName>
    <definedName name="재6919009">#REF!</definedName>
    <definedName name="재6919010">#REF!</definedName>
    <definedName name="재6919011">#REF!</definedName>
    <definedName name="재6919012">#REF!</definedName>
    <definedName name="재6922002">#REF!</definedName>
    <definedName name="재6922004">#REF!</definedName>
    <definedName name="재6922006">#REF!</definedName>
    <definedName name="재6922007">#REF!</definedName>
    <definedName name="재6922008">#REF!</definedName>
    <definedName name="재6922009">#REF!</definedName>
    <definedName name="재6922010">#REF!</definedName>
    <definedName name="재6922140">#REF!</definedName>
    <definedName name="재6922142">#REF!</definedName>
    <definedName name="재6922143">#REF!</definedName>
    <definedName name="재6922144">#REF!</definedName>
    <definedName name="재6923007">#REF!</definedName>
    <definedName name="재6923008">#REF!</definedName>
    <definedName name="재6923009">#REF!</definedName>
    <definedName name="재6923010">#REF!</definedName>
    <definedName name="재6923011">#REF!</definedName>
    <definedName name="재6926003">#REF!</definedName>
    <definedName name="재6926004">#REF!</definedName>
    <definedName name="재6926005">#REF!</definedName>
    <definedName name="재6926006">#REF!</definedName>
    <definedName name="재6926007">#REF!</definedName>
    <definedName name="재6926008">#REF!</definedName>
    <definedName name="재6926009">#REF!</definedName>
    <definedName name="재6926010">#REF!</definedName>
    <definedName name="재6926011">#REF!</definedName>
    <definedName name="재6926012">#REF!</definedName>
    <definedName name="재6926030">#REF!</definedName>
    <definedName name="재6926032">#REF!</definedName>
    <definedName name="재6926033">#REF!</definedName>
    <definedName name="재6926034">#REF!</definedName>
    <definedName name="재6926035">#REF!</definedName>
    <definedName name="재6926036">#REF!</definedName>
    <definedName name="재6926038">#REF!</definedName>
    <definedName name="재6926050">#REF!</definedName>
    <definedName name="재6926052">#REF!</definedName>
    <definedName name="재6926053">#REF!</definedName>
    <definedName name="재6926054">#REF!</definedName>
    <definedName name="재6926055">#REF!</definedName>
    <definedName name="재6927001">#REF!</definedName>
    <definedName name="재6927002">#REF!</definedName>
    <definedName name="재6927003">#REF!</definedName>
    <definedName name="재6927004">#REF!</definedName>
    <definedName name="재6927005">#REF!</definedName>
    <definedName name="재6927006">#REF!</definedName>
    <definedName name="재6927007">#REF!</definedName>
    <definedName name="재6927008">#REF!</definedName>
    <definedName name="재6927009">#REF!</definedName>
    <definedName name="재6927010">#REF!</definedName>
    <definedName name="재6933006">#REF!</definedName>
    <definedName name="재6933007">#REF!</definedName>
    <definedName name="재6933008">#REF!</definedName>
    <definedName name="재6933009">#REF!</definedName>
    <definedName name="재6933010">#REF!</definedName>
    <definedName name="재6933011">#REF!</definedName>
    <definedName name="재6933012">#REF!</definedName>
    <definedName name="재6933014">#REF!</definedName>
    <definedName name="재6934006">#REF!</definedName>
    <definedName name="재6934007">#REF!</definedName>
    <definedName name="재6934008">#REF!</definedName>
    <definedName name="재6934009">#REF!</definedName>
    <definedName name="재6934010">#REF!</definedName>
    <definedName name="재6934011">#REF!</definedName>
    <definedName name="재6934012">#REF!</definedName>
    <definedName name="재6934014">#REF!</definedName>
    <definedName name="재6935012">#REF!</definedName>
    <definedName name="재6936009">#REF!</definedName>
    <definedName name="재6936010">#REF!</definedName>
    <definedName name="재6936012">#REF!</definedName>
    <definedName name="재6943101">#REF!</definedName>
    <definedName name="재6943102">#REF!</definedName>
    <definedName name="재6943103">#REF!</definedName>
    <definedName name="재6943104">#REF!</definedName>
    <definedName name="재6943105">#REF!</definedName>
    <definedName name="재6943106">#REF!</definedName>
    <definedName name="재6943107">#REF!</definedName>
    <definedName name="재6946141">#REF!</definedName>
    <definedName name="재6946142">#REF!</definedName>
    <definedName name="재6946143">#REF!</definedName>
    <definedName name="재6946144">#REF!</definedName>
    <definedName name="재6946145">#REF!</definedName>
    <definedName name="재6946146">#REF!</definedName>
    <definedName name="재6946147">#REF!</definedName>
    <definedName name="재6946148">#REF!</definedName>
    <definedName name="재6946149">#REF!</definedName>
    <definedName name="재6946150">#REF!</definedName>
    <definedName name="재6946189">#REF!</definedName>
    <definedName name="재6946190">#REF!</definedName>
    <definedName name="재6946192">#REF!</definedName>
    <definedName name="재6946342">#REF!</definedName>
    <definedName name="재6946343">#REF!</definedName>
    <definedName name="재6946344">#REF!</definedName>
    <definedName name="재6946345">#REF!</definedName>
    <definedName name="재6946346">#REF!</definedName>
    <definedName name="재6946347">#REF!</definedName>
    <definedName name="재6946348">#REF!</definedName>
    <definedName name="재6946349">#REF!</definedName>
    <definedName name="재6946387">#REF!</definedName>
    <definedName name="재6946388">#REF!</definedName>
    <definedName name="재6946389">#REF!</definedName>
    <definedName name="재6946390">#REF!</definedName>
    <definedName name="재6946391">#REF!</definedName>
    <definedName name="재6946392">#REF!</definedName>
    <definedName name="재6946393">#REF!</definedName>
    <definedName name="재6946394">#REF!</definedName>
    <definedName name="재6946395">#REF!</definedName>
    <definedName name="재6946397">#REF!</definedName>
    <definedName name="재6946491">#REF!</definedName>
    <definedName name="재6946590">#REF!</definedName>
    <definedName name="재6946591">#REF!</definedName>
    <definedName name="재6946592">#REF!</definedName>
    <definedName name="재6947109">#REF!</definedName>
    <definedName name="재6947111">#REF!</definedName>
    <definedName name="재6948001">#REF!</definedName>
    <definedName name="재6949200">#REF!</definedName>
    <definedName name="재6949201">#REF!</definedName>
    <definedName name="재6949202">#REF!</definedName>
    <definedName name="재6949203">#REF!</definedName>
    <definedName name="재6949204">#REF!</definedName>
    <definedName name="재6949205">#REF!</definedName>
    <definedName name="재6949206">#REF!</definedName>
    <definedName name="재6949207">#REF!</definedName>
    <definedName name="재6949208">#REF!</definedName>
    <definedName name="재6953069">#REF!</definedName>
    <definedName name="재6953070">#REF!</definedName>
    <definedName name="재6953071">#REF!</definedName>
    <definedName name="재6954146">#REF!</definedName>
    <definedName name="재6954147">#REF!</definedName>
    <definedName name="재6954148">#REF!</definedName>
    <definedName name="재6956119">#REF!</definedName>
    <definedName name="재6956120">#REF!</definedName>
    <definedName name="재6956121">#REF!</definedName>
    <definedName name="재6959002">#REF!</definedName>
    <definedName name="재6959003">#REF!</definedName>
    <definedName name="재6959004">#REF!</definedName>
    <definedName name="재6959005">#REF!</definedName>
    <definedName name="재6960009">#REF!</definedName>
    <definedName name="재6960203">#REF!</definedName>
    <definedName name="재6962021">#REF!</definedName>
    <definedName name="재6962058">#REF!</definedName>
    <definedName name="재6962104">#REF!</definedName>
    <definedName name="재6962106">#REF!</definedName>
    <definedName name="재6962107">#REF!</definedName>
    <definedName name="재6962201">#REF!</definedName>
    <definedName name="재6962202">#REF!</definedName>
    <definedName name="재6962203">#REF!</definedName>
    <definedName name="재6962204">#REF!</definedName>
    <definedName name="재6962205">#REF!</definedName>
    <definedName name="재6962408">#REF!</definedName>
    <definedName name="재6962409">#REF!</definedName>
    <definedName name="재6963000">#REF!</definedName>
    <definedName name="재6963001">#REF!</definedName>
    <definedName name="재6963004">#REF!</definedName>
    <definedName name="재6963011">#REF!</definedName>
    <definedName name="재6965002">#REF!</definedName>
    <definedName name="재6967001">#REF!</definedName>
    <definedName name="재6968002">#REF!</definedName>
    <definedName name="재6968004">#REF!</definedName>
    <definedName name="재6968020">#REF!</definedName>
    <definedName name="재6969003">#REF!</definedName>
    <definedName name="재6969004">#REF!</definedName>
    <definedName name="재6969168">#REF!</definedName>
    <definedName name="재6970004">#REF!</definedName>
    <definedName name="재6970013">#REF!</definedName>
    <definedName name="재6970014">#REF!</definedName>
    <definedName name="재6971200">#REF!</definedName>
    <definedName name="재6971204">#REF!</definedName>
    <definedName name="재6974505">#REF!</definedName>
    <definedName name="재6982006">#REF!</definedName>
    <definedName name="재6982007">#REF!</definedName>
    <definedName name="재6982008">#REF!</definedName>
    <definedName name="재6982009">#REF!</definedName>
    <definedName name="재6982010">#REF!</definedName>
    <definedName name="재6982012">#REF!</definedName>
    <definedName name="재6982081">#REF!</definedName>
    <definedName name="재6982082">#REF!</definedName>
    <definedName name="재6982083">#REF!</definedName>
    <definedName name="재6982084">#REF!</definedName>
    <definedName name="재6982085">#REF!</definedName>
    <definedName name="재6982086">#REF!</definedName>
    <definedName name="재6982087">#REF!</definedName>
    <definedName name="재6982088">#REF!</definedName>
    <definedName name="재6982089">#REF!</definedName>
    <definedName name="재6982090">#REF!</definedName>
    <definedName name="재6982091">#REF!</definedName>
    <definedName name="재6982092">#REF!</definedName>
    <definedName name="재6982165">#REF!</definedName>
    <definedName name="재6982166">#REF!</definedName>
    <definedName name="재6982167">#REF!</definedName>
    <definedName name="재6982168">#REF!</definedName>
    <definedName name="재6982174">#REF!</definedName>
    <definedName name="재6982175">#REF!</definedName>
    <definedName name="재6982176">#REF!</definedName>
    <definedName name="재6982177">#REF!</definedName>
    <definedName name="재6982178">#REF!</definedName>
    <definedName name="재6982179">#REF!</definedName>
    <definedName name="재6982180">#REF!</definedName>
    <definedName name="재6982181">#REF!</definedName>
    <definedName name="재6982182">#REF!</definedName>
    <definedName name="재6982185">#REF!</definedName>
    <definedName name="재6982186">#REF!</definedName>
    <definedName name="재6982260">#REF!</definedName>
    <definedName name="재6982261">#REF!</definedName>
    <definedName name="재6982265">#REF!</definedName>
    <definedName name="재6982266">#REF!</definedName>
    <definedName name="재6982267">#REF!</definedName>
    <definedName name="재6982268">#REF!</definedName>
    <definedName name="재6982269">#REF!</definedName>
    <definedName name="재6982270">#REF!</definedName>
    <definedName name="재6982272">#REF!</definedName>
    <definedName name="재6982294">#REF!</definedName>
    <definedName name="재6982295">#REF!</definedName>
    <definedName name="재6982296">#REF!</definedName>
    <definedName name="재6982297">#REF!</definedName>
    <definedName name="재6982299">#REF!</definedName>
    <definedName name="재6982303">#REF!</definedName>
    <definedName name="재6982304">#REF!</definedName>
    <definedName name="재6982320">#REF!</definedName>
    <definedName name="재6982321">#REF!</definedName>
    <definedName name="재6982322">#REF!</definedName>
    <definedName name="재6982323">#REF!</definedName>
    <definedName name="재6982324">#REF!</definedName>
    <definedName name="재6982325">#REF!</definedName>
    <definedName name="재6982326">#REF!</definedName>
    <definedName name="재6982328">#REF!</definedName>
    <definedName name="재6982487">#REF!</definedName>
    <definedName name="재6982488">#REF!</definedName>
    <definedName name="재6982489">#REF!</definedName>
    <definedName name="재6982490">#REF!</definedName>
    <definedName name="재6982491">#REF!</definedName>
    <definedName name="재6982492">#REF!</definedName>
    <definedName name="재6982501">#REF!</definedName>
    <definedName name="재6982502">#REF!</definedName>
    <definedName name="재6982503">#REF!</definedName>
    <definedName name="재6982504">#REF!</definedName>
    <definedName name="재6982505">#REF!</definedName>
    <definedName name="재6982506">#REF!</definedName>
    <definedName name="재6982512">#REF!</definedName>
    <definedName name="재6982513">#REF!</definedName>
    <definedName name="재6982514">#REF!</definedName>
    <definedName name="재6982515">#REF!</definedName>
    <definedName name="재6982516">#REF!</definedName>
    <definedName name="재6985001">#REF!</definedName>
    <definedName name="재6985003">#REF!</definedName>
    <definedName name="재6985004">#REF!</definedName>
    <definedName name="재6985006">#REF!</definedName>
    <definedName name="재6985007">#REF!</definedName>
    <definedName name="재6985008">#REF!</definedName>
    <definedName name="재6985009">#REF!</definedName>
    <definedName name="재6985010">#REF!</definedName>
    <definedName name="재6985011">#REF!</definedName>
    <definedName name="재6985012">#REF!</definedName>
    <definedName name="재6985015">#REF!</definedName>
    <definedName name="재6985016">#REF!</definedName>
    <definedName name="재6985017">#REF!</definedName>
    <definedName name="재6985018">#REF!</definedName>
    <definedName name="재6985019">#REF!</definedName>
    <definedName name="재6985020">#REF!</definedName>
    <definedName name="재6985021">#REF!</definedName>
    <definedName name="재6986011">#REF!</definedName>
    <definedName name="재6999050">#REF!</definedName>
    <definedName name="재6999051">#REF!</definedName>
    <definedName name="재6999053">#REF!</definedName>
    <definedName name="재6999054">#REF!</definedName>
    <definedName name="재6999055">#REF!</definedName>
    <definedName name="재6999056">#REF!</definedName>
    <definedName name="재6999057">#REF!</definedName>
    <definedName name="재6999058">#REF!</definedName>
    <definedName name="재6999059">#REF!</definedName>
    <definedName name="재6999060">#REF!</definedName>
    <definedName name="재6999061">#REF!</definedName>
    <definedName name="재6999062">#REF!</definedName>
    <definedName name="재6999063">#REF!</definedName>
    <definedName name="재6999066">#REF!</definedName>
    <definedName name="재6999067">#REF!</definedName>
    <definedName name="재6999068">#REF!</definedName>
    <definedName name="재6999069">#REF!</definedName>
    <definedName name="재6999070">#REF!</definedName>
    <definedName name="재6999071">#REF!</definedName>
    <definedName name="재6999072">#REF!</definedName>
    <definedName name="재6999073">#REF!</definedName>
    <definedName name="재6999074">#REF!</definedName>
    <definedName name="재6999076">#REF!</definedName>
    <definedName name="재6999078">#REF!</definedName>
    <definedName name="재6999079">#REF!</definedName>
    <definedName name="재6999080">#REF!</definedName>
    <definedName name="재6999081">#REF!</definedName>
    <definedName name="재6999082">#REF!</definedName>
    <definedName name="재6999083">#REF!</definedName>
    <definedName name="재6999084">#REF!</definedName>
    <definedName name="재6999085">#REF!</definedName>
    <definedName name="재6999086">#REF!</definedName>
    <definedName name="재6999088">#REF!</definedName>
    <definedName name="재6999089">#REF!</definedName>
    <definedName name="재6999090">#REF!</definedName>
    <definedName name="재6999091">#REF!</definedName>
    <definedName name="재6999092">#REF!</definedName>
    <definedName name="재6999093">#REF!</definedName>
    <definedName name="재6999094">#REF!</definedName>
    <definedName name="재6999095">#REF!</definedName>
    <definedName name="재6999096">#REF!</definedName>
    <definedName name="재6999098">#REF!</definedName>
    <definedName name="재6999099">#REF!</definedName>
    <definedName name="재6999100">#REF!</definedName>
    <definedName name="재6999101">#REF!</definedName>
    <definedName name="재6999102">#REF!</definedName>
    <definedName name="재6999104">#REF!</definedName>
    <definedName name="재6999105">#REF!</definedName>
    <definedName name="재6999106">#REF!</definedName>
    <definedName name="재6999107">#REF!</definedName>
    <definedName name="재6999108">#REF!</definedName>
    <definedName name="재6999110">#REF!</definedName>
    <definedName name="재6999111">#REF!</definedName>
    <definedName name="재6999112">#REF!</definedName>
    <definedName name="재6999113">#REF!</definedName>
    <definedName name="재6999114">#REF!</definedName>
    <definedName name="재6999115">#REF!</definedName>
    <definedName name="재6999116">#REF!</definedName>
    <definedName name="재6999117">#REF!</definedName>
    <definedName name="재6999118">#REF!</definedName>
    <definedName name="재6999119">#REF!</definedName>
    <definedName name="재6999120">#REF!</definedName>
    <definedName name="재6999121">#REF!</definedName>
    <definedName name="재6999122">#REF!</definedName>
    <definedName name="재료비">#REF!</definedName>
    <definedName name="재료비1">#REF!</definedName>
    <definedName name="재료비계">[34]예산명세서!#REF!</definedName>
    <definedName name="재료비요율">#REF!</definedName>
    <definedName name="재료집계2">#REF!</definedName>
    <definedName name="재료집계3">#REF!</definedName>
    <definedName name="재료집계호남">#REF!</definedName>
    <definedName name="저케">#REF!</definedName>
    <definedName name="전등">#REF!</definedName>
    <definedName name="전력비">#REF!</definedName>
    <definedName name="전선_옥외용">#REF!</definedName>
    <definedName name="전체">#REF!</definedName>
    <definedName name="전체_1설계_">#REF!</definedName>
    <definedName name="전체선택">#REF!</definedName>
    <definedName name="정산서양식">[59]DB!$A$1:$IV$950</definedName>
    <definedName name="제5호표">#REF!</definedName>
    <definedName name="제작및설치비">#REF!</definedName>
    <definedName name="제작및설치비1">#REF!</definedName>
    <definedName name="제조">#REF!</definedName>
    <definedName name="조경공">[43]데이타!$E$658</definedName>
    <definedName name="조경공B10">[37]식재인부!$B$24</definedName>
    <definedName name="조경공B4이하">[37]식재인부!$B$18</definedName>
    <definedName name="조경공B5">[37]식재인부!$B$19</definedName>
    <definedName name="조경공B6">[37]식재인부!$B$20</definedName>
    <definedName name="조경공B8">[37]식재인부!$B$22</definedName>
    <definedName name="조경공R10">[37]식재인부!$B$54</definedName>
    <definedName name="조경공R12">[37]식재인부!$B$56</definedName>
    <definedName name="조경공R15">[37]식재인부!$B$59</definedName>
    <definedName name="조경공R4이하">[37]식재인부!$B$48</definedName>
    <definedName name="조경공R5">[37]식재인부!$B$49</definedName>
    <definedName name="조경공R6">[37]식재인부!$B$50</definedName>
    <definedName name="조경공R7">[37]식재인부!$B$51</definedName>
    <definedName name="조경공R8">[37]식재인부!$B$52</definedName>
    <definedName name="조립식가설사무실">#REF!</definedName>
    <definedName name="조명율표">[60]조명율표!$B$4:$F$495</definedName>
    <definedName name="조원공_1.1_1.5">[37]식재인부!$B$5</definedName>
    <definedName name="조임철물">#REF!</definedName>
    <definedName name="조장">#REF!</definedName>
    <definedName name="조정">#REF!</definedName>
    <definedName name="조형가이즈까3010">[37]데이타!$E$11</definedName>
    <definedName name="조형가이즈까3012">[37]데이타!$E$12</definedName>
    <definedName name="조형가이즈까3014">[37]데이타!$E$13</definedName>
    <definedName name="조형가이즈까3516">[37]데이타!$E$14</definedName>
    <definedName name="종자살포기">#REF!</definedName>
    <definedName name="주거">[34]설계명세서!#REF!</definedName>
    <definedName name="주의표지판">#REF!</definedName>
    <definedName name="중기운전기사">'[46]기계경비(시간당)'!$D$4</definedName>
    <definedName name="중도리">#REF!</definedName>
    <definedName name="중량">#REF!</definedName>
    <definedName name="중량표">#REF!</definedName>
    <definedName name="지입">[61]재료!#REF!</definedName>
    <definedName name="지입자재">[62]재료!#REF!</definedName>
    <definedName name="직1CO">#REF!</definedName>
    <definedName name="직매54P" localSheetId="0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직영비">'[50]2공구산출내역'!#REF!</definedName>
    <definedName name="직접노무비">[41]일위대가표!#REF!</definedName>
    <definedName name="직접노무비2">[42]일위대가표!#REF!</definedName>
    <definedName name="직접노무비요율">#REF!</definedName>
    <definedName name="직접재료비">[41]일위대가표!#REF!</definedName>
    <definedName name="직접재료비2">[42]일위대가표!#REF!</definedName>
    <definedName name="직접재료비합">#REF!</definedName>
    <definedName name="직종">#REF!</definedName>
    <definedName name="집">#REF!</definedName>
    <definedName name="집계">#REF!</definedName>
    <definedName name="집계표">#REF!</definedName>
    <definedName name="착색아연도강판">#REF!</definedName>
    <definedName name="착색제">#REF!</definedName>
    <definedName name="착암공">'[46]기계경비(시간당)'!$D$12</definedName>
    <definedName name="참싸리">#REF!</definedName>
    <definedName name="천공">#REF!</definedName>
    <definedName name="천정판">#REF!</definedName>
    <definedName name="철공">#REF!</definedName>
    <definedName name="철물">#REF!</definedName>
    <definedName name="총_원_가">[63]손익분석!#REF!</definedName>
    <definedName name="총공사비">[34]예산명세서!$J$81</definedName>
    <definedName name="총원가">#REF!</definedName>
    <definedName name="총원가2">#REF!</definedName>
    <definedName name="치즐">#REF!</definedName>
    <definedName name="침식안정제">#REF!</definedName>
    <definedName name="카5">[64]자료입력!$B$12</definedName>
    <definedName name="카6">[64]자료입력!$B$9</definedName>
    <definedName name="카7">[34]자료입력!$B$14</definedName>
    <definedName name="캇타간재">'[46]기계경비(시간당)'!$H$92</definedName>
    <definedName name="캇타노무">'[46]기계경비(시간당)'!$H$88</definedName>
    <definedName name="캇타손료">'[46]기계경비(시간당)'!$H$87</definedName>
    <definedName name="캐노피_출입구채양">#REF!</definedName>
    <definedName name="케이블간지" localSheetId="0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코드">[65]공정코드!$A$1:$D$65536</definedName>
    <definedName name="콘크">#REF!</definedName>
    <definedName name="타1">[64]자료입력!$B$5</definedName>
    <definedName name="탑찬넬">#REF!</definedName>
    <definedName name="터널공">#REF!</definedName>
    <definedName name="토공">#REF!</definedName>
    <definedName name="토목1">#REF!</definedName>
    <definedName name="토적집계">#REF!</definedName>
    <definedName name="통1">#REF!</definedName>
    <definedName name="통영수량">#REF!</definedName>
    <definedName name="트러스">#REF!</definedName>
    <definedName name="특고">#REF!</definedName>
    <definedName name="특별">#REF!</definedName>
    <definedName name="특별인부">'[46]기계경비(시간당)'!$D$9</definedName>
    <definedName name="ㅍ">[0]!ㅍ</definedName>
    <definedName name="ㅍㅍ" localSheetId="0" hidden="1">{#N/A,#N/A,TRUE,"토적및재료집계";#N/A,#N/A,TRUE,"토적및재료집계";#N/A,#N/A,TRUE,"단위량"}</definedName>
    <definedName name="ㅍㅍ" hidden="1">{#N/A,#N/A,TRUE,"토적및재료집계";#N/A,#N/A,TRUE,"토적및재료집계";#N/A,#N/A,TRUE,"단위량"}</definedName>
    <definedName name="파1">[34]자료입력!$B$5</definedName>
    <definedName name="파5">[34]자료입력!$B$16</definedName>
    <definedName name="파이프펜던트">[16]DATA!$E$17:$F$26</definedName>
    <definedName name="판넬조인트">#REF!</definedName>
    <definedName name="판넬조인트_AL_BAR">#REF!</definedName>
    <definedName name="판재_미송">#REF!</definedName>
    <definedName name="팽창탱크">#REF!</definedName>
    <definedName name="포장공">#REF!</definedName>
    <definedName name="표지" hidden="1">#REF!</definedName>
    <definedName name="표지1">[0]!표지1</definedName>
    <definedName name="표지2" hidden="1">#REF!</definedName>
    <definedName name="표지3">[0]!표지3</definedName>
    <definedName name="표지4">[0]!표지4</definedName>
    <definedName name="품_______명">#REF!</definedName>
    <definedName name="품셈공종">[66]품셈TABLE!$C$2:$C$50</definedName>
    <definedName name="품셈단가">[66]품셈TABLE!$D$2:$D$50</definedName>
    <definedName name="품의">[67]DB!$A$1:$IV$950</definedName>
    <definedName name="프린트">#REF!</definedName>
    <definedName name="플라타너스B8">[37]데이타!$E$552</definedName>
    <definedName name="피복제">#REF!</definedName>
    <definedName name="피스표">'[68]9GNG운반'!#REF!</definedName>
    <definedName name="하0">[34]자료입력!$B$13</definedName>
    <definedName name="하1">[34]자료입력!$B$5</definedName>
    <definedName name="하2">[34]자료입력!$B$10</definedName>
    <definedName name="하3">[34]자료입력!$B$11</definedName>
    <definedName name="하4">[34]자료입력!$B$12</definedName>
    <definedName name="하5">#REF!</definedName>
    <definedName name="하6">#REF!</definedName>
    <definedName name="하7">#REF!</definedName>
    <definedName name="하8">#REF!</definedName>
    <definedName name="함석공계">#REF!</definedName>
    <definedName name="합6907001">#REF!</definedName>
    <definedName name="합6907003">#REF!</definedName>
    <definedName name="합6907004">#REF!</definedName>
    <definedName name="합6907005">#REF!</definedName>
    <definedName name="합6907006">#REF!</definedName>
    <definedName name="합6907007">#REF!</definedName>
    <definedName name="합6907008">#REF!</definedName>
    <definedName name="합6907009">#REF!</definedName>
    <definedName name="합6907010">#REF!</definedName>
    <definedName name="합6907011">#REF!</definedName>
    <definedName name="합6907012">#REF!</definedName>
    <definedName name="합6907013">#REF!</definedName>
    <definedName name="합6907014">#REF!</definedName>
    <definedName name="합6908002">#REF!</definedName>
    <definedName name="합6908003">#REF!</definedName>
    <definedName name="합6908004">#REF!</definedName>
    <definedName name="합6908005">#REF!</definedName>
    <definedName name="합6908006">#REF!</definedName>
    <definedName name="합6908007">#REF!</definedName>
    <definedName name="합6908008">#REF!</definedName>
    <definedName name="합6908009">#REF!</definedName>
    <definedName name="합6908031">#REF!</definedName>
    <definedName name="합6908032">#REF!</definedName>
    <definedName name="합6908033">#REF!</definedName>
    <definedName name="합6908034">#REF!</definedName>
    <definedName name="합6908035">#REF!</definedName>
    <definedName name="합6908036">#REF!</definedName>
    <definedName name="합6908037">#REF!</definedName>
    <definedName name="합6908038">#REF!</definedName>
    <definedName name="합6910002">#REF!</definedName>
    <definedName name="합6910004">#REF!</definedName>
    <definedName name="합6910006">#REF!</definedName>
    <definedName name="합6910007">#REF!</definedName>
    <definedName name="합6910008">#REF!</definedName>
    <definedName name="합6910009">#REF!</definedName>
    <definedName name="합6910010">#REF!</definedName>
    <definedName name="합6910011">#REF!</definedName>
    <definedName name="합6910012">#REF!</definedName>
    <definedName name="합6911002">#REF!</definedName>
    <definedName name="합6912008">#REF!</definedName>
    <definedName name="합6912009">#REF!</definedName>
    <definedName name="합6912010">#REF!</definedName>
    <definedName name="합6912011">#REF!</definedName>
    <definedName name="합6912012">#REF!</definedName>
    <definedName name="합6912013">#REF!</definedName>
    <definedName name="합6912014">#REF!</definedName>
    <definedName name="합6912016">#REF!</definedName>
    <definedName name="합6914001">#REF!</definedName>
    <definedName name="합6917001">#REF!</definedName>
    <definedName name="합6917002">#REF!</definedName>
    <definedName name="합6917003">#REF!</definedName>
    <definedName name="합6917004">#REF!</definedName>
    <definedName name="합6917005">#REF!</definedName>
    <definedName name="합6917308">#REF!</definedName>
    <definedName name="합6943101">#REF!</definedName>
    <definedName name="합6943102">#REF!</definedName>
    <definedName name="합6943103">#REF!</definedName>
    <definedName name="합6943104">#REF!</definedName>
    <definedName name="합6943105">#REF!</definedName>
    <definedName name="합6943106">#REF!</definedName>
    <definedName name="합6943107">#REF!</definedName>
    <definedName name="합6948001">#REF!</definedName>
    <definedName name="합6959002">#REF!</definedName>
    <definedName name="합6959003">#REF!</definedName>
    <definedName name="합6959004">#REF!</definedName>
    <definedName name="합6959005">#REF!</definedName>
    <definedName name="합6960203">#REF!</definedName>
    <definedName name="합6963001">#REF!</definedName>
    <definedName name="합6963004">#REF!</definedName>
    <definedName name="합6963011">#REF!</definedName>
    <definedName name="합6967001">#REF!</definedName>
    <definedName name="합6968002">#REF!</definedName>
    <definedName name="합6968004">#REF!</definedName>
    <definedName name="합6968020">#REF!</definedName>
    <definedName name="합6982087">#REF!</definedName>
    <definedName name="합6982089">#REF!</definedName>
    <definedName name="합6982090">#REF!</definedName>
    <definedName name="합6982091">#REF!</definedName>
    <definedName name="합6982092">#REF!</definedName>
    <definedName name="합6982320">#REF!</definedName>
    <definedName name="합6982321">#REF!</definedName>
    <definedName name="합6982322">#REF!</definedName>
    <definedName name="합6982323">#REF!</definedName>
    <definedName name="합6982324">#REF!</definedName>
    <definedName name="합6982325">#REF!</definedName>
    <definedName name="합6982326">#REF!</definedName>
    <definedName name="합계">#REF!</definedName>
    <definedName name="합판거푸집">#REF!</definedName>
    <definedName name="현장설명">[0]!현장설명</definedName>
    <definedName name="현천기자재비">#REF!</definedName>
    <definedName name="형틀">#REF!</definedName>
    <definedName name="환율">'[46]기계경비(시간당)'!$D$21</definedName>
    <definedName name="회사명">#REF!</definedName>
    <definedName name="휘발유">#REF!</definedName>
    <definedName name="흙빼기노무">[31]G.R300경비!$F$125</definedName>
    <definedName name="ㅏ271">#REF!</definedName>
    <definedName name="ㅗ7254">#REF!</definedName>
    <definedName name="ㅗㅓㅏ">#REF!</definedName>
    <definedName name="ㅡㅡㅡㅡ">[55]시운전연료!$B$26:$F$28</definedName>
  </definedNames>
  <calcPr calcId="125725" iterate="1"/>
</workbook>
</file>

<file path=xl/calcChain.xml><?xml version="1.0" encoding="utf-8"?>
<calcChain xmlns="http://schemas.openxmlformats.org/spreadsheetml/2006/main">
  <c r="E26" i="43"/>
  <c r="AN286" i="41"/>
  <c r="AN288"/>
  <c r="AN278"/>
  <c r="G661"/>
  <c r="H661" s="1"/>
  <c r="H662" s="1"/>
  <c r="I661"/>
  <c r="J661" s="1"/>
  <c r="J662" s="1"/>
  <c r="I121" i="39"/>
  <c r="G121"/>
  <c r="I103"/>
  <c r="J103" s="1"/>
  <c r="G103"/>
  <c r="H103" s="1"/>
  <c r="I280" i="41" l="1"/>
  <c r="E281"/>
  <c r="I245"/>
  <c r="G245"/>
  <c r="I237"/>
  <c r="J237" s="1"/>
  <c r="G237"/>
  <c r="H250"/>
  <c r="F250"/>
  <c r="J249"/>
  <c r="H249"/>
  <c r="I248"/>
  <c r="I278"/>
  <c r="G278"/>
  <c r="I270"/>
  <c r="J270" s="1"/>
  <c r="G270"/>
  <c r="I254"/>
  <c r="J254" s="1"/>
  <c r="G254"/>
  <c r="H254" s="1"/>
  <c r="I229"/>
  <c r="J229" s="1"/>
  <c r="G229"/>
  <c r="H229" s="1"/>
  <c r="I286"/>
  <c r="G286"/>
  <c r="G25"/>
  <c r="E25"/>
  <c r="G512"/>
  <c r="G499"/>
  <c r="I484"/>
  <c r="J484" s="1"/>
  <c r="G484"/>
  <c r="H484" s="1"/>
  <c r="E484"/>
  <c r="F484" s="1"/>
  <c r="I468"/>
  <c r="G468"/>
  <c r="H468" s="1"/>
  <c r="E468"/>
  <c r="F468" s="1"/>
  <c r="I465"/>
  <c r="J465" s="1"/>
  <c r="G465"/>
  <c r="H465" s="1"/>
  <c r="E465"/>
  <c r="F465" s="1"/>
  <c r="I459"/>
  <c r="J459" s="1"/>
  <c r="G459"/>
  <c r="H459" s="1"/>
  <c r="E459"/>
  <c r="F459" s="1"/>
  <c r="I453"/>
  <c r="J453" s="1"/>
  <c r="G453"/>
  <c r="E453"/>
  <c r="F453" s="1"/>
  <c r="I412"/>
  <c r="J412" s="1"/>
  <c r="G412"/>
  <c r="H412" s="1"/>
  <c r="E412"/>
  <c r="F412" s="1"/>
  <c r="I82"/>
  <c r="J82" s="1"/>
  <c r="G82"/>
  <c r="H82" s="1"/>
  <c r="E82"/>
  <c r="F82" s="1"/>
  <c r="I71"/>
  <c r="J71" s="1"/>
  <c r="G71"/>
  <c r="E71"/>
  <c r="F71" s="1"/>
  <c r="I67"/>
  <c r="J67" s="1"/>
  <c r="G67"/>
  <c r="E67"/>
  <c r="F67" s="1"/>
  <c r="I45"/>
  <c r="G45"/>
  <c r="E45"/>
  <c r="I44"/>
  <c r="E44"/>
  <c r="I178"/>
  <c r="I177"/>
  <c r="E178"/>
  <c r="E177"/>
  <c r="I174"/>
  <c r="I182"/>
  <c r="G182"/>
  <c r="G174"/>
  <c r="I157"/>
  <c r="J157" s="1"/>
  <c r="G157"/>
  <c r="H157" s="1"/>
  <c r="I149"/>
  <c r="J149" s="1"/>
  <c r="G149"/>
  <c r="H149" s="1"/>
  <c r="I110"/>
  <c r="J110" s="1"/>
  <c r="G110"/>
  <c r="H110" s="1"/>
  <c r="I118"/>
  <c r="J118" s="1"/>
  <c r="G118"/>
  <c r="E665"/>
  <c r="G665"/>
  <c r="H665" s="1"/>
  <c r="I665"/>
  <c r="J665" s="1"/>
  <c r="E666"/>
  <c r="G666"/>
  <c r="H666" s="1"/>
  <c r="I666"/>
  <c r="J666" s="1"/>
  <c r="F667"/>
  <c r="H667"/>
  <c r="I336"/>
  <c r="J336" s="1"/>
  <c r="G336"/>
  <c r="H336" s="1"/>
  <c r="H237" l="1"/>
  <c r="H270"/>
  <c r="K67"/>
  <c r="K71"/>
  <c r="H67"/>
  <c r="H71"/>
  <c r="K453"/>
  <c r="H453"/>
  <c r="L453" s="1"/>
  <c r="K82"/>
  <c r="H118"/>
  <c r="I667"/>
  <c r="J667" s="1"/>
  <c r="L667" s="1"/>
  <c r="K665"/>
  <c r="K666"/>
  <c r="H668"/>
  <c r="F666"/>
  <c r="L666" s="1"/>
  <c r="F665"/>
  <c r="K667" l="1"/>
  <c r="J668"/>
  <c r="F668"/>
  <c r="L665"/>
  <c r="L668" l="1"/>
  <c r="I323" l="1"/>
  <c r="J323" s="1"/>
  <c r="G323"/>
  <c r="H323" s="1"/>
  <c r="E323"/>
  <c r="F323" s="1"/>
  <c r="I172" i="39"/>
  <c r="G172"/>
  <c r="H172" s="1"/>
  <c r="I171"/>
  <c r="J171" s="1"/>
  <c r="G171"/>
  <c r="H171" s="1"/>
  <c r="E172"/>
  <c r="F172" s="1"/>
  <c r="E171"/>
  <c r="F171" s="1"/>
  <c r="K323" i="41" l="1"/>
  <c r="L323"/>
  <c r="K171" i="39"/>
  <c r="I415" i="41" l="1"/>
  <c r="J415" s="1"/>
  <c r="G415"/>
  <c r="H415" s="1"/>
  <c r="I411"/>
  <c r="J411" s="1"/>
  <c r="G411"/>
  <c r="H411" s="1"/>
  <c r="E411"/>
  <c r="F411" s="1"/>
  <c r="H414"/>
  <c r="F414"/>
  <c r="J413"/>
  <c r="H413"/>
  <c r="K412" l="1"/>
  <c r="L411"/>
  <c r="L412"/>
  <c r="K411"/>
  <c r="H416"/>
  <c r="F57" i="40" s="1"/>
  <c r="G111" i="39" s="1"/>
  <c r="H111" s="1"/>
  <c r="I414" i="41"/>
  <c r="J414" l="1"/>
  <c r="K414"/>
  <c r="L414" l="1"/>
  <c r="J416"/>
  <c r="G57" i="40" s="1"/>
  <c r="I111" i="39" s="1"/>
  <c r="J111" s="1"/>
  <c r="E415" i="41" l="1"/>
  <c r="E121" i="39"/>
  <c r="E103"/>
  <c r="K103" l="1"/>
  <c r="F103"/>
  <c r="L103" s="1"/>
  <c r="K121"/>
  <c r="K415" i="41"/>
  <c r="F415"/>
  <c r="I82" i="39"/>
  <c r="J82" s="1"/>
  <c r="G82"/>
  <c r="H82" s="1"/>
  <c r="L415" i="41" l="1"/>
  <c r="E413"/>
  <c r="I483"/>
  <c r="J483" s="1"/>
  <c r="G483"/>
  <c r="H483" s="1"/>
  <c r="E483"/>
  <c r="I482"/>
  <c r="J482" s="1"/>
  <c r="G482"/>
  <c r="H482" s="1"/>
  <c r="K413" l="1"/>
  <c r="F413"/>
  <c r="K484"/>
  <c r="K483"/>
  <c r="F483"/>
  <c r="L483" s="1"/>
  <c r="L484"/>
  <c r="E82" i="39"/>
  <c r="L413" i="41" l="1"/>
  <c r="F416"/>
  <c r="K82" i="39"/>
  <c r="F82"/>
  <c r="L82" s="1"/>
  <c r="E482" i="41"/>
  <c r="K482" l="1"/>
  <c r="F482"/>
  <c r="L482" s="1"/>
  <c r="L416"/>
  <c r="E57" i="40"/>
  <c r="E111" i="39" s="1"/>
  <c r="F111" s="1"/>
  <c r="I472" i="41"/>
  <c r="J472" s="1"/>
  <c r="G472"/>
  <c r="H472" s="1"/>
  <c r="I452"/>
  <c r="J452" s="1"/>
  <c r="G452"/>
  <c r="H452" s="1"/>
  <c r="E452"/>
  <c r="I458"/>
  <c r="J458" s="1"/>
  <c r="G458"/>
  <c r="H458" s="1"/>
  <c r="E458"/>
  <c r="I464"/>
  <c r="J464" s="1"/>
  <c r="G464"/>
  <c r="H464" s="1"/>
  <c r="E464"/>
  <c r="J468"/>
  <c r="I467"/>
  <c r="J467" s="1"/>
  <c r="G467"/>
  <c r="H467" s="1"/>
  <c r="E467"/>
  <c r="G473"/>
  <c r="H473" s="1"/>
  <c r="E473"/>
  <c r="F473" s="1"/>
  <c r="I473"/>
  <c r="J473" s="1"/>
  <c r="I466"/>
  <c r="J466" s="1"/>
  <c r="G466"/>
  <c r="H466" s="1"/>
  <c r="I463"/>
  <c r="J463" s="1"/>
  <c r="G463"/>
  <c r="H463" s="1"/>
  <c r="I457"/>
  <c r="J457" s="1"/>
  <c r="G457"/>
  <c r="H457" s="1"/>
  <c r="I451"/>
  <c r="J451" s="1"/>
  <c r="G451"/>
  <c r="H451" s="1"/>
  <c r="I678"/>
  <c r="G678"/>
  <c r="E678"/>
  <c r="G674"/>
  <c r="H674" s="1"/>
  <c r="I674"/>
  <c r="J674" s="1"/>
  <c r="E674"/>
  <c r="I673"/>
  <c r="G673"/>
  <c r="H673" s="1"/>
  <c r="I672"/>
  <c r="G672"/>
  <c r="H672" s="1"/>
  <c r="I671"/>
  <c r="G671"/>
  <c r="E673"/>
  <c r="F673" s="1"/>
  <c r="E672"/>
  <c r="F672" s="1"/>
  <c r="J474" l="1"/>
  <c r="G65" i="40" s="1"/>
  <c r="I176" i="39" s="1"/>
  <c r="J176" s="1"/>
  <c r="H474" i="41"/>
  <c r="F65" i="40" s="1"/>
  <c r="G176" i="39" s="1"/>
  <c r="H176" s="1"/>
  <c r="L473" i="41"/>
  <c r="K473"/>
  <c r="K465"/>
  <c r="K464"/>
  <c r="J469"/>
  <c r="G64" i="40" s="1"/>
  <c r="I175" i="39" s="1"/>
  <c r="J175" s="1"/>
  <c r="F464" i="41"/>
  <c r="L464" s="1"/>
  <c r="L465"/>
  <c r="H469"/>
  <c r="F64" i="40" s="1"/>
  <c r="G175" i="39" s="1"/>
  <c r="H175" s="1"/>
  <c r="K467" i="41"/>
  <c r="L468"/>
  <c r="F467"/>
  <c r="L467" s="1"/>
  <c r="K468"/>
  <c r="J460"/>
  <c r="G63" i="40" s="1"/>
  <c r="I174" i="39" s="1"/>
  <c r="J174" s="1"/>
  <c r="K459" i="41"/>
  <c r="K458"/>
  <c r="H460"/>
  <c r="F63" i="40" s="1"/>
  <c r="G174" i="39" s="1"/>
  <c r="H174" s="1"/>
  <c r="F458" i="41"/>
  <c r="L458" s="1"/>
  <c r="L459"/>
  <c r="K452"/>
  <c r="F452"/>
  <c r="L452" s="1"/>
  <c r="K674"/>
  <c r="F674"/>
  <c r="H679" l="1"/>
  <c r="F679"/>
  <c r="H678"/>
  <c r="I679" s="1"/>
  <c r="F678"/>
  <c r="J672"/>
  <c r="J673"/>
  <c r="H671"/>
  <c r="E671"/>
  <c r="F671" s="1"/>
  <c r="E472"/>
  <c r="E466"/>
  <c r="E463"/>
  <c r="E457"/>
  <c r="E451"/>
  <c r="G122" i="39"/>
  <c r="I122"/>
  <c r="E122"/>
  <c r="I445" i="41"/>
  <c r="J445" s="1"/>
  <c r="G445"/>
  <c r="H445" s="1"/>
  <c r="I443"/>
  <c r="J443" s="1"/>
  <c r="G443"/>
  <c r="H443" s="1"/>
  <c r="D444"/>
  <c r="I437"/>
  <c r="J437" s="1"/>
  <c r="G437"/>
  <c r="H437" s="1"/>
  <c r="I435"/>
  <c r="J435" s="1"/>
  <c r="G435"/>
  <c r="H435" s="1"/>
  <c r="I427"/>
  <c r="J427" s="1"/>
  <c r="G427"/>
  <c r="H427" s="1"/>
  <c r="D436"/>
  <c r="I429"/>
  <c r="J429" s="1"/>
  <c r="G429"/>
  <c r="H429" s="1"/>
  <c r="D428"/>
  <c r="I421"/>
  <c r="J421" s="1"/>
  <c r="G421"/>
  <c r="H421" s="1"/>
  <c r="I419"/>
  <c r="J419" s="1"/>
  <c r="G419"/>
  <c r="H419" s="1"/>
  <c r="D420"/>
  <c r="I379"/>
  <c r="J379" s="1"/>
  <c r="G379"/>
  <c r="H379" s="1"/>
  <c r="I381"/>
  <c r="J381" s="1"/>
  <c r="G381"/>
  <c r="H381" s="1"/>
  <c r="I378"/>
  <c r="J378" s="1"/>
  <c r="G378"/>
  <c r="H378" s="1"/>
  <c r="I405"/>
  <c r="G405"/>
  <c r="I403"/>
  <c r="G403"/>
  <c r="I370"/>
  <c r="J370" s="1"/>
  <c r="G370"/>
  <c r="H370" s="1"/>
  <c r="E370"/>
  <c r="F370" s="1"/>
  <c r="I372"/>
  <c r="J372" s="1"/>
  <c r="G372"/>
  <c r="H372" s="1"/>
  <c r="I369"/>
  <c r="J369" s="1"/>
  <c r="G369"/>
  <c r="E369"/>
  <c r="F369" s="1"/>
  <c r="F466" l="1"/>
  <c r="L466" s="1"/>
  <c r="K466"/>
  <c r="F472"/>
  <c r="K472"/>
  <c r="K457"/>
  <c r="F457"/>
  <c r="F451"/>
  <c r="L451" s="1"/>
  <c r="K451"/>
  <c r="F463"/>
  <c r="K463"/>
  <c r="E379"/>
  <c r="F379" s="1"/>
  <c r="L379" s="1"/>
  <c r="E378"/>
  <c r="F378" s="1"/>
  <c r="L378" s="1"/>
  <c r="K672"/>
  <c r="K679"/>
  <c r="J679"/>
  <c r="L679" s="1"/>
  <c r="F680"/>
  <c r="E90" i="40" s="1"/>
  <c r="E478" i="41" s="1"/>
  <c r="H680"/>
  <c r="F90" i="40" s="1"/>
  <c r="G478" i="41" s="1"/>
  <c r="H478" s="1"/>
  <c r="L672"/>
  <c r="L673"/>
  <c r="H675"/>
  <c r="F89" i="40" s="1"/>
  <c r="G477" i="41" s="1"/>
  <c r="H477" s="1"/>
  <c r="K673"/>
  <c r="K370"/>
  <c r="K369"/>
  <c r="H369"/>
  <c r="L369" s="1"/>
  <c r="D388"/>
  <c r="D396"/>
  <c r="D404"/>
  <c r="J405"/>
  <c r="H405"/>
  <c r="J403"/>
  <c r="H403"/>
  <c r="I397"/>
  <c r="J397" s="1"/>
  <c r="G397"/>
  <c r="H397" s="1"/>
  <c r="I395"/>
  <c r="J395" s="1"/>
  <c r="G395"/>
  <c r="H395" s="1"/>
  <c r="I387"/>
  <c r="G387"/>
  <c r="G389"/>
  <c r="I389"/>
  <c r="L457" l="1"/>
  <c r="F460"/>
  <c r="F474"/>
  <c r="L472"/>
  <c r="L463"/>
  <c r="F469"/>
  <c r="K378"/>
  <c r="F478"/>
  <c r="K379"/>
  <c r="F675"/>
  <c r="E89" i="40" s="1"/>
  <c r="E477" i="41" s="1"/>
  <c r="L469" l="1"/>
  <c r="E64" i="40"/>
  <c r="E175" i="39" s="1"/>
  <c r="E65" i="40"/>
  <c r="L474" i="41"/>
  <c r="L460"/>
  <c r="E63" i="40"/>
  <c r="E174" i="39" s="1"/>
  <c r="F477" i="41"/>
  <c r="L674"/>
  <c r="J389"/>
  <c r="H389"/>
  <c r="J387"/>
  <c r="H387"/>
  <c r="F174" i="39" l="1"/>
  <c r="L174" s="1"/>
  <c r="K174"/>
  <c r="F175"/>
  <c r="L175" s="1"/>
  <c r="K175"/>
  <c r="E176"/>
  <c r="H65" i="40"/>
  <c r="I363" i="41"/>
  <c r="J363" s="1"/>
  <c r="G363"/>
  <c r="H363" s="1"/>
  <c r="I362"/>
  <c r="J362" s="1"/>
  <c r="G362"/>
  <c r="H362" s="1"/>
  <c r="I361"/>
  <c r="J361" s="1"/>
  <c r="G361"/>
  <c r="H361" s="1"/>
  <c r="E363"/>
  <c r="F363" s="1"/>
  <c r="I360"/>
  <c r="J360" s="1"/>
  <c r="G360"/>
  <c r="H360" s="1"/>
  <c r="I358"/>
  <c r="J358" s="1"/>
  <c r="G358"/>
  <c r="H358" s="1"/>
  <c r="E358"/>
  <c r="F358" s="1"/>
  <c r="I356"/>
  <c r="G356"/>
  <c r="D356"/>
  <c r="F176" i="39" l="1"/>
  <c r="L176" s="1"/>
  <c r="K176"/>
  <c r="E361" i="41"/>
  <c r="F361" s="1"/>
  <c r="L361" s="1"/>
  <c r="E360"/>
  <c r="F360" s="1"/>
  <c r="L360" s="1"/>
  <c r="E362"/>
  <c r="K362" s="1"/>
  <c r="K363"/>
  <c r="L363"/>
  <c r="H356"/>
  <c r="K358"/>
  <c r="J356"/>
  <c r="K360" l="1"/>
  <c r="K361"/>
  <c r="F362"/>
  <c r="L362" s="1"/>
  <c r="E435" l="1"/>
  <c r="E443"/>
  <c r="E427"/>
  <c r="E419"/>
  <c r="E403"/>
  <c r="E356"/>
  <c r="K356" s="1"/>
  <c r="E395"/>
  <c r="E387"/>
  <c r="F419" l="1"/>
  <c r="L419" s="1"/>
  <c r="K419"/>
  <c r="F427"/>
  <c r="L427" s="1"/>
  <c r="K427"/>
  <c r="F443"/>
  <c r="L443" s="1"/>
  <c r="K443"/>
  <c r="K403"/>
  <c r="F403"/>
  <c r="L403" s="1"/>
  <c r="F435"/>
  <c r="L435" s="1"/>
  <c r="K435"/>
  <c r="F356"/>
  <c r="L356" s="1"/>
  <c r="F387"/>
  <c r="L387" s="1"/>
  <c r="K387"/>
  <c r="F395"/>
  <c r="L395" s="1"/>
  <c r="K395"/>
  <c r="I351" l="1"/>
  <c r="J351" s="1"/>
  <c r="G351"/>
  <c r="H351" s="1"/>
  <c r="E351"/>
  <c r="F351" s="1"/>
  <c r="I346"/>
  <c r="G346"/>
  <c r="E346"/>
  <c r="L351" l="1"/>
  <c r="K351"/>
  <c r="J346" l="1"/>
  <c r="H346"/>
  <c r="F346"/>
  <c r="K346" l="1"/>
  <c r="L346"/>
  <c r="M107" i="39" l="1"/>
  <c r="M144" l="1"/>
  <c r="M141"/>
  <c r="M138"/>
  <c r="M137"/>
  <c r="M136"/>
  <c r="M135"/>
  <c r="M134"/>
  <c r="M133"/>
  <c r="M132"/>
  <c r="D132"/>
  <c r="M129"/>
  <c r="M128"/>
  <c r="M127"/>
  <c r="M126"/>
  <c r="M120"/>
  <c r="M119"/>
  <c r="M114" l="1"/>
  <c r="M115"/>
  <c r="M116"/>
  <c r="M113"/>
  <c r="M112"/>
  <c r="M110"/>
  <c r="M106"/>
  <c r="M105"/>
  <c r="M104"/>
  <c r="M102"/>
  <c r="M101"/>
  <c r="M64" l="1"/>
  <c r="M142"/>
  <c r="M143"/>
  <c r="E317" i="41"/>
  <c r="E318"/>
  <c r="E319"/>
  <c r="E320"/>
  <c r="E321"/>
  <c r="E316"/>
  <c r="G322"/>
  <c r="H322" s="1"/>
  <c r="I324"/>
  <c r="J324" s="1"/>
  <c r="H324"/>
  <c r="F324"/>
  <c r="I321"/>
  <c r="J321" s="1"/>
  <c r="G321"/>
  <c r="H321" s="1"/>
  <c r="I320"/>
  <c r="J320" s="1"/>
  <c r="G320"/>
  <c r="H320" s="1"/>
  <c r="J322"/>
  <c r="I319"/>
  <c r="J319" s="1"/>
  <c r="G319"/>
  <c r="H319" s="1"/>
  <c r="I318"/>
  <c r="J318" s="1"/>
  <c r="G318"/>
  <c r="H318" s="1"/>
  <c r="I317"/>
  <c r="J317" s="1"/>
  <c r="G317"/>
  <c r="H317" s="1"/>
  <c r="J316"/>
  <c r="H316"/>
  <c r="M63" i="39"/>
  <c r="M62"/>
  <c r="M56"/>
  <c r="D288" i="41"/>
  <c r="G290"/>
  <c r="H290" s="1"/>
  <c r="G289"/>
  <c r="K289" s="1"/>
  <c r="D286"/>
  <c r="D278"/>
  <c r="H291"/>
  <c r="F291"/>
  <c r="J290"/>
  <c r="F290"/>
  <c r="J289"/>
  <c r="F289"/>
  <c r="J287"/>
  <c r="H287"/>
  <c r="M58" i="39"/>
  <c r="M57"/>
  <c r="G281" i="41"/>
  <c r="H281" s="1"/>
  <c r="G280"/>
  <c r="H280" s="1"/>
  <c r="H282"/>
  <c r="F282"/>
  <c r="F281"/>
  <c r="J280"/>
  <c r="J279"/>
  <c r="H279"/>
  <c r="J278" l="1"/>
  <c r="H278"/>
  <c r="H286"/>
  <c r="J286"/>
  <c r="L324"/>
  <c r="K324"/>
  <c r="K316"/>
  <c r="K322"/>
  <c r="F316"/>
  <c r="L316" s="1"/>
  <c r="F322"/>
  <c r="L322" s="1"/>
  <c r="K290"/>
  <c r="L290"/>
  <c r="H289"/>
  <c r="I291" s="1"/>
  <c r="K291" s="1"/>
  <c r="I282"/>
  <c r="J282" s="1"/>
  <c r="L282" s="1"/>
  <c r="H283"/>
  <c r="F40" i="40" s="1"/>
  <c r="G57" i="39" l="1"/>
  <c r="G137"/>
  <c r="G138"/>
  <c r="L289" i="41"/>
  <c r="J291"/>
  <c r="L291" s="1"/>
  <c r="G58" i="39"/>
  <c r="K282" i="41"/>
  <c r="M55" i="39" l="1"/>
  <c r="M61"/>
  <c r="M54"/>
  <c r="M52"/>
  <c r="G248" i="41"/>
  <c r="H248" s="1"/>
  <c r="G247"/>
  <c r="K247" s="1"/>
  <c r="G246"/>
  <c r="K246" s="1"/>
  <c r="E245"/>
  <c r="D245"/>
  <c r="J245" s="1"/>
  <c r="J248"/>
  <c r="F248"/>
  <c r="J247"/>
  <c r="F247"/>
  <c r="J246"/>
  <c r="F246"/>
  <c r="G198"/>
  <c r="H198" s="1"/>
  <c r="E197"/>
  <c r="F197" s="1"/>
  <c r="E196"/>
  <c r="F196" s="1"/>
  <c r="E195"/>
  <c r="K195" s="1"/>
  <c r="E194"/>
  <c r="K194" s="1"/>
  <c r="J195"/>
  <c r="H195"/>
  <c r="J194"/>
  <c r="H194"/>
  <c r="E193"/>
  <c r="F193" s="1"/>
  <c r="E192"/>
  <c r="K192" s="1"/>
  <c r="E191"/>
  <c r="E190"/>
  <c r="K190" s="1"/>
  <c r="J192"/>
  <c r="H192"/>
  <c r="G199"/>
  <c r="H199" s="1"/>
  <c r="J197"/>
  <c r="H197"/>
  <c r="J196"/>
  <c r="H196"/>
  <c r="H200"/>
  <c r="I199"/>
  <c r="J199" s="1"/>
  <c r="F199"/>
  <c r="J198"/>
  <c r="F198"/>
  <c r="J193"/>
  <c r="H193"/>
  <c r="J191"/>
  <c r="H191"/>
  <c r="J190"/>
  <c r="H190"/>
  <c r="M39" i="39"/>
  <c r="M46"/>
  <c r="M24"/>
  <c r="G89" i="41"/>
  <c r="H89" s="1"/>
  <c r="G88"/>
  <c r="I88"/>
  <c r="J88" s="1"/>
  <c r="F88"/>
  <c r="G87"/>
  <c r="H87" s="1"/>
  <c r="E86"/>
  <c r="F86" s="1"/>
  <c r="H91"/>
  <c r="J90"/>
  <c r="H90"/>
  <c r="I89"/>
  <c r="J89" s="1"/>
  <c r="F89"/>
  <c r="I87"/>
  <c r="J87" s="1"/>
  <c r="F87"/>
  <c r="I86"/>
  <c r="J86" s="1"/>
  <c r="G86"/>
  <c r="H86" s="1"/>
  <c r="M53" i="39"/>
  <c r="H245" i="41" l="1"/>
  <c r="J251"/>
  <c r="G36" i="40" s="1"/>
  <c r="K245" i="41"/>
  <c r="K248"/>
  <c r="L248"/>
  <c r="H246"/>
  <c r="L246" s="1"/>
  <c r="F245"/>
  <c r="E249" s="1"/>
  <c r="H247"/>
  <c r="L247" s="1"/>
  <c r="F195"/>
  <c r="L195" s="1"/>
  <c r="F194"/>
  <c r="L194" s="1"/>
  <c r="L196"/>
  <c r="F192"/>
  <c r="L192" s="1"/>
  <c r="K197"/>
  <c r="I200"/>
  <c r="J200" s="1"/>
  <c r="J201" s="1"/>
  <c r="G30" i="40" s="1"/>
  <c r="L199" i="41"/>
  <c r="K196"/>
  <c r="L197"/>
  <c r="L198"/>
  <c r="H201"/>
  <c r="L193"/>
  <c r="F190"/>
  <c r="K193"/>
  <c r="K198"/>
  <c r="K199"/>
  <c r="K88"/>
  <c r="H88"/>
  <c r="L88" s="1"/>
  <c r="L87"/>
  <c r="L89"/>
  <c r="L86"/>
  <c r="K86"/>
  <c r="K87"/>
  <c r="K89"/>
  <c r="D52" i="39"/>
  <c r="M49"/>
  <c r="M48"/>
  <c r="E110" i="41"/>
  <c r="K110" s="1"/>
  <c r="M47" i="39"/>
  <c r="I91" i="41" l="1"/>
  <c r="J91" s="1"/>
  <c r="I250"/>
  <c r="K250" s="1"/>
  <c r="K249"/>
  <c r="F249"/>
  <c r="L249" s="1"/>
  <c r="H92"/>
  <c r="F18" i="40" s="1"/>
  <c r="G126" i="39" s="1"/>
  <c r="I135"/>
  <c r="I119"/>
  <c r="I142"/>
  <c r="I132"/>
  <c r="J132" s="1"/>
  <c r="I52"/>
  <c r="I62"/>
  <c r="H251" i="41"/>
  <c r="I39" i="39"/>
  <c r="I55"/>
  <c r="L245" i="41"/>
  <c r="E200"/>
  <c r="F200" s="1"/>
  <c r="L200" s="1"/>
  <c r="F30" i="40"/>
  <c r="L190" i="41"/>
  <c r="M42" i="39"/>
  <c r="M41"/>
  <c r="M40"/>
  <c r="J250" i="41" l="1"/>
  <c r="L250" s="1"/>
  <c r="F36" i="40"/>
  <c r="G132" i="39" s="1"/>
  <c r="H132" s="1"/>
  <c r="G46"/>
  <c r="G24"/>
  <c r="F91" i="41"/>
  <c r="L91" s="1"/>
  <c r="G101" i="39"/>
  <c r="G119"/>
  <c r="G135"/>
  <c r="G52"/>
  <c r="G62"/>
  <c r="G39"/>
  <c r="G55"/>
  <c r="K200" i="41"/>
  <c r="K191"/>
  <c r="F191"/>
  <c r="J92"/>
  <c r="G18" i="40" s="1"/>
  <c r="I186" i="41"/>
  <c r="E182"/>
  <c r="M36" i="39"/>
  <c r="M35"/>
  <c r="G178" i="41"/>
  <c r="G177"/>
  <c r="G142" i="39" l="1"/>
  <c r="K91" i="41"/>
  <c r="I126" i="39"/>
  <c r="I101"/>
  <c r="L191" i="41"/>
  <c r="F201"/>
  <c r="I24" i="39"/>
  <c r="I46"/>
  <c r="L201" i="41" l="1"/>
  <c r="E30" i="40"/>
  <c r="E174" i="41"/>
  <c r="J178"/>
  <c r="H178"/>
  <c r="F178"/>
  <c r="J174"/>
  <c r="H174"/>
  <c r="E55" i="39" l="1"/>
  <c r="E119"/>
  <c r="E135"/>
  <c r="E39"/>
  <c r="H30" i="40"/>
  <c r="K174" i="41"/>
  <c r="K178"/>
  <c r="L178"/>
  <c r="F174"/>
  <c r="L174" s="1"/>
  <c r="E118"/>
  <c r="K118" s="1"/>
  <c r="M13" i="39" l="1"/>
  <c r="M12"/>
  <c r="D12"/>
  <c r="M8"/>
  <c r="H45" i="41"/>
  <c r="G44"/>
  <c r="H44" s="1"/>
  <c r="J45"/>
  <c r="F45"/>
  <c r="J44"/>
  <c r="F44"/>
  <c r="E32"/>
  <c r="E33"/>
  <c r="E35"/>
  <c r="E36"/>
  <c r="E34"/>
  <c r="E37"/>
  <c r="E38"/>
  <c r="E39"/>
  <c r="E31"/>
  <c r="M6" i="39"/>
  <c r="I76" i="41" l="1"/>
  <c r="I25"/>
  <c r="J46"/>
  <c r="G9" i="40" s="1"/>
  <c r="L45" i="41"/>
  <c r="H46"/>
  <c r="F9" i="40" s="1"/>
  <c r="G40" i="41" s="1"/>
  <c r="L44"/>
  <c r="F46"/>
  <c r="K44"/>
  <c r="K45"/>
  <c r="J186"/>
  <c r="H186"/>
  <c r="F186"/>
  <c r="J182"/>
  <c r="H182"/>
  <c r="F182"/>
  <c r="M34" i="39"/>
  <c r="M33"/>
  <c r="M32"/>
  <c r="E149" i="41"/>
  <c r="K149" s="1"/>
  <c r="G25" i="40"/>
  <c r="M31" i="39"/>
  <c r="M17"/>
  <c r="M16"/>
  <c r="I16"/>
  <c r="J16" s="1"/>
  <c r="I17"/>
  <c r="K17" s="1"/>
  <c r="H17"/>
  <c r="F17"/>
  <c r="M15"/>
  <c r="I15"/>
  <c r="K15" s="1"/>
  <c r="H12"/>
  <c r="H15"/>
  <c r="H16"/>
  <c r="F9"/>
  <c r="F10"/>
  <c r="F11"/>
  <c r="F12"/>
  <c r="F14"/>
  <c r="F15"/>
  <c r="F16"/>
  <c r="M10"/>
  <c r="H68" i="41"/>
  <c r="F14" i="40" s="1"/>
  <c r="G10" i="39" s="1"/>
  <c r="H10" s="1"/>
  <c r="J68" i="41"/>
  <c r="M14" i="39"/>
  <c r="M9"/>
  <c r="M11"/>
  <c r="H83" i="41"/>
  <c r="F17" i="40" s="1"/>
  <c r="G14" i="39" s="1"/>
  <c r="H14" s="1"/>
  <c r="H72" i="41"/>
  <c r="F15" i="40" s="1"/>
  <c r="G11" i="39" s="1"/>
  <c r="J83" i="41"/>
  <c r="J72"/>
  <c r="M7" i="39"/>
  <c r="J39" i="41"/>
  <c r="H39"/>
  <c r="J38"/>
  <c r="H38"/>
  <c r="J37"/>
  <c r="H37"/>
  <c r="J36"/>
  <c r="H36"/>
  <c r="J35"/>
  <c r="H35"/>
  <c r="J34"/>
  <c r="H34"/>
  <c r="J33"/>
  <c r="H33"/>
  <c r="J32"/>
  <c r="H32"/>
  <c r="J31"/>
  <c r="H31"/>
  <c r="I32" i="39" l="1"/>
  <c r="I112"/>
  <c r="E157" i="41"/>
  <c r="K157" s="1"/>
  <c r="E237"/>
  <c r="K237" s="1"/>
  <c r="L46"/>
  <c r="H9" i="40"/>
  <c r="K186" i="41"/>
  <c r="L186"/>
  <c r="L182"/>
  <c r="K182"/>
  <c r="J15" i="39"/>
  <c r="L15" s="1"/>
  <c r="J17"/>
  <c r="L17" s="1"/>
  <c r="L16"/>
  <c r="K16"/>
  <c r="H14" i="40"/>
  <c r="F68" i="41"/>
  <c r="L68" s="1"/>
  <c r="L67"/>
  <c r="F72"/>
  <c r="L72" s="1"/>
  <c r="F83"/>
  <c r="L83" s="1"/>
  <c r="H17" i="40"/>
  <c r="H15"/>
  <c r="L82" i="41" l="1"/>
  <c r="L71"/>
  <c r="K10" i="39" l="1"/>
  <c r="K11"/>
  <c r="K14"/>
  <c r="F7"/>
  <c r="L10"/>
  <c r="E6"/>
  <c r="K6" s="1"/>
  <c r="D6"/>
  <c r="J14"/>
  <c r="L14" s="1"/>
  <c r="J11"/>
  <c r="H11"/>
  <c r="J9"/>
  <c r="J8"/>
  <c r="L11" l="1"/>
  <c r="F6"/>
  <c r="L6" s="1"/>
  <c r="M28" l="1"/>
  <c r="M27"/>
  <c r="M26"/>
  <c r="M25"/>
  <c r="E165" i="41"/>
  <c r="E592"/>
  <c r="I78"/>
  <c r="J78" s="1"/>
  <c r="E295"/>
  <c r="F295" s="1"/>
  <c r="E138"/>
  <c r="F138" s="1"/>
  <c r="E132"/>
  <c r="E129"/>
  <c r="E254"/>
  <c r="K254" s="1"/>
  <c r="E270"/>
  <c r="K270" s="1"/>
  <c r="E229"/>
  <c r="E95"/>
  <c r="F95" s="1"/>
  <c r="F237"/>
  <c r="F110"/>
  <c r="L110" s="1"/>
  <c r="I6"/>
  <c r="J6" s="1"/>
  <c r="E329"/>
  <c r="E328"/>
  <c r="F328" s="1"/>
  <c r="I263"/>
  <c r="J263" s="1"/>
  <c r="I24"/>
  <c r="J24" s="1"/>
  <c r="E634"/>
  <c r="F634" s="1"/>
  <c r="I519"/>
  <c r="J519" s="1"/>
  <c r="J520" s="1"/>
  <c r="G71" i="40" s="1"/>
  <c r="H643" i="41"/>
  <c r="F643"/>
  <c r="I642"/>
  <c r="J642" s="1"/>
  <c r="G642"/>
  <c r="H642" s="1"/>
  <c r="E642"/>
  <c r="I641"/>
  <c r="J641" s="1"/>
  <c r="G641"/>
  <c r="H641" s="1"/>
  <c r="E641"/>
  <c r="F641" s="1"/>
  <c r="I640"/>
  <c r="J640" s="1"/>
  <c r="G640"/>
  <c r="H640" s="1"/>
  <c r="E640"/>
  <c r="F640" s="1"/>
  <c r="I639"/>
  <c r="J639" s="1"/>
  <c r="G639"/>
  <c r="H639" s="1"/>
  <c r="E639"/>
  <c r="F639" s="1"/>
  <c r="G638"/>
  <c r="H638" s="1"/>
  <c r="E638"/>
  <c r="F638" s="1"/>
  <c r="I636"/>
  <c r="G636"/>
  <c r="H636" s="1"/>
  <c r="I635"/>
  <c r="J635" s="1"/>
  <c r="G635"/>
  <c r="H635" s="1"/>
  <c r="I634"/>
  <c r="J634" s="1"/>
  <c r="G634"/>
  <c r="H634" s="1"/>
  <c r="H630"/>
  <c r="F630"/>
  <c r="I629"/>
  <c r="J629" s="1"/>
  <c r="G629"/>
  <c r="H629" s="1"/>
  <c r="E629"/>
  <c r="I628"/>
  <c r="G628"/>
  <c r="H628" s="1"/>
  <c r="E628"/>
  <c r="F628" s="1"/>
  <c r="I627"/>
  <c r="J627" s="1"/>
  <c r="G627"/>
  <c r="E627"/>
  <c r="F627" s="1"/>
  <c r="I626"/>
  <c r="J626" s="1"/>
  <c r="G626"/>
  <c r="H626" s="1"/>
  <c r="E626"/>
  <c r="F626" s="1"/>
  <c r="G625"/>
  <c r="H625" s="1"/>
  <c r="E625"/>
  <c r="I623"/>
  <c r="J623" s="1"/>
  <c r="G623"/>
  <c r="H623" s="1"/>
  <c r="I622"/>
  <c r="J622" s="1"/>
  <c r="G622"/>
  <c r="H622" s="1"/>
  <c r="I621"/>
  <c r="J621" s="1"/>
  <c r="G621"/>
  <c r="H621" s="1"/>
  <c r="H612"/>
  <c r="F612"/>
  <c r="I611"/>
  <c r="J611" s="1"/>
  <c r="G611"/>
  <c r="H611" s="1"/>
  <c r="E611"/>
  <c r="I610"/>
  <c r="J610" s="1"/>
  <c r="G610"/>
  <c r="H610" s="1"/>
  <c r="E610"/>
  <c r="I609"/>
  <c r="J609" s="1"/>
  <c r="G609"/>
  <c r="H609" s="1"/>
  <c r="E609"/>
  <c r="F609" s="1"/>
  <c r="I608"/>
  <c r="J608" s="1"/>
  <c r="G608"/>
  <c r="E608"/>
  <c r="F608" s="1"/>
  <c r="G607"/>
  <c r="H607" s="1"/>
  <c r="E607"/>
  <c r="I605"/>
  <c r="J605" s="1"/>
  <c r="G605"/>
  <c r="H605" s="1"/>
  <c r="I604"/>
  <c r="J604" s="1"/>
  <c r="G604"/>
  <c r="H604" s="1"/>
  <c r="I603"/>
  <c r="J603" s="1"/>
  <c r="G603"/>
  <c r="H603" s="1"/>
  <c r="H599"/>
  <c r="F599"/>
  <c r="I598"/>
  <c r="J598" s="1"/>
  <c r="G598"/>
  <c r="H598" s="1"/>
  <c r="E598"/>
  <c r="F598" s="1"/>
  <c r="I597"/>
  <c r="J597" s="1"/>
  <c r="G597"/>
  <c r="H597" s="1"/>
  <c r="E597"/>
  <c r="F597" s="1"/>
  <c r="I596"/>
  <c r="J596" s="1"/>
  <c r="G596"/>
  <c r="H596" s="1"/>
  <c r="E596"/>
  <c r="F596" s="1"/>
  <c r="I595"/>
  <c r="J595" s="1"/>
  <c r="G595"/>
  <c r="H595" s="1"/>
  <c r="E595"/>
  <c r="G594"/>
  <c r="H594" s="1"/>
  <c r="E594"/>
  <c r="F594" s="1"/>
  <c r="I592"/>
  <c r="J592" s="1"/>
  <c r="G592"/>
  <c r="H592" s="1"/>
  <c r="I591"/>
  <c r="J591" s="1"/>
  <c r="G591"/>
  <c r="H591" s="1"/>
  <c r="I590"/>
  <c r="J590" s="1"/>
  <c r="G590"/>
  <c r="H590" s="1"/>
  <c r="H581"/>
  <c r="F581"/>
  <c r="I580"/>
  <c r="J580" s="1"/>
  <c r="G580"/>
  <c r="H580" s="1"/>
  <c r="E580"/>
  <c r="F580" s="1"/>
  <c r="I579"/>
  <c r="J579" s="1"/>
  <c r="G579"/>
  <c r="E579"/>
  <c r="F579" s="1"/>
  <c r="I578"/>
  <c r="J578" s="1"/>
  <c r="G578"/>
  <c r="H578" s="1"/>
  <c r="E578"/>
  <c r="I577"/>
  <c r="J577" s="1"/>
  <c r="G577"/>
  <c r="H577" s="1"/>
  <c r="E577"/>
  <c r="F577" s="1"/>
  <c r="G576"/>
  <c r="H576" s="1"/>
  <c r="E576"/>
  <c r="I574"/>
  <c r="J574" s="1"/>
  <c r="G574"/>
  <c r="H574" s="1"/>
  <c r="I573"/>
  <c r="J573" s="1"/>
  <c r="G573"/>
  <c r="H573" s="1"/>
  <c r="I572"/>
  <c r="J572" s="1"/>
  <c r="G572"/>
  <c r="H572" s="1"/>
  <c r="H568"/>
  <c r="F568"/>
  <c r="I567"/>
  <c r="J567" s="1"/>
  <c r="G567"/>
  <c r="H567" s="1"/>
  <c r="E567"/>
  <c r="F567" s="1"/>
  <c r="I566"/>
  <c r="J566" s="1"/>
  <c r="G566"/>
  <c r="H566" s="1"/>
  <c r="E566"/>
  <c r="F566" s="1"/>
  <c r="I565"/>
  <c r="J565" s="1"/>
  <c r="G565"/>
  <c r="H565" s="1"/>
  <c r="E565"/>
  <c r="I564"/>
  <c r="J564" s="1"/>
  <c r="G564"/>
  <c r="H564" s="1"/>
  <c r="E564"/>
  <c r="F564" s="1"/>
  <c r="G563"/>
  <c r="H563" s="1"/>
  <c r="E563"/>
  <c r="F563" s="1"/>
  <c r="I561"/>
  <c r="J561" s="1"/>
  <c r="G561"/>
  <c r="H561" s="1"/>
  <c r="I560"/>
  <c r="J560" s="1"/>
  <c r="G560"/>
  <c r="H560" s="1"/>
  <c r="I559"/>
  <c r="J559" s="1"/>
  <c r="G559"/>
  <c r="H559" s="1"/>
  <c r="H515"/>
  <c r="F515"/>
  <c r="I514"/>
  <c r="J514" s="1"/>
  <c r="G514"/>
  <c r="H514" s="1"/>
  <c r="E514"/>
  <c r="I513"/>
  <c r="J513" s="1"/>
  <c r="G513"/>
  <c r="H513" s="1"/>
  <c r="E513"/>
  <c r="F513" s="1"/>
  <c r="I512"/>
  <c r="J512" s="1"/>
  <c r="H512"/>
  <c r="E512"/>
  <c r="I511"/>
  <c r="J511" s="1"/>
  <c r="G511"/>
  <c r="H511" s="1"/>
  <c r="E511"/>
  <c r="G510"/>
  <c r="H510" s="1"/>
  <c r="E510"/>
  <c r="I508"/>
  <c r="J508" s="1"/>
  <c r="G508"/>
  <c r="H508" s="1"/>
  <c r="I507"/>
  <c r="J507" s="1"/>
  <c r="G507"/>
  <c r="H507" s="1"/>
  <c r="I506"/>
  <c r="J506" s="1"/>
  <c r="G506"/>
  <c r="H506" s="1"/>
  <c r="H502"/>
  <c r="F502"/>
  <c r="I501"/>
  <c r="J501" s="1"/>
  <c r="G501"/>
  <c r="H501" s="1"/>
  <c r="E501"/>
  <c r="I500"/>
  <c r="J500" s="1"/>
  <c r="G500"/>
  <c r="H500" s="1"/>
  <c r="E500"/>
  <c r="F500" s="1"/>
  <c r="I499"/>
  <c r="J499" s="1"/>
  <c r="H499"/>
  <c r="E499"/>
  <c r="I498"/>
  <c r="J498" s="1"/>
  <c r="G498"/>
  <c r="H498" s="1"/>
  <c r="E498"/>
  <c r="G497"/>
  <c r="H497" s="1"/>
  <c r="E497"/>
  <c r="F497" s="1"/>
  <c r="I495"/>
  <c r="J495" s="1"/>
  <c r="G495"/>
  <c r="H495" s="1"/>
  <c r="I494"/>
  <c r="J494" s="1"/>
  <c r="G494"/>
  <c r="H494" s="1"/>
  <c r="I493"/>
  <c r="J493" s="1"/>
  <c r="G493"/>
  <c r="H493" s="1"/>
  <c r="H550"/>
  <c r="F550"/>
  <c r="I549"/>
  <c r="J549" s="1"/>
  <c r="G549"/>
  <c r="H549" s="1"/>
  <c r="E549"/>
  <c r="F549" s="1"/>
  <c r="I548"/>
  <c r="J548" s="1"/>
  <c r="G548"/>
  <c r="H548" s="1"/>
  <c r="E548"/>
  <c r="I547"/>
  <c r="J547" s="1"/>
  <c r="G547"/>
  <c r="H547" s="1"/>
  <c r="E547"/>
  <c r="I546"/>
  <c r="J546" s="1"/>
  <c r="G546"/>
  <c r="H546" s="1"/>
  <c r="E546"/>
  <c r="F546" s="1"/>
  <c r="G545"/>
  <c r="H545" s="1"/>
  <c r="E545"/>
  <c r="F545" s="1"/>
  <c r="I543"/>
  <c r="J543" s="1"/>
  <c r="G543"/>
  <c r="H543" s="1"/>
  <c r="I542"/>
  <c r="G542"/>
  <c r="H542" s="1"/>
  <c r="I541"/>
  <c r="J541" s="1"/>
  <c r="G541"/>
  <c r="H541" s="1"/>
  <c r="H537"/>
  <c r="F537"/>
  <c r="I536"/>
  <c r="J536" s="1"/>
  <c r="G536"/>
  <c r="H536" s="1"/>
  <c r="E536"/>
  <c r="F536" s="1"/>
  <c r="I535"/>
  <c r="J535" s="1"/>
  <c r="G535"/>
  <c r="H535" s="1"/>
  <c r="E535"/>
  <c r="F535" s="1"/>
  <c r="I534"/>
  <c r="J534" s="1"/>
  <c r="G534"/>
  <c r="H534" s="1"/>
  <c r="E534"/>
  <c r="I533"/>
  <c r="J533" s="1"/>
  <c r="G533"/>
  <c r="H533" s="1"/>
  <c r="E533"/>
  <c r="G532"/>
  <c r="H532" s="1"/>
  <c r="E532"/>
  <c r="F532" s="1"/>
  <c r="I530"/>
  <c r="J530" s="1"/>
  <c r="G530"/>
  <c r="H530" s="1"/>
  <c r="I529"/>
  <c r="J529" s="1"/>
  <c r="G529"/>
  <c r="H529" s="1"/>
  <c r="I528"/>
  <c r="G528"/>
  <c r="H528" s="1"/>
  <c r="H312"/>
  <c r="F312"/>
  <c r="I311"/>
  <c r="J311" s="1"/>
  <c r="G311"/>
  <c r="H311" s="1"/>
  <c r="E311"/>
  <c r="F311" s="1"/>
  <c r="I310"/>
  <c r="J310" s="1"/>
  <c r="G310"/>
  <c r="H310" s="1"/>
  <c r="E310"/>
  <c r="F310" s="1"/>
  <c r="H306"/>
  <c r="F306"/>
  <c r="I305"/>
  <c r="J305" s="1"/>
  <c r="G305"/>
  <c r="H305" s="1"/>
  <c r="E305"/>
  <c r="F305" s="1"/>
  <c r="I304"/>
  <c r="J304" s="1"/>
  <c r="G304"/>
  <c r="H304" s="1"/>
  <c r="E304"/>
  <c r="F304" s="1"/>
  <c r="I342"/>
  <c r="J342" s="1"/>
  <c r="G342"/>
  <c r="H342" s="1"/>
  <c r="E342"/>
  <c r="I341"/>
  <c r="J341" s="1"/>
  <c r="G341"/>
  <c r="E341"/>
  <c r="F341" s="1"/>
  <c r="G519"/>
  <c r="E519"/>
  <c r="F519" s="1"/>
  <c r="F520" s="1"/>
  <c r="E71" i="40" s="1"/>
  <c r="H78" i="41"/>
  <c r="E78"/>
  <c r="F78" s="1"/>
  <c r="H77"/>
  <c r="J76"/>
  <c r="I77" s="1"/>
  <c r="J77" s="1"/>
  <c r="G76"/>
  <c r="G75"/>
  <c r="H75" s="1"/>
  <c r="E75"/>
  <c r="F75" s="1"/>
  <c r="I63"/>
  <c r="J63" s="1"/>
  <c r="J64" s="1"/>
  <c r="G13" i="40" s="1"/>
  <c r="I51" i="41" s="1"/>
  <c r="J51" s="1"/>
  <c r="G63"/>
  <c r="H63" s="1"/>
  <c r="H64" s="1"/>
  <c r="F13" i="40" s="1"/>
  <c r="G51" i="41" s="1"/>
  <c r="H51" s="1"/>
  <c r="E63"/>
  <c r="F63" s="1"/>
  <c r="F64" s="1"/>
  <c r="E13" i="40" s="1"/>
  <c r="I59" i="41"/>
  <c r="J59" s="1"/>
  <c r="J60" s="1"/>
  <c r="G12" i="40" s="1"/>
  <c r="I50" i="41" s="1"/>
  <c r="J50" s="1"/>
  <c r="G59"/>
  <c r="H59" s="1"/>
  <c r="H60" s="1"/>
  <c r="F12" i="40" s="1"/>
  <c r="G50" i="41" s="1"/>
  <c r="H50" s="1"/>
  <c r="E59"/>
  <c r="F59" s="1"/>
  <c r="F60" s="1"/>
  <c r="E12" i="40" s="1"/>
  <c r="I55" i="41"/>
  <c r="J55" s="1"/>
  <c r="J56" s="1"/>
  <c r="G11" i="40" s="1"/>
  <c r="I49" i="41" s="1"/>
  <c r="J49" s="1"/>
  <c r="G55"/>
  <c r="H55" s="1"/>
  <c r="H56" s="1"/>
  <c r="F11" i="40" s="1"/>
  <c r="G49" i="41" s="1"/>
  <c r="H49" s="1"/>
  <c r="E55"/>
  <c r="G27"/>
  <c r="H27" s="1"/>
  <c r="E27"/>
  <c r="F27" s="1"/>
  <c r="H26"/>
  <c r="F26"/>
  <c r="H25"/>
  <c r="F25"/>
  <c r="G24"/>
  <c r="H24" s="1"/>
  <c r="E24"/>
  <c r="F24" s="1"/>
  <c r="G19"/>
  <c r="H19" s="1"/>
  <c r="E19"/>
  <c r="F19" s="1"/>
  <c r="G18"/>
  <c r="H18" s="1"/>
  <c r="E18"/>
  <c r="F18" s="1"/>
  <c r="G13"/>
  <c r="H13" s="1"/>
  <c r="E13"/>
  <c r="F13" s="1"/>
  <c r="G12"/>
  <c r="H12" s="1"/>
  <c r="E12"/>
  <c r="F12" s="1"/>
  <c r="H259"/>
  <c r="F259"/>
  <c r="I258"/>
  <c r="J258" s="1"/>
  <c r="G258"/>
  <c r="H258" s="1"/>
  <c r="E258"/>
  <c r="F258" s="1"/>
  <c r="I257"/>
  <c r="J257" s="1"/>
  <c r="G257"/>
  <c r="H257" s="1"/>
  <c r="E257"/>
  <c r="F257" s="1"/>
  <c r="J255"/>
  <c r="H255"/>
  <c r="H274"/>
  <c r="F274"/>
  <c r="I273"/>
  <c r="J273" s="1"/>
  <c r="G273"/>
  <c r="H273" s="1"/>
  <c r="E273"/>
  <c r="F273" s="1"/>
  <c r="I272"/>
  <c r="J272" s="1"/>
  <c r="G272"/>
  <c r="H272" s="1"/>
  <c r="E272"/>
  <c r="F272" s="1"/>
  <c r="J271"/>
  <c r="H271"/>
  <c r="H233"/>
  <c r="F233"/>
  <c r="I232"/>
  <c r="J232" s="1"/>
  <c r="G232"/>
  <c r="H232" s="1"/>
  <c r="E232"/>
  <c r="F232" s="1"/>
  <c r="I231"/>
  <c r="J231" s="1"/>
  <c r="G231"/>
  <c r="H231" s="1"/>
  <c r="E231"/>
  <c r="F231" s="1"/>
  <c r="I230"/>
  <c r="J230" s="1"/>
  <c r="G230"/>
  <c r="H230" s="1"/>
  <c r="I106"/>
  <c r="J106" s="1"/>
  <c r="G106"/>
  <c r="H106" s="1"/>
  <c r="E106"/>
  <c r="F106" s="1"/>
  <c r="I105"/>
  <c r="J105" s="1"/>
  <c r="G105"/>
  <c r="H105" s="1"/>
  <c r="E105"/>
  <c r="F105" s="1"/>
  <c r="I104"/>
  <c r="J104" s="1"/>
  <c r="G104"/>
  <c r="H104" s="1"/>
  <c r="I103"/>
  <c r="J103" s="1"/>
  <c r="G103"/>
  <c r="H103" s="1"/>
  <c r="I123"/>
  <c r="J123" s="1"/>
  <c r="G123"/>
  <c r="H123" s="1"/>
  <c r="E123"/>
  <c r="F123" s="1"/>
  <c r="I122"/>
  <c r="J122" s="1"/>
  <c r="G122"/>
  <c r="H122" s="1"/>
  <c r="E122"/>
  <c r="F122" s="1"/>
  <c r="I121"/>
  <c r="J121" s="1"/>
  <c r="G121"/>
  <c r="H121" s="1"/>
  <c r="J120"/>
  <c r="H120"/>
  <c r="I119"/>
  <c r="J119" s="1"/>
  <c r="G119"/>
  <c r="H119" s="1"/>
  <c r="H170"/>
  <c r="F170"/>
  <c r="I169"/>
  <c r="J169" s="1"/>
  <c r="G169"/>
  <c r="H169" s="1"/>
  <c r="I170" s="1"/>
  <c r="E169"/>
  <c r="I168"/>
  <c r="J168" s="1"/>
  <c r="G168"/>
  <c r="H168" s="1"/>
  <c r="J167"/>
  <c r="H167"/>
  <c r="I166"/>
  <c r="J166" s="1"/>
  <c r="G166"/>
  <c r="H166" s="1"/>
  <c r="E166"/>
  <c r="F166" s="1"/>
  <c r="I165"/>
  <c r="J165" s="1"/>
  <c r="G165"/>
  <c r="H165" s="1"/>
  <c r="I208"/>
  <c r="J208" s="1"/>
  <c r="G208"/>
  <c r="H208" s="1"/>
  <c r="E208"/>
  <c r="I207"/>
  <c r="J207" s="1"/>
  <c r="G207"/>
  <c r="H207" s="1"/>
  <c r="E207"/>
  <c r="F207" s="1"/>
  <c r="J206"/>
  <c r="H206"/>
  <c r="I205"/>
  <c r="J205" s="1"/>
  <c r="G205"/>
  <c r="H205" s="1"/>
  <c r="I204"/>
  <c r="J204" s="1"/>
  <c r="G204"/>
  <c r="H204" s="1"/>
  <c r="I217"/>
  <c r="J217" s="1"/>
  <c r="G217"/>
  <c r="H217" s="1"/>
  <c r="E217"/>
  <c r="F217" s="1"/>
  <c r="I216"/>
  <c r="J216" s="1"/>
  <c r="G216"/>
  <c r="H216" s="1"/>
  <c r="E216"/>
  <c r="F216" s="1"/>
  <c r="J214"/>
  <c r="H214"/>
  <c r="I213"/>
  <c r="J213" s="1"/>
  <c r="G213"/>
  <c r="H213" s="1"/>
  <c r="I212"/>
  <c r="J212" s="1"/>
  <c r="G212"/>
  <c r="H212" s="1"/>
  <c r="J225"/>
  <c r="F225"/>
  <c r="I224"/>
  <c r="J224" s="1"/>
  <c r="G224"/>
  <c r="H224" s="1"/>
  <c r="E224"/>
  <c r="F224" s="1"/>
  <c r="I223"/>
  <c r="J223" s="1"/>
  <c r="G223"/>
  <c r="H223" s="1"/>
  <c r="E223"/>
  <c r="F223" s="1"/>
  <c r="I222"/>
  <c r="J222" s="1"/>
  <c r="G222"/>
  <c r="H222" s="1"/>
  <c r="I221"/>
  <c r="J221" s="1"/>
  <c r="G221"/>
  <c r="H221" s="1"/>
  <c r="I657"/>
  <c r="J657" s="1"/>
  <c r="J658" s="1"/>
  <c r="G86" i="40" s="1"/>
  <c r="G657" i="41"/>
  <c r="H657" s="1"/>
  <c r="H658" s="1"/>
  <c r="F86" i="40" s="1"/>
  <c r="E657" i="41"/>
  <c r="F657" s="1"/>
  <c r="I653"/>
  <c r="J653" s="1"/>
  <c r="J654" s="1"/>
  <c r="G85" i="40" s="1"/>
  <c r="G653" i="41"/>
  <c r="H653" s="1"/>
  <c r="H654" s="1"/>
  <c r="F85" i="40" s="1"/>
  <c r="E653" i="41"/>
  <c r="F653" s="1"/>
  <c r="H649"/>
  <c r="F649"/>
  <c r="I648"/>
  <c r="J648" s="1"/>
  <c r="G648"/>
  <c r="H648" s="1"/>
  <c r="E648"/>
  <c r="I647"/>
  <c r="J647" s="1"/>
  <c r="G647"/>
  <c r="H647" s="1"/>
  <c r="E647"/>
  <c r="I145"/>
  <c r="J145" s="1"/>
  <c r="J146" s="1"/>
  <c r="G24" i="40" s="1"/>
  <c r="G145" i="41"/>
  <c r="H145" s="1"/>
  <c r="H146" s="1"/>
  <c r="F24" i="40" s="1"/>
  <c r="E145" i="41"/>
  <c r="H141"/>
  <c r="F141"/>
  <c r="I140"/>
  <c r="J140" s="1"/>
  <c r="G140"/>
  <c r="H140" s="1"/>
  <c r="E140"/>
  <c r="F140" s="1"/>
  <c r="I139"/>
  <c r="J139" s="1"/>
  <c r="G139"/>
  <c r="H139" s="1"/>
  <c r="E139"/>
  <c r="I138"/>
  <c r="J138" s="1"/>
  <c r="G138"/>
  <c r="H138" s="1"/>
  <c r="I137"/>
  <c r="J137" s="1"/>
  <c r="G137"/>
  <c r="H137" s="1"/>
  <c r="I136"/>
  <c r="J136" s="1"/>
  <c r="G136"/>
  <c r="H136" s="1"/>
  <c r="I135"/>
  <c r="J135" s="1"/>
  <c r="G135"/>
  <c r="H135" s="1"/>
  <c r="I134"/>
  <c r="J134" s="1"/>
  <c r="G134"/>
  <c r="H134" s="1"/>
  <c r="I133"/>
  <c r="J133" s="1"/>
  <c r="G133"/>
  <c r="H133" s="1"/>
  <c r="I132"/>
  <c r="J132" s="1"/>
  <c r="G132"/>
  <c r="H132" s="1"/>
  <c r="I131"/>
  <c r="J131" s="1"/>
  <c r="G131"/>
  <c r="H131" s="1"/>
  <c r="I130"/>
  <c r="J130" s="1"/>
  <c r="G130"/>
  <c r="H130" s="1"/>
  <c r="I129"/>
  <c r="J129" s="1"/>
  <c r="G129"/>
  <c r="H129" s="1"/>
  <c r="I127"/>
  <c r="J127" s="1"/>
  <c r="G127"/>
  <c r="H127" s="1"/>
  <c r="E127"/>
  <c r="H332"/>
  <c r="F332"/>
  <c r="I331"/>
  <c r="J331" s="1"/>
  <c r="G331"/>
  <c r="H331" s="1"/>
  <c r="E331"/>
  <c r="F331" s="1"/>
  <c r="I330"/>
  <c r="J330" s="1"/>
  <c r="G330"/>
  <c r="H330" s="1"/>
  <c r="E330"/>
  <c r="F330" s="1"/>
  <c r="I329"/>
  <c r="J329" s="1"/>
  <c r="G329"/>
  <c r="H329" s="1"/>
  <c r="I328"/>
  <c r="J328" s="1"/>
  <c r="G328"/>
  <c r="H328" s="1"/>
  <c r="G87" i="40"/>
  <c r="F87"/>
  <c r="I298" i="41"/>
  <c r="J298" s="1"/>
  <c r="G298"/>
  <c r="H298" s="1"/>
  <c r="I297"/>
  <c r="J297" s="1"/>
  <c r="G297"/>
  <c r="H297" s="1"/>
  <c r="I296"/>
  <c r="J296" s="1"/>
  <c r="G296"/>
  <c r="H296" s="1"/>
  <c r="I295"/>
  <c r="J295" s="1"/>
  <c r="G295"/>
  <c r="H295" s="1"/>
  <c r="J161"/>
  <c r="H161"/>
  <c r="I160"/>
  <c r="J160" s="1"/>
  <c r="G160"/>
  <c r="H160" s="1"/>
  <c r="E160"/>
  <c r="F160" s="1"/>
  <c r="I159"/>
  <c r="J159" s="1"/>
  <c r="G159"/>
  <c r="H159" s="1"/>
  <c r="E159"/>
  <c r="I158"/>
  <c r="J158" s="1"/>
  <c r="G158"/>
  <c r="H158" s="1"/>
  <c r="F157"/>
  <c r="L157" s="1"/>
  <c r="J153"/>
  <c r="H153"/>
  <c r="I152"/>
  <c r="J152" s="1"/>
  <c r="G152"/>
  <c r="H152" s="1"/>
  <c r="E152"/>
  <c r="F152" s="1"/>
  <c r="I151"/>
  <c r="J151" s="1"/>
  <c r="G151"/>
  <c r="H151" s="1"/>
  <c r="E151"/>
  <c r="I150"/>
  <c r="J150" s="1"/>
  <c r="G150"/>
  <c r="H150" s="1"/>
  <c r="F149"/>
  <c r="L149" s="1"/>
  <c r="H99"/>
  <c r="F99"/>
  <c r="I98"/>
  <c r="J98" s="1"/>
  <c r="G98"/>
  <c r="H98" s="1"/>
  <c r="E98"/>
  <c r="F98" s="1"/>
  <c r="I97"/>
  <c r="J97" s="1"/>
  <c r="G97"/>
  <c r="H97" s="1"/>
  <c r="E97"/>
  <c r="F97" s="1"/>
  <c r="I96"/>
  <c r="J96" s="1"/>
  <c r="G96"/>
  <c r="H96" s="1"/>
  <c r="I95"/>
  <c r="J95" s="1"/>
  <c r="G95"/>
  <c r="H95" s="1"/>
  <c r="H241"/>
  <c r="F241"/>
  <c r="I240"/>
  <c r="J240" s="1"/>
  <c r="G240"/>
  <c r="H240" s="1"/>
  <c r="E240"/>
  <c r="F240" s="1"/>
  <c r="I239"/>
  <c r="J239" s="1"/>
  <c r="G239"/>
  <c r="H239" s="1"/>
  <c r="E239"/>
  <c r="F239" s="1"/>
  <c r="I238"/>
  <c r="J238" s="1"/>
  <c r="G238"/>
  <c r="H238" s="1"/>
  <c r="H114"/>
  <c r="F114"/>
  <c r="I113"/>
  <c r="J113" s="1"/>
  <c r="G113"/>
  <c r="H113" s="1"/>
  <c r="E113"/>
  <c r="I112"/>
  <c r="J112" s="1"/>
  <c r="G112"/>
  <c r="H112" s="1"/>
  <c r="E112"/>
  <c r="F112" s="1"/>
  <c r="J111"/>
  <c r="H111"/>
  <c r="I266"/>
  <c r="J266" s="1"/>
  <c r="G266"/>
  <c r="H266" s="1"/>
  <c r="E266"/>
  <c r="F266" s="1"/>
  <c r="J265"/>
  <c r="H265"/>
  <c r="I264"/>
  <c r="J264" s="1"/>
  <c r="G264"/>
  <c r="H264" s="1"/>
  <c r="G263"/>
  <c r="H263" s="1"/>
  <c r="E263"/>
  <c r="F263" s="1"/>
  <c r="H479"/>
  <c r="F66" i="40" s="1"/>
  <c r="G177" i="39" s="1"/>
  <c r="H177" s="1"/>
  <c r="G6" i="41"/>
  <c r="H6" s="1"/>
  <c r="E6"/>
  <c r="F6" s="1"/>
  <c r="E661" l="1"/>
  <c r="G364"/>
  <c r="H364" s="1"/>
  <c r="I364"/>
  <c r="J364" s="1"/>
  <c r="E372"/>
  <c r="E421"/>
  <c r="E405"/>
  <c r="E437"/>
  <c r="E381"/>
  <c r="E445"/>
  <c r="E429"/>
  <c r="G439"/>
  <c r="H439" s="1"/>
  <c r="G447"/>
  <c r="H447" s="1"/>
  <c r="I439"/>
  <c r="J439" s="1"/>
  <c r="I447"/>
  <c r="J447" s="1"/>
  <c r="G438"/>
  <c r="H438" s="1"/>
  <c r="G446"/>
  <c r="H446" s="1"/>
  <c r="I438"/>
  <c r="J438" s="1"/>
  <c r="I446"/>
  <c r="J446" s="1"/>
  <c r="G423"/>
  <c r="H423" s="1"/>
  <c r="G431"/>
  <c r="H431" s="1"/>
  <c r="I423"/>
  <c r="J423" s="1"/>
  <c r="I431"/>
  <c r="J431" s="1"/>
  <c r="G422"/>
  <c r="H422" s="1"/>
  <c r="G430"/>
  <c r="H430" s="1"/>
  <c r="I422"/>
  <c r="J422" s="1"/>
  <c r="I430"/>
  <c r="J430" s="1"/>
  <c r="I407"/>
  <c r="J407" s="1"/>
  <c r="I383"/>
  <c r="J383" s="1"/>
  <c r="G407"/>
  <c r="H407" s="1"/>
  <c r="G383"/>
  <c r="H383" s="1"/>
  <c r="G406"/>
  <c r="H406" s="1"/>
  <c r="G382"/>
  <c r="H382" s="1"/>
  <c r="I406"/>
  <c r="J406" s="1"/>
  <c r="I382"/>
  <c r="J382" s="1"/>
  <c r="G373"/>
  <c r="I373"/>
  <c r="G399"/>
  <c r="H399" s="1"/>
  <c r="G374"/>
  <c r="I399"/>
  <c r="J399" s="1"/>
  <c r="I374"/>
  <c r="E397"/>
  <c r="E389"/>
  <c r="G390"/>
  <c r="H390" s="1"/>
  <c r="G398"/>
  <c r="H398" s="1"/>
  <c r="I390"/>
  <c r="J390" s="1"/>
  <c r="I398"/>
  <c r="J398" s="1"/>
  <c r="G365"/>
  <c r="H365" s="1"/>
  <c r="G391"/>
  <c r="I365"/>
  <c r="J365" s="1"/>
  <c r="I391"/>
  <c r="E336"/>
  <c r="K319"/>
  <c r="F319"/>
  <c r="L319" s="1"/>
  <c r="F320"/>
  <c r="L320" s="1"/>
  <c r="K320"/>
  <c r="F321"/>
  <c r="L321" s="1"/>
  <c r="K321"/>
  <c r="E278"/>
  <c r="K278" s="1"/>
  <c r="E286"/>
  <c r="F254"/>
  <c r="E255" s="1"/>
  <c r="E212"/>
  <c r="F212" s="1"/>
  <c r="L212" s="1"/>
  <c r="E561"/>
  <c r="F561" s="1"/>
  <c r="L561" s="1"/>
  <c r="E136"/>
  <c r="K136" s="1"/>
  <c r="E205"/>
  <c r="F205" s="1"/>
  <c r="L205" s="1"/>
  <c r="E213"/>
  <c r="F213" s="1"/>
  <c r="L213" s="1"/>
  <c r="E238"/>
  <c r="F238" s="1"/>
  <c r="L238" s="1"/>
  <c r="E150"/>
  <c r="F150" s="1"/>
  <c r="L150" s="1"/>
  <c r="E119"/>
  <c r="F119" s="1"/>
  <c r="L119" s="1"/>
  <c r="I594"/>
  <c r="J594" s="1"/>
  <c r="L594" s="1"/>
  <c r="E96"/>
  <c r="F96" s="1"/>
  <c r="F100" s="1"/>
  <c r="I27"/>
  <c r="J27" s="1"/>
  <c r="L27" s="1"/>
  <c r="E158"/>
  <c r="F158" s="1"/>
  <c r="L158" s="1"/>
  <c r="E230"/>
  <c r="F230" s="1"/>
  <c r="L230" s="1"/>
  <c r="E134"/>
  <c r="F134" s="1"/>
  <c r="L134" s="1"/>
  <c r="I625"/>
  <c r="J625" s="1"/>
  <c r="I13"/>
  <c r="J13" s="1"/>
  <c r="L13" s="1"/>
  <c r="I75"/>
  <c r="J75" s="1"/>
  <c r="J79" s="1"/>
  <c r="G16" i="40" s="1"/>
  <c r="E137" i="41"/>
  <c r="F137" s="1"/>
  <c r="L137" s="1"/>
  <c r="E130"/>
  <c r="K130" s="1"/>
  <c r="E121"/>
  <c r="K121" s="1"/>
  <c r="E635"/>
  <c r="F635" s="1"/>
  <c r="L635" s="1"/>
  <c r="E622"/>
  <c r="K622" s="1"/>
  <c r="E604"/>
  <c r="F604" s="1"/>
  <c r="L604" s="1"/>
  <c r="E591"/>
  <c r="F591" s="1"/>
  <c r="L591" s="1"/>
  <c r="E573"/>
  <c r="F573" s="1"/>
  <c r="L573" s="1"/>
  <c r="E560"/>
  <c r="F560" s="1"/>
  <c r="L560" s="1"/>
  <c r="E507"/>
  <c r="F507" s="1"/>
  <c r="L507" s="1"/>
  <c r="E494"/>
  <c r="F494" s="1"/>
  <c r="L494" s="1"/>
  <c r="E542"/>
  <c r="F542" s="1"/>
  <c r="E529"/>
  <c r="F529" s="1"/>
  <c r="L529" s="1"/>
  <c r="E221"/>
  <c r="F221" s="1"/>
  <c r="L221" s="1"/>
  <c r="I576"/>
  <c r="J576" s="1"/>
  <c r="I510"/>
  <c r="J510" s="1"/>
  <c r="I497"/>
  <c r="J497" s="1"/>
  <c r="L497" s="1"/>
  <c r="I545"/>
  <c r="J545" s="1"/>
  <c r="L545" s="1"/>
  <c r="I532"/>
  <c r="J532" s="1"/>
  <c r="L532" s="1"/>
  <c r="E104"/>
  <c r="F104" s="1"/>
  <c r="L104" s="1"/>
  <c r="I563"/>
  <c r="J563" s="1"/>
  <c r="L563" s="1"/>
  <c r="E298"/>
  <c r="F298" s="1"/>
  <c r="L298" s="1"/>
  <c r="I638"/>
  <c r="J638" s="1"/>
  <c r="L638" s="1"/>
  <c r="E103"/>
  <c r="F103" s="1"/>
  <c r="L103" s="1"/>
  <c r="E133"/>
  <c r="F133" s="1"/>
  <c r="L133" s="1"/>
  <c r="I607"/>
  <c r="J607" s="1"/>
  <c r="I19"/>
  <c r="J19" s="1"/>
  <c r="L19" s="1"/>
  <c r="J25"/>
  <c r="I26" s="1"/>
  <c r="K26" s="1"/>
  <c r="E297"/>
  <c r="K297" s="1"/>
  <c r="E621"/>
  <c r="F621" s="1"/>
  <c r="L621" s="1"/>
  <c r="E623"/>
  <c r="F623" s="1"/>
  <c r="E530"/>
  <c r="F530" s="1"/>
  <c r="L530" s="1"/>
  <c r="F229"/>
  <c r="L229" s="1"/>
  <c r="E605"/>
  <c r="F605" s="1"/>
  <c r="L605" s="1"/>
  <c r="E543"/>
  <c r="F543" s="1"/>
  <c r="L543" s="1"/>
  <c r="E636"/>
  <c r="F636" s="1"/>
  <c r="E495"/>
  <c r="F495" s="1"/>
  <c r="L495" s="1"/>
  <c r="E572"/>
  <c r="F572" s="1"/>
  <c r="L572" s="1"/>
  <c r="E574"/>
  <c r="F574" s="1"/>
  <c r="L574" s="1"/>
  <c r="E222"/>
  <c r="F222" s="1"/>
  <c r="L222" s="1"/>
  <c r="E508"/>
  <c r="K508" s="1"/>
  <c r="E131"/>
  <c r="F131" s="1"/>
  <c r="L131" s="1"/>
  <c r="E135"/>
  <c r="F135" s="1"/>
  <c r="L135" s="1"/>
  <c r="E204"/>
  <c r="F204" s="1"/>
  <c r="L204" s="1"/>
  <c r="E168"/>
  <c r="K168" s="1"/>
  <c r="F76"/>
  <c r="E528"/>
  <c r="F528" s="1"/>
  <c r="E506"/>
  <c r="K506" s="1"/>
  <c r="E559"/>
  <c r="F559" s="1"/>
  <c r="L559" s="1"/>
  <c r="E603"/>
  <c r="K603" s="1"/>
  <c r="E296"/>
  <c r="K296" s="1"/>
  <c r="I12"/>
  <c r="J12" s="1"/>
  <c r="L12" s="1"/>
  <c r="I18"/>
  <c r="J18" s="1"/>
  <c r="L18" s="1"/>
  <c r="E541"/>
  <c r="F541" s="1"/>
  <c r="L541" s="1"/>
  <c r="E264"/>
  <c r="F264" s="1"/>
  <c r="L264" s="1"/>
  <c r="E493"/>
  <c r="K493" s="1"/>
  <c r="E590"/>
  <c r="F590" s="1"/>
  <c r="L590" s="1"/>
  <c r="I241"/>
  <c r="J241" s="1"/>
  <c r="L241" s="1"/>
  <c r="L98"/>
  <c r="H485"/>
  <c r="F67" i="40" s="1"/>
  <c r="G178" i="39" s="1"/>
  <c r="H178" s="1"/>
  <c r="I306" i="41"/>
  <c r="K306" s="1"/>
  <c r="G225"/>
  <c r="K225" s="1"/>
  <c r="I643"/>
  <c r="K643" s="1"/>
  <c r="H307"/>
  <c r="F43" i="40" s="1"/>
  <c r="G299" i="41" s="1"/>
  <c r="H299" s="1"/>
  <c r="K132"/>
  <c r="H275"/>
  <c r="F39" i="40" s="1"/>
  <c r="L122" i="41"/>
  <c r="L564"/>
  <c r="L263"/>
  <c r="J485"/>
  <c r="G67" i="40" s="1"/>
  <c r="I178" i="39" s="1"/>
  <c r="J178" s="1"/>
  <c r="K98" i="41"/>
  <c r="L311"/>
  <c r="K330"/>
  <c r="L330"/>
  <c r="L138"/>
  <c r="K217"/>
  <c r="H608"/>
  <c r="I612" s="1"/>
  <c r="J612" s="1"/>
  <c r="L612" s="1"/>
  <c r="K608"/>
  <c r="H107"/>
  <c r="F20" i="40" s="1"/>
  <c r="G26" i="39" s="1"/>
  <c r="I233" i="41"/>
  <c r="K233" s="1"/>
  <c r="K24"/>
  <c r="J52"/>
  <c r="K159"/>
  <c r="F159"/>
  <c r="L159" s="1"/>
  <c r="F55"/>
  <c r="F56" s="1"/>
  <c r="K55"/>
  <c r="L266"/>
  <c r="K151"/>
  <c r="F151"/>
  <c r="L151" s="1"/>
  <c r="K329"/>
  <c r="F329"/>
  <c r="L329" s="1"/>
  <c r="K139"/>
  <c r="F139"/>
  <c r="L139" s="1"/>
  <c r="K263"/>
  <c r="K266"/>
  <c r="K113"/>
  <c r="F113"/>
  <c r="L113" s="1"/>
  <c r="K129"/>
  <c r="F129"/>
  <c r="L129" s="1"/>
  <c r="K145"/>
  <c r="F145"/>
  <c r="F146" s="1"/>
  <c r="K240"/>
  <c r="K95"/>
  <c r="F132"/>
  <c r="L132" s="1"/>
  <c r="K138"/>
  <c r="I141"/>
  <c r="K141" s="1"/>
  <c r="I114"/>
  <c r="J114" s="1"/>
  <c r="L240"/>
  <c r="K169"/>
  <c r="F169"/>
  <c r="L169" s="1"/>
  <c r="L237"/>
  <c r="K208"/>
  <c r="F208"/>
  <c r="L208" s="1"/>
  <c r="L97"/>
  <c r="I332"/>
  <c r="K332" s="1"/>
  <c r="K127"/>
  <c r="J124"/>
  <c r="G22" i="40" s="1"/>
  <c r="F127" i="41"/>
  <c r="L127" s="1"/>
  <c r="H209"/>
  <c r="F31" i="40" s="1"/>
  <c r="L166" i="41"/>
  <c r="L123"/>
  <c r="L216"/>
  <c r="K165"/>
  <c r="L24"/>
  <c r="F28"/>
  <c r="E7" i="40" s="1"/>
  <c r="K224" i="41"/>
  <c r="F165"/>
  <c r="E167" s="1"/>
  <c r="F118"/>
  <c r="L118" s="1"/>
  <c r="K122"/>
  <c r="H76"/>
  <c r="H79" s="1"/>
  <c r="F16" i="40" s="1"/>
  <c r="J325" i="41"/>
  <c r="G45" i="40" s="1"/>
  <c r="L106" i="41"/>
  <c r="L258"/>
  <c r="K232"/>
  <c r="L272"/>
  <c r="I259"/>
  <c r="K259" s="1"/>
  <c r="L60"/>
  <c r="F610"/>
  <c r="L610" s="1"/>
  <c r="K610"/>
  <c r="L232"/>
  <c r="F270"/>
  <c r="E271" s="1"/>
  <c r="K548"/>
  <c r="F548"/>
  <c r="L548" s="1"/>
  <c r="F499"/>
  <c r="L499" s="1"/>
  <c r="K499"/>
  <c r="H28"/>
  <c r="F7" i="40" s="1"/>
  <c r="H579" i="41"/>
  <c r="I581" s="1"/>
  <c r="K579"/>
  <c r="F629"/>
  <c r="L629" s="1"/>
  <c r="K629"/>
  <c r="L273"/>
  <c r="K498"/>
  <c r="F498"/>
  <c r="L498" s="1"/>
  <c r="F510"/>
  <c r="K534"/>
  <c r="L566"/>
  <c r="K578"/>
  <c r="F534"/>
  <c r="L534" s="1"/>
  <c r="I502"/>
  <c r="J502" s="1"/>
  <c r="F578"/>
  <c r="L578" s="1"/>
  <c r="L596"/>
  <c r="K598"/>
  <c r="L639"/>
  <c r="K512"/>
  <c r="I550"/>
  <c r="J550" s="1"/>
  <c r="L550" s="1"/>
  <c r="F512"/>
  <c r="L512" s="1"/>
  <c r="L580"/>
  <c r="L305"/>
  <c r="K311"/>
  <c r="L500"/>
  <c r="K511"/>
  <c r="K609"/>
  <c r="K628"/>
  <c r="K641"/>
  <c r="E50"/>
  <c r="H12" i="40"/>
  <c r="I637" i="41"/>
  <c r="J637" s="1"/>
  <c r="I624"/>
  <c r="J624" s="1"/>
  <c r="I606"/>
  <c r="J606" s="1"/>
  <c r="I575"/>
  <c r="J575" s="1"/>
  <c r="I562"/>
  <c r="J562" s="1"/>
  <c r="I509"/>
  <c r="J509" s="1"/>
  <c r="I531"/>
  <c r="J531" s="1"/>
  <c r="I593"/>
  <c r="J593" s="1"/>
  <c r="I544"/>
  <c r="J544" s="1"/>
  <c r="I496"/>
  <c r="J496" s="1"/>
  <c r="H52"/>
  <c r="H13" i="40"/>
  <c r="E51" i="41"/>
  <c r="L6"/>
  <c r="G128"/>
  <c r="H128" s="1"/>
  <c r="H142" s="1"/>
  <c r="F23" i="40" s="1"/>
  <c r="I128" i="41"/>
  <c r="J128" s="1"/>
  <c r="K6"/>
  <c r="E637"/>
  <c r="E593"/>
  <c r="E575"/>
  <c r="E624"/>
  <c r="E606"/>
  <c r="E496"/>
  <c r="E509"/>
  <c r="E544"/>
  <c r="E562"/>
  <c r="E531"/>
  <c r="K170"/>
  <c r="J170"/>
  <c r="L170" s="1"/>
  <c r="H267"/>
  <c r="F38" i="40" s="1"/>
  <c r="G256" i="41" s="1"/>
  <c r="H256" s="1"/>
  <c r="H260" s="1"/>
  <c r="F37" i="40" s="1"/>
  <c r="H100" i="41"/>
  <c r="F19" i="40" s="1"/>
  <c r="L95" i="41"/>
  <c r="J267"/>
  <c r="G38" i="40" s="1"/>
  <c r="I256" i="41" s="1"/>
  <c r="J256" s="1"/>
  <c r="E153"/>
  <c r="H115"/>
  <c r="F21" i="40" s="1"/>
  <c r="J154" i="41"/>
  <c r="H162"/>
  <c r="L160"/>
  <c r="H333"/>
  <c r="F46" i="40" s="1"/>
  <c r="L331" i="41"/>
  <c r="J162"/>
  <c r="L295"/>
  <c r="E161"/>
  <c r="H242"/>
  <c r="F35" i="40" s="1"/>
  <c r="I99" i="41"/>
  <c r="H154"/>
  <c r="L152"/>
  <c r="L328"/>
  <c r="E111"/>
  <c r="L112"/>
  <c r="L239"/>
  <c r="K152"/>
  <c r="K160"/>
  <c r="F648"/>
  <c r="L648" s="1"/>
  <c r="K648"/>
  <c r="K112"/>
  <c r="K239"/>
  <c r="K97"/>
  <c r="K295"/>
  <c r="L140"/>
  <c r="K328"/>
  <c r="K331"/>
  <c r="K140"/>
  <c r="K647"/>
  <c r="F88" i="40"/>
  <c r="I649" i="41"/>
  <c r="H650"/>
  <c r="F84" i="40" s="1"/>
  <c r="F647" i="41"/>
  <c r="K653"/>
  <c r="H171"/>
  <c r="F27" i="40" s="1"/>
  <c r="L653" i="41"/>
  <c r="F654"/>
  <c r="J209"/>
  <c r="G31" i="40" s="1"/>
  <c r="H124" i="41"/>
  <c r="F22" i="40" s="1"/>
  <c r="K657" i="41"/>
  <c r="L224"/>
  <c r="L207"/>
  <c r="L657"/>
  <c r="F658"/>
  <c r="J226"/>
  <c r="G33" i="40" s="1"/>
  <c r="I215" i="41" s="1"/>
  <c r="L223"/>
  <c r="L217"/>
  <c r="J107"/>
  <c r="G20" i="40" s="1"/>
  <c r="K223" i="41"/>
  <c r="K216"/>
  <c r="K207"/>
  <c r="K105"/>
  <c r="K106"/>
  <c r="L105"/>
  <c r="H234"/>
  <c r="F34" i="40" s="1"/>
  <c r="K166" i="41"/>
  <c r="K123"/>
  <c r="L231"/>
  <c r="I274"/>
  <c r="L257"/>
  <c r="K272"/>
  <c r="K257"/>
  <c r="K231"/>
  <c r="K273"/>
  <c r="K258"/>
  <c r="L64"/>
  <c r="L63"/>
  <c r="K59"/>
  <c r="L59"/>
  <c r="K63"/>
  <c r="L78"/>
  <c r="K342"/>
  <c r="F342"/>
  <c r="J528"/>
  <c r="H519"/>
  <c r="H520" s="1"/>
  <c r="K519"/>
  <c r="K78"/>
  <c r="K341"/>
  <c r="H341"/>
  <c r="H343" s="1"/>
  <c r="F48" i="40" s="1"/>
  <c r="K304" i="41"/>
  <c r="I312"/>
  <c r="H313"/>
  <c r="F44" i="40" s="1"/>
  <c r="G300" i="41" s="1"/>
  <c r="H300" s="1"/>
  <c r="K501"/>
  <c r="F501"/>
  <c r="L501" s="1"/>
  <c r="F592"/>
  <c r="L592" s="1"/>
  <c r="K592"/>
  <c r="L304"/>
  <c r="F307"/>
  <c r="J542"/>
  <c r="J343"/>
  <c r="G48" i="40" s="1"/>
  <c r="F533" i="41"/>
  <c r="L533" s="1"/>
  <c r="K533"/>
  <c r="L310"/>
  <c r="F313"/>
  <c r="I537"/>
  <c r="F547"/>
  <c r="L547" s="1"/>
  <c r="K547"/>
  <c r="F611"/>
  <c r="L611" s="1"/>
  <c r="K611"/>
  <c r="L535"/>
  <c r="K546"/>
  <c r="L549"/>
  <c r="K500"/>
  <c r="L513"/>
  <c r="F565"/>
  <c r="L565" s="1"/>
  <c r="K565"/>
  <c r="F595"/>
  <c r="L595" s="1"/>
  <c r="K595"/>
  <c r="L546"/>
  <c r="K536"/>
  <c r="F576"/>
  <c r="L597"/>
  <c r="J636"/>
  <c r="K305"/>
  <c r="K310"/>
  <c r="K535"/>
  <c r="K549"/>
  <c r="I515"/>
  <c r="K513"/>
  <c r="L567"/>
  <c r="L536"/>
  <c r="K514"/>
  <c r="J628"/>
  <c r="L628" s="1"/>
  <c r="F511"/>
  <c r="L511" s="1"/>
  <c r="F514"/>
  <c r="L514" s="1"/>
  <c r="L577"/>
  <c r="F607"/>
  <c r="F625"/>
  <c r="L625" s="1"/>
  <c r="F642"/>
  <c r="L642" s="1"/>
  <c r="K642"/>
  <c r="K564"/>
  <c r="I599"/>
  <c r="H627"/>
  <c r="L627" s="1"/>
  <c r="K627"/>
  <c r="L598"/>
  <c r="I568"/>
  <c r="K567"/>
  <c r="K597"/>
  <c r="L640"/>
  <c r="L626"/>
  <c r="K634"/>
  <c r="K639"/>
  <c r="L609"/>
  <c r="L634"/>
  <c r="K563"/>
  <c r="K566"/>
  <c r="K577"/>
  <c r="K580"/>
  <c r="K596"/>
  <c r="K626"/>
  <c r="L641"/>
  <c r="K640"/>
  <c r="F661" l="1"/>
  <c r="K661"/>
  <c r="K119"/>
  <c r="L254"/>
  <c r="K561"/>
  <c r="K27"/>
  <c r="L607"/>
  <c r="G184"/>
  <c r="H184" s="1"/>
  <c r="G13" i="39"/>
  <c r="H13" s="1"/>
  <c r="G14" i="41"/>
  <c r="H14" s="1"/>
  <c r="H15" s="1"/>
  <c r="F5" i="40" s="1"/>
  <c r="G7" i="41" s="1"/>
  <c r="H7" s="1"/>
  <c r="G359"/>
  <c r="H454"/>
  <c r="F62" i="40" s="1"/>
  <c r="G173" i="39" s="1"/>
  <c r="H173" s="1"/>
  <c r="F429" i="41"/>
  <c r="L429" s="1"/>
  <c r="K429"/>
  <c r="F445"/>
  <c r="L445" s="1"/>
  <c r="K445"/>
  <c r="J671"/>
  <c r="K671"/>
  <c r="F381"/>
  <c r="L381" s="1"/>
  <c r="K381"/>
  <c r="K437"/>
  <c r="F437"/>
  <c r="L437" s="1"/>
  <c r="F405"/>
  <c r="L405" s="1"/>
  <c r="K405"/>
  <c r="F421"/>
  <c r="L421" s="1"/>
  <c r="K421"/>
  <c r="J678"/>
  <c r="K678"/>
  <c r="K372"/>
  <c r="F372"/>
  <c r="L372" s="1"/>
  <c r="J391"/>
  <c r="H391"/>
  <c r="G371"/>
  <c r="G380"/>
  <c r="H380" s="1"/>
  <c r="H384" s="1"/>
  <c r="F53" i="40" s="1"/>
  <c r="G154" i="39" s="1"/>
  <c r="H154" s="1"/>
  <c r="K389" i="41"/>
  <c r="F389"/>
  <c r="L389" s="1"/>
  <c r="F397"/>
  <c r="L397" s="1"/>
  <c r="K397"/>
  <c r="K574"/>
  <c r="K560"/>
  <c r="K625"/>
  <c r="K205"/>
  <c r="K635"/>
  <c r="K230"/>
  <c r="G41" i="39"/>
  <c r="G31"/>
  <c r="G110"/>
  <c r="G114"/>
  <c r="I49"/>
  <c r="I129"/>
  <c r="I105"/>
  <c r="G129"/>
  <c r="G105"/>
  <c r="G53"/>
  <c r="G133"/>
  <c r="G144"/>
  <c r="G64"/>
  <c r="G128"/>
  <c r="G104"/>
  <c r="G127"/>
  <c r="G102"/>
  <c r="G40"/>
  <c r="G120"/>
  <c r="G141"/>
  <c r="G134"/>
  <c r="I143"/>
  <c r="I63"/>
  <c r="K317" i="41"/>
  <c r="F317"/>
  <c r="L317" s="1"/>
  <c r="K318"/>
  <c r="F318"/>
  <c r="L318" s="1"/>
  <c r="H325"/>
  <c r="F45" i="40" s="1"/>
  <c r="F286" i="41"/>
  <c r="K286"/>
  <c r="F278"/>
  <c r="K623"/>
  <c r="K212"/>
  <c r="F280"/>
  <c r="K280"/>
  <c r="J281"/>
  <c r="K281"/>
  <c r="K497"/>
  <c r="G61" i="39"/>
  <c r="G54"/>
  <c r="K510" i="41"/>
  <c r="L510"/>
  <c r="F297"/>
  <c r="L297" s="1"/>
  <c r="L75"/>
  <c r="K75"/>
  <c r="F508"/>
  <c r="L508" s="1"/>
  <c r="K213"/>
  <c r="K133"/>
  <c r="F603"/>
  <c r="L603" s="1"/>
  <c r="K137"/>
  <c r="F493"/>
  <c r="L493" s="1"/>
  <c r="G27" i="39"/>
  <c r="G48"/>
  <c r="G25"/>
  <c r="G47"/>
  <c r="G28"/>
  <c r="G49"/>
  <c r="G34"/>
  <c r="G42"/>
  <c r="L576" i="41"/>
  <c r="K222"/>
  <c r="K576"/>
  <c r="I184"/>
  <c r="J184" s="1"/>
  <c r="E214"/>
  <c r="F214" s="1"/>
  <c r="L542"/>
  <c r="K542"/>
  <c r="H176"/>
  <c r="K559"/>
  <c r="K494"/>
  <c r="F136"/>
  <c r="L136" s="1"/>
  <c r="K134"/>
  <c r="K604"/>
  <c r="K158"/>
  <c r="F226"/>
  <c r="E33" i="40" s="1"/>
  <c r="E215" i="41" s="1"/>
  <c r="F622"/>
  <c r="L622" s="1"/>
  <c r="K607"/>
  <c r="K572"/>
  <c r="K221"/>
  <c r="K590"/>
  <c r="K545"/>
  <c r="K150"/>
  <c r="L96"/>
  <c r="K131"/>
  <c r="K96"/>
  <c r="K594"/>
  <c r="K591"/>
  <c r="K541"/>
  <c r="K264"/>
  <c r="K529"/>
  <c r="F242"/>
  <c r="E35" i="40" s="1"/>
  <c r="K238" i="41"/>
  <c r="F296"/>
  <c r="L296" s="1"/>
  <c r="K532"/>
  <c r="K13"/>
  <c r="K621"/>
  <c r="K25"/>
  <c r="K636"/>
  <c r="J26"/>
  <c r="J28" s="1"/>
  <c r="G7" i="40" s="1"/>
  <c r="K638" i="41"/>
  <c r="K573"/>
  <c r="L636"/>
  <c r="K12"/>
  <c r="I13" i="39"/>
  <c r="J13" s="1"/>
  <c r="K605" i="41"/>
  <c r="L76"/>
  <c r="J233"/>
  <c r="L233" s="1"/>
  <c r="K135"/>
  <c r="K543"/>
  <c r="K19"/>
  <c r="F10" i="40"/>
  <c r="F107" i="41"/>
  <c r="E20" i="40" s="1"/>
  <c r="K507" i="41"/>
  <c r="K103"/>
  <c r="K104"/>
  <c r="K204"/>
  <c r="F121"/>
  <c r="L121" s="1"/>
  <c r="F130"/>
  <c r="L130" s="1"/>
  <c r="K298"/>
  <c r="L25"/>
  <c r="L55"/>
  <c r="J306"/>
  <c r="L306" s="1"/>
  <c r="L270"/>
  <c r="F234"/>
  <c r="E34" i="40" s="1"/>
  <c r="K495" i="41"/>
  <c r="K528"/>
  <c r="L145"/>
  <c r="L528"/>
  <c r="K18"/>
  <c r="K530"/>
  <c r="F168"/>
  <c r="L168" s="1"/>
  <c r="K229"/>
  <c r="F506"/>
  <c r="L506" s="1"/>
  <c r="K76"/>
  <c r="E265"/>
  <c r="F265" s="1"/>
  <c r="J259"/>
  <c r="L259" s="1"/>
  <c r="F26" i="40"/>
  <c r="K114" i="41"/>
  <c r="F25" i="40"/>
  <c r="E120" i="41"/>
  <c r="K120" s="1"/>
  <c r="K502"/>
  <c r="E206"/>
  <c r="K206" s="1"/>
  <c r="K241"/>
  <c r="J332"/>
  <c r="J333" s="1"/>
  <c r="G46" i="40" s="1"/>
  <c r="H225" i="41"/>
  <c r="L225" s="1"/>
  <c r="K612"/>
  <c r="J643"/>
  <c r="L643" s="1"/>
  <c r="H301"/>
  <c r="F42" i="40" s="1"/>
  <c r="J141" i="41"/>
  <c r="L141" s="1"/>
  <c r="E14"/>
  <c r="F14" s="1"/>
  <c r="F333"/>
  <c r="E46" i="40" s="1"/>
  <c r="L114" i="41"/>
  <c r="J115"/>
  <c r="G21" i="40" s="1"/>
  <c r="K550" i="41"/>
  <c r="J215"/>
  <c r="J218" s="1"/>
  <c r="G32" i="40" s="1"/>
  <c r="J503" i="41"/>
  <c r="G69" i="40" s="1"/>
  <c r="I488" i="41" s="1"/>
  <c r="J488" s="1"/>
  <c r="L165"/>
  <c r="L608"/>
  <c r="J551"/>
  <c r="G74" i="40" s="1"/>
  <c r="I524" i="41" s="1"/>
  <c r="J524" s="1"/>
  <c r="L579"/>
  <c r="L519"/>
  <c r="K581"/>
  <c r="J581"/>
  <c r="J171"/>
  <c r="G27" i="40" s="1"/>
  <c r="G20" i="41"/>
  <c r="H20" s="1"/>
  <c r="H21" s="1"/>
  <c r="F6" i="40" s="1"/>
  <c r="L56" i="41"/>
  <c r="E11" i="40"/>
  <c r="J242" i="41"/>
  <c r="G35" i="40" s="1"/>
  <c r="E20" i="41"/>
  <c r="F20" s="1"/>
  <c r="L623"/>
  <c r="J312"/>
  <c r="K312"/>
  <c r="J568"/>
  <c r="K568"/>
  <c r="K515"/>
  <c r="J515"/>
  <c r="I337"/>
  <c r="J337" s="1"/>
  <c r="J338" s="1"/>
  <c r="G47" i="40" s="1"/>
  <c r="F77" i="41"/>
  <c r="K77"/>
  <c r="K274"/>
  <c r="J274"/>
  <c r="F271"/>
  <c r="K271"/>
  <c r="F606"/>
  <c r="F637"/>
  <c r="K50"/>
  <c r="F50"/>
  <c r="L50" s="1"/>
  <c r="F111"/>
  <c r="K111"/>
  <c r="F531"/>
  <c r="L342"/>
  <c r="F343"/>
  <c r="K167"/>
  <c r="F167"/>
  <c r="L502"/>
  <c r="G337"/>
  <c r="H337" s="1"/>
  <c r="K255"/>
  <c r="F255"/>
  <c r="L654"/>
  <c r="E85" i="40"/>
  <c r="F153" i="41"/>
  <c r="K153"/>
  <c r="F562"/>
  <c r="F624"/>
  <c r="J613"/>
  <c r="G80" i="40" s="1"/>
  <c r="I586" i="41" s="1"/>
  <c r="J586" s="1"/>
  <c r="I630"/>
  <c r="L341"/>
  <c r="L520"/>
  <c r="F71" i="40"/>
  <c r="J649" i="41"/>
  <c r="K649"/>
  <c r="J99"/>
  <c r="K99"/>
  <c r="F161"/>
  <c r="K161"/>
  <c r="F544"/>
  <c r="J599"/>
  <c r="K599"/>
  <c r="F650"/>
  <c r="E84" i="40" s="1"/>
  <c r="L647" i="41"/>
  <c r="F509"/>
  <c r="F575"/>
  <c r="F51"/>
  <c r="L51" s="1"/>
  <c r="K51"/>
  <c r="J537"/>
  <c r="L537" s="1"/>
  <c r="K537"/>
  <c r="E44" i="40"/>
  <c r="E43"/>
  <c r="L658" i="41"/>
  <c r="E86" i="40"/>
  <c r="L146" i="41"/>
  <c r="E24" i="40"/>
  <c r="E19"/>
  <c r="F496" i="41"/>
  <c r="F593"/>
  <c r="F600" s="1"/>
  <c r="F662" l="1"/>
  <c r="L661"/>
  <c r="I12" i="39"/>
  <c r="J12" s="1"/>
  <c r="L12" s="1"/>
  <c r="I185" i="41"/>
  <c r="J185" s="1"/>
  <c r="E359"/>
  <c r="L671"/>
  <c r="J675"/>
  <c r="L678"/>
  <c r="J680"/>
  <c r="E438"/>
  <c r="F438" s="1"/>
  <c r="L438" s="1"/>
  <c r="E446"/>
  <c r="E422"/>
  <c r="F422" s="1"/>
  <c r="L422" s="1"/>
  <c r="E430"/>
  <c r="E406"/>
  <c r="E382"/>
  <c r="L370"/>
  <c r="E398"/>
  <c r="E373"/>
  <c r="H86" i="40"/>
  <c r="E390" i="41"/>
  <c r="H85" i="40"/>
  <c r="E364" i="41"/>
  <c r="K214"/>
  <c r="I128" i="39"/>
  <c r="I104"/>
  <c r="G288" i="41"/>
  <c r="H288" s="1"/>
  <c r="H292" s="1"/>
  <c r="F41" i="40" s="1"/>
  <c r="G106" i="39"/>
  <c r="I144"/>
  <c r="I64"/>
  <c r="I41"/>
  <c r="E40"/>
  <c r="E120"/>
  <c r="I114"/>
  <c r="E144"/>
  <c r="E64"/>
  <c r="E127"/>
  <c r="E102"/>
  <c r="G32"/>
  <c r="G112"/>
  <c r="G33"/>
  <c r="G113"/>
  <c r="E41"/>
  <c r="G63"/>
  <c r="G143"/>
  <c r="E279" i="41"/>
  <c r="L278"/>
  <c r="L286"/>
  <c r="F516"/>
  <c r="E70" i="40" s="1"/>
  <c r="K265" i="41"/>
  <c r="L281"/>
  <c r="J283"/>
  <c r="L280"/>
  <c r="F613"/>
  <c r="E80" i="40" s="1"/>
  <c r="F503" i="41"/>
  <c r="E69" i="40" s="1"/>
  <c r="I27" i="39"/>
  <c r="I48"/>
  <c r="E25"/>
  <c r="E47"/>
  <c r="I34"/>
  <c r="I42"/>
  <c r="F631" i="41"/>
  <c r="E82" i="40" s="1"/>
  <c r="J307" i="41"/>
  <c r="G43" i="40" s="1"/>
  <c r="I299" i="41" s="1"/>
  <c r="J299" s="1"/>
  <c r="J177"/>
  <c r="H177"/>
  <c r="I176" s="1"/>
  <c r="J176" s="1"/>
  <c r="L26"/>
  <c r="L28"/>
  <c r="F120"/>
  <c r="F124" s="1"/>
  <c r="J234"/>
  <c r="G34" i="40" s="1"/>
  <c r="H34" s="1"/>
  <c r="H226" i="41"/>
  <c r="F33" i="40" s="1"/>
  <c r="L332" i="41"/>
  <c r="H46" i="40"/>
  <c r="L107" i="41"/>
  <c r="J260"/>
  <c r="G37" i="40" s="1"/>
  <c r="G9" i="39"/>
  <c r="H10" i="40"/>
  <c r="F206" i="41"/>
  <c r="F209" s="1"/>
  <c r="H338"/>
  <c r="F47" i="40" s="1"/>
  <c r="G107" i="39" s="1"/>
  <c r="J644" i="41"/>
  <c r="G83" i="40" s="1"/>
  <c r="L333" i="41"/>
  <c r="J142"/>
  <c r="G23" i="40" s="1"/>
  <c r="J538" i="41"/>
  <c r="G73" i="40" s="1"/>
  <c r="E49" i="41"/>
  <c r="H11" i="40"/>
  <c r="L581" i="41"/>
  <c r="J582"/>
  <c r="G77" i="40" s="1"/>
  <c r="I555" i="41" s="1"/>
  <c r="J555" s="1"/>
  <c r="G8"/>
  <c r="H8" s="1"/>
  <c r="H9" s="1"/>
  <c r="F4" i="40" s="1"/>
  <c r="H20"/>
  <c r="E26" i="39"/>
  <c r="H35" i="40"/>
  <c r="L242" i="41"/>
  <c r="E79" i="40"/>
  <c r="L312" i="41"/>
  <c r="J313"/>
  <c r="F21"/>
  <c r="E300"/>
  <c r="G562"/>
  <c r="G637"/>
  <c r="G624"/>
  <c r="G593"/>
  <c r="G575"/>
  <c r="G606"/>
  <c r="G544"/>
  <c r="G531"/>
  <c r="G509"/>
  <c r="G496"/>
  <c r="H71" i="40"/>
  <c r="L343" i="41"/>
  <c r="E48" i="40"/>
  <c r="L77" i="41"/>
  <c r="F79"/>
  <c r="J569"/>
  <c r="G76" i="40" s="1"/>
  <c r="I554" i="41" s="1"/>
  <c r="J554" s="1"/>
  <c r="L568"/>
  <c r="L599"/>
  <c r="J600"/>
  <c r="G79" i="40" s="1"/>
  <c r="E128" i="41"/>
  <c r="H24" i="40"/>
  <c r="J630" i="41"/>
  <c r="K630"/>
  <c r="F569"/>
  <c r="F538"/>
  <c r="F644"/>
  <c r="L214"/>
  <c r="I20"/>
  <c r="I14"/>
  <c r="H7" i="40"/>
  <c r="L265" i="41"/>
  <c r="F267"/>
  <c r="L271"/>
  <c r="F275"/>
  <c r="L167"/>
  <c r="F171"/>
  <c r="F15"/>
  <c r="L515"/>
  <c r="J516"/>
  <c r="G70" i="40" s="1"/>
  <c r="I489" i="41" s="1"/>
  <c r="J489" s="1"/>
  <c r="J490" s="1"/>
  <c r="G68" i="40" s="1"/>
  <c r="J52" i="39" s="1"/>
  <c r="F582" i="41"/>
  <c r="L161"/>
  <c r="F162"/>
  <c r="E26" i="40" s="1"/>
  <c r="E113" i="39" s="1"/>
  <c r="L111" i="41"/>
  <c r="F115"/>
  <c r="E88" i="40"/>
  <c r="F551" i="41"/>
  <c r="G88" i="40"/>
  <c r="L255" i="41"/>
  <c r="L99"/>
  <c r="J100"/>
  <c r="E299"/>
  <c r="L649"/>
  <c r="J650"/>
  <c r="G84" i="40" s="1"/>
  <c r="L153" i="41"/>
  <c r="F154"/>
  <c r="E25" i="40" s="1"/>
  <c r="E112" i="39" s="1"/>
  <c r="L274" i="41"/>
  <c r="J275"/>
  <c r="G39" i="40" s="1"/>
  <c r="L662" i="41" l="1"/>
  <c r="E87" i="40"/>
  <c r="L120" i="41"/>
  <c r="K12" i="39"/>
  <c r="I359" i="41"/>
  <c r="J359" s="1"/>
  <c r="J454"/>
  <c r="G62" i="40" s="1"/>
  <c r="I173" i="39" s="1"/>
  <c r="J173" s="1"/>
  <c r="L680" i="41"/>
  <c r="G90" i="40"/>
  <c r="L675" i="41"/>
  <c r="G89" i="40"/>
  <c r="K438" i="41"/>
  <c r="K446"/>
  <c r="F446"/>
  <c r="L446" s="1"/>
  <c r="K422"/>
  <c r="F430"/>
  <c r="L430" s="1"/>
  <c r="K430"/>
  <c r="I371"/>
  <c r="J371" s="1"/>
  <c r="I380"/>
  <c r="J380" s="1"/>
  <c r="J384" s="1"/>
  <c r="G53" i="40" s="1"/>
  <c r="I154" i="39" s="1"/>
  <c r="J154" s="1"/>
  <c r="E371" i="41"/>
  <c r="E380"/>
  <c r="F382"/>
  <c r="L382" s="1"/>
  <c r="K382"/>
  <c r="K144" i="39"/>
  <c r="I523" i="41"/>
  <c r="J523" s="1"/>
  <c r="J525" s="1"/>
  <c r="G72" i="40" s="1"/>
  <c r="I183" i="41" s="1"/>
  <c r="J183" s="1"/>
  <c r="J187" s="1"/>
  <c r="G29" i="40" s="1"/>
  <c r="I585" i="41"/>
  <c r="J585" s="1"/>
  <c r="J587" s="1"/>
  <c r="G78" i="40" s="1"/>
  <c r="J374" i="41"/>
  <c r="K406"/>
  <c r="F406"/>
  <c r="L406" s="1"/>
  <c r="K64" i="39"/>
  <c r="F364" i="41"/>
  <c r="L364" s="1"/>
  <c r="K364"/>
  <c r="I617"/>
  <c r="J617" s="1"/>
  <c r="I352"/>
  <c r="J352" s="1"/>
  <c r="J353" s="1"/>
  <c r="G50" i="40" s="1"/>
  <c r="I53" i="39"/>
  <c r="I133"/>
  <c r="G56"/>
  <c r="G136"/>
  <c r="I134"/>
  <c r="I141"/>
  <c r="I40"/>
  <c r="I120"/>
  <c r="I31"/>
  <c r="I110"/>
  <c r="K279" i="41"/>
  <c r="F279"/>
  <c r="I54" i="39"/>
  <c r="I61"/>
  <c r="L307" i="41"/>
  <c r="H43" i="40"/>
  <c r="J175" i="41"/>
  <c r="J179" s="1"/>
  <c r="G28" i="40" s="1"/>
  <c r="I115" i="39" s="1"/>
  <c r="H33" i="40"/>
  <c r="G215" i="41"/>
  <c r="H215" s="1"/>
  <c r="H218" s="1"/>
  <c r="F32" i="40" s="1"/>
  <c r="L234" i="41"/>
  <c r="L206"/>
  <c r="L226"/>
  <c r="H9" i="39"/>
  <c r="L9" s="1"/>
  <c r="K9"/>
  <c r="E33"/>
  <c r="E32"/>
  <c r="H25" i="40"/>
  <c r="J556" i="41"/>
  <c r="G75" i="40" s="1"/>
  <c r="F49" i="41"/>
  <c r="K49"/>
  <c r="H88" i="40"/>
  <c r="L154" i="41"/>
  <c r="E74" i="40"/>
  <c r="E77"/>
  <c r="E5"/>
  <c r="H496" i="41"/>
  <c r="K496"/>
  <c r="E616"/>
  <c r="K299"/>
  <c r="F299"/>
  <c r="L115"/>
  <c r="E21" i="40"/>
  <c r="H84"/>
  <c r="H509" i="41"/>
  <c r="K509"/>
  <c r="H575"/>
  <c r="K575"/>
  <c r="F300"/>
  <c r="G44" i="40"/>
  <c r="L313" i="41"/>
  <c r="L275"/>
  <c r="E39" i="40"/>
  <c r="L267" i="41"/>
  <c r="E38" i="40"/>
  <c r="J20" i="41"/>
  <c r="K20"/>
  <c r="F128"/>
  <c r="K128"/>
  <c r="L650"/>
  <c r="H593"/>
  <c r="K593"/>
  <c r="E489"/>
  <c r="E488"/>
  <c r="K336"/>
  <c r="F336"/>
  <c r="E76" i="40"/>
  <c r="L79" i="41"/>
  <c r="E16" i="40"/>
  <c r="H531" i="41"/>
  <c r="K531"/>
  <c r="H624"/>
  <c r="K624"/>
  <c r="L124"/>
  <c r="E22" i="40"/>
  <c r="G19"/>
  <c r="L100" i="41"/>
  <c r="L171"/>
  <c r="E27" i="40"/>
  <c r="E83"/>
  <c r="L630" i="41"/>
  <c r="J631"/>
  <c r="G82" i="40" s="1"/>
  <c r="H544" i="41"/>
  <c r="K544"/>
  <c r="H637"/>
  <c r="K637"/>
  <c r="L209"/>
  <c r="E31" i="40"/>
  <c r="E586" i="41"/>
  <c r="E585"/>
  <c r="L162"/>
  <c r="J14"/>
  <c r="K14"/>
  <c r="E73" i="40"/>
  <c r="E337" i="41"/>
  <c r="H48" i="40"/>
  <c r="H606" i="41"/>
  <c r="K606"/>
  <c r="H562"/>
  <c r="K562"/>
  <c r="E6" i="40"/>
  <c r="E374" i="41" l="1"/>
  <c r="F374" s="1"/>
  <c r="E391"/>
  <c r="E407"/>
  <c r="E383"/>
  <c r="E423"/>
  <c r="E431"/>
  <c r="H87" i="40"/>
  <c r="E439" i="41"/>
  <c r="E399"/>
  <c r="E447"/>
  <c r="E365"/>
  <c r="E184"/>
  <c r="F184" s="1"/>
  <c r="L184" s="1"/>
  <c r="G185"/>
  <c r="H185" s="1"/>
  <c r="E13" i="39"/>
  <c r="F13" s="1"/>
  <c r="L13" s="1"/>
  <c r="F485" i="41"/>
  <c r="F454"/>
  <c r="H89" i="40"/>
  <c r="I477" i="41"/>
  <c r="H90" i="40"/>
  <c r="I478" i="41"/>
  <c r="F479"/>
  <c r="E66" i="40" s="1"/>
  <c r="K380" i="41"/>
  <c r="F380"/>
  <c r="F371"/>
  <c r="I347"/>
  <c r="J347" s="1"/>
  <c r="J348" s="1"/>
  <c r="G49" i="40" s="1"/>
  <c r="J373" i="41"/>
  <c r="J375" s="1"/>
  <c r="F398"/>
  <c r="L398" s="1"/>
  <c r="K398"/>
  <c r="K390"/>
  <c r="F390"/>
  <c r="L390" s="1"/>
  <c r="E352"/>
  <c r="F352" s="1"/>
  <c r="I616"/>
  <c r="J616" s="1"/>
  <c r="J618" s="1"/>
  <c r="G81" i="40" s="1"/>
  <c r="I444" i="41" s="1"/>
  <c r="J444" s="1"/>
  <c r="J448" s="1"/>
  <c r="G61" i="40" s="1"/>
  <c r="I146" i="39"/>
  <c r="J146" s="1"/>
  <c r="I66"/>
  <c r="J66" s="1"/>
  <c r="E141"/>
  <c r="K141" s="1"/>
  <c r="E134"/>
  <c r="E42"/>
  <c r="E114"/>
  <c r="I47"/>
  <c r="I127"/>
  <c r="I102"/>
  <c r="E49"/>
  <c r="E129"/>
  <c r="E105"/>
  <c r="I36"/>
  <c r="I116"/>
  <c r="E48"/>
  <c r="E128"/>
  <c r="E104"/>
  <c r="L279" i="41"/>
  <c r="F283"/>
  <c r="H39" i="40"/>
  <c r="E61" i="39"/>
  <c r="K61" s="1"/>
  <c r="E54"/>
  <c r="F176" i="41"/>
  <c r="L176" s="1"/>
  <c r="K176"/>
  <c r="K215"/>
  <c r="K13" i="39"/>
  <c r="H27" i="40"/>
  <c r="E34" i="39"/>
  <c r="H19" i="40"/>
  <c r="I25" i="39"/>
  <c r="H22" i="40"/>
  <c r="E28" i="39"/>
  <c r="L49" i="41"/>
  <c r="F52"/>
  <c r="H21" i="40"/>
  <c r="E27" i="39"/>
  <c r="H600" i="41"/>
  <c r="L593"/>
  <c r="F586"/>
  <c r="H31" i="40"/>
  <c r="E554" i="41"/>
  <c r="L128"/>
  <c r="F142"/>
  <c r="F616"/>
  <c r="E7"/>
  <c r="I300"/>
  <c r="H44" i="40"/>
  <c r="H516" i="41"/>
  <c r="L509"/>
  <c r="L299"/>
  <c r="F301"/>
  <c r="H503"/>
  <c r="L496"/>
  <c r="E524"/>
  <c r="L336"/>
  <c r="H631"/>
  <c r="L624"/>
  <c r="H613"/>
  <c r="L606"/>
  <c r="H644"/>
  <c r="L637"/>
  <c r="H538"/>
  <c r="L531"/>
  <c r="F488"/>
  <c r="J21"/>
  <c r="L20"/>
  <c r="E256"/>
  <c r="H38" i="40"/>
  <c r="E8" i="41"/>
  <c r="E523"/>
  <c r="F585"/>
  <c r="E617"/>
  <c r="E555"/>
  <c r="H569"/>
  <c r="L562"/>
  <c r="F337"/>
  <c r="L337" s="1"/>
  <c r="K337"/>
  <c r="J15"/>
  <c r="L14"/>
  <c r="H551"/>
  <c r="L544"/>
  <c r="H16" i="40"/>
  <c r="F489" i="41"/>
  <c r="H582"/>
  <c r="L575"/>
  <c r="K447" l="1"/>
  <c r="F447"/>
  <c r="L447" s="1"/>
  <c r="F399"/>
  <c r="L399" s="1"/>
  <c r="K399"/>
  <c r="K365"/>
  <c r="F365"/>
  <c r="L365" s="1"/>
  <c r="F439"/>
  <c r="L439" s="1"/>
  <c r="K439"/>
  <c r="F431"/>
  <c r="L431" s="1"/>
  <c r="K431"/>
  <c r="F383"/>
  <c r="L383" s="1"/>
  <c r="K383"/>
  <c r="K423"/>
  <c r="F423"/>
  <c r="K407"/>
  <c r="F407"/>
  <c r="L407" s="1"/>
  <c r="K391"/>
  <c r="F391"/>
  <c r="L391" s="1"/>
  <c r="K184"/>
  <c r="L485"/>
  <c r="E67" i="40"/>
  <c r="L454" i="41"/>
  <c r="E62" i="40"/>
  <c r="J478" i="41"/>
  <c r="K478"/>
  <c r="J477"/>
  <c r="H63" i="40" s="1"/>
  <c r="K477" i="41"/>
  <c r="I159" i="39"/>
  <c r="J159" s="1"/>
  <c r="I158"/>
  <c r="I420" i="41"/>
  <c r="J420" s="1"/>
  <c r="J424" s="1"/>
  <c r="G58" i="40" s="1"/>
  <c r="I155" i="39" s="1"/>
  <c r="J155" s="1"/>
  <c r="I428" i="41"/>
  <c r="J428" s="1"/>
  <c r="J432" s="1"/>
  <c r="G59" i="40" s="1"/>
  <c r="I156" i="39" s="1"/>
  <c r="I436" i="41"/>
  <c r="J436" s="1"/>
  <c r="J440" s="1"/>
  <c r="G60" i="40" s="1"/>
  <c r="I157" i="39" s="1"/>
  <c r="L380" i="41"/>
  <c r="I396"/>
  <c r="J396" s="1"/>
  <c r="J400" s="1"/>
  <c r="G55" i="40" s="1"/>
  <c r="I404" i="41"/>
  <c r="J404" s="1"/>
  <c r="J408" s="1"/>
  <c r="G52" i="40"/>
  <c r="I74" i="39" s="1"/>
  <c r="J74" s="1"/>
  <c r="I65"/>
  <c r="J65" s="1"/>
  <c r="I145"/>
  <c r="J145" s="1"/>
  <c r="I357" i="41"/>
  <c r="J357" s="1"/>
  <c r="J366" s="1"/>
  <c r="G51" i="40" s="1"/>
  <c r="I151" i="39" s="1"/>
  <c r="J151" s="1"/>
  <c r="I388" i="41"/>
  <c r="J388" s="1"/>
  <c r="J392" s="1"/>
  <c r="G54" i="40" s="1"/>
  <c r="I75" i="39" s="1"/>
  <c r="J75" s="1"/>
  <c r="F359" i="41"/>
  <c r="F353"/>
  <c r="E50" i="40" s="1"/>
  <c r="F325" i="41"/>
  <c r="E40" i="40"/>
  <c r="L283" i="41"/>
  <c r="G40" i="40" s="1"/>
  <c r="F215" i="41"/>
  <c r="L52"/>
  <c r="F83" i="40"/>
  <c r="L644" i="41"/>
  <c r="E42" i="40"/>
  <c r="F79"/>
  <c r="L600" i="41"/>
  <c r="F338"/>
  <c r="F69" i="40"/>
  <c r="L503" i="41"/>
  <c r="F77" i="40"/>
  <c r="L582" i="41"/>
  <c r="F74" i="40"/>
  <c r="L551" i="41"/>
  <c r="F523"/>
  <c r="F8"/>
  <c r="F73" i="40"/>
  <c r="L538" i="41"/>
  <c r="F80" i="40"/>
  <c r="L613" i="41"/>
  <c r="F524"/>
  <c r="F554"/>
  <c r="G6" i="40"/>
  <c r="L21" i="41"/>
  <c r="F82" i="40"/>
  <c r="L631" i="41"/>
  <c r="F70" i="40"/>
  <c r="L516" i="41"/>
  <c r="L142"/>
  <c r="E23" i="40"/>
  <c r="E110" i="39" s="1"/>
  <c r="F490" i="41"/>
  <c r="F76" i="40"/>
  <c r="L569" i="41"/>
  <c r="F587"/>
  <c r="G5" i="40"/>
  <c r="L15" i="41"/>
  <c r="F555"/>
  <c r="F617"/>
  <c r="F618" s="1"/>
  <c r="K256"/>
  <c r="F256"/>
  <c r="J300"/>
  <c r="K300"/>
  <c r="F7"/>
  <c r="F384" l="1"/>
  <c r="L384" s="1"/>
  <c r="H57" i="40"/>
  <c r="L423" i="41"/>
  <c r="E178" i="39"/>
  <c r="H67" i="40"/>
  <c r="E173" i="39"/>
  <c r="H62" i="40"/>
  <c r="L477" i="41"/>
  <c r="J479"/>
  <c r="H64" i="40"/>
  <c r="L478" i="41"/>
  <c r="E177" i="39"/>
  <c r="J157"/>
  <c r="J156"/>
  <c r="J158"/>
  <c r="G56" i="40"/>
  <c r="I78" i="39" s="1"/>
  <c r="J78" s="1"/>
  <c r="I77"/>
  <c r="J77" s="1"/>
  <c r="I76"/>
  <c r="J76" s="1"/>
  <c r="H374" i="41"/>
  <c r="K374"/>
  <c r="H371"/>
  <c r="K371"/>
  <c r="I71" i="39"/>
  <c r="J71" s="1"/>
  <c r="I70"/>
  <c r="J70" s="1"/>
  <c r="I150"/>
  <c r="J150" s="1"/>
  <c r="G352" i="41"/>
  <c r="H352" s="1"/>
  <c r="L358"/>
  <c r="E66" i="39"/>
  <c r="E146"/>
  <c r="I137"/>
  <c r="I138"/>
  <c r="E137"/>
  <c r="E138"/>
  <c r="E288" i="41"/>
  <c r="F288" s="1"/>
  <c r="E106" i="39"/>
  <c r="L325" i="41"/>
  <c r="E45" i="40"/>
  <c r="E143" i="39" s="1"/>
  <c r="K143" s="1"/>
  <c r="H40" i="40"/>
  <c r="I57" i="39"/>
  <c r="I58"/>
  <c r="E57"/>
  <c r="E58"/>
  <c r="L215" i="41"/>
  <c r="F218"/>
  <c r="H23" i="40"/>
  <c r="E31" i="39"/>
  <c r="F9" i="41"/>
  <c r="I7"/>
  <c r="H5" i="40"/>
  <c r="G554" i="41"/>
  <c r="H76" i="40"/>
  <c r="E68"/>
  <c r="G489" i="41"/>
  <c r="H70" i="40"/>
  <c r="G523" i="41"/>
  <c r="H73" i="40"/>
  <c r="E78"/>
  <c r="G616" i="41"/>
  <c r="H82" i="40"/>
  <c r="I8" i="41"/>
  <c r="H6" i="40"/>
  <c r="G488" i="41"/>
  <c r="H69" i="40"/>
  <c r="F556" i="41"/>
  <c r="F525"/>
  <c r="G585"/>
  <c r="H79" i="40"/>
  <c r="E81"/>
  <c r="E444" i="41" s="1"/>
  <c r="J301"/>
  <c r="L300"/>
  <c r="G586"/>
  <c r="H80" i="40"/>
  <c r="L256" i="41"/>
  <c r="F260"/>
  <c r="G524"/>
  <c r="H74" i="40"/>
  <c r="G555" i="41"/>
  <c r="H77" i="40"/>
  <c r="L338" i="41"/>
  <c r="E47" i="40"/>
  <c r="G617" i="41"/>
  <c r="H83" i="40"/>
  <c r="E53" l="1"/>
  <c r="H53" s="1"/>
  <c r="K178" i="39"/>
  <c r="F178"/>
  <c r="L178" s="1"/>
  <c r="F173"/>
  <c r="L173" s="1"/>
  <c r="K173"/>
  <c r="F177"/>
  <c r="G66" i="40"/>
  <c r="L479" i="41"/>
  <c r="F444"/>
  <c r="E420"/>
  <c r="F420" s="1"/>
  <c r="E436"/>
  <c r="E428"/>
  <c r="E154" i="39"/>
  <c r="E396" i="41"/>
  <c r="F396" s="1"/>
  <c r="E404"/>
  <c r="L374"/>
  <c r="E347"/>
  <c r="F347" s="1"/>
  <c r="L371"/>
  <c r="E357"/>
  <c r="F357" s="1"/>
  <c r="F366" s="1"/>
  <c r="E51" i="40" s="1"/>
  <c r="E388" i="41"/>
  <c r="K352"/>
  <c r="H359"/>
  <c r="L359" s="1"/>
  <c r="K359"/>
  <c r="F146" i="39"/>
  <c r="F66"/>
  <c r="H353" i="41"/>
  <c r="L352"/>
  <c r="H47" i="40"/>
  <c r="E107" i="39"/>
  <c r="K138"/>
  <c r="K137"/>
  <c r="K58"/>
  <c r="E63"/>
  <c r="K63" s="1"/>
  <c r="H45" i="40"/>
  <c r="K57" i="39"/>
  <c r="E287" i="41"/>
  <c r="L218"/>
  <c r="E32" i="40"/>
  <c r="H524" i="41"/>
  <c r="L524" s="1"/>
  <c r="K524"/>
  <c r="H488"/>
  <c r="K488"/>
  <c r="H523"/>
  <c r="K523"/>
  <c r="H554"/>
  <c r="K554"/>
  <c r="L260"/>
  <c r="E37" i="40"/>
  <c r="E133" i="39" s="1"/>
  <c r="H616" i="41"/>
  <c r="K616"/>
  <c r="H489"/>
  <c r="L489" s="1"/>
  <c r="K489"/>
  <c r="H586"/>
  <c r="L586" s="1"/>
  <c r="K586"/>
  <c r="E75" i="40"/>
  <c r="J8" i="41"/>
  <c r="L8" s="1"/>
  <c r="K8"/>
  <c r="J7"/>
  <c r="K7"/>
  <c r="H617"/>
  <c r="L617" s="1"/>
  <c r="K617"/>
  <c r="H555"/>
  <c r="L555" s="1"/>
  <c r="K555"/>
  <c r="G42" i="40"/>
  <c r="I106" i="39" s="1"/>
  <c r="L301" i="41"/>
  <c r="H585"/>
  <c r="K585"/>
  <c r="E72" i="40"/>
  <c r="E183" i="41" s="1"/>
  <c r="E4" i="40"/>
  <c r="E185" i="41" l="1"/>
  <c r="K185" s="1"/>
  <c r="I177" i="39"/>
  <c r="H66" i="40"/>
  <c r="F448" i="41"/>
  <c r="E61" i="40" s="1"/>
  <c r="F428" i="41"/>
  <c r="F424"/>
  <c r="E58" i="40" s="1"/>
  <c r="F154" i="39"/>
  <c r="L154" s="1"/>
  <c r="K154"/>
  <c r="F404" i="41"/>
  <c r="F373"/>
  <c r="F400"/>
  <c r="E55" i="40" s="1"/>
  <c r="F388" i="41"/>
  <c r="E70" i="39"/>
  <c r="E150"/>
  <c r="E151"/>
  <c r="E71"/>
  <c r="L353" i="41"/>
  <c r="F50" i="40"/>
  <c r="F348" i="41"/>
  <c r="E49" i="40" s="1"/>
  <c r="E145" i="39" s="1"/>
  <c r="H42" i="40"/>
  <c r="I288" i="41"/>
  <c r="F287"/>
  <c r="K287"/>
  <c r="H37" i="40"/>
  <c r="E53" i="39"/>
  <c r="F183" i="41"/>
  <c r="F177"/>
  <c r="L177" s="1"/>
  <c r="K177"/>
  <c r="H32" i="40"/>
  <c r="H490" i="41"/>
  <c r="L488"/>
  <c r="J9"/>
  <c r="L7"/>
  <c r="H618"/>
  <c r="L616"/>
  <c r="H587"/>
  <c r="L585"/>
  <c r="H556"/>
  <c r="L554"/>
  <c r="H525"/>
  <c r="L523"/>
  <c r="F185" l="1"/>
  <c r="L185" s="1"/>
  <c r="J177" i="39"/>
  <c r="K177"/>
  <c r="E155"/>
  <c r="E159"/>
  <c r="E158"/>
  <c r="F432" i="41"/>
  <c r="E59" i="40" s="1"/>
  <c r="E156" i="39" s="1"/>
  <c r="F436" i="41"/>
  <c r="E77" i="39"/>
  <c r="E76"/>
  <c r="F76" s="1"/>
  <c r="F408" i="41"/>
  <c r="F375"/>
  <c r="F392"/>
  <c r="E54" i="40" s="1"/>
  <c r="F150" i="39"/>
  <c r="F70"/>
  <c r="F71"/>
  <c r="F151"/>
  <c r="G146"/>
  <c r="G66"/>
  <c r="H50" i="40"/>
  <c r="F145" i="39"/>
  <c r="E65"/>
  <c r="L287" i="41"/>
  <c r="F292"/>
  <c r="J288"/>
  <c r="K288"/>
  <c r="F78" i="40"/>
  <c r="L587" i="41"/>
  <c r="F68" i="40"/>
  <c r="L490" i="41"/>
  <c r="F75" i="40"/>
  <c r="H75" s="1"/>
  <c r="L556" i="41"/>
  <c r="G4" i="40"/>
  <c r="L9" i="41"/>
  <c r="F72" i="40"/>
  <c r="G183" i="41" s="1"/>
  <c r="L525"/>
  <c r="F81" i="40"/>
  <c r="G444" i="41" s="1"/>
  <c r="L618"/>
  <c r="F187" l="1"/>
  <c r="E29" i="40" s="1"/>
  <c r="E116" i="39" s="1"/>
  <c r="F155"/>
  <c r="F156"/>
  <c r="F158"/>
  <c r="F159"/>
  <c r="H444" i="41"/>
  <c r="K444"/>
  <c r="G436"/>
  <c r="G428"/>
  <c r="F440"/>
  <c r="E60" i="40" s="1"/>
  <c r="G404" i="41"/>
  <c r="H404" s="1"/>
  <c r="G420"/>
  <c r="E75" i="39"/>
  <c r="E56" i="40"/>
  <c r="F77" i="39"/>
  <c r="E52" i="40"/>
  <c r="E74" i="39" s="1"/>
  <c r="H373" i="41"/>
  <c r="K373"/>
  <c r="G388"/>
  <c r="H388" s="1"/>
  <c r="G396"/>
  <c r="H81" i="40"/>
  <c r="G357" i="41"/>
  <c r="H66" i="39"/>
  <c r="L66" s="1"/>
  <c r="K66"/>
  <c r="H146"/>
  <c r="L146" s="1"/>
  <c r="K146"/>
  <c r="F65"/>
  <c r="H78" i="40"/>
  <c r="G347" i="41"/>
  <c r="J292"/>
  <c r="G41" i="40" s="1"/>
  <c r="L288" i="41"/>
  <c r="E41" i="40"/>
  <c r="E136" i="39" s="1"/>
  <c r="H183" i="41"/>
  <c r="K183"/>
  <c r="H175"/>
  <c r="H68" i="40"/>
  <c r="H4"/>
  <c r="I7" i="39"/>
  <c r="H72" i="40"/>
  <c r="E157" i="39" l="1"/>
  <c r="H448" i="41"/>
  <c r="L444"/>
  <c r="H428"/>
  <c r="K428"/>
  <c r="H436"/>
  <c r="K436"/>
  <c r="K404"/>
  <c r="H420"/>
  <c r="K420"/>
  <c r="E78" i="39"/>
  <c r="H408" i="41"/>
  <c r="L404"/>
  <c r="F74" i="39"/>
  <c r="F75"/>
  <c r="H375" i="41"/>
  <c r="L373"/>
  <c r="K388"/>
  <c r="H396"/>
  <c r="K396"/>
  <c r="H392"/>
  <c r="L388"/>
  <c r="H357"/>
  <c r="H366" s="1"/>
  <c r="F51" i="40" s="1"/>
  <c r="K357" i="41"/>
  <c r="H347"/>
  <c r="K347"/>
  <c r="I56" i="39"/>
  <c r="I136"/>
  <c r="L292" i="41"/>
  <c r="E56" i="39"/>
  <c r="H41" i="40"/>
  <c r="H52" i="39"/>
  <c r="E36"/>
  <c r="H187" i="41"/>
  <c r="L183"/>
  <c r="H179"/>
  <c r="J7" i="39"/>
  <c r="K7"/>
  <c r="L448" i="41" l="1"/>
  <c r="F61" i="40"/>
  <c r="F157" i="39"/>
  <c r="H440" i="41"/>
  <c r="L436"/>
  <c r="H432"/>
  <c r="L428"/>
  <c r="H424"/>
  <c r="L420"/>
  <c r="L392"/>
  <c r="F54" i="40"/>
  <c r="F56"/>
  <c r="L408" i="41"/>
  <c r="F78" i="39"/>
  <c r="L375" i="41"/>
  <c r="F52" i="40"/>
  <c r="H400" i="41"/>
  <c r="L396"/>
  <c r="G70" i="39"/>
  <c r="G151"/>
  <c r="G150"/>
  <c r="G71"/>
  <c r="H51" i="40"/>
  <c r="L366" i="41"/>
  <c r="L357"/>
  <c r="H348"/>
  <c r="L347"/>
  <c r="F29" i="40"/>
  <c r="G116" i="39" s="1"/>
  <c r="L187" i="41"/>
  <c r="F28" i="40"/>
  <c r="G115" i="39" s="1"/>
  <c r="L7"/>
  <c r="J19"/>
  <c r="J6" i="38" s="1"/>
  <c r="L432" i="41" l="1"/>
  <c r="F59" i="40"/>
  <c r="L440" i="41"/>
  <c r="F60" i="40"/>
  <c r="L424" i="41"/>
  <c r="F58" i="40"/>
  <c r="G159" i="39"/>
  <c r="G158"/>
  <c r="H61" i="40"/>
  <c r="G78" i="39"/>
  <c r="H56" i="40"/>
  <c r="L400" i="41"/>
  <c r="F55" i="40"/>
  <c r="G75" i="39"/>
  <c r="H54" i="40"/>
  <c r="H52"/>
  <c r="G74" i="39"/>
  <c r="H70"/>
  <c r="K70"/>
  <c r="H71"/>
  <c r="K71"/>
  <c r="H150"/>
  <c r="K150"/>
  <c r="H151"/>
  <c r="K151"/>
  <c r="L348" i="41"/>
  <c r="F49" i="40"/>
  <c r="G145" i="39" s="1"/>
  <c r="G36"/>
  <c r="H29" i="40"/>
  <c r="G35" i="39"/>
  <c r="G155" l="1"/>
  <c r="H58" i="40"/>
  <c r="G157" i="39"/>
  <c r="H60" i="40"/>
  <c r="H158" i="39"/>
  <c r="L158" s="1"/>
  <c r="K158"/>
  <c r="G156"/>
  <c r="H59" i="40"/>
  <c r="H159" i="39"/>
  <c r="L159" s="1"/>
  <c r="K159"/>
  <c r="H74"/>
  <c r="L74" s="1"/>
  <c r="K74"/>
  <c r="H75"/>
  <c r="K75"/>
  <c r="G76"/>
  <c r="G77"/>
  <c r="H55" i="40"/>
  <c r="H78" i="39"/>
  <c r="K78"/>
  <c r="H145"/>
  <c r="L145" s="1"/>
  <c r="K145"/>
  <c r="G65"/>
  <c r="H49" i="40"/>
  <c r="D106" i="39"/>
  <c r="J106" s="1"/>
  <c r="K106"/>
  <c r="K105"/>
  <c r="J105"/>
  <c r="H105"/>
  <c r="F105"/>
  <c r="H141"/>
  <c r="D121"/>
  <c r="D120"/>
  <c r="J120" s="1"/>
  <c r="D119"/>
  <c r="F119" s="1"/>
  <c r="J138"/>
  <c r="H138"/>
  <c r="F138"/>
  <c r="J126"/>
  <c r="J135"/>
  <c r="H137"/>
  <c r="K172"/>
  <c r="J172"/>
  <c r="K179"/>
  <c r="J179"/>
  <c r="H179"/>
  <c r="F179"/>
  <c r="K168"/>
  <c r="J168"/>
  <c r="H168"/>
  <c r="F168"/>
  <c r="K167"/>
  <c r="J167"/>
  <c r="H167"/>
  <c r="F167"/>
  <c r="K166"/>
  <c r="J166"/>
  <c r="H166"/>
  <c r="F166"/>
  <c r="K165"/>
  <c r="J165"/>
  <c r="H165"/>
  <c r="F165"/>
  <c r="K164"/>
  <c r="J164"/>
  <c r="H164"/>
  <c r="F164"/>
  <c r="K163"/>
  <c r="J163"/>
  <c r="H163"/>
  <c r="F163"/>
  <c r="K149"/>
  <c r="J149"/>
  <c r="H149"/>
  <c r="F149"/>
  <c r="K148"/>
  <c r="J148"/>
  <c r="H148"/>
  <c r="F148"/>
  <c r="J144"/>
  <c r="H144"/>
  <c r="F144"/>
  <c r="J143"/>
  <c r="H143"/>
  <c r="F143"/>
  <c r="J142"/>
  <c r="H142"/>
  <c r="F137"/>
  <c r="K136"/>
  <c r="J136"/>
  <c r="H136"/>
  <c r="F136"/>
  <c r="K135"/>
  <c r="K134"/>
  <c r="J134"/>
  <c r="H134"/>
  <c r="F134"/>
  <c r="K133"/>
  <c r="J133"/>
  <c r="H133"/>
  <c r="F133"/>
  <c r="K129"/>
  <c r="J129"/>
  <c r="H129"/>
  <c r="F129"/>
  <c r="K128"/>
  <c r="J128"/>
  <c r="H128"/>
  <c r="F128"/>
  <c r="K127"/>
  <c r="J127"/>
  <c r="H127"/>
  <c r="F127"/>
  <c r="H126"/>
  <c r="K125"/>
  <c r="J125"/>
  <c r="H125"/>
  <c r="F125"/>
  <c r="K124"/>
  <c r="J124"/>
  <c r="H124"/>
  <c r="F124"/>
  <c r="K122"/>
  <c r="F122"/>
  <c r="K120"/>
  <c r="K119"/>
  <c r="K118"/>
  <c r="J118"/>
  <c r="H118"/>
  <c r="F118"/>
  <c r="J116"/>
  <c r="K111"/>
  <c r="K116"/>
  <c r="H116"/>
  <c r="F116"/>
  <c r="J115"/>
  <c r="H115"/>
  <c r="K114"/>
  <c r="J114"/>
  <c r="H114"/>
  <c r="F114"/>
  <c r="H113"/>
  <c r="F113"/>
  <c r="K112"/>
  <c r="J112"/>
  <c r="H112"/>
  <c r="F112"/>
  <c r="K110"/>
  <c r="J110"/>
  <c r="H110"/>
  <c r="F110"/>
  <c r="K107"/>
  <c r="J107"/>
  <c r="H107"/>
  <c r="F107"/>
  <c r="K104"/>
  <c r="J104"/>
  <c r="H104"/>
  <c r="F104"/>
  <c r="K102"/>
  <c r="J102"/>
  <c r="H102"/>
  <c r="F102"/>
  <c r="J101"/>
  <c r="H101"/>
  <c r="H121" l="1"/>
  <c r="J121"/>
  <c r="F121"/>
  <c r="H156"/>
  <c r="L156" s="1"/>
  <c r="K156"/>
  <c r="H157"/>
  <c r="L157" s="1"/>
  <c r="K157"/>
  <c r="H155"/>
  <c r="L155" s="1"/>
  <c r="K155"/>
  <c r="H77"/>
  <c r="K77"/>
  <c r="K76"/>
  <c r="H76"/>
  <c r="H65"/>
  <c r="L65" s="1"/>
  <c r="K65"/>
  <c r="F106"/>
  <c r="H106"/>
  <c r="J119"/>
  <c r="L177"/>
  <c r="L138"/>
  <c r="L172"/>
  <c r="L105"/>
  <c r="H119"/>
  <c r="F135"/>
  <c r="H135"/>
  <c r="J137"/>
  <c r="L137" s="1"/>
  <c r="J141"/>
  <c r="F141"/>
  <c r="L164"/>
  <c r="L171"/>
  <c r="L111"/>
  <c r="L151"/>
  <c r="L165"/>
  <c r="L167"/>
  <c r="L143"/>
  <c r="L179"/>
  <c r="L118"/>
  <c r="L124"/>
  <c r="L144"/>
  <c r="L148"/>
  <c r="L125"/>
  <c r="L129"/>
  <c r="L136"/>
  <c r="L150"/>
  <c r="L112"/>
  <c r="L114"/>
  <c r="H122"/>
  <c r="L127"/>
  <c r="J122"/>
  <c r="L163"/>
  <c r="L149"/>
  <c r="L134"/>
  <c r="L102"/>
  <c r="L104"/>
  <c r="L110"/>
  <c r="L128"/>
  <c r="L133"/>
  <c r="L166"/>
  <c r="L168"/>
  <c r="F120"/>
  <c r="H120"/>
  <c r="L116"/>
  <c r="L107"/>
  <c r="K86"/>
  <c r="J86"/>
  <c r="H86"/>
  <c r="F86"/>
  <c r="K89"/>
  <c r="J89"/>
  <c r="H89"/>
  <c r="F89"/>
  <c r="K90"/>
  <c r="J90"/>
  <c r="H90"/>
  <c r="F90"/>
  <c r="K91"/>
  <c r="J91"/>
  <c r="H91"/>
  <c r="F91"/>
  <c r="K94"/>
  <c r="J94"/>
  <c r="H94"/>
  <c r="F94"/>
  <c r="K95"/>
  <c r="J95"/>
  <c r="H95"/>
  <c r="F95"/>
  <c r="K85"/>
  <c r="J85"/>
  <c r="H85"/>
  <c r="F85"/>
  <c r="K87"/>
  <c r="J87"/>
  <c r="H87"/>
  <c r="F87"/>
  <c r="K88"/>
  <c r="J88"/>
  <c r="H88"/>
  <c r="F88"/>
  <c r="J35"/>
  <c r="H35"/>
  <c r="K69"/>
  <c r="J69"/>
  <c r="H69"/>
  <c r="F69"/>
  <c r="K68"/>
  <c r="J68"/>
  <c r="H68"/>
  <c r="F68"/>
  <c r="J64"/>
  <c r="H64"/>
  <c r="F64"/>
  <c r="J63"/>
  <c r="H63"/>
  <c r="F63"/>
  <c r="J62"/>
  <c r="H62"/>
  <c r="J61"/>
  <c r="H61"/>
  <c r="F61"/>
  <c r="F58"/>
  <c r="H58"/>
  <c r="J58"/>
  <c r="F57"/>
  <c r="H57"/>
  <c r="J57"/>
  <c r="K28"/>
  <c r="J28"/>
  <c r="H28"/>
  <c r="F28"/>
  <c r="K27"/>
  <c r="J27"/>
  <c r="H27"/>
  <c r="F27"/>
  <c r="K26"/>
  <c r="J26"/>
  <c r="H26"/>
  <c r="F26"/>
  <c r="K25"/>
  <c r="J25"/>
  <c r="H25"/>
  <c r="F25"/>
  <c r="J24"/>
  <c r="H24"/>
  <c r="K36"/>
  <c r="J36"/>
  <c r="H36"/>
  <c r="F36"/>
  <c r="K34"/>
  <c r="J34"/>
  <c r="H34"/>
  <c r="F34"/>
  <c r="K33"/>
  <c r="J33"/>
  <c r="H33"/>
  <c r="F33"/>
  <c r="K32"/>
  <c r="J32"/>
  <c r="H32"/>
  <c r="F32"/>
  <c r="K31"/>
  <c r="J31"/>
  <c r="H31"/>
  <c r="F31"/>
  <c r="K39"/>
  <c r="J39"/>
  <c r="H39"/>
  <c r="F39"/>
  <c r="K40"/>
  <c r="K41"/>
  <c r="K42"/>
  <c r="K56"/>
  <c r="J56"/>
  <c r="H56"/>
  <c r="F56"/>
  <c r="K55"/>
  <c r="J55"/>
  <c r="H55"/>
  <c r="F55"/>
  <c r="K54"/>
  <c r="J54"/>
  <c r="H54"/>
  <c r="F54"/>
  <c r="K53"/>
  <c r="J53"/>
  <c r="H53"/>
  <c r="F53"/>
  <c r="K49"/>
  <c r="J49"/>
  <c r="H49"/>
  <c r="F49"/>
  <c r="K47"/>
  <c r="J47"/>
  <c r="H47"/>
  <c r="F47"/>
  <c r="J46"/>
  <c r="H46"/>
  <c r="D42"/>
  <c r="J42" s="1"/>
  <c r="D41"/>
  <c r="H41" s="1"/>
  <c r="D40"/>
  <c r="J40" s="1"/>
  <c r="L121" l="1"/>
  <c r="L119"/>
  <c r="L106"/>
  <c r="L141"/>
  <c r="L135"/>
  <c r="L54"/>
  <c r="L122"/>
  <c r="L34"/>
  <c r="L120"/>
  <c r="L33"/>
  <c r="L36"/>
  <c r="L25"/>
  <c r="L87"/>
  <c r="L95"/>
  <c r="L91"/>
  <c r="L89"/>
  <c r="L49"/>
  <c r="L27"/>
  <c r="L32"/>
  <c r="L26"/>
  <c r="L28"/>
  <c r="L58"/>
  <c r="L94"/>
  <c r="L90"/>
  <c r="L86"/>
  <c r="L63"/>
  <c r="L61"/>
  <c r="L53"/>
  <c r="J41"/>
  <c r="L31"/>
  <c r="L56"/>
  <c r="F41"/>
  <c r="L39"/>
  <c r="L57"/>
  <c r="L64"/>
  <c r="L47"/>
  <c r="L76"/>
  <c r="L88"/>
  <c r="L85"/>
  <c r="L55"/>
  <c r="F42"/>
  <c r="F40"/>
  <c r="H42"/>
  <c r="H40"/>
  <c r="L69"/>
  <c r="L68"/>
  <c r="L70"/>
  <c r="L77"/>
  <c r="L75"/>
  <c r="L71"/>
  <c r="L78"/>
  <c r="L41" l="1"/>
  <c r="L40"/>
  <c r="L42"/>
  <c r="J38" l="1"/>
  <c r="K48"/>
  <c r="J48"/>
  <c r="H48"/>
  <c r="F48"/>
  <c r="K45"/>
  <c r="J45"/>
  <c r="H45"/>
  <c r="F45"/>
  <c r="K44"/>
  <c r="J44"/>
  <c r="H44"/>
  <c r="F44"/>
  <c r="K43"/>
  <c r="J43"/>
  <c r="H43"/>
  <c r="F43"/>
  <c r="K38"/>
  <c r="K8" i="38"/>
  <c r="I8"/>
  <c r="G8"/>
  <c r="A8"/>
  <c r="K7"/>
  <c r="I7"/>
  <c r="G7"/>
  <c r="A7"/>
  <c r="J5"/>
  <c r="H5"/>
  <c r="F5"/>
  <c r="J97" i="39" l="1"/>
  <c r="J7" i="38" s="1"/>
  <c r="F38" i="39"/>
  <c r="H38"/>
  <c r="H97" s="1"/>
  <c r="L48"/>
  <c r="L5" i="38"/>
  <c r="L45" i="39"/>
  <c r="L43"/>
  <c r="L44"/>
  <c r="L38" l="1"/>
  <c r="H7" i="38"/>
  <c r="H182" i="39"/>
  <c r="H8" i="38" s="1"/>
  <c r="H40" i="41" l="1"/>
  <c r="H41" s="1"/>
  <c r="F8" i="40" s="1"/>
  <c r="J40" i="41"/>
  <c r="J41" s="1"/>
  <c r="G8" i="40" s="1"/>
  <c r="G8" i="39" l="1"/>
  <c r="H8" s="1"/>
  <c r="H19" s="1"/>
  <c r="H6" i="38" s="1"/>
  <c r="H23" s="1"/>
  <c r="E8" i="43" s="1"/>
  <c r="E14" l="1"/>
  <c r="E16" s="1"/>
  <c r="E9"/>
  <c r="E10" s="1"/>
  <c r="E12" s="1"/>
  <c r="E15"/>
  <c r="F40" i="41"/>
  <c r="L40" s="1"/>
  <c r="K40"/>
  <c r="E13" i="43" l="1"/>
  <c r="H26" i="40"/>
  <c r="I113" i="39"/>
  <c r="F37" i="41"/>
  <c r="L37" s="1"/>
  <c r="K37"/>
  <c r="F36"/>
  <c r="L36" s="1"/>
  <c r="K36"/>
  <c r="F33"/>
  <c r="L33" s="1"/>
  <c r="K33"/>
  <c r="F31"/>
  <c r="K31"/>
  <c r="F35"/>
  <c r="L35" s="1"/>
  <c r="K35"/>
  <c r="K38"/>
  <c r="F38"/>
  <c r="L38" s="1"/>
  <c r="F34"/>
  <c r="L34" s="1"/>
  <c r="K34"/>
  <c r="K39"/>
  <c r="F39"/>
  <c r="L39" s="1"/>
  <c r="F32"/>
  <c r="L32" s="1"/>
  <c r="K32"/>
  <c r="K113" i="39" l="1"/>
  <c r="J113"/>
  <c r="L31" i="41"/>
  <c r="F41"/>
  <c r="L113" i="39" l="1"/>
  <c r="J182"/>
  <c r="J8" i="38" s="1"/>
  <c r="E8" i="40"/>
  <c r="E8" i="39" s="1"/>
  <c r="L41" i="41"/>
  <c r="J23" i="38" l="1"/>
  <c r="E11" i="43" s="1"/>
  <c r="H8" i="40"/>
  <c r="K8" i="39" l="1"/>
  <c r="F8"/>
  <c r="L8" l="1"/>
  <c r="L19" s="1"/>
  <c r="L6" i="38" s="1"/>
  <c r="F19" i="39"/>
  <c r="F6" i="38" s="1"/>
  <c r="E175" i="41"/>
  <c r="K175" s="1"/>
  <c r="F175" l="1"/>
  <c r="L175" l="1"/>
  <c r="F179"/>
  <c r="E28" i="40" l="1"/>
  <c r="L179" i="41"/>
  <c r="E35" i="39" l="1"/>
  <c r="E115"/>
  <c r="H28" i="40"/>
  <c r="K115" i="39" l="1"/>
  <c r="F115"/>
  <c r="F35"/>
  <c r="K35"/>
  <c r="L115" l="1"/>
  <c r="L35"/>
  <c r="F251" i="41" l="1"/>
  <c r="E36" i="40" s="1"/>
  <c r="E142" i="39" l="1"/>
  <c r="E52"/>
  <c r="H36" i="40"/>
  <c r="E62" i="39"/>
  <c r="E132"/>
  <c r="L251" i="41"/>
  <c r="F62" i="39" l="1"/>
  <c r="L62" s="1"/>
  <c r="K62"/>
  <c r="K132"/>
  <c r="F132"/>
  <c r="K52"/>
  <c r="F52"/>
  <c r="K142"/>
  <c r="F142"/>
  <c r="L142" s="1"/>
  <c r="L52" l="1"/>
  <c r="L132"/>
  <c r="E90" i="41"/>
  <c r="F90" s="1"/>
  <c r="L90" l="1"/>
  <c r="F92"/>
  <c r="K90"/>
  <c r="L92" l="1"/>
  <c r="E18" i="40"/>
  <c r="H18" l="1"/>
  <c r="E101" i="39"/>
  <c r="E126"/>
  <c r="E46"/>
  <c r="E24"/>
  <c r="F24" l="1"/>
  <c r="K24"/>
  <c r="F46"/>
  <c r="L46" s="1"/>
  <c r="K46"/>
  <c r="K126"/>
  <c r="F126"/>
  <c r="L126" s="1"/>
  <c r="K101"/>
  <c r="F101"/>
  <c r="L101" l="1"/>
  <c r="L182" s="1"/>
  <c r="F182"/>
  <c r="F8" i="38" s="1"/>
  <c r="L24" i="39"/>
  <c r="L97" s="1"/>
  <c r="L7" i="38" s="1"/>
  <c r="F97" i="39"/>
  <c r="F7" i="38" s="1"/>
  <c r="F23" l="1"/>
  <c r="E4" i="43" s="1"/>
  <c r="E7" s="1"/>
  <c r="L8" i="38"/>
  <c r="L23" s="1"/>
  <c r="E18" i="43" l="1"/>
  <c r="E22"/>
  <c r="E17"/>
  <c r="E20"/>
  <c r="E21"/>
  <c r="E23" l="1"/>
  <c r="E24" s="1"/>
  <c r="E25" l="1"/>
</calcChain>
</file>

<file path=xl/sharedStrings.xml><?xml version="1.0" encoding="utf-8"?>
<sst xmlns="http://schemas.openxmlformats.org/spreadsheetml/2006/main" count="8152" uniqueCount="1542">
  <si>
    <t>수량</t>
  </si>
  <si>
    <t>단위</t>
  </si>
  <si>
    <t>비  고</t>
  </si>
  <si>
    <t>재  료  비</t>
  </si>
  <si>
    <t>노  무  비</t>
  </si>
  <si>
    <t/>
  </si>
  <si>
    <t>식</t>
    <phoneticPr fontId="64" type="noConversion"/>
  </si>
  <si>
    <t>M2</t>
    <phoneticPr fontId="64" type="noConversion"/>
  </si>
  <si>
    <t>공 종 별 집 계 표</t>
    <phoneticPr fontId="65" type="noConversion"/>
  </si>
  <si>
    <t>품      명</t>
  </si>
  <si>
    <t>규      격</t>
  </si>
  <si>
    <t>경      비</t>
  </si>
  <si>
    <t>합      계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</si>
  <si>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</si>
  <si>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</si>
  <si>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</si>
  <si>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</si>
  <si>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</si>
  <si>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</si>
  <si>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</si>
  <si>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단  가</t>
  </si>
  <si>
    <t>금  액</t>
  </si>
  <si>
    <t>01</t>
  </si>
  <si>
    <t>01010101</t>
  </si>
  <si>
    <t>010101</t>
  </si>
  <si>
    <t>01010102</t>
  </si>
  <si>
    <t>01010103</t>
  </si>
  <si>
    <t>01010104</t>
  </si>
  <si>
    <t>01010105</t>
  </si>
  <si>
    <t>01010107</t>
  </si>
  <si>
    <t>01010108</t>
  </si>
  <si>
    <t>01010109</t>
  </si>
  <si>
    <t>[ 합           계 ]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</si>
  <si>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</si>
  <si>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</si>
  <si>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</si>
  <si>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</si>
  <si>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</si>
  <si>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</si>
  <si>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</si>
  <si>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</si>
  <si>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</si>
  <si>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</si>
  <si>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</si>
  <si>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</si>
  <si>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</si>
  <si>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</si>
  <si>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</si>
  <si>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</si>
  <si>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</si>
  <si>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</si>
  <si>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</si>
  <si>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</si>
  <si>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</si>
  <si>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</si>
  <si>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</si>
  <si>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</si>
  <si>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</si>
  <si>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</si>
  <si>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</si>
  <si>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</si>
  <si>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</si>
  <si>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</si>
  <si>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</si>
  <si>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5D62E319842FB7EF75FF3602820557</t>
  </si>
  <si>
    <t>T</t>
  </si>
  <si>
    <t>F</t>
  </si>
  <si>
    <t>010101015D62E319842FB7EF75FF3602820557</t>
  </si>
  <si>
    <t>TOTAL</t>
  </si>
  <si>
    <t>공 종 별  내 역 서</t>
    <phoneticPr fontId="65" type="noConversion"/>
  </si>
  <si>
    <t>바닥하지틀</t>
    <phoneticPr fontId="64" type="noConversion"/>
  </si>
  <si>
    <t>ㅁ50*50, 2.3T</t>
    <phoneticPr fontId="64" type="noConversion"/>
  </si>
  <si>
    <t>M2</t>
    <phoneticPr fontId="64" type="noConversion"/>
  </si>
  <si>
    <t>PVC타일</t>
    <phoneticPr fontId="64" type="noConversion"/>
  </si>
  <si>
    <t>3T</t>
    <phoneticPr fontId="64" type="noConversion"/>
  </si>
  <si>
    <t>하드우드데크</t>
    <phoneticPr fontId="64" type="noConversion"/>
  </si>
  <si>
    <t>30T, 입구</t>
    <phoneticPr fontId="64" type="noConversion"/>
  </si>
  <si>
    <t xml:space="preserve"> 1. 내부공사</t>
    <phoneticPr fontId="64" type="noConversion"/>
  </si>
  <si>
    <t xml:space="preserve"> 1) 바닥공사</t>
    <phoneticPr fontId="64" type="noConversion"/>
  </si>
  <si>
    <t xml:space="preserve"> 2) 천장공사</t>
    <phoneticPr fontId="64" type="noConversion"/>
  </si>
  <si>
    <t>M-BAR</t>
    <phoneticPr fontId="64" type="noConversion"/>
  </si>
  <si>
    <t>M2</t>
    <phoneticPr fontId="64" type="noConversion"/>
  </si>
  <si>
    <t>일반합판</t>
    <phoneticPr fontId="64" type="noConversion"/>
  </si>
  <si>
    <t>방수합판</t>
    <phoneticPr fontId="64" type="noConversion"/>
  </si>
  <si>
    <t>경량철골천장틀</t>
    <phoneticPr fontId="64" type="noConversion"/>
  </si>
  <si>
    <t>8.5T</t>
    <phoneticPr fontId="64" type="noConversion"/>
  </si>
  <si>
    <t>자작합판</t>
    <phoneticPr fontId="64" type="noConversion"/>
  </si>
  <si>
    <t>6.5T</t>
    <phoneticPr fontId="64" type="noConversion"/>
  </si>
  <si>
    <t>투명바니쉬도장</t>
    <phoneticPr fontId="64" type="noConversion"/>
  </si>
  <si>
    <t>오일스테인</t>
    <phoneticPr fontId="64" type="noConversion"/>
  </si>
  <si>
    <t>커튼박스</t>
    <phoneticPr fontId="64" type="noConversion"/>
  </si>
  <si>
    <t>M</t>
    <phoneticPr fontId="64" type="noConversion"/>
  </si>
  <si>
    <t>100*100</t>
    <phoneticPr fontId="64" type="noConversion"/>
  </si>
  <si>
    <t xml:space="preserve"> 3) 벽체공사</t>
    <phoneticPr fontId="64" type="noConversion"/>
  </si>
  <si>
    <t>벽체경량구조틀</t>
    <phoneticPr fontId="64" type="noConversion"/>
  </si>
  <si>
    <t>Stud 65</t>
    <phoneticPr fontId="64" type="noConversion"/>
  </si>
  <si>
    <t>방수석고</t>
    <phoneticPr fontId="64" type="noConversion"/>
  </si>
  <si>
    <t>11.5T * 2PLY</t>
    <phoneticPr fontId="64" type="noConversion"/>
  </si>
  <si>
    <t>12.5T * 2PLY</t>
    <phoneticPr fontId="64" type="noConversion"/>
  </si>
  <si>
    <t xml:space="preserve"> 2. 외부공사</t>
    <phoneticPr fontId="64" type="noConversion"/>
  </si>
  <si>
    <t xml:space="preserve"> 1) 바닥공사</t>
    <phoneticPr fontId="64" type="noConversion"/>
  </si>
  <si>
    <t xml:space="preserve"> 2) 옥상공사</t>
    <phoneticPr fontId="64" type="noConversion"/>
  </si>
  <si>
    <t>샌드위치판넬</t>
    <phoneticPr fontId="64" type="noConversion"/>
  </si>
  <si>
    <t>50T</t>
    <phoneticPr fontId="64" type="noConversion"/>
  </si>
  <si>
    <t>우수트렌치 홈통</t>
    <phoneticPr fontId="64" type="noConversion"/>
  </si>
  <si>
    <t>200*200, 낙엽방지용 철망 설치</t>
    <phoneticPr fontId="64" type="noConversion"/>
  </si>
  <si>
    <t>M</t>
    <phoneticPr fontId="64" type="noConversion"/>
  </si>
  <si>
    <t>두겁 후레싱</t>
    <phoneticPr fontId="64" type="noConversion"/>
  </si>
  <si>
    <t>바닥코너후레싱</t>
    <phoneticPr fontId="64" type="noConversion"/>
  </si>
  <si>
    <t>0.5T</t>
    <phoneticPr fontId="64" type="noConversion"/>
  </si>
  <si>
    <t xml:space="preserve"> 3) 벽체공사</t>
    <phoneticPr fontId="64" type="noConversion"/>
  </si>
  <si>
    <t>폴리카보네이트 설치</t>
    <phoneticPr fontId="64" type="noConversion"/>
  </si>
  <si>
    <t>SST 선홈통</t>
    <phoneticPr fontId="64" type="noConversion"/>
  </si>
  <si>
    <t>100파이</t>
    <phoneticPr fontId="64" type="noConversion"/>
  </si>
  <si>
    <t>SST 루버</t>
    <phoneticPr fontId="64" type="noConversion"/>
  </si>
  <si>
    <t>ㅁ20*20</t>
    <phoneticPr fontId="64" type="noConversion"/>
  </si>
  <si>
    <t>10T, AL철물 포함</t>
    <phoneticPr fontId="64" type="noConversion"/>
  </si>
  <si>
    <t>벽체하지틀</t>
    <phoneticPr fontId="64" type="noConversion"/>
  </si>
  <si>
    <t>창호후레싱</t>
    <phoneticPr fontId="64" type="noConversion"/>
  </si>
  <si>
    <t>W:150</t>
    <phoneticPr fontId="64" type="noConversion"/>
  </si>
  <si>
    <t xml:space="preserve"> 3. 창호공사</t>
    <phoneticPr fontId="64" type="noConversion"/>
  </si>
  <si>
    <t xml:space="preserve"> 1) 도어</t>
    <phoneticPr fontId="64" type="noConversion"/>
  </si>
  <si>
    <t>EA</t>
    <phoneticPr fontId="64" type="noConversion"/>
  </si>
  <si>
    <t xml:space="preserve"> 2) 창문</t>
    <phoneticPr fontId="64" type="noConversion"/>
  </si>
  <si>
    <t>SSD_1</t>
    <phoneticPr fontId="64" type="noConversion"/>
  </si>
  <si>
    <t>SSD_2</t>
    <phoneticPr fontId="64" type="noConversion"/>
  </si>
  <si>
    <t>PW_1</t>
    <phoneticPr fontId="64" type="noConversion"/>
  </si>
  <si>
    <t>SSW_1</t>
    <phoneticPr fontId="64" type="noConversion"/>
  </si>
  <si>
    <t>SSW_2</t>
    <phoneticPr fontId="64" type="noConversion"/>
  </si>
  <si>
    <t>SSW_3</t>
    <phoneticPr fontId="64" type="noConversion"/>
  </si>
  <si>
    <t>SSW_4</t>
    <phoneticPr fontId="64" type="noConversion"/>
  </si>
  <si>
    <t xml:space="preserve"> 4. 기타공사</t>
    <phoneticPr fontId="64" type="noConversion"/>
  </si>
  <si>
    <t>점검구</t>
    <phoneticPr fontId="64" type="noConversion"/>
  </si>
  <si>
    <t>300*300</t>
    <phoneticPr fontId="64" type="noConversion"/>
  </si>
  <si>
    <t xml:space="preserve"> 1) 냉난방기 공사</t>
    <phoneticPr fontId="64" type="noConversion"/>
  </si>
  <si>
    <t>천장형 냉난방기</t>
    <phoneticPr fontId="64" type="noConversion"/>
  </si>
  <si>
    <t>EA</t>
    <phoneticPr fontId="64" type="noConversion"/>
  </si>
  <si>
    <t xml:space="preserve"> 2) 전기 공사</t>
    <phoneticPr fontId="64" type="noConversion"/>
  </si>
  <si>
    <t>전기 배관 및 배선</t>
    <phoneticPr fontId="64" type="noConversion"/>
  </si>
  <si>
    <t>감지기</t>
    <phoneticPr fontId="64" type="noConversion"/>
  </si>
  <si>
    <t>조명기구</t>
    <phoneticPr fontId="64" type="noConversion"/>
  </si>
  <si>
    <t>형광등 24W</t>
    <phoneticPr fontId="64" type="noConversion"/>
  </si>
  <si>
    <t>스위치</t>
    <phoneticPr fontId="64" type="noConversion"/>
  </si>
  <si>
    <t>콘센트</t>
    <phoneticPr fontId="64" type="noConversion"/>
  </si>
  <si>
    <t>분전반</t>
    <phoneticPr fontId="64" type="noConversion"/>
  </si>
  <si>
    <t>통신포트</t>
    <phoneticPr fontId="64" type="noConversion"/>
  </si>
  <si>
    <t xml:space="preserve"> 3) 가구 공사</t>
    <phoneticPr fontId="64" type="noConversion"/>
  </si>
  <si>
    <t>상부장</t>
    <phoneticPr fontId="64" type="noConversion"/>
  </si>
  <si>
    <t>하부장</t>
    <phoneticPr fontId="64" type="noConversion"/>
  </si>
  <si>
    <t>2350*350*600</t>
    <phoneticPr fontId="64" type="noConversion"/>
  </si>
  <si>
    <t>2350*700*750</t>
    <phoneticPr fontId="64" type="noConversion"/>
  </si>
  <si>
    <t>휴플로어</t>
    <phoneticPr fontId="64" type="noConversion"/>
  </si>
  <si>
    <t>칼라PVC천장재</t>
    <phoneticPr fontId="64" type="noConversion"/>
  </si>
  <si>
    <t>10T</t>
    <phoneticPr fontId="64" type="noConversion"/>
  </si>
  <si>
    <t>1000*2400, 강화유리도어, SST헤어라인, 12T강화유리, 철물일체(힌지, 잠금장치, 스텐레스손잡이)</t>
    <phoneticPr fontId="64" type="noConversion"/>
  </si>
  <si>
    <t>1200*600, PVC, 이중창, 24T복층유리, 철물일체 (방풍망, 시건장치 포함)</t>
    <phoneticPr fontId="64" type="noConversion"/>
  </si>
  <si>
    <t>(700+1200+700)*300, SST헤어라인, 고정창, 24T복층유리(6+12A+6,일면강화), 철물일체</t>
    <phoneticPr fontId="64" type="noConversion"/>
  </si>
  <si>
    <t>(700+1200*2+700)*300, SST헤어라인, 고정창, 24T복층유리(6+12A+6,일면강화), 철물일체</t>
    <phoneticPr fontId="64" type="noConversion"/>
  </si>
  <si>
    <t>(700+700)*300, SST헤어라인, 고정창, 24T복층유리(6+12A+6,일면강화), 철물일체</t>
    <phoneticPr fontId="64" type="noConversion"/>
  </si>
  <si>
    <t>(1200+1200)*300, SST헤어라인, 고정창, 24T복층유리(6+12A+6,일면강화), 철물일체</t>
    <phoneticPr fontId="64" type="noConversion"/>
  </si>
  <si>
    <t>650*300, SST헤어라인, 고정창, 24T복층유리(6+12A+6,일면강화), 철물일체</t>
    <phoneticPr fontId="64" type="noConversion"/>
  </si>
  <si>
    <t>SSW_5</t>
    <phoneticPr fontId="64" type="noConversion"/>
  </si>
  <si>
    <t xml:space="preserve"> 1) 전기 공사</t>
    <phoneticPr fontId="64" type="noConversion"/>
  </si>
  <si>
    <t>다운라이트 7.2W</t>
    <phoneticPr fontId="64" type="noConversion"/>
  </si>
  <si>
    <t xml:space="preserve"> 2) 설비 공사</t>
    <phoneticPr fontId="64" type="noConversion"/>
  </si>
  <si>
    <t>배수배관공사</t>
    <phoneticPr fontId="64" type="noConversion"/>
  </si>
  <si>
    <t>급수배관공사</t>
    <phoneticPr fontId="64" type="noConversion"/>
  </si>
  <si>
    <t>수건걸이</t>
    <phoneticPr fontId="64" type="noConversion"/>
  </si>
  <si>
    <t>방열기</t>
    <phoneticPr fontId="64" type="noConversion"/>
  </si>
  <si>
    <t xml:space="preserve"> </t>
    <phoneticPr fontId="64" type="noConversion"/>
  </si>
  <si>
    <t>식</t>
    <phoneticPr fontId="64" type="noConversion"/>
  </si>
  <si>
    <t>우레탄방수</t>
    <phoneticPr fontId="64" type="noConversion"/>
  </si>
  <si>
    <t>큐비클설치</t>
    <phoneticPr fontId="64" type="noConversion"/>
  </si>
  <si>
    <t>비노출형, 3T</t>
    <phoneticPr fontId="64" type="noConversion"/>
  </si>
  <si>
    <t>보호몰탈</t>
    <phoneticPr fontId="64" type="noConversion"/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</si>
  <si>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</si>
  <si>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</si>
  <si>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</si>
  <si>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</si>
  <si>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</si>
  <si>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</si>
  <si>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</si>
  <si>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</si>
  <si>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</si>
  <si>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</si>
  <si>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</si>
  <si>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M2</t>
  </si>
  <si>
    <t>호표 6</t>
  </si>
  <si>
    <t>호표 7</t>
  </si>
  <si>
    <t>5006213C660D3763115E3572FB5B</t>
  </si>
  <si>
    <t>컨테이너형 가설건축물 - 사무실</t>
  </si>
  <si>
    <t>3.0*6.0*2.6m, 3개월</t>
  </si>
  <si>
    <t>개소</t>
  </si>
  <si>
    <t>호표 8</t>
  </si>
  <si>
    <t>건축 2-2-3</t>
  </si>
  <si>
    <t>5006213C660D37631159B4C1599C</t>
  </si>
  <si>
    <t>M</t>
  </si>
  <si>
    <t>M3</t>
  </si>
  <si>
    <t>대</t>
  </si>
  <si>
    <t>5006213C660FE4F353586011CBF0</t>
  </si>
  <si>
    <t>먹매김</t>
  </si>
  <si>
    <t>일반</t>
  </si>
  <si>
    <t>건축 11-1</t>
  </si>
  <si>
    <t>호표 59</t>
  </si>
  <si>
    <t>호표 60</t>
  </si>
  <si>
    <t>호표 61</t>
  </si>
  <si>
    <t>호표 62</t>
  </si>
  <si>
    <t>호표 63</t>
  </si>
  <si>
    <t>호표 64</t>
  </si>
  <si>
    <t>호표 65</t>
  </si>
  <si>
    <t>호표 66</t>
  </si>
  <si>
    <t>호표 67</t>
  </si>
  <si>
    <t>호표 69</t>
  </si>
  <si>
    <t>호표 70</t>
  </si>
  <si>
    <t>호표 71</t>
  </si>
  <si>
    <t>호표 72</t>
  </si>
  <si>
    <t>호표 73</t>
  </si>
  <si>
    <t>호표 75</t>
  </si>
  <si>
    <t>호표 76</t>
  </si>
  <si>
    <t>호표 77</t>
  </si>
  <si>
    <t>호표 78</t>
  </si>
  <si>
    <t>호표 79</t>
  </si>
  <si>
    <t>호표 80</t>
  </si>
  <si>
    <t>호표 81</t>
  </si>
  <si>
    <t>호표 82</t>
  </si>
  <si>
    <t>호표 83</t>
  </si>
  <si>
    <t>호표 84</t>
  </si>
  <si>
    <t>호표 85</t>
  </si>
  <si>
    <t>호표 86</t>
  </si>
  <si>
    <t>호표 87</t>
  </si>
  <si>
    <t>TON</t>
  </si>
  <si>
    <t>개</t>
  </si>
  <si>
    <t>크레인(타이어)</t>
  </si>
  <si>
    <t>10톤</t>
  </si>
  <si>
    <t>HR</t>
  </si>
  <si>
    <t>A</t>
  </si>
  <si>
    <t>토목 9-2,3(2104)</t>
  </si>
  <si>
    <t>5006213C660EDFB3035F68F8E008</t>
  </si>
  <si>
    <t>20톤</t>
  </si>
  <si>
    <t>건축 10-1</t>
  </si>
  <si>
    <t>바탕고르기</t>
  </si>
  <si>
    <t>5006213C660FE4F3D7556F1091C5</t>
  </si>
  <si>
    <t>T25*150</t>
  </si>
  <si>
    <t>건축 12-8</t>
  </si>
  <si>
    <t>5006213C660FE4F3D7571CE64F0E</t>
  </si>
  <si>
    <t>벽,합판붙임</t>
  </si>
  <si>
    <t>건축 12-6.3</t>
  </si>
  <si>
    <t>5006213C660FE4F3D7571CE64F7B</t>
  </si>
  <si>
    <t>T=12MM 내수합판</t>
  </si>
  <si>
    <t>5006213C660FE4F3D7567729702E</t>
  </si>
  <si>
    <t>천정합판붙임</t>
  </si>
  <si>
    <t>건축 20-2-1</t>
  </si>
  <si>
    <t>5006213C660FE4F3D7567729702F</t>
  </si>
  <si>
    <t>5006213C660FE593B8571B0CCA6E</t>
  </si>
  <si>
    <t>보호모르타르 / 바닥</t>
  </si>
  <si>
    <t>콘크리트면, 24mm</t>
  </si>
  <si>
    <t>5006213C660FE593B853B8846992</t>
  </si>
  <si>
    <t>우레탄방수</t>
  </si>
  <si>
    <t>바닥3mm, 노출</t>
  </si>
  <si>
    <t>건축 13-5</t>
  </si>
  <si>
    <t>5006213C660FE593B859C5CC0B40</t>
  </si>
  <si>
    <t>유리끼우기코킹</t>
  </si>
  <si>
    <t>실리콘,유리용-양면</t>
  </si>
  <si>
    <t>건축 13-12-1</t>
  </si>
  <si>
    <t>건축 13-2-4</t>
  </si>
  <si>
    <t>선홈통-스텐레스파이프-설치</t>
  </si>
  <si>
    <t>5006213C660FE593AF59155DB965</t>
  </si>
  <si>
    <t>D100mm*1.5t이하</t>
  </si>
  <si>
    <t>EA</t>
  </si>
  <si>
    <t>5006213C660FE5939D56E830C3E7</t>
  </si>
  <si>
    <t>경량철골천정틀</t>
  </si>
  <si>
    <t>M-BAR, H:1m미만. 인써트 유</t>
  </si>
  <si>
    <t>건축 14-5</t>
  </si>
  <si>
    <t>5006213C660FE5939D56ECABE885</t>
  </si>
  <si>
    <t>인서트(Insert)</t>
  </si>
  <si>
    <t>거푸집,인서트제외</t>
  </si>
  <si>
    <t>건축 14-6</t>
  </si>
  <si>
    <t>5006213C660FE5939D5D1639AA3C</t>
  </si>
  <si>
    <t>잡철물제작설치(철제)</t>
  </si>
  <si>
    <t>간단</t>
  </si>
  <si>
    <t>5006213C660FE5939D5D1639ABC3</t>
  </si>
  <si>
    <t>보통</t>
  </si>
  <si>
    <t>복잡</t>
  </si>
  <si>
    <t>5006213C660FE5939D5D140CBEEA</t>
  </si>
  <si>
    <t>잡철물제작설치(스테인리스)</t>
  </si>
  <si>
    <t>5006213C660FE5939D5D140CBFF0</t>
  </si>
  <si>
    <t>5006213C660FE5939D5D140CBC3C</t>
  </si>
  <si>
    <t>kg</t>
  </si>
  <si>
    <t>배합용적비 1:3, 시멘트, 모래 별도</t>
  </si>
  <si>
    <t>재료비 별도</t>
  </si>
  <si>
    <t>건축 16-2</t>
  </si>
  <si>
    <t>5006213C660FE593F75D1CABC4AC</t>
  </si>
  <si>
    <t>플로아힌지설치</t>
  </si>
  <si>
    <t>1.5m2 미만</t>
  </si>
  <si>
    <t>5006213C660FE593F75B51EBD055</t>
  </si>
  <si>
    <t>합성수지창호 설치</t>
  </si>
  <si>
    <t>건축 16-1-4</t>
  </si>
  <si>
    <t>5006213C660FE593F75B51EBD329</t>
  </si>
  <si>
    <t>유리끼우기 - 판유리</t>
  </si>
  <si>
    <t>건축 16-5-1</t>
  </si>
  <si>
    <t>5006213C660FE593E5544703F3AC</t>
  </si>
  <si>
    <t>10mm 이상</t>
  </si>
  <si>
    <t>유리끼우기 - 복층유리, 일반창호</t>
  </si>
  <si>
    <t>건축 16-5-2</t>
  </si>
  <si>
    <t>5006213C660FE593E554467A74B9</t>
  </si>
  <si>
    <t>24mm(6+12A+6)</t>
  </si>
  <si>
    <t>매</t>
  </si>
  <si>
    <t>철재면</t>
  </si>
  <si>
    <t>5006213C660FE593D45F0324CAEF</t>
  </si>
  <si>
    <t>도장 후 퍼티 및 연마</t>
  </si>
  <si>
    <t>건축 17-1-2</t>
  </si>
  <si>
    <t>5006213C660FE593D45F0325D1C1</t>
  </si>
  <si>
    <t>철재면, 천장</t>
  </si>
  <si>
    <t>5006213C660FE593D45D54A4E8C8</t>
  </si>
  <si>
    <t>조합페인트칠(붓칠)</t>
  </si>
  <si>
    <t>철재면2회.2급</t>
  </si>
  <si>
    <t>건축 19-3-1</t>
  </si>
  <si>
    <t>5006213C660FE593D45C4F60F620</t>
  </si>
  <si>
    <t>녹막이페인트칠</t>
  </si>
  <si>
    <t>1회.2종</t>
  </si>
  <si>
    <t>건축 19-4</t>
  </si>
  <si>
    <t>5006213C660FE593D459FA1AB95C</t>
  </si>
  <si>
    <t>바니시칠</t>
  </si>
  <si>
    <t>목재면3회</t>
  </si>
  <si>
    <t>건축 19-7.1</t>
  </si>
  <si>
    <t>목재면2회칠</t>
  </si>
  <si>
    <t>오일스테인칠</t>
  </si>
  <si>
    <t>5006213C660FE593D458D6C456CE</t>
  </si>
  <si>
    <t>건축 17-5</t>
  </si>
  <si>
    <t>5006213C660FE593CA59A39BB551</t>
  </si>
  <si>
    <t>중보행용비닐타일붙임</t>
  </si>
  <si>
    <t>450*450*3.0mm (왁스무)</t>
  </si>
  <si>
    <t>건축 20-1-3</t>
  </si>
  <si>
    <t>비닐타일</t>
  </si>
  <si>
    <t>석고판못붙임(바탕용,벽)</t>
  </si>
  <si>
    <t>5006213C660FE593CA5D1B2FD881</t>
  </si>
  <si>
    <t>건축 20-2-2</t>
  </si>
  <si>
    <t>5006213C660FE593CA5E2201FA70</t>
  </si>
  <si>
    <t>샌드위치판넬설치</t>
  </si>
  <si>
    <t>건축 20-2-5</t>
  </si>
  <si>
    <t>5006213C660FE593CA5E2201FC21</t>
  </si>
  <si>
    <t>5006213C660D3763225400231EE1</t>
  </si>
  <si>
    <t>컨테이너형 가설건축물 설치</t>
  </si>
  <si>
    <t>3.0*6.0*2.6m</t>
  </si>
  <si>
    <t>5006213C660D3763225400231DDA</t>
  </si>
  <si>
    <t>컨테이너형 가설건축물 해체</t>
  </si>
  <si>
    <t>5006213C660EDFB3035F68F8E235</t>
  </si>
  <si>
    <t>크레인(타이어) - 경비</t>
  </si>
  <si>
    <t>5006213C660D37631159B4C158F5</t>
  </si>
  <si>
    <t>5006213C660FE4F353586013F40A</t>
  </si>
  <si>
    <t>거푸집 먹매김</t>
  </si>
  <si>
    <t>건축 11-1-1</t>
  </si>
  <si>
    <t>5006213C660FE4F353586013F637</t>
  </si>
  <si>
    <t>구조부 먹매김</t>
  </si>
  <si>
    <t>5006213C660FE4F353586010229A</t>
  </si>
  <si>
    <t>먹매김(마무리용)</t>
  </si>
  <si>
    <t>5006213C660EDFB3035F68FE09CD</t>
  </si>
  <si>
    <t>지게차</t>
  </si>
  <si>
    <t>5.0톤</t>
  </si>
  <si>
    <t>토목 9-2,3(2502)</t>
  </si>
  <si>
    <t>5006213C660FE5938C5C23E1EF13</t>
  </si>
  <si>
    <t>모르타르 배합(배합품 제외)</t>
  </si>
  <si>
    <t>잡철물제작(스테인리스)</t>
  </si>
  <si>
    <t>잡철물설치(스테인리스)</t>
  </si>
  <si>
    <t>5006213C660EDFB303545E598C22</t>
  </si>
  <si>
    <t>용접기(교류)</t>
  </si>
  <si>
    <t>500A</t>
  </si>
  <si>
    <t>토목 9-2(7611)</t>
  </si>
  <si>
    <t>5006213C660FE4F3C65CB56CE32F</t>
  </si>
  <si>
    <t>바닥, 24mm 이하 기준</t>
  </si>
  <si>
    <t>5006213C660FE593B853B8846AB9</t>
  </si>
  <si>
    <t>도막방수 바름</t>
  </si>
  <si>
    <t>바닥, 도막 1층(회) 형성 기준</t>
  </si>
  <si>
    <t>건축 12-2-1.1</t>
  </si>
  <si>
    <t>5006213C660FE593B853B886170E</t>
  </si>
  <si>
    <t>도막방수 마감도료(Top-coat)</t>
  </si>
  <si>
    <t>바닥, 1층(회) 바름 기준</t>
  </si>
  <si>
    <t>건축 12-2-1.3</t>
  </si>
  <si>
    <t>5006213C660FE5939D5D17C03BA5</t>
  </si>
  <si>
    <t>잡철물제작(철제)</t>
  </si>
  <si>
    <t>5006213C660FE5939D5D17C1C237</t>
  </si>
  <si>
    <t>잡철물설치(철제)</t>
  </si>
  <si>
    <t>5006213C660FE5939D5D17C03A9F</t>
  </si>
  <si>
    <t>5006213C660FE5939D5D17C1C3DD</t>
  </si>
  <si>
    <t>5006213C660FE5939D5D15128141</t>
  </si>
  <si>
    <t>5006213C660FE5939D5D1513AF9A</t>
  </si>
  <si>
    <t>5006213C660FE5939D5D151280BB</t>
  </si>
  <si>
    <t>5006213C660FE5939D5D1513AEF4</t>
  </si>
  <si>
    <t>5006213C660FE5939D5D1512830F</t>
  </si>
  <si>
    <t>5006213C660FE5939D5D1513ADED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</si>
  <si>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</si>
  <si>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</si>
  <si>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</si>
  <si>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</si>
  <si>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</si>
  <si>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</si>
  <si>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</si>
  <si>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</si>
  <si>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금액제외</t>
  </si>
  <si>
    <t>조</t>
  </si>
  <si>
    <t>식</t>
  </si>
  <si>
    <t>5650D134C66D1D432052FEDB68081</t>
  </si>
  <si>
    <t xml:space="preserve"> [ 합          계 ]</t>
  </si>
  <si>
    <t>컨테이너 하우스(경비)</t>
  </si>
  <si>
    <t>사무실용, 3.0*6.0*2.6m</t>
  </si>
  <si>
    <t>5006013036C3D2B38B5FEC3ACD01</t>
  </si>
  <si>
    <t>5006213C660D3763115E3572FB5B5006013036C3D2B38B5FEC3ACD01</t>
  </si>
  <si>
    <t>5006213C660D3763115E3572FB5B5006213C660D3763225400231EE1</t>
  </si>
  <si>
    <t>5006213C660D3763115E3572FB5B5006213C660D3763225400231DDA</t>
  </si>
  <si>
    <t>5006013066985733E8582DA601C3</t>
  </si>
  <si>
    <t>5006213C660D37631159B4C1599C5006013066985733E8582DA601C3</t>
  </si>
  <si>
    <t>5006013066985733B35279839629</t>
  </si>
  <si>
    <t>5006213C660D37631159B4C1599C5006013066985733B35279839629</t>
  </si>
  <si>
    <t>5006013066985733E85DABC5C1B0</t>
  </si>
  <si>
    <t>5006213C660D37631159B4C1599C5006013066985733E85DABC5C1B0</t>
  </si>
  <si>
    <t>5006013066985733E85DABC5C259</t>
  </si>
  <si>
    <t>5006213C660D37631159B4C1599C5006013066985733E85DABC5C259</t>
  </si>
  <si>
    <t>5006013066985733E8582DA603F3</t>
  </si>
  <si>
    <t>5006213C660D37631159B4C1599C5006013066985733E8582DA603F3</t>
  </si>
  <si>
    <t>5006213C660D37631159B4C1599C5006213C660D37631159B4C158F5</t>
  </si>
  <si>
    <t>건축목공</t>
  </si>
  <si>
    <t>일반공사 직종</t>
  </si>
  <si>
    <t>인</t>
  </si>
  <si>
    <t>5006213C660C10537B552BDB0990</t>
  </si>
  <si>
    <t>보통인부</t>
  </si>
  <si>
    <t>5006213C660C10537B552BDB0D71</t>
  </si>
  <si>
    <t>잡재료</t>
  </si>
  <si>
    <t>비계공</t>
  </si>
  <si>
    <t>5006213C660C10537B552BDB0D72</t>
  </si>
  <si>
    <t>공구손료 및 경장비</t>
  </si>
  <si>
    <t>인력품의 2%</t>
  </si>
  <si>
    <t>공구손료</t>
  </si>
  <si>
    <t>L</t>
  </si>
  <si>
    <t>5006213C660FE4F353586011CBF05006213C660FE4F353586013F40A</t>
  </si>
  <si>
    <t>5006213C660FE4F353586011CBF05006213C660FE4F353586013F637</t>
  </si>
  <si>
    <t>5006213C660FE4F353586011CBF05006213C660FE4F353586010229A</t>
  </si>
  <si>
    <t>산소 가스</t>
  </si>
  <si>
    <t>기체</t>
  </si>
  <si>
    <t>대기압상태기준</t>
  </si>
  <si>
    <t>50330130660C8A63995B20A28011</t>
  </si>
  <si>
    <t>용접공</t>
  </si>
  <si>
    <t>5006213C660C10537B552BDB0C6F</t>
  </si>
  <si>
    <t>인력품의 3%</t>
  </si>
  <si>
    <t>특별인부</t>
  </si>
  <si>
    <t>5006213C660C10537B552BDA633A</t>
  </si>
  <si>
    <t>5650D134C66D1D432052FEDB680B2</t>
  </si>
  <si>
    <t>아세틸렌 가스(835L)</t>
  </si>
  <si>
    <t>98%용접용</t>
  </si>
  <si>
    <t>50330130660C8A63995854199A38</t>
  </si>
  <si>
    <t>주재료비의 4%</t>
  </si>
  <si>
    <t>주재료비의 5%</t>
  </si>
  <si>
    <t>비계공(경비)</t>
  </si>
  <si>
    <t>5006213C660C10537B552BDA65F7</t>
  </si>
  <si>
    <t>철공</t>
  </si>
  <si>
    <t>5006213C660C10537B552BDA622A</t>
  </si>
  <si>
    <t>용접스터드</t>
  </si>
  <si>
    <t>머리형, M19*125(자동)</t>
  </si>
  <si>
    <t>5006713B162C2983FF53015D2E7D</t>
  </si>
  <si>
    <t>머리형, M19*125(수동)</t>
  </si>
  <si>
    <t>5006713B162C2983FF53015D2F00</t>
  </si>
  <si>
    <t>천원</t>
  </si>
  <si>
    <t>50685132B6073DE31F517330B6C6</t>
  </si>
  <si>
    <t>경유</t>
  </si>
  <si>
    <t>저유황 0.003%</t>
  </si>
  <si>
    <t>50C1413FB6C14BB3BE50B0551234</t>
  </si>
  <si>
    <t>주연료비의 39%</t>
  </si>
  <si>
    <t>건설기계운전사</t>
  </si>
  <si>
    <t>5006213C660C10537B552BDB0997</t>
  </si>
  <si>
    <t>50685132B6073DE31F517330B6C2</t>
  </si>
  <si>
    <t>5006213C660EDFB3035F68F8E00850685132B6073DE31F517330B6C2</t>
  </si>
  <si>
    <t>5006213C660EDFB3035F68F8E00850C1413FB6C14BB3BE50B0551234</t>
  </si>
  <si>
    <t>5006213C660EDFB3035F68F8E0085650D134C66D1D432052FEDB68081</t>
  </si>
  <si>
    <t>5006213C660EDFB3035F68F8E0085006213C660C10537B552BDB0997</t>
  </si>
  <si>
    <t>셋트앵커</t>
  </si>
  <si>
    <t>M10*L75mm</t>
  </si>
  <si>
    <t>5006713B162DCF135C51CEE1B9AA</t>
  </si>
  <si>
    <t>실링재</t>
  </si>
  <si>
    <t>ㅁ-각관</t>
  </si>
  <si>
    <t>5006213CB68E2BA3C95EEB4ABF21</t>
  </si>
  <si>
    <t>못</t>
  </si>
  <si>
    <t>일반못 N50</t>
  </si>
  <si>
    <t>5006713B0601A4D3D35F7B90B003</t>
  </si>
  <si>
    <t>일반철물</t>
  </si>
  <si>
    <t>보강철물, #10, 아연도</t>
  </si>
  <si>
    <t>5006713B568672C3BD569F450295</t>
  </si>
  <si>
    <t>내장공</t>
  </si>
  <si>
    <t>5006213C660C10537B552BDB0889</t>
  </si>
  <si>
    <t>50061132A6ED53533A59DB7454CD</t>
  </si>
  <si>
    <t>5006213C660FE4F3D7556F1091C550061132A6ED53533A59DB7454CD</t>
  </si>
  <si>
    <t>잡재료 및 소모재료비</t>
  </si>
  <si>
    <t>주재료비의 6%</t>
  </si>
  <si>
    <t>5006213C660FE4F3D7556F1091C55650D134C66D1D432052FEDB68081</t>
  </si>
  <si>
    <t>5006213C660FE4F3D7556F1091C55006213C660C10537B552BDB0990</t>
  </si>
  <si>
    <t>5006213C660FE4F3D7556F1091C55006213C660C10537B552BDB0D71</t>
  </si>
  <si>
    <t>일반못 N90</t>
  </si>
  <si>
    <t>5006713B0601A4D3D35F7B90B6AB</t>
  </si>
  <si>
    <t>보통합판</t>
  </si>
  <si>
    <t>50061132B6F44523AD5ACEB96EFD</t>
  </si>
  <si>
    <t>5006213C660FE4F3D7571CE64F0E50061132B6F44523AD5ACEB96EFD</t>
  </si>
  <si>
    <t>5006213C660FE4F3D7571CE64F0E5006713B0601A4D3D35F7B90B003</t>
  </si>
  <si>
    <t>5006213C660FE4F3D7571CE64F0E5006213C660C10537B552BDB0990</t>
  </si>
  <si>
    <t>5006213C660FE4F3D7571CE64F0E5006213C660C10537B552BDB0D71</t>
  </si>
  <si>
    <t>5006213C660FE4F3D7571CE64F0E5650D134C66D1D432052FEDB68081</t>
  </si>
  <si>
    <t>내수합판</t>
  </si>
  <si>
    <t>1급, 12*910*1820mm(㎡)</t>
  </si>
  <si>
    <t>50061132B6F44523AD5CF083BD25</t>
  </si>
  <si>
    <t>5006213C660FE4F3D7571CE64F7B50061132B6F44523AD5CF083BD25</t>
  </si>
  <si>
    <t>5006213C660FE4F3D7571CE64F7B5006713B0601A4D3D35F7B90B003</t>
  </si>
  <si>
    <t>5006213C660FE4F3D7571CE64F7B5006213C660C10537B552BDB0990</t>
  </si>
  <si>
    <t>5006213C660FE4F3D7571CE64F7B5006213C660C10537B552BDB0D71</t>
  </si>
  <si>
    <t>5006213C660FE4F3D7571CE64F7B5650D134C66D1D432052FEDB68081</t>
  </si>
  <si>
    <t>5006213C660FE4F3D7567729702E50061132B6F44523AD5ACEB96EFD</t>
  </si>
  <si>
    <t>5006213C660FE4F3D7567729702E5006713B0601A4D3D35F7B90B003</t>
  </si>
  <si>
    <t>5006213C660FE4F3D7567729702E5006213C660C10537B552BDB0990</t>
  </si>
  <si>
    <t>5006213C660FE4F3D7567729702E5006213C660C10537B552BDB0D71</t>
  </si>
  <si>
    <t>5006213C660FE4F3D7567729702E5650D134C66D1D432052FEDB68081</t>
  </si>
  <si>
    <t>50061132B6F44523AD5CF083BB77</t>
  </si>
  <si>
    <t>5006213C660FE4F3D7567729702F50061132B6F44523AD5CF083BB77</t>
  </si>
  <si>
    <t>5006213C660FE4F3D7567729702F5006713B0601A4D3D35F7B90B003</t>
  </si>
  <si>
    <t>5006213C660FE4F3D7567729702F5006213C660C10537B552BDB0990</t>
  </si>
  <si>
    <t>5006213C660FE4F3D7567729702F5006213C660C10537B552BDB0D71</t>
  </si>
  <si>
    <t>5006213C660FE4F3D7567729702F5650D134C66D1D432052FEDB68081</t>
  </si>
  <si>
    <t>방수공</t>
  </si>
  <si>
    <t>5006213C660C10537B552BDB0B4A</t>
  </si>
  <si>
    <t>5006213C660FE593B8571B0CCA6E5006213C660FE5938C5C23E1EF13</t>
  </si>
  <si>
    <t>5006213C660FE593B8571B0CCA6E5006213C660FE4F3C65CB56CE32F</t>
  </si>
  <si>
    <t>우레탄방수제</t>
  </si>
  <si>
    <t>우레탄(노출)</t>
  </si>
  <si>
    <t>5006213C761300636F5CB552D1B6</t>
  </si>
  <si>
    <t>5006213C660FE593B853B88469925006213C761300636F5CB552D1B6</t>
  </si>
  <si>
    <t>마감코팅제</t>
  </si>
  <si>
    <t>5006213CA6E7A093385C076EB33C</t>
  </si>
  <si>
    <t>5006213C660FE593B853B88469925006213CA6E7A093385C076EB33C</t>
  </si>
  <si>
    <t>프라이머</t>
  </si>
  <si>
    <t>5006213CA6E7A093385C076EB068</t>
  </si>
  <si>
    <t>5006213C660FE593B853B88469925006213CA6E7A093385C076EB068</t>
  </si>
  <si>
    <t>희석재</t>
  </si>
  <si>
    <t>5006213CA6E7A093385C076EB171</t>
  </si>
  <si>
    <t>5006213C660FE593B853B88469925006213CA6E7A093385C076EB171</t>
  </si>
  <si>
    <t>5006213C660FE593B853B88469925006213C660FE593B853B8846AB9</t>
  </si>
  <si>
    <t>5006213C660FE593B853B88469925006213C660FE593B853B886170E</t>
  </si>
  <si>
    <t>미장공</t>
  </si>
  <si>
    <t>5006213C660C10537B552BDB0B4B</t>
  </si>
  <si>
    <t>공통자재</t>
  </si>
  <si>
    <t>실리콘(초산), 유리용</t>
  </si>
  <si>
    <t>5006213CA6E7A1B3C55B069FB80E</t>
  </si>
  <si>
    <t>5006213C660FE593B859C5CC0B405006213CA6E7A1B3C55B069FB80E</t>
  </si>
  <si>
    <t>지붕잇기공</t>
  </si>
  <si>
    <t>5006213C660C10537B552BDB00BB</t>
  </si>
  <si>
    <t>주재료비의 3%</t>
  </si>
  <si>
    <t>잡재료 및 소모재료</t>
  </si>
  <si>
    <t>선홈통지지철물, 철재</t>
  </si>
  <si>
    <t>5006713B568672C3BD569F45060E</t>
  </si>
  <si>
    <t>배관공</t>
  </si>
  <si>
    <t>5006213C660C10537B552BDB0ABC</t>
  </si>
  <si>
    <t>배관용 스테인리스 강관</t>
  </si>
  <si>
    <t>선홈통지지철물, 스텐</t>
  </si>
  <si>
    <t>5006713B568672C3BD569F450714</t>
  </si>
  <si>
    <t>SUS관, D100*1.5T</t>
  </si>
  <si>
    <t>5010C130C6722663CD5859BBBB05</t>
  </si>
  <si>
    <t>5006213C660FE593AF59155DB9655010C130C6722663CD5859BBBB05</t>
  </si>
  <si>
    <t>5006213C660FE593AF59155DB9655006713B568672C3BD569F450714</t>
  </si>
  <si>
    <t>5006213C660FE593AF59155DB9655006213C660C10537B552BDB0ABC</t>
  </si>
  <si>
    <t>5006213C660FE593AF59155DB9655006213C660C10537B552BDB0D71</t>
  </si>
  <si>
    <t>5006213C660FE593AF59155DB9655650D134C66D1D432052FEDB68081</t>
  </si>
  <si>
    <t>스테인리스강판</t>
  </si>
  <si>
    <t>인서트</t>
  </si>
  <si>
    <t>주물, ∮6mm</t>
  </si>
  <si>
    <t>5006213C761301037D524A0AF93B</t>
  </si>
  <si>
    <t>5006213C660FE5939D56E830C3E75006213C761301037D524A0AF93B</t>
  </si>
  <si>
    <t>5006213C660FE5939D56E830C3E75006213C660FE5939D56ECABE885</t>
  </si>
  <si>
    <t>경량철골천장틀</t>
  </si>
  <si>
    <t>달대볼트, ∮6*500mm</t>
  </si>
  <si>
    <t>5006213C76130063215F7236378C</t>
  </si>
  <si>
    <t>5006213C660FE5939D56E830C3E75006213C76130063215F7236378C</t>
  </si>
  <si>
    <t>캐링찬넬, 38*12*1.2mm</t>
  </si>
  <si>
    <t>5006213C76130063215F72363313</t>
  </si>
  <si>
    <t>5006213C660FE5939D56E830C3E75006213C76130063215F72363313</t>
  </si>
  <si>
    <t>마이너찬넬, 19*10*1.2mm</t>
  </si>
  <si>
    <t>5006213C76130063215F72363C0E</t>
  </si>
  <si>
    <t>5006213C660FE5939D56E830C3E75006213C76130063215F72363C0E</t>
  </si>
  <si>
    <t>행가및핀, 110*23*18*2.3mm</t>
  </si>
  <si>
    <t>5006213C76130063215F72363D17</t>
  </si>
  <si>
    <t>5006213C660FE5939D56E830C3E75006213C76130063215F72363D17</t>
  </si>
  <si>
    <t>찬넬크립, 34*34*1.2mm</t>
  </si>
  <si>
    <t>5006213C76130063215F7231B2FF</t>
  </si>
  <si>
    <t>5006213C660FE5939D56E830C3E75006213C76130063215F7231B2FF</t>
  </si>
  <si>
    <t>캐링조인트, 90*40*13*0.5mm</t>
  </si>
  <si>
    <t>5006213C76130063215F7231B384</t>
  </si>
  <si>
    <t>5006213C660FE5939D56E830C3E75006213C76130063215F7231B384</t>
  </si>
  <si>
    <t>M-BAR더블, 50*19*0.5mm</t>
  </si>
  <si>
    <t>5006213C76130063215F72352DC6</t>
  </si>
  <si>
    <t>5006213C660FE5939D56E830C3E75006213C76130063215F72352DC6</t>
  </si>
  <si>
    <t>BAR크립, 더블</t>
  </si>
  <si>
    <t>5006213C76130063215F7231B030</t>
  </si>
  <si>
    <t>5006213C660FE5939D56E830C3E75006213C76130063215F7231B030</t>
  </si>
  <si>
    <t>BAR조인트, 더블</t>
  </si>
  <si>
    <t>5006213C76130063215F7231B658</t>
  </si>
  <si>
    <t>5006213C660FE5939D56E830C3E75006213C76130063215F7231B658</t>
  </si>
  <si>
    <t>피스, 3*16mm</t>
  </si>
  <si>
    <t>5006213C76130063215F7230AF69</t>
  </si>
  <si>
    <t>5006213C660FE5939D56E830C3E75006213C76130063215F7230AF69</t>
  </si>
  <si>
    <t>5006213C660FE5939D56E830C3E75006213C660C10537B552BDB0889</t>
  </si>
  <si>
    <t>5006213C660FE5939D56E830C3E75006213C660C10537B552BDB0D71</t>
  </si>
  <si>
    <t>인력품의 6%</t>
  </si>
  <si>
    <t>5006213C660FE5939D56E830C3E75650D134C66D1D432052FEDB68081</t>
  </si>
  <si>
    <t>5006213C660FE5939D56ECABE8855006213C660C10537B552BDB0889</t>
  </si>
  <si>
    <t>U형못, 3*38mm</t>
  </si>
  <si>
    <t>5006713B0601A4D3D35F7460DFCB</t>
  </si>
  <si>
    <t>5006213C660FE5939D5D1639AA3C5006213C660FE5939D5D17C03BA5</t>
  </si>
  <si>
    <t>5006213C660FE5939D5D1639AA3C5006213C660FE5939D5D17C1C237</t>
  </si>
  <si>
    <t>5006213C660FE5939D5D1639ABC35006213C660FE5939D5D17C03A9F</t>
  </si>
  <si>
    <t>5006213C660FE5939D5D1639ABC35006213C660FE5939D5D17C1C3DD</t>
  </si>
  <si>
    <t>5006213C660FE5939D5D140CBEEA5006213C660FE5939D5D15128141</t>
  </si>
  <si>
    <t>5006213C660FE5939D5D140CBEEA5006213C660FE5939D5D1513AF9A</t>
  </si>
  <si>
    <t>5006213C660FE5939D5D140CBFF05006213C660FE5939D5D151280BB</t>
  </si>
  <si>
    <t>5006213C660FE5939D5D140CBFF05006213C660FE5939D5D1513AEF4</t>
  </si>
  <si>
    <t>5006213C660FE5939D5D140CBC3C5006213C660FE5939D5D1512830F</t>
  </si>
  <si>
    <t>5006213C660FE5939D5D140CBC3C5006213C660FE5939D5D1513ADED</t>
  </si>
  <si>
    <t>AL리벳</t>
  </si>
  <si>
    <t>∮4.2mm</t>
  </si>
  <si>
    <t>5006713B162DCF13435ABF873081</t>
  </si>
  <si>
    <t>모르타르</t>
  </si>
  <si>
    <t>5006213CE642D0A369514C02F5FA</t>
  </si>
  <si>
    <t>창호공</t>
  </si>
  <si>
    <t>5006213C660C10537B552BDB00B1</t>
  </si>
  <si>
    <t>5006213C660FE593F75D1CABC4AC5006213C660C10537B552BDB00B1</t>
  </si>
  <si>
    <t>5006213C660FE593F75D1CABC4AC5006213C660C10537B552BDB0D71</t>
  </si>
  <si>
    <t>5006213C660FE593F75D1CABC4AC5650D134C66D1D432052FEDB68081</t>
  </si>
  <si>
    <t>5006213C660FE593F75B51EBD0555006213C660C10537B552BDB00B1</t>
  </si>
  <si>
    <t>5006213C660FE593F75B51EBD0555006213C660C10537B552BDB0D71</t>
  </si>
  <si>
    <t>5006213C660FE593F75B51EBD0555650D134C66D1D432052FEDB68081</t>
  </si>
  <si>
    <t>5006213C660FE593F75B51EBD3295006213C660C10537B552BDB00B1</t>
  </si>
  <si>
    <t>5006213C660FE593F75B51EBD3295006213C660C10537B552BDB0D71</t>
  </si>
  <si>
    <t>5006213C660FE593F75B51EBD3295650D134C66D1D432052FEDB68081</t>
  </si>
  <si>
    <t>유리공</t>
  </si>
  <si>
    <t>5006213C660C10537B552BDB0E14</t>
  </si>
  <si>
    <t>5006213C660FE593E5544703F3AC5006213C660C10537B552BDB0E14</t>
  </si>
  <si>
    <t>5006213C660FE593E554467A74B95006213C660C10537B552BDB0E14</t>
  </si>
  <si>
    <t>퍼티</t>
  </si>
  <si>
    <t>319퍼티, 회색</t>
  </si>
  <si>
    <t>1L=1.55kg</t>
  </si>
  <si>
    <t>50D3C13AC615EB53D655BD9914BC</t>
  </si>
  <si>
    <t>연마지</t>
  </si>
  <si>
    <t>연마지, #120~180, 230*280</t>
  </si>
  <si>
    <t>5006713B46FFA063D65E495FEB32</t>
  </si>
  <si>
    <t>도장공</t>
  </si>
  <si>
    <t>5006213C660C10537B552BDB0B42</t>
  </si>
  <si>
    <t>5006213C660FE593D45F0325D1C150D3C13AC615EB53D655BD9914BC</t>
  </si>
  <si>
    <t>5006213C660FE593D45F0325D1C15006713B46FFA063D65E495FEB32</t>
  </si>
  <si>
    <t>5006213C660FE593D45F0325D1C15006213C660C10537B552BDB0B42</t>
  </si>
  <si>
    <t>5006213C660FE593D45F0325D1C15006213C660C10537B552BDB0D71</t>
  </si>
  <si>
    <t>노임할증</t>
  </si>
  <si>
    <t>인력품의 20%</t>
  </si>
  <si>
    <t>5006213C660FE593D45F0325D1C15650D134C66D1D432052FEDB68081</t>
  </si>
  <si>
    <t>조합 페인트</t>
  </si>
  <si>
    <t>KSM6020(2급), 백색</t>
  </si>
  <si>
    <t>50D3C13AE6C260A3535FA27BEB6F</t>
  </si>
  <si>
    <t>신너</t>
  </si>
  <si>
    <t>KSM6060, 2종</t>
  </si>
  <si>
    <t>50D3C13AE6C260A3D05E48234DDF</t>
  </si>
  <si>
    <t>5006213C660FE593D45D54A4E8C850D3C13AE6C260A3535FA27BEB6F</t>
  </si>
  <si>
    <t>5006213C660FE593D45D54A4E8C850D3C13AE6C260A3D05E48234DDF</t>
  </si>
  <si>
    <t>5006213C660FE593D45D54A4E8C85650D134C66D1D432052FEDB68081</t>
  </si>
  <si>
    <t>5006213C660FE593D45D54A4E8C85006213C660FE593D45F0324CAEF</t>
  </si>
  <si>
    <t>5006213C660FE593D45D54A4E8C85006213C660C10537B552BDB0B42</t>
  </si>
  <si>
    <t>5006213C660FE593D45D54A4E8C85006213C660C10537B552BDB0D71</t>
  </si>
  <si>
    <t>방청 페인트</t>
  </si>
  <si>
    <t>KSM6030(1종 2류), 광명단페인트</t>
  </si>
  <si>
    <t>50D3C13AE6C260A3D059CA4336E3</t>
  </si>
  <si>
    <t>5006213C660FE593D45C4F60F62050D3C13AE6C260A3D059CA4336E3</t>
  </si>
  <si>
    <t>5006213C660FE593D45C4F60F62050D3C13AE6C260A3D05E48234DDF</t>
  </si>
  <si>
    <t>5006213C660FE593D45C4F60F6205650D134C66D1D432052FEDB68081</t>
  </si>
  <si>
    <t>5006213C660FE593D45C4F60F6205006213C660C10537B552BDB0B42</t>
  </si>
  <si>
    <t>5006213C660FE593D45C4F60F6205006213C660C10537B552BDB0D71</t>
  </si>
  <si>
    <t>바니시</t>
  </si>
  <si>
    <t>KSM6050(2종), 스파바니쉬</t>
  </si>
  <si>
    <t>50D3C13AE6C260A3D05F52E9A75D</t>
  </si>
  <si>
    <t>5006213C660FE593D459FA1AB95C50D3C13AE6C260A3D05F52E9A75D</t>
  </si>
  <si>
    <t>KSM6060, 1종</t>
  </si>
  <si>
    <t>50D3C13AE6C260A3D05E48234EE4</t>
  </si>
  <si>
    <t>5006213C660FE593D459FA1AB95C50D3C13AE6C260A3D05E48234EE4</t>
  </si>
  <si>
    <t>소모재료비</t>
  </si>
  <si>
    <t>5006213C660FE593D459FA1AB95C5650D134C66D1D432052FEDB68081</t>
  </si>
  <si>
    <t>5006213C660FE593D459FA1AB95C5006713B46FFA063D65E495FEB32</t>
  </si>
  <si>
    <t>5006213C660FE593D459FA1AB95C5006213C660C10537B552BDB0B42</t>
  </si>
  <si>
    <t>319퍼티, 백색</t>
  </si>
  <si>
    <t>50D3C13AC615EB53D655BD9914BA</t>
  </si>
  <si>
    <t>특수페인트</t>
  </si>
  <si>
    <t>오일스테인, 적색</t>
  </si>
  <si>
    <t>50D3C13AE6C260A341504112C742</t>
  </si>
  <si>
    <t>5006213C660FE593D458D6C456CE50D3C13AE6C260A341504112C742</t>
  </si>
  <si>
    <t>5006213C660FE593D458D6C456CE50D3C13AE6C260A3D05E48234DDF</t>
  </si>
  <si>
    <t>5006213C660FE593D458D6C456CE5650D134C66D1D432052FEDB68081</t>
  </si>
  <si>
    <t>5006213C660FE593D458D6C456CE50D3C13AC615EB53D655BD9914BA</t>
  </si>
  <si>
    <t>5006213C660FE593D458D6C456CE5006213C660C10537B552BDB0B42</t>
  </si>
  <si>
    <t>5006213C660FE593D458D6C456CE5006213C660C10537B552BDB0D71</t>
  </si>
  <si>
    <t>인력품의 1%</t>
  </si>
  <si>
    <t>데코타일, 3*450*450</t>
  </si>
  <si>
    <t>5006213CB68E2A83585F86919CE2</t>
  </si>
  <si>
    <t>5006213C660FE593CA59A39BB5515006213CB68E2A83585F86919CE2</t>
  </si>
  <si>
    <t>초산비닐계접착제</t>
  </si>
  <si>
    <t>비닐타일용</t>
  </si>
  <si>
    <t>50D3C13AB60EFAA3C35457151947</t>
  </si>
  <si>
    <t>5006213C660FE593CA59A39BB55150D3C13AB60EFAA3C35457151947</t>
  </si>
  <si>
    <t>5006213C660FE593CA59A39BB5515006213C660C10537B552BDB0889</t>
  </si>
  <si>
    <t>5006213C660FE593CA59A39BB5515006213C660C10537B552BDB0D71</t>
  </si>
  <si>
    <t>석고보드</t>
  </si>
  <si>
    <t>5006213CB68E2A831153D5BE2AAE</t>
  </si>
  <si>
    <t>5006213C660FE593CA5D1B2FD8815006213CB68E2A831153D5BE2AAE</t>
  </si>
  <si>
    <t>5006213C660FE593CA5D1B2FD8815006713B0601A4D3D35F7B90B003</t>
  </si>
  <si>
    <t>5006213C660FE593CA5D1B2FD8815006213C660C10537B552BDB0889</t>
  </si>
  <si>
    <t>5006213C660FE593CA5D1B2FD8815006213C660C10537B552BDB0D71</t>
  </si>
  <si>
    <t>5006213C660FE593CA5D1B2FD8815650D134C66D1D432052FEDB68081</t>
  </si>
  <si>
    <t>샌드위치패널</t>
  </si>
  <si>
    <t>5006213CB68E2A83235DB7412FED</t>
  </si>
  <si>
    <t>5006213C660FE593CA5E2201FA705006213CB68E2A83235DB7412FED</t>
  </si>
  <si>
    <t>5006213C660FE593CA5E2201FA705650D134C66D1D432052FEDB68081</t>
  </si>
  <si>
    <t>5006213C660FE593CA5E2201FA705006213C660C10537B552BDB0889</t>
  </si>
  <si>
    <t>5006213C660FE593CA5E2201FA705006213C660C10537B552BDB0D71</t>
  </si>
  <si>
    <t>5006213CB68E2A83235DB7412A6B</t>
  </si>
  <si>
    <t>5006213C660FE593CA5E2201FC215006213CB68E2A83235DB7412A6B</t>
  </si>
  <si>
    <t>5006213C660FE593CA5E2201FC215650D134C66D1D432052FEDB68081</t>
  </si>
  <si>
    <t>5006213C660FE593CA5E2201FC215006213C660EDFB3035F68F8E008</t>
  </si>
  <si>
    <t>5006213C660FE593CA5E2201FC215006213C660C10537B552BDB0889</t>
  </si>
  <si>
    <t>5006213C660FE593CA5E2201FC215006213C660C10537B552BDB0D71</t>
  </si>
  <si>
    <t>평와샤</t>
  </si>
  <si>
    <t>호칭경 10</t>
  </si>
  <si>
    <t>5006713B060478B3E850DEB5A78D</t>
  </si>
  <si>
    <t>장</t>
  </si>
  <si>
    <t>5006213C660D3763225400231EE15006213C660C10537B552BDA65F7</t>
  </si>
  <si>
    <t>특별인부(경비)</t>
  </si>
  <si>
    <t>5006213C660C10537B552BDA65F8</t>
  </si>
  <si>
    <t>5006213C660D3763225400231EE15006213C660C10537B552BDA65F8</t>
  </si>
  <si>
    <t>5006213C660D3763225400231EE15006213C660EDFB3035F68F8E235</t>
  </si>
  <si>
    <t>5006213C660D3763225400231DDA5006213C660C10537B552BDA65F7</t>
  </si>
  <si>
    <t>5006213C660D3763225400231DDA5006213C660C10537B552BDA65F8</t>
  </si>
  <si>
    <t>5006213C660D3763225400231DDA5006213C660EDFB3035F68F8E235</t>
  </si>
  <si>
    <t>5006213C660EDFB3035F68F8E23550685132B6073DE31F517330B6C6</t>
  </si>
  <si>
    <t>경유(경비)</t>
  </si>
  <si>
    <t>50C1413FB6C14BB3BE50B0551237</t>
  </si>
  <si>
    <t>5006213C660EDFB3035F68F8E23550C1413FB6C14BB3BE50B0551237</t>
  </si>
  <si>
    <t>5006213C660EDFB3035F68F8E2355650D134C66D1D432052FEDB68081</t>
  </si>
  <si>
    <t>건설기계운전사(경비)</t>
  </si>
  <si>
    <t>5006213C660C10537B552BDA6A63</t>
  </si>
  <si>
    <t>5006213C660EDFB3035F68F8E2355006213C660C10537B552BDA6A63</t>
  </si>
  <si>
    <t>5006213C660FE4F353586013F40A5006213C660C10537B552BDB0990</t>
  </si>
  <si>
    <t>5006213C660FE4F353586013F6375006213C660C10537B552BDB0990</t>
  </si>
  <si>
    <t>5006213C660FE4F353586010229A5006213C660C10537B552BDB0990</t>
  </si>
  <si>
    <t>5079013F569ACA739F561DAFBC43</t>
  </si>
  <si>
    <t>5006213C660EDFB3035F68FE09CD5079013F569ACA739F561DAFBC43</t>
  </si>
  <si>
    <t>5006213C660EDFB3035F68FE09CD50C1413FB6C14BB3BE50B0551234</t>
  </si>
  <si>
    <t>주연료비의 37%</t>
  </si>
  <si>
    <t>5006213C660EDFB3035F68FE09CD5650D134C66D1D432052FEDB68081</t>
  </si>
  <si>
    <t>5006213C660EDFB3035F68FE09CD5006213C660C10537B552BDB0997</t>
  </si>
  <si>
    <t>용접봉(스테인리스)</t>
  </si>
  <si>
    <t>3.2(KSD308-16)</t>
  </si>
  <si>
    <t>50689138667EB5C3CB551E55E4AA</t>
  </si>
  <si>
    <t>전력</t>
  </si>
  <si>
    <t>kwh</t>
  </si>
  <si>
    <t>5006213CE642D253D5504171C83B</t>
  </si>
  <si>
    <t>500AMP</t>
  </si>
  <si>
    <t>5068913866767F03B555C7C9E229</t>
  </si>
  <si>
    <t>5006213C660EDFB303545E598C225068913866767F03B555C7C9E229</t>
  </si>
  <si>
    <t>5006213C660FE4F3C65CB56CE32F5006213C660C10537B552BDB0B4B</t>
  </si>
  <si>
    <t>5006213C660FE4F3C65CB56CE32F5006213C660C10537B552BDB0D71</t>
  </si>
  <si>
    <t>5006213C660FE593B853B8846AB95006213C660C10537B552BDB0B4A</t>
  </si>
  <si>
    <t>5006213C660FE593B853B8846AB95006213C660C10537B552BDB0D71</t>
  </si>
  <si>
    <t>5006213C660FE593B853B8846AB95650D134C66D1D432052FEDB68081</t>
  </si>
  <si>
    <t>5006213C660FE593B853B886170E5006213C660C10537B552BDB0B4A</t>
  </si>
  <si>
    <t>5006213C660FE593B853B886170E5006213C660C10537B552BDB0D71</t>
  </si>
  <si>
    <t>5006213C660FE593B853B886170E5650D134C66D1D432052FEDB68081</t>
  </si>
  <si>
    <t>용접봉(연강용)</t>
  </si>
  <si>
    <t>3.2(KSE4301)</t>
  </si>
  <si>
    <t>50689138667EB5C3CB5D681BDF55</t>
  </si>
  <si>
    <t>5006213C660FE5939D5D17C03BA550689138667EB5C3CB5D681BDF55</t>
  </si>
  <si>
    <t>5006213C660FE5939D5D17C03BA550330130660C8A63995B20A28011</t>
  </si>
  <si>
    <t>5006213C660FE5939D5D17C03BA550330130660C8A63995854199A38</t>
  </si>
  <si>
    <t>5006213C660FE5939D5D17C03BA55006213C660EDFB303545E598C22</t>
  </si>
  <si>
    <t>5006213C660FE5939D5D17C03BA55006213CE642D253D5504171C83B</t>
  </si>
  <si>
    <t>5006213C660FE5939D5D17C03BA55006213C660C10537B552BDA622A</t>
  </si>
  <si>
    <t>5006213C660FE5939D5D17C03BA55006213C660C10537B552BDB0D71</t>
  </si>
  <si>
    <t>5006213C660FE5939D5D17C03BA55006213C660C10537B552BDB0C6F</t>
  </si>
  <si>
    <t>5006213C660FE5939D5D17C03BA55006213C660C10537B552BDA633A</t>
  </si>
  <si>
    <t>5006213C660FE5939D5D17C03BA55650D134C66D1D432052FEDB68081</t>
  </si>
  <si>
    <t>5006213C660FE5939D5D17C1C23750689138667EB5C3CB5D681BDF55</t>
  </si>
  <si>
    <t>5006213C660FE5939D5D17C1C23750330130660C8A63995B20A28011</t>
  </si>
  <si>
    <t>5006213C660FE5939D5D17C1C23750330130660C8A63995854199A38</t>
  </si>
  <si>
    <t>5006213C660FE5939D5D17C1C2375006213C660EDFB303545E598C22</t>
  </si>
  <si>
    <t>5006213C660FE5939D5D17C1C2375006213CE642D253D5504171C83B</t>
  </si>
  <si>
    <t>5006213C660FE5939D5D17C1C2375006213C660C10537B552BDA622A</t>
  </si>
  <si>
    <t>5006213C660FE5939D5D17C1C2375006213C660C10537B552BDB0D71</t>
  </si>
  <si>
    <t>5006213C660FE5939D5D17C1C2375006213C660C10537B552BDB0C6F</t>
  </si>
  <si>
    <t>5006213C660FE5939D5D17C1C2375006213C660C10537B552BDA633A</t>
  </si>
  <si>
    <t>5006213C660FE5939D5D17C1C2375650D134C66D1D432052FEDB68081</t>
  </si>
  <si>
    <t>5006213C660FE5939D5D17C03A9F50689138667EB5C3CB5D681BDF55</t>
  </si>
  <si>
    <t>5006213C660FE5939D5D17C03A9F50330130660C8A63995B20A28011</t>
  </si>
  <si>
    <t>5006213C660FE5939D5D17C03A9F50330130660C8A63995854199A38</t>
  </si>
  <si>
    <t>5006213C660FE5939D5D17C03A9F5006213C660EDFB303545E598C22</t>
  </si>
  <si>
    <t>5006213C660FE5939D5D17C03A9F5006213CE642D253D5504171C83B</t>
  </si>
  <si>
    <t>5006213C660FE5939D5D17C03A9F5006213C660C10537B552BDA622A</t>
  </si>
  <si>
    <t>5006213C660FE5939D5D17C03A9F5006213C660C10537B552BDB0D71</t>
  </si>
  <si>
    <t>5006213C660FE5939D5D17C03A9F5006213C660C10537B552BDB0C6F</t>
  </si>
  <si>
    <t>5006213C660FE5939D5D17C03A9F5006213C660C10537B552BDA633A</t>
  </si>
  <si>
    <t>5006213C660FE5939D5D17C03A9F5650D134C66D1D432052FEDB68081</t>
  </si>
  <si>
    <t>5006213C660FE5939D5D17C1C3DD50689138667EB5C3CB5D681BDF55</t>
  </si>
  <si>
    <t>5006213C660FE5939D5D17C1C3DD50330130660C8A63995B20A28011</t>
  </si>
  <si>
    <t>5006213C660FE5939D5D17C1C3DD50330130660C8A63995854199A38</t>
  </si>
  <si>
    <t>5006213C660FE5939D5D17C1C3DD5006213C660EDFB303545E598C22</t>
  </si>
  <si>
    <t>5006213C660FE5939D5D17C1C3DD5006213CE642D253D5504171C83B</t>
  </si>
  <si>
    <t>5006213C660FE5939D5D17C1C3DD5006213C660C10537B552BDA622A</t>
  </si>
  <si>
    <t>5006213C660FE5939D5D17C1C3DD5006213C660C10537B552BDB0D71</t>
  </si>
  <si>
    <t>5006213C660FE5939D5D17C1C3DD5006213C660C10537B552BDB0C6F</t>
  </si>
  <si>
    <t>5006213C660FE5939D5D17C1C3DD5006213C660C10537B552BDA633A</t>
  </si>
  <si>
    <t>5006213C660FE5939D5D17C1C3DD5650D134C66D1D432052FEDB68081</t>
  </si>
  <si>
    <t>5006213C660FE5939D5D1512814150689138667EB5C3CB551E55E4AA</t>
  </si>
  <si>
    <t>5006213C660FE5939D5D1512814150330130660C8A63995B20A28011</t>
  </si>
  <si>
    <t>5006213C660FE5939D5D1512814150330130660C8A63995854199A38</t>
  </si>
  <si>
    <t>5006213C660FE5939D5D151281415006213C660EDFB303545E598C22</t>
  </si>
  <si>
    <t>5006213C660FE5939D5D151281415006213CE642D253D5504171C83B</t>
  </si>
  <si>
    <t>5006213C660FE5939D5D151281415006213C660C10537B552BDA622A</t>
  </si>
  <si>
    <t>5006213C660FE5939D5D151281415006213C660C10537B552BDB0D71</t>
  </si>
  <si>
    <t>5006213C660FE5939D5D151281415006213C660C10537B552BDB0C6F</t>
  </si>
  <si>
    <t>5006213C660FE5939D5D151281415006213C660C10537B552BDA633A</t>
  </si>
  <si>
    <t>5006213C660FE5939D5D151281415650D134C66D1D432052FEDB68081</t>
  </si>
  <si>
    <t>5006213C660FE5939D5D1513AF9A50689138667EB5C3CB551E55E4AA</t>
  </si>
  <si>
    <t>5006213C660FE5939D5D1513AF9A50330130660C8A63995B20A28011</t>
  </si>
  <si>
    <t>5006213C660FE5939D5D1513AF9A50330130660C8A63995854199A38</t>
  </si>
  <si>
    <t>5006213C660FE5939D5D1513AF9A5006213C660EDFB303545E598C22</t>
  </si>
  <si>
    <t>5006213C660FE5939D5D1513AF9A5006213CE642D253D5504171C83B</t>
  </si>
  <si>
    <t>5006213C660FE5939D5D1513AF9A5006213C660C10537B552BDA622A</t>
  </si>
  <si>
    <t>5006213C660FE5939D5D1513AF9A5006213C660C10537B552BDB0D71</t>
  </si>
  <si>
    <t>5006213C660FE5939D5D1513AF9A5006213C660C10537B552BDB0C6F</t>
  </si>
  <si>
    <t>5006213C660FE5939D5D1513AF9A5006213C660C10537B552BDA633A</t>
  </si>
  <si>
    <t>5006213C660FE5939D5D1513AF9A5650D134C66D1D432052FEDB68081</t>
  </si>
  <si>
    <t>5006213C660FE5939D5D151280BB50689138667EB5C3CB551E55E4AA</t>
  </si>
  <si>
    <t>5006213C660FE5939D5D151280BB50330130660C8A63995B20A28011</t>
  </si>
  <si>
    <t>5006213C660FE5939D5D151280BB50330130660C8A63995854199A38</t>
  </si>
  <si>
    <t>5006213C660FE5939D5D151280BB5006213C660EDFB303545E598C22</t>
  </si>
  <si>
    <t>5006213C660FE5939D5D151280BB5006213CE642D253D5504171C83B</t>
  </si>
  <si>
    <t>5006213C660FE5939D5D151280BB5006213C660C10537B552BDA622A</t>
  </si>
  <si>
    <t>5006213C660FE5939D5D151280BB5006213C660C10537B552BDB0D71</t>
  </si>
  <si>
    <t>5006213C660FE5939D5D151280BB5006213C660C10537B552BDB0C6F</t>
  </si>
  <si>
    <t>5006213C660FE5939D5D151280BB5006213C660C10537B552BDA633A</t>
  </si>
  <si>
    <t>5006213C660FE5939D5D151280BB5650D134C66D1D432052FEDB68081</t>
  </si>
  <si>
    <t>5006213C660FE5939D5D1513AEF450689138667EB5C3CB551E55E4AA</t>
  </si>
  <si>
    <t>5006213C660FE5939D5D1513AEF450330130660C8A63995B20A28011</t>
  </si>
  <si>
    <t>5006213C660FE5939D5D1513AEF450330130660C8A63995854199A38</t>
  </si>
  <si>
    <t>5006213C660FE5939D5D1513AEF45006213C660EDFB303545E598C22</t>
  </si>
  <si>
    <t>5006213C660FE5939D5D1513AEF45006213CE642D253D5504171C83B</t>
  </si>
  <si>
    <t>5006213C660FE5939D5D1513AEF45006213C660C10537B552BDA622A</t>
  </si>
  <si>
    <t>5006213C660FE5939D5D1513AEF45006213C660C10537B552BDB0D71</t>
  </si>
  <si>
    <t>5006213C660FE5939D5D1513AEF45006213C660C10537B552BDB0C6F</t>
  </si>
  <si>
    <t>5006213C660FE5939D5D1513AEF45006213C660C10537B552BDA633A</t>
  </si>
  <si>
    <t>5006213C660FE5939D5D1513AEF45650D134C66D1D432052FEDB68081</t>
  </si>
  <si>
    <t>5006213C660FE5939D5D1512830F50689138667EB5C3CB551E55E4AA</t>
  </si>
  <si>
    <t>5006213C660FE5939D5D1512830F50330130660C8A63995B20A28011</t>
  </si>
  <si>
    <t>5006213C660FE5939D5D1512830F50330130660C8A63995854199A38</t>
  </si>
  <si>
    <t>5006213C660FE5939D5D1512830F5006213C660EDFB303545E598C22</t>
  </si>
  <si>
    <t>5006213C660FE5939D5D1512830F5006213CE642D253D5504171C83B</t>
  </si>
  <si>
    <t>5006213C660FE5939D5D1512830F5006213C660C10537B552BDA622A</t>
  </si>
  <si>
    <t>5006213C660FE5939D5D1512830F5006213C660C10537B552BDB0D71</t>
  </si>
  <si>
    <t>5006213C660FE5939D5D1512830F5006213C660C10537B552BDB0C6F</t>
  </si>
  <si>
    <t>5006213C660FE5939D5D1512830F5006213C660C10537B552BDA633A</t>
  </si>
  <si>
    <t>5006213C660FE5939D5D1512830F5650D134C66D1D432052FEDB68081</t>
  </si>
  <si>
    <t>5006213C660FE5939D5D1513ADED50689138667EB5C3CB551E55E4AA</t>
  </si>
  <si>
    <t>5006213C660FE5939D5D1513ADED50330130660C8A63995B20A28011</t>
  </si>
  <si>
    <t>5006213C660FE5939D5D1513ADED50330130660C8A63995854199A38</t>
  </si>
  <si>
    <t>5006213C660FE5939D5D1513ADED5006213C660EDFB303545E598C22</t>
  </si>
  <si>
    <t>5006213C660FE5939D5D1513ADED5006213CE642D253D5504171C83B</t>
  </si>
  <si>
    <t>5006213C660FE5939D5D1513ADED5006213C660C10537B552BDA622A</t>
  </si>
  <si>
    <t>5006213C660FE5939D5D1513ADED5006213C660C10537B552BDB0D71</t>
  </si>
  <si>
    <t>5006213C660FE5939D5D1513ADED5006213C660C10537B552BDB0C6F</t>
  </si>
  <si>
    <t>5006213C660FE5939D5D1513ADED5006213C660C10537B552BDA633A</t>
  </si>
  <si>
    <t>5006213C660FE5939D5D1513ADED5650D134C66D1D432052FEDB68081</t>
  </si>
  <si>
    <t>단 가 대 비 표</t>
  </si>
  <si>
    <t>규격</t>
  </si>
  <si>
    <t>품목구분</t>
  </si>
  <si>
    <t>노임구분</t>
  </si>
  <si>
    <t>가격정보</t>
  </si>
  <si>
    <t>PAGE</t>
  </si>
  <si>
    <t>물가자료</t>
  </si>
  <si>
    <t>물가정보</t>
  </si>
  <si>
    <t>거래가격</t>
  </si>
  <si>
    <t>조사가격</t>
  </si>
  <si>
    <t>적용단가</t>
  </si>
  <si>
    <t>5006713B568672C3D95CD14ED2DA</t>
  </si>
  <si>
    <t>도어클로우저</t>
  </si>
  <si>
    <t>KS2호 표준형, 25~45kg(K-620)</t>
  </si>
  <si>
    <t>5006713B568672C3D95CD14C24A1</t>
  </si>
  <si>
    <t>KS2호 상급방화, 25~45kg(K-2620)</t>
  </si>
  <si>
    <t>5006713B568672C3D95A2FC4104D</t>
  </si>
  <si>
    <t>경첩</t>
  </si>
  <si>
    <t>황동, 4"*3.5"*2.7</t>
  </si>
  <si>
    <t>강화유리</t>
  </si>
  <si>
    <t>5006213CD6BB1E239C5DE9C235B8</t>
  </si>
  <si>
    <t>투명, 12mm</t>
  </si>
  <si>
    <t>폐기물처리수수료</t>
  </si>
  <si>
    <t>5006213CD6BB1E23AD5062BCE874</t>
  </si>
  <si>
    <t>건설폐기물 상차비</t>
  </si>
  <si>
    <t>중간처리 대상, 15ton 덤프트럭</t>
  </si>
  <si>
    <t>5006213CD6BB1E23AD5062BA3EB4</t>
  </si>
  <si>
    <t>혼합건설폐기물(소각5%이하)</t>
  </si>
  <si>
    <t>건설폐기물 운반비</t>
  </si>
  <si>
    <t>중간처리 대상, 15ton 덤프트럭, 30km</t>
  </si>
  <si>
    <t>5006213CD6BB1E23AD506D49BE0B</t>
  </si>
  <si>
    <t>중간처리 대상, 15ton 덤프트럭, 35km</t>
  </si>
  <si>
    <t>복층유리(일면반강화)</t>
  </si>
  <si>
    <t>투명, 24mm</t>
  </si>
  <si>
    <t>5006213CD6BB1F331C54EDAD34D2</t>
  </si>
  <si>
    <t>5006213CB68E2A831153D5BD0D8B</t>
  </si>
  <si>
    <t>평보드, 방수12.5*900*1800mm(㎡)</t>
  </si>
  <si>
    <t>5006213CB68E2A83235DB7412D3E</t>
  </si>
  <si>
    <t>EPS(0.016), 벽재, 50t</t>
  </si>
  <si>
    <t>5006213CB68E2A83235DB74128BC</t>
  </si>
  <si>
    <t>EPS(0.016), 지붕재, 50t</t>
  </si>
  <si>
    <t>5006213C86390583205291E81836</t>
  </si>
  <si>
    <t>강화유리문</t>
  </si>
  <si>
    <t>투명, 12mm*0.9*2.1m</t>
  </si>
  <si>
    <t>5006213C86390583205291E819DF</t>
  </si>
  <si>
    <t>컬러, 12mm*0.9*2.1m</t>
  </si>
  <si>
    <t>5006213C86390583205291E8145D</t>
  </si>
  <si>
    <t>강화유리문(고무2면설치형)</t>
  </si>
  <si>
    <t>투명, 손보호, 12mm*0.9*2.1m</t>
  </si>
  <si>
    <t>5006213C86390583205291E81562</t>
  </si>
  <si>
    <t>컬러, 손보호, 12mm*0.9*2.1m</t>
  </si>
  <si>
    <t>5006213C86390583E35C3C4FD164</t>
  </si>
  <si>
    <t>스테인리스후레임</t>
  </si>
  <si>
    <t>T1.2*45*100</t>
  </si>
  <si>
    <t>5006213C86390583E35C3C4FD163</t>
  </si>
  <si>
    <t>T1.5*45*100</t>
  </si>
  <si>
    <t>5006213C863904F3F25BA71121D6</t>
  </si>
  <si>
    <t>플로어힌지(강화유리문)</t>
  </si>
  <si>
    <t>KS2호, 85kg(K-8200)</t>
  </si>
  <si>
    <t>5006213C660C10537B552BDB0E15</t>
  </si>
  <si>
    <t>위생공</t>
  </si>
  <si>
    <t>50C10130561924A3005A119FC58D</t>
  </si>
  <si>
    <t>일반구조용압연강판</t>
  </si>
  <si>
    <t>수집상차도</t>
  </si>
  <si>
    <t>2회</t>
    <phoneticPr fontId="64" type="noConversion"/>
  </si>
  <si>
    <t>A. 가설공사</t>
    <phoneticPr fontId="65" type="noConversion"/>
  </si>
  <si>
    <t>가설휀스</t>
    <phoneticPr fontId="64" type="noConversion"/>
  </si>
  <si>
    <t>A형휀스</t>
    <phoneticPr fontId="64" type="noConversion"/>
  </si>
  <si>
    <t>M</t>
    <phoneticPr fontId="64" type="noConversion"/>
  </si>
  <si>
    <t>가설사무실</t>
    <phoneticPr fontId="65" type="noConversion"/>
  </si>
  <si>
    <t>컨테이너형, 3.0*6.0*2.6m, 3개월</t>
    <phoneticPr fontId="65" type="noConversion"/>
  </si>
  <si>
    <t>개소</t>
    <phoneticPr fontId="65" type="noConversion"/>
  </si>
  <si>
    <t>강관 조립말비계(이동식)설치 및 해체</t>
  </si>
  <si>
    <t>높이 2m, 1개월</t>
  </si>
  <si>
    <t>소운반</t>
    <phoneticPr fontId="64" type="noConversion"/>
  </si>
  <si>
    <t>자재운반, 폐기물운반, 인력양중</t>
    <phoneticPr fontId="64" type="noConversion"/>
  </si>
  <si>
    <t>현장정리</t>
    <phoneticPr fontId="65" type="noConversion"/>
  </si>
  <si>
    <t>장비대</t>
    <phoneticPr fontId="64" type="noConversion"/>
  </si>
  <si>
    <t>준공청소</t>
  </si>
  <si>
    <t>B. 보안초소</t>
    <phoneticPr fontId="65" type="noConversion"/>
  </si>
  <si>
    <t>C. 화장실</t>
    <phoneticPr fontId="65" type="noConversion"/>
  </si>
  <si>
    <t>PE휀스</t>
    <phoneticPr fontId="64" type="noConversion"/>
  </si>
  <si>
    <t>A형, W1500</t>
    <phoneticPr fontId="64" type="noConversion"/>
  </si>
  <si>
    <t>개</t>
    <phoneticPr fontId="64" type="noConversion"/>
  </si>
  <si>
    <t>5063018D39132630A789918C2989CB</t>
  </si>
  <si>
    <t>비계안정장치</t>
  </si>
  <si>
    <t>비계안정장치, 비계기본틀, 기둥, 1.2*1.7m</t>
  </si>
  <si>
    <t>574A71859D19003E4749322F2B7F3C9E79E947</t>
  </si>
  <si>
    <t>비계안정장치, 가새, 1.2*1.9m</t>
  </si>
  <si>
    <t>574A71859D19003E4749322F2B7F3C9E79E949</t>
  </si>
  <si>
    <t>비계안정장치, 수평띠장, 1829mm</t>
  </si>
  <si>
    <t>574A71859D19003E4749322F2B7F3C9E79E68E</t>
  </si>
  <si>
    <t>비계안정장치, 손잡이기둥</t>
  </si>
  <si>
    <t>574A71859D19003E4749322F2B7F3C9E79E689</t>
  </si>
  <si>
    <t>비계안정장치, 손잡이, 1229mm</t>
  </si>
  <si>
    <t>574A71859D19003E4749322F2B7F3C9E79E68F</t>
  </si>
  <si>
    <t>비계안정장치, 손잡이, 1829mm</t>
  </si>
  <si>
    <t>574A71859D19003E4749322F2B7F3C9E79E688</t>
  </si>
  <si>
    <t>비계안정장치, 바퀴</t>
  </si>
  <si>
    <t>574A71859D19003E4749322F2B7F3C9E79E68A</t>
  </si>
  <si>
    <t>비계안정장치, 쟈키</t>
  </si>
  <si>
    <t>574A71859D19003E4749322F2B7F3C9E79E68B</t>
  </si>
  <si>
    <t>비계안정장치, 발판, 40*200*2000</t>
  </si>
  <si>
    <t>574A71859D19003E4749322F29B35125B2DF99</t>
  </si>
  <si>
    <t>높이 2m, 노무비</t>
  </si>
  <si>
    <t>5063018D39132630A789919D20F86D</t>
  </si>
  <si>
    <t>5063018D66759A3AB7CD691620BD19</t>
  </si>
  <si>
    <t>현장정리</t>
    <phoneticPr fontId="65" type="noConversion"/>
  </si>
  <si>
    <t>5063018D6648B535D71F43C52EECC1</t>
  </si>
  <si>
    <t>준공청소</t>
    <phoneticPr fontId="65" type="noConversion"/>
  </si>
  <si>
    <t>일반공사 직종</t>
    <phoneticPr fontId="65" type="noConversion"/>
  </si>
  <si>
    <t>50BC318EE8C7EC3EC782DA5328B836FE46A4E9</t>
  </si>
  <si>
    <t>보통인부</t>
    <phoneticPr fontId="64" type="noConversion"/>
  </si>
  <si>
    <t>마감</t>
    <phoneticPr fontId="65" type="noConversion"/>
  </si>
  <si>
    <t>소운반</t>
    <phoneticPr fontId="65" type="noConversion"/>
  </si>
  <si>
    <t>크레인</t>
    <phoneticPr fontId="64" type="noConversion"/>
  </si>
  <si>
    <t>지게차</t>
    <phoneticPr fontId="64" type="noConversion"/>
  </si>
  <si>
    <t>혼합건설폐기물(리모델링)</t>
  </si>
  <si>
    <t>불연성 건설폐기물에 가연성 5% 이하 혼합</t>
  </si>
  <si>
    <t>5063018D6675AB31A7EADD80235B17</t>
  </si>
  <si>
    <t>01020101</t>
  </si>
  <si>
    <t>010201015063018D6675AB31A7EADD80235B17</t>
  </si>
  <si>
    <t>5063018D6675AB30879B1522216D6D</t>
  </si>
  <si>
    <t>010201015063018D6675AB30879B1522216D6D</t>
  </si>
  <si>
    <t>건설폐기물 운반</t>
    <phoneticPr fontId="64" type="noConversion"/>
  </si>
  <si>
    <t>건설폐기물 상차</t>
    <phoneticPr fontId="64" type="noConversion"/>
  </si>
  <si>
    <t>T=9MM,보통합판</t>
    <phoneticPr fontId="64" type="noConversion"/>
  </si>
  <si>
    <t>57655183502D243FF7D583B629DE5DDB154964</t>
  </si>
  <si>
    <t>보통합판, 1급, 9.0*1220*2440mm</t>
  </si>
  <si>
    <t>5063E18738CFD93F37472EE42A7472</t>
  </si>
  <si>
    <t>6.5T</t>
  </si>
  <si>
    <t>러시아산S/BB(Long/G), 6.5*1220*2440mm</t>
    <phoneticPr fontId="65" type="noConversion"/>
  </si>
  <si>
    <t>자작나무합판</t>
    <phoneticPr fontId="65" type="noConversion"/>
  </si>
  <si>
    <t>자작나무합판</t>
  </si>
  <si>
    <t>러시아산S/BB(Long/G), 6.5*1220*2440mm</t>
  </si>
  <si>
    <t>자작합판설치(천정)</t>
    <phoneticPr fontId="64" type="noConversion"/>
  </si>
  <si>
    <t>50638188ADB5263387B17ECB28D8B1</t>
  </si>
  <si>
    <t>일반구조용압연강판, 1.2mm</t>
  </si>
  <si>
    <t>각종 잡철물 제작 설치</t>
  </si>
  <si>
    <t>철재, 간단(강판의 가공설치)</t>
  </si>
  <si>
    <t>녹막이페인트 붓칠</t>
  </si>
  <si>
    <t>철재면, 1회, 2종</t>
  </si>
  <si>
    <t>유성페인트 붓칠</t>
  </si>
  <si>
    <t>철재면, 2회. 1급</t>
  </si>
  <si>
    <t>50638188ADB5263387B17ECB28D8B1</t>
    <phoneticPr fontId="65" type="noConversion"/>
  </si>
  <si>
    <t>철강설</t>
  </si>
  <si>
    <t>철강설, 고철, 작업설부산물</t>
  </si>
  <si>
    <t>호표 1</t>
    <phoneticPr fontId="64" type="noConversion"/>
  </si>
  <si>
    <t>컨테이너형 가설건축물 - 사무실  3.0*6.0*2.6m, 3개월  개소  건축 2-2-3   ( 호표 1 )</t>
    <phoneticPr fontId="64" type="noConversion"/>
  </si>
  <si>
    <t>호표 2</t>
  </si>
  <si>
    <t>호표 3</t>
  </si>
  <si>
    <t>컨테이너형 가설건축물 설치  3.0*6.0*2.6m  개소  건축 2-2-3   ( 호표 2 )</t>
    <phoneticPr fontId="64" type="noConversion"/>
  </si>
  <si>
    <t>컨테이너형 가설건축물 해체  3.0*6.0*2.6m  개소  건축 2-2-3   ( 호표 3 )</t>
    <phoneticPr fontId="64" type="noConversion"/>
  </si>
  <si>
    <t>호표 4</t>
  </si>
  <si>
    <t>크레인(타이어) - 경비  10톤  HR  토목 9-2,3(2104)   ( 호표 4 )</t>
    <phoneticPr fontId="64" type="noConversion"/>
  </si>
  <si>
    <t>호표 5</t>
  </si>
  <si>
    <t>45676168B10425396B7F9E9BB1469</t>
  </si>
  <si>
    <t>45B86278DC0410B947B78433A2436B3021DD9</t>
  </si>
  <si>
    <t>45B86278DC0410B947B78433A2436B3021DDD</t>
  </si>
  <si>
    <t>먹매김  일반  M2  건축 11-1   ( 호표 7 )</t>
    <phoneticPr fontId="64" type="noConversion"/>
  </si>
  <si>
    <t>호표 9</t>
  </si>
  <si>
    <t>호표 10</t>
  </si>
  <si>
    <t>거푸집 먹매김  일반  M2  건축 11-1-1   ( 호표 8 )</t>
    <phoneticPr fontId="64" type="noConversion"/>
  </si>
  <si>
    <t>구조부 먹매김  일반  M2  건축 11-1-1   ( 호표 9 )</t>
    <phoneticPr fontId="64" type="noConversion"/>
  </si>
  <si>
    <t>먹매김(마무리용)  일반  M2  건축 11-1   ( 호표 10 )</t>
    <phoneticPr fontId="64" type="noConversion"/>
  </si>
  <si>
    <t>호표 11</t>
  </si>
  <si>
    <t>소운반  M2     ( 호표 11 )</t>
    <phoneticPr fontId="65" type="noConversion"/>
  </si>
  <si>
    <t>호표 12</t>
  </si>
  <si>
    <t>호표 13</t>
  </si>
  <si>
    <t>호표 14</t>
  </si>
  <si>
    <t>호표 15</t>
  </si>
  <si>
    <t>호표 16</t>
  </si>
  <si>
    <t>현장정리  M2     ( 호표 12 )</t>
    <phoneticPr fontId="65" type="noConversion"/>
  </si>
  <si>
    <t>HR</t>
    <phoneticPr fontId="64" type="noConversion"/>
  </si>
  <si>
    <t>지게차  5.0톤  HR  토목 9-2,3(2502)   ( 호표 13 )</t>
    <phoneticPr fontId="64" type="noConversion"/>
  </si>
  <si>
    <t>HR</t>
    <phoneticPr fontId="64" type="noConversion"/>
  </si>
  <si>
    <t>준공청소  M2     ( 호표 14 )</t>
    <phoneticPr fontId="65" type="noConversion"/>
  </si>
  <si>
    <t>호표 17</t>
  </si>
  <si>
    <t>호표 18</t>
  </si>
  <si>
    <t>호표 19</t>
  </si>
  <si>
    <t>호표 20</t>
  </si>
  <si>
    <t>호표 21</t>
  </si>
  <si>
    <t>호표 22</t>
  </si>
  <si>
    <t>호표 23</t>
  </si>
  <si>
    <t>천연목재데크깔기</t>
    <phoneticPr fontId="64" type="noConversion"/>
  </si>
  <si>
    <t>천연목재데크재</t>
    <phoneticPr fontId="64" type="noConversion"/>
  </si>
  <si>
    <t>천연목재데크재</t>
    <phoneticPr fontId="64" type="noConversion"/>
  </si>
  <si>
    <t>특수페인트</t>
    <phoneticPr fontId="64" type="noConversion"/>
  </si>
  <si>
    <t>호표 24</t>
  </si>
  <si>
    <t>호표 25</t>
  </si>
  <si>
    <t>호표 26</t>
  </si>
  <si>
    <t>1급, 9*1220*2440mm(㎡)</t>
    <phoneticPr fontId="64" type="noConversion"/>
  </si>
  <si>
    <t>호표 27</t>
  </si>
  <si>
    <t>천정점검구설치</t>
    <phoneticPr fontId="64" type="noConversion"/>
  </si>
  <si>
    <t>450*450</t>
    <phoneticPr fontId="64" type="noConversion"/>
  </si>
  <si>
    <t>개소</t>
    <phoneticPr fontId="64" type="noConversion"/>
  </si>
  <si>
    <t>호표 28</t>
  </si>
  <si>
    <t xml:space="preserve">천정점검구 </t>
    <phoneticPr fontId="64" type="noConversion"/>
  </si>
  <si>
    <t>450*450(AL)</t>
    <phoneticPr fontId="64" type="noConversion"/>
  </si>
  <si>
    <t>개</t>
    <phoneticPr fontId="64" type="noConversion"/>
  </si>
  <si>
    <t>천정점검구</t>
    <phoneticPr fontId="64" type="noConversion"/>
  </si>
  <si>
    <t>450*450, AL</t>
    <phoneticPr fontId="64" type="noConversion"/>
  </si>
  <si>
    <t>개</t>
    <phoneticPr fontId="64" type="noConversion"/>
  </si>
  <si>
    <t>호표 29</t>
  </si>
  <si>
    <t>호표 30</t>
  </si>
  <si>
    <t>호표 31</t>
  </si>
  <si>
    <t>호표 32</t>
  </si>
  <si>
    <t>호표 33</t>
  </si>
  <si>
    <t>호표 34</t>
  </si>
  <si>
    <t>잡재료비</t>
    <phoneticPr fontId="64" type="noConversion"/>
  </si>
  <si>
    <t>재료비의 5%</t>
    <phoneticPr fontId="64" type="noConversion"/>
  </si>
  <si>
    <t>식</t>
    <phoneticPr fontId="64" type="noConversion"/>
  </si>
  <si>
    <t>공구손료</t>
    <phoneticPr fontId="64" type="noConversion"/>
  </si>
  <si>
    <t>인건비의 3%</t>
    <phoneticPr fontId="64" type="noConversion"/>
  </si>
  <si>
    <t>내장공</t>
    <phoneticPr fontId="64" type="noConversion"/>
  </si>
  <si>
    <t>인</t>
    <phoneticPr fontId="64" type="noConversion"/>
  </si>
  <si>
    <t>인</t>
    <phoneticPr fontId="64" type="noConversion"/>
  </si>
  <si>
    <t>특별인부</t>
    <phoneticPr fontId="64" type="noConversion"/>
  </si>
  <si>
    <t>철공</t>
    <phoneticPr fontId="64" type="noConversion"/>
  </si>
  <si>
    <t>커텐박스설치</t>
    <phoneticPr fontId="64" type="noConversion"/>
  </si>
  <si>
    <t>100*100</t>
    <phoneticPr fontId="64" type="noConversion"/>
  </si>
  <si>
    <t>M</t>
    <phoneticPr fontId="64" type="noConversion"/>
  </si>
  <si>
    <t>호표 35</t>
  </si>
  <si>
    <t>KG</t>
    <phoneticPr fontId="64" type="noConversion"/>
  </si>
  <si>
    <t>평보드, 방수12.5*900*1800mm(㎡)</t>
    <phoneticPr fontId="64" type="noConversion"/>
  </si>
  <si>
    <t>호표 36</t>
  </si>
  <si>
    <t>T=6.5MM 자작합판</t>
    <phoneticPr fontId="64" type="noConversion"/>
  </si>
  <si>
    <t>호표 37</t>
  </si>
  <si>
    <t>합판붙임</t>
    <phoneticPr fontId="64" type="noConversion"/>
  </si>
  <si>
    <t>T30, 말라스</t>
    <phoneticPr fontId="64" type="noConversion"/>
  </si>
  <si>
    <t>T30, 말라스</t>
    <phoneticPr fontId="64" type="noConversion"/>
  </si>
  <si>
    <t>천정구조틀</t>
    <phoneticPr fontId="64" type="noConversion"/>
  </si>
  <si>
    <t>호표 38</t>
  </si>
  <si>
    <t>호표 39</t>
  </si>
  <si>
    <t>EPS(0.016), 지붕재, 50t</t>
    <phoneticPr fontId="64" type="noConversion"/>
  </si>
  <si>
    <t>호표 40</t>
  </si>
  <si>
    <t>잡자재</t>
  </si>
  <si>
    <t>노무비의 3%</t>
  </si>
  <si>
    <t>m</t>
  </si>
  <si>
    <t>M</t>
    <phoneticPr fontId="64" type="noConversion"/>
  </si>
  <si>
    <t>50*50*2.3T, 아연도</t>
    <phoneticPr fontId="64" type="noConversion"/>
  </si>
  <si>
    <t>아연도 각파이프</t>
    <phoneticPr fontId="64" type="noConversion"/>
  </si>
  <si>
    <t>ㅁ50*50, 2.3T</t>
    <phoneticPr fontId="64" type="noConversion"/>
  </si>
  <si>
    <t>보통인부</t>
    <phoneticPr fontId="64" type="noConversion"/>
  </si>
  <si>
    <t>ㅁ50*50, 2.3T, 아연도</t>
    <phoneticPr fontId="64" type="noConversion"/>
  </si>
  <si>
    <t>아연도 각파이프 구조틀</t>
    <phoneticPr fontId="64" type="noConversion"/>
  </si>
  <si>
    <t>아연도 각파이프 구조틀  바닥, 50*50 @450*450   ( 호표 15 )</t>
    <phoneticPr fontId="64" type="noConversion"/>
  </si>
  <si>
    <t>ㅁ50*50, 2.3T, 아연도</t>
    <phoneticPr fontId="64" type="noConversion"/>
  </si>
  <si>
    <t>메탈스터드(C-65)</t>
    <phoneticPr fontId="64" type="noConversion"/>
  </si>
  <si>
    <t>65*45 @450</t>
    <phoneticPr fontId="64" type="noConversion"/>
  </si>
  <si>
    <t>방수12.5mm*2겹</t>
    <phoneticPr fontId="64" type="noConversion"/>
  </si>
  <si>
    <t>11.5T * 2PLY</t>
    <phoneticPr fontId="64" type="noConversion"/>
  </si>
  <si>
    <t>합판붙임  T=12MM 내수합판  M2  건축 12-6.3   ( 호표 16 )</t>
    <phoneticPr fontId="64" type="noConversion"/>
  </si>
  <si>
    <t>중보행용비닐타일붙임  450*450*3.0mm (왁스무)  M2  건축 20-1-3   ( 호표 17 )</t>
    <phoneticPr fontId="64" type="noConversion"/>
  </si>
  <si>
    <t>천연목재데크깔기  T25*150  M2  건축 12-8   ( 호표 18 )</t>
    <phoneticPr fontId="64" type="noConversion"/>
  </si>
  <si>
    <t>오일스테인칠  목재면2회칠  M2  건축 17-5   ( 호표 19 )</t>
    <phoneticPr fontId="64" type="noConversion"/>
  </si>
  <si>
    <t>경량철골천정틀  M-BAR, H:1m미만. 인써트 유  M2  건축 14-5   ( 호표 20 )</t>
    <phoneticPr fontId="64" type="noConversion"/>
  </si>
  <si>
    <t>인서트(Insert)  거푸집,인서트제외  개  건축 14-6   ( 호표 21 )</t>
    <phoneticPr fontId="64" type="noConversion"/>
  </si>
  <si>
    <t>천정합판붙임  T=9MM,보통합판  M2  건축 20-2-1   ( 호표 22 )</t>
    <phoneticPr fontId="64" type="noConversion"/>
  </si>
  <si>
    <t>천정합판붙임  T=6.5MM,자작합판  M2  건축 20-2-1   ( 호표 23 )</t>
    <phoneticPr fontId="64" type="noConversion"/>
  </si>
  <si>
    <t>바니시칠  목재면3회  M2  건축 19-7.1   ( 호표 24 )</t>
    <phoneticPr fontId="64" type="noConversion"/>
  </si>
  <si>
    <t>천정점검구설치 450*450 개소    ( 호표 25 )</t>
    <phoneticPr fontId="65" type="noConversion"/>
  </si>
  <si>
    <t>커튼박스 설치  100*100  M     ( 호표 26 )</t>
    <phoneticPr fontId="65" type="noConversion"/>
  </si>
  <si>
    <t>메탈스터드C65, 65*45 @450   ( 호표 27 )</t>
    <phoneticPr fontId="64" type="noConversion"/>
  </si>
  <si>
    <t>메탈 스터드(Metal Stud)</t>
  </si>
  <si>
    <t>메탈 러너</t>
  </si>
  <si>
    <t>65×45×0.8</t>
  </si>
  <si>
    <t>Metal Screw</t>
  </si>
  <si>
    <t>φ4.2*13mm</t>
  </si>
  <si>
    <t>집성스크류</t>
  </si>
  <si>
    <t>φ4*32mm(1¼")</t>
  </si>
  <si>
    <t>φ4*44mm(1¾")</t>
  </si>
  <si>
    <t>힐티앙카</t>
  </si>
  <si>
    <t>NK-27</t>
  </si>
  <si>
    <t>C-RUNNER</t>
  </si>
  <si>
    <t>65*40*0.8t</t>
  </si>
  <si>
    <t>C-STUD</t>
  </si>
  <si>
    <t>65*45*0.8t</t>
  </si>
  <si>
    <t>STUD-SPACER</t>
  </si>
  <si>
    <t>SP-65,75</t>
  </si>
  <si>
    <t>CORNER BEAD</t>
  </si>
  <si>
    <t>40*40*0.5t</t>
  </si>
  <si>
    <t>65×40×0.8</t>
    <phoneticPr fontId="64" type="noConversion"/>
  </si>
  <si>
    <t>노무비</t>
  </si>
  <si>
    <t>녹막이페인트칠  1회.2종  M2  건축 19-4   ( 호표 28 )</t>
    <phoneticPr fontId="64" type="noConversion"/>
  </si>
  <si>
    <t>스틸 각파이프 구조틀</t>
    <phoneticPr fontId="64" type="noConversion"/>
  </si>
  <si>
    <t>ㅁ50*50 @450*450, 바닥</t>
    <phoneticPr fontId="64" type="noConversion"/>
  </si>
  <si>
    <t>조합페인트칠(붓칠)  철재면2회.2급  M2  건축 19-3-1   ( 호표 29 )</t>
    <phoneticPr fontId="64" type="noConversion"/>
  </si>
  <si>
    <t>도장 후 퍼티 및 연마  철재면, 천장  M2  건축 17-1-2   ( 호표 30 )</t>
    <phoneticPr fontId="64" type="noConversion"/>
  </si>
  <si>
    <t>석고판못붙임(바탕용,벽)  방수12.5T*2겹  M2  건축 20-2-2   ( 호표 31 )</t>
    <phoneticPr fontId="64" type="noConversion"/>
  </si>
  <si>
    <t>벽,합판붙임  T=6.5MM 자작합판  M2  건축 12-6.3   ( 호표 32 )</t>
    <phoneticPr fontId="64" type="noConversion"/>
  </si>
  <si>
    <t>스틸 각파이프 구조틀  천정, 50*50 @1000*1000   ( 호표 33 )</t>
    <phoneticPr fontId="64" type="noConversion"/>
  </si>
  <si>
    <t>스틸 각파이프</t>
    <phoneticPr fontId="64" type="noConversion"/>
  </si>
  <si>
    <t>50*50*2.3T, 스틸</t>
    <phoneticPr fontId="64" type="noConversion"/>
  </si>
  <si>
    <t>샌드위치판넬설치  지붕,T=50  M2  건축 20-2-5   ( 호표 34 )</t>
    <phoneticPr fontId="64" type="noConversion"/>
  </si>
  <si>
    <t>지붕,T=50</t>
    <phoneticPr fontId="64" type="noConversion"/>
  </si>
  <si>
    <t>크레인(타이어)  20톤  HR  토목 9-2,3(2104)   ( 호표 35 )</t>
    <phoneticPr fontId="64" type="noConversion"/>
  </si>
  <si>
    <t>50T, 벽체</t>
    <phoneticPr fontId="64" type="noConversion"/>
  </si>
  <si>
    <t>50T</t>
    <phoneticPr fontId="64" type="noConversion"/>
  </si>
  <si>
    <t>EPS(0.016), 벽재, 50t</t>
    <phoneticPr fontId="64" type="noConversion"/>
  </si>
  <si>
    <t>샌드위치판넬설치  벽,T=50  M2  건축 20-2-5   ( 호표 36 )</t>
    <phoneticPr fontId="64" type="noConversion"/>
  </si>
  <si>
    <t>후레싱설치</t>
    <phoneticPr fontId="64" type="noConversion"/>
  </si>
  <si>
    <t>M</t>
    <phoneticPr fontId="64" type="noConversion"/>
  </si>
  <si>
    <t>지붕잇기공</t>
    <phoneticPr fontId="64" type="noConversion"/>
  </si>
  <si>
    <t>1.6T</t>
    <phoneticPr fontId="64" type="noConversion"/>
  </si>
  <si>
    <t>KG</t>
    <phoneticPr fontId="64" type="noConversion"/>
  </si>
  <si>
    <t>우수트랜치홈통</t>
    <phoneticPr fontId="64" type="noConversion"/>
  </si>
  <si>
    <t>우수트랜치설치  스틸,1.6T  M  건축 20-2-5   ( 호표 38 )</t>
    <phoneticPr fontId="64" type="noConversion"/>
  </si>
  <si>
    <t>후레싱설치  스틸,1T  M  건축 20-2-5   ( 호표 37 )</t>
    <phoneticPr fontId="64" type="noConversion"/>
  </si>
  <si>
    <t>1T, 설치폭 200</t>
    <phoneticPr fontId="64" type="noConversion"/>
  </si>
  <si>
    <t>스틸플레이트</t>
    <phoneticPr fontId="64" type="noConversion"/>
  </si>
  <si>
    <t>1.0T</t>
    <phoneticPr fontId="64" type="noConversion"/>
  </si>
  <si>
    <t>1.0T</t>
    <phoneticPr fontId="64" type="noConversion"/>
  </si>
  <si>
    <t>스틸판</t>
    <phoneticPr fontId="64" type="noConversion"/>
  </si>
  <si>
    <t>강판</t>
    <phoneticPr fontId="64" type="noConversion"/>
  </si>
  <si>
    <t>1.6T, 설치폭 200*200</t>
    <phoneticPr fontId="64" type="noConversion"/>
  </si>
  <si>
    <t>철공</t>
    <phoneticPr fontId="64" type="noConversion"/>
  </si>
  <si>
    <t>우레탄방수</t>
    <phoneticPr fontId="64" type="noConversion"/>
  </si>
  <si>
    <t>3MM,노출</t>
    <phoneticPr fontId="64" type="noConversion"/>
  </si>
  <si>
    <t>M2</t>
    <phoneticPr fontId="64" type="noConversion"/>
  </si>
  <si>
    <t>호표 41</t>
  </si>
  <si>
    <t>ㅁ50*50 @1000*1000, 천정/벽체</t>
    <phoneticPr fontId="64" type="noConversion"/>
  </si>
  <si>
    <t>폴리카보네이트 제작/설치</t>
    <phoneticPr fontId="64" type="noConversion"/>
  </si>
  <si>
    <t>선파론 10T</t>
    <phoneticPr fontId="64" type="noConversion"/>
  </si>
  <si>
    <t>호표 42</t>
  </si>
  <si>
    <t>우레탄방수  바닥3mm, 노출  M2  건축 13-5   ( 호표 39 )</t>
    <phoneticPr fontId="64" type="noConversion"/>
  </si>
  <si>
    <t>도막방수 바름  바닥, 도막 1층(회) 형성 기준  M2  건축 12-2-1.1   ( 호표 40 )</t>
    <phoneticPr fontId="64" type="noConversion"/>
  </si>
  <si>
    <t>도막방수 마감도료(Top-coat)  바닥, 1층(회) 바름 기준  M2  건축 12-2-1.3   ( 호표 41 )</t>
    <phoneticPr fontId="64" type="noConversion"/>
  </si>
  <si>
    <t>폴리카보네이트 제작/설치, 선파론10T   ( 호표 42 )</t>
    <phoneticPr fontId="64" type="noConversion"/>
  </si>
  <si>
    <t>SP 10 MWPS</t>
  </si>
  <si>
    <t>SP 10 MWPS</t>
    <phoneticPr fontId="64" type="noConversion"/>
  </si>
  <si>
    <t>10*600MM, 지정색</t>
  </si>
  <si>
    <t>10*600MM, 지정색</t>
    <phoneticPr fontId="64" type="noConversion"/>
  </si>
  <si>
    <t>M2</t>
    <phoneticPr fontId="64" type="noConversion"/>
  </si>
  <si>
    <t>SP AL. JOINNER(국산)</t>
  </si>
  <si>
    <t>SP AL. JOINNER(국산)</t>
    <phoneticPr fontId="64" type="noConversion"/>
  </si>
  <si>
    <t>39*54MM, 지정불소</t>
  </si>
  <si>
    <t>39*54MM, 지정불소</t>
    <phoneticPr fontId="64" type="noConversion"/>
  </si>
  <si>
    <t>1.1 SP AL. EDGE BAR(국산)</t>
  </si>
  <si>
    <t>1.1 SP AL. EDGE BAR(국산)</t>
    <phoneticPr fontId="64" type="noConversion"/>
  </si>
  <si>
    <t>74*72MM, 지정불소</t>
  </si>
  <si>
    <t>74*72MM, 지정불소</t>
    <phoneticPr fontId="64" type="noConversion"/>
  </si>
  <si>
    <t>1.2 SP AL. 보강바(국산)</t>
  </si>
  <si>
    <t>1.2 SP AL. 보강바(국산)</t>
    <phoneticPr fontId="64" type="noConversion"/>
  </si>
  <si>
    <t>54*46MM, 지정불소</t>
  </si>
  <si>
    <t>54*46MM, 지정불소</t>
    <phoneticPr fontId="64" type="noConversion"/>
  </si>
  <si>
    <t>1.3 SP AL. 덮개바(국산)</t>
  </si>
  <si>
    <t>1.3 SP AL. 덮개바(국산)</t>
    <phoneticPr fontId="64" type="noConversion"/>
  </si>
  <si>
    <t>1.4 Gasket</t>
  </si>
  <si>
    <t>1.4 Gasket</t>
    <phoneticPr fontId="64" type="noConversion"/>
  </si>
  <si>
    <t>덮개바용</t>
  </si>
  <si>
    <t>덮개바용</t>
    <phoneticPr fontId="64" type="noConversion"/>
  </si>
  <si>
    <t>창호공</t>
    <phoneticPr fontId="64" type="noConversion"/>
  </si>
  <si>
    <t>인</t>
    <phoneticPr fontId="64" type="noConversion"/>
  </si>
  <si>
    <t>보통인부</t>
    <phoneticPr fontId="64" type="noConversion"/>
  </si>
  <si>
    <t>몰딩설치</t>
    <phoneticPr fontId="64" type="noConversion"/>
  </si>
  <si>
    <t>인</t>
    <phoneticPr fontId="64" type="noConversion"/>
  </si>
  <si>
    <t>인력품의 3%</t>
    <phoneticPr fontId="64" type="noConversion"/>
  </si>
  <si>
    <t>ㅁ50*50, 2T, 스틸</t>
    <phoneticPr fontId="64" type="noConversion"/>
  </si>
  <si>
    <t>ㅁ50*50, 2T, 스틸</t>
    <phoneticPr fontId="64" type="noConversion"/>
  </si>
  <si>
    <t>선홈통-스텐레스파이프-설치  D100mm*1.5t이하  M  건축 13-2-4   ( 호표 43 )</t>
    <phoneticPr fontId="64" type="noConversion"/>
  </si>
  <si>
    <t>호표 43</t>
  </si>
  <si>
    <t>ㅁ50*50, 2.3T, 아연도</t>
    <phoneticPr fontId="64" type="noConversion"/>
  </si>
  <si>
    <t>ㅁ50*50, 2.3T, 아연도</t>
    <phoneticPr fontId="64" type="noConversion"/>
  </si>
  <si>
    <t>ㅁ50*50, 2T, 스틸</t>
    <phoneticPr fontId="64" type="noConversion"/>
  </si>
  <si>
    <t>벽,T=50</t>
    <phoneticPr fontId="64" type="noConversion"/>
  </si>
  <si>
    <t>호표 44</t>
  </si>
  <si>
    <t>보호모르타르 / 바닥  콘크리트면, 24mm  M2  건축 10-1   ( 호표 44 )</t>
    <phoneticPr fontId="64" type="noConversion"/>
  </si>
  <si>
    <t>1:3</t>
    <phoneticPr fontId="64" type="noConversion"/>
  </si>
  <si>
    <t>호표 45</t>
  </si>
  <si>
    <t>바탕고르기  바닥, 24mm 이하 기준  M2  건축 10-1   ( 호표 45 )</t>
    <phoneticPr fontId="64" type="noConversion"/>
  </si>
  <si>
    <t>M2</t>
    <phoneticPr fontId="64" type="noConversion"/>
  </si>
  <si>
    <t>스테인리스관</t>
  </si>
  <si>
    <t>스테인리스관</t>
    <phoneticPr fontId="64" type="noConversion"/>
  </si>
  <si>
    <t>STS304, 20*20*1.5T</t>
  </si>
  <si>
    <t>STS304, 20*20*1.5T</t>
    <phoneticPr fontId="64" type="noConversion"/>
  </si>
  <si>
    <t>잡철물제작설치(스테인리스)</t>
    <phoneticPr fontId="64" type="noConversion"/>
  </si>
  <si>
    <t>Ton</t>
    <phoneticPr fontId="64" type="noConversion"/>
  </si>
  <si>
    <t>보통</t>
    <phoneticPr fontId="64" type="noConversion"/>
  </si>
  <si>
    <t>SST루버설치</t>
    <phoneticPr fontId="64" type="noConversion"/>
  </si>
  <si>
    <t>ㅁ20*20*1.5t</t>
  </si>
  <si>
    <t>SST루버 -스테인리스각파이프-설치  ㅁ20*20*1.5t  M  ( 호표 46 )</t>
    <phoneticPr fontId="64" type="noConversion"/>
  </si>
  <si>
    <t>스테인리스강판</t>
    <phoneticPr fontId="64" type="noConversion"/>
  </si>
  <si>
    <t>STS304, HL, 1.0T</t>
    <phoneticPr fontId="64" type="noConversion"/>
  </si>
  <si>
    <t>M2</t>
    <phoneticPr fontId="64" type="noConversion"/>
  </si>
  <si>
    <t>M</t>
    <phoneticPr fontId="64" type="noConversion"/>
  </si>
  <si>
    <t>호표 46</t>
  </si>
  <si>
    <t>호표 47</t>
  </si>
  <si>
    <t>STS304, HL, 1.5T</t>
    <phoneticPr fontId="64" type="noConversion"/>
  </si>
  <si>
    <t>STS304, HL, 1.0T</t>
  </si>
  <si>
    <t>STS304, HL, 1.5T</t>
    <phoneticPr fontId="64" type="noConversion"/>
  </si>
  <si>
    <t>M2</t>
    <phoneticPr fontId="64" type="noConversion"/>
  </si>
  <si>
    <t>복잡</t>
    <phoneticPr fontId="64" type="noConversion"/>
  </si>
  <si>
    <t>시공비포함</t>
    <phoneticPr fontId="64" type="noConversion"/>
  </si>
  <si>
    <t>강화유리</t>
    <phoneticPr fontId="64" type="noConversion"/>
  </si>
  <si>
    <t>투명, 12mm*0.3*1.0m</t>
    <phoneticPr fontId="64" type="noConversion"/>
  </si>
  <si>
    <t>M2</t>
    <phoneticPr fontId="64" type="noConversion"/>
  </si>
  <si>
    <t>1000*2400, 강화유리도어, SST헤어라인, 12T강화유리, 철물일체(힌지, 잠금장치, 스텐레스손잡이)</t>
    <phoneticPr fontId="64" type="noConversion"/>
  </si>
  <si>
    <t>잠금장치</t>
    <phoneticPr fontId="64" type="noConversion"/>
  </si>
  <si>
    <t>스테인리스 손잡이</t>
    <phoneticPr fontId="64" type="noConversion"/>
  </si>
  <si>
    <t>(1600+1900+1900+1600)*300, SST헤어라인, 고정창, 24T복층유리(6+12A+6,일면강화), 철물일체</t>
    <phoneticPr fontId="64" type="noConversion"/>
  </si>
  <si>
    <t>(1600+1800*3+1600)*300, SST헤어라인, 고정창, 24T복층유리(6+12A+6,일면강화), 철물일체</t>
    <phoneticPr fontId="64" type="noConversion"/>
  </si>
  <si>
    <t>복층유리</t>
    <phoneticPr fontId="64" type="noConversion"/>
  </si>
  <si>
    <t>6+12A+6/일면강화</t>
    <phoneticPr fontId="64" type="noConversion"/>
  </si>
  <si>
    <t>창호후레싱 -스텐인리스설치  W150  M  ( 호표 47 )</t>
    <phoneticPr fontId="64" type="noConversion"/>
  </si>
  <si>
    <t>SSD_1,2 1000*2400,보안초소/화장실  개소  ( 호표 48 )</t>
    <phoneticPr fontId="64" type="noConversion"/>
  </si>
  <si>
    <t>(700+1200+700)*300, SST헤어라인, 고정창, 24T복층유리(6+12A+6,일면강화), 철물일체</t>
    <phoneticPr fontId="64" type="noConversion"/>
  </si>
  <si>
    <t>플라스틱창문틀</t>
    <phoneticPr fontId="64" type="noConversion"/>
  </si>
  <si>
    <t>115mm, 미서기단창, 복층유리용</t>
    <phoneticPr fontId="64" type="noConversion"/>
  </si>
  <si>
    <t>Set</t>
    <phoneticPr fontId="64" type="noConversion"/>
  </si>
  <si>
    <t>PW_1 1200*1200, 보안초소  개소  ( 호표 49 )</t>
    <phoneticPr fontId="64" type="noConversion"/>
  </si>
  <si>
    <t>SSD_1,2, 보안초소/화장실</t>
    <phoneticPr fontId="64" type="noConversion"/>
  </si>
  <si>
    <t>PW_1, 보안초소</t>
    <phoneticPr fontId="64" type="noConversion"/>
  </si>
  <si>
    <t>1200*1200, PVC, 단창, 24T복층유리, 철물일체 (방충망, 시건장치 포함)</t>
    <phoneticPr fontId="64" type="noConversion"/>
  </si>
  <si>
    <t>방충망</t>
    <phoneticPr fontId="64" type="noConversion"/>
  </si>
  <si>
    <t>SSW_1, 보안초소</t>
    <phoneticPr fontId="64" type="noConversion"/>
  </si>
  <si>
    <t>SSW_2,3, 보안초소</t>
    <phoneticPr fontId="64" type="noConversion"/>
  </si>
  <si>
    <t>SSW_4, 보안초소</t>
    <phoneticPr fontId="64" type="noConversion"/>
  </si>
  <si>
    <t>호표 48</t>
  </si>
  <si>
    <t>호표 49</t>
  </si>
  <si>
    <t>호표 51</t>
  </si>
  <si>
    <t>호표 52</t>
  </si>
  <si>
    <t>호표 48</t>
    <phoneticPr fontId="64" type="noConversion"/>
  </si>
  <si>
    <t>호표 49</t>
    <phoneticPr fontId="64" type="noConversion"/>
  </si>
  <si>
    <t>휴판넬</t>
    <phoneticPr fontId="64" type="noConversion"/>
  </si>
  <si>
    <t>5T</t>
  </si>
  <si>
    <t>5T</t>
    <phoneticPr fontId="64" type="noConversion"/>
  </si>
  <si>
    <t>PW_1, 화장실</t>
    <phoneticPr fontId="64" type="noConversion"/>
  </si>
  <si>
    <t>1200*600, PVC, 단창, 24T복층유리, 철물일체 (방충망, 시건장치 포함)</t>
    <phoneticPr fontId="64" type="noConversion"/>
  </si>
  <si>
    <t>호표 51</t>
    <phoneticPr fontId="64" type="noConversion"/>
  </si>
  <si>
    <t>호표 52</t>
    <phoneticPr fontId="64" type="noConversion"/>
  </si>
  <si>
    <t>호표 52</t>
    <phoneticPr fontId="64" type="noConversion"/>
  </si>
  <si>
    <t>호표 53</t>
  </si>
  <si>
    <t>호표 53</t>
    <phoneticPr fontId="64" type="noConversion"/>
  </si>
  <si>
    <t>호표 50</t>
    <phoneticPr fontId="64" type="noConversion"/>
  </si>
  <si>
    <t>PW_1 1200*600, 화장실  개소  ( 호표 50 )</t>
    <phoneticPr fontId="64" type="noConversion"/>
  </si>
  <si>
    <t>SSW_1 (1600+1800*3+1600)*300, 보안초소  개소  ( 호표 51 )</t>
    <phoneticPr fontId="64" type="noConversion"/>
  </si>
  <si>
    <t>SSW_2,3 (700+1200+700)*300, 보안초소  개소  ( 호표 52 )</t>
    <phoneticPr fontId="64" type="noConversion"/>
  </si>
  <si>
    <t>SSW_4 (1000+1200*2+1000)*300, 보안초소  개소  ( 호표 53 )</t>
    <phoneticPr fontId="64" type="noConversion"/>
  </si>
  <si>
    <t>SSW_1, 화장실</t>
    <phoneticPr fontId="64" type="noConversion"/>
  </si>
  <si>
    <t>SSW_2, 화장실</t>
    <phoneticPr fontId="64" type="noConversion"/>
  </si>
  <si>
    <t>SSW_3, 화장실</t>
    <phoneticPr fontId="64" type="noConversion"/>
  </si>
  <si>
    <t>SSW_4,5, 화장실</t>
    <phoneticPr fontId="64" type="noConversion"/>
  </si>
  <si>
    <t>호표 54</t>
  </si>
  <si>
    <t>호표 55</t>
  </si>
  <si>
    <t>호표 56</t>
  </si>
  <si>
    <t>호표 57</t>
  </si>
  <si>
    <t>호표 54</t>
    <phoneticPr fontId="64" type="noConversion"/>
  </si>
  <si>
    <t>호표 57</t>
    <phoneticPr fontId="64" type="noConversion"/>
  </si>
  <si>
    <t>큐비클</t>
    <phoneticPr fontId="64" type="noConversion"/>
  </si>
  <si>
    <t>20T, 현장설치도</t>
    <phoneticPr fontId="64" type="noConversion"/>
  </si>
  <si>
    <t>양변기</t>
  </si>
  <si>
    <t>양변기</t>
    <phoneticPr fontId="64" type="noConversion"/>
  </si>
  <si>
    <t>계림요업, C-403</t>
  </si>
  <si>
    <t>계림요업, C-403</t>
    <phoneticPr fontId="64" type="noConversion"/>
  </si>
  <si>
    <t>조</t>
    <phoneticPr fontId="64" type="noConversion"/>
  </si>
  <si>
    <t>소변기</t>
  </si>
  <si>
    <t>소변기</t>
    <phoneticPr fontId="64" type="noConversion"/>
  </si>
  <si>
    <t>계림요업, U-350F</t>
  </si>
  <si>
    <t>계림요업, U-350F</t>
    <phoneticPr fontId="64" type="noConversion"/>
  </si>
  <si>
    <t>계림요업, L282/A282</t>
  </si>
  <si>
    <t>계림요업, L282/A282</t>
    <phoneticPr fontId="64" type="noConversion"/>
  </si>
  <si>
    <t>계림요업, KLU900D</t>
    <phoneticPr fontId="64" type="noConversion"/>
  </si>
  <si>
    <t>EA</t>
    <phoneticPr fontId="64" type="noConversion"/>
  </si>
  <si>
    <t>세면기</t>
    <phoneticPr fontId="64" type="noConversion"/>
  </si>
  <si>
    <t>세면기 수전</t>
    <phoneticPr fontId="64" type="noConversion"/>
  </si>
  <si>
    <t>수건걸이</t>
  </si>
  <si>
    <t>수건걸이</t>
    <phoneticPr fontId="64" type="noConversion"/>
  </si>
  <si>
    <t>계림요업, KCA-101</t>
  </si>
  <si>
    <t>계림요업, KCA-101</t>
    <phoneticPr fontId="64" type="noConversion"/>
  </si>
  <si>
    <t>거울</t>
    <phoneticPr fontId="64" type="noConversion"/>
  </si>
  <si>
    <t>5T</t>
    <phoneticPr fontId="64" type="noConversion"/>
  </si>
  <si>
    <t>M2</t>
    <phoneticPr fontId="64" type="noConversion"/>
  </si>
  <si>
    <t>T=5</t>
  </si>
  <si>
    <t>접착제</t>
  </si>
  <si>
    <t>접착 테이프</t>
  </si>
  <si>
    <t>1,500×1,200 기준</t>
  </si>
  <si>
    <t>M2</t>
    <phoneticPr fontId="64" type="noConversion"/>
  </si>
  <si>
    <t>kg</t>
    <phoneticPr fontId="64" type="noConversion"/>
  </si>
  <si>
    <t>M</t>
    <phoneticPr fontId="64" type="noConversion"/>
  </si>
  <si>
    <t>거울</t>
    <phoneticPr fontId="64" type="noConversion"/>
  </si>
  <si>
    <t>인력품의 3%</t>
    <phoneticPr fontId="64" type="noConversion"/>
  </si>
  <si>
    <t>유리공</t>
    <phoneticPr fontId="64" type="noConversion"/>
  </si>
  <si>
    <t>접착제</t>
    <phoneticPr fontId="64" type="noConversion"/>
  </si>
  <si>
    <t>KG</t>
    <phoneticPr fontId="64" type="noConversion"/>
  </si>
  <si>
    <t>접착테이프</t>
    <phoneticPr fontId="64" type="noConversion"/>
  </si>
  <si>
    <t>양면테이프</t>
    <phoneticPr fontId="64" type="noConversion"/>
  </si>
  <si>
    <t>거울</t>
    <phoneticPr fontId="64" type="noConversion"/>
  </si>
  <si>
    <t>800*1000</t>
    <phoneticPr fontId="64" type="noConversion"/>
  </si>
  <si>
    <t>800*1000</t>
    <phoneticPr fontId="64" type="noConversion"/>
  </si>
  <si>
    <t>은경붙이기</t>
  </si>
  <si>
    <t>은경붙이기</t>
    <phoneticPr fontId="64" type="noConversion"/>
  </si>
  <si>
    <t>각면치기</t>
  </si>
  <si>
    <t>각면치기</t>
    <phoneticPr fontId="64" type="noConversion"/>
  </si>
  <si>
    <t>5T</t>
    <phoneticPr fontId="64" type="noConversion"/>
  </si>
  <si>
    <t>T=8</t>
  </si>
  <si>
    <t>T=8</t>
    <phoneticPr fontId="64" type="noConversion"/>
  </si>
  <si>
    <t>M</t>
    <phoneticPr fontId="64" type="noConversion"/>
  </si>
  <si>
    <t>위생공</t>
    <phoneticPr fontId="64" type="noConversion"/>
  </si>
  <si>
    <t>보통인부</t>
    <phoneticPr fontId="64" type="noConversion"/>
  </si>
  <si>
    <t>인</t>
    <phoneticPr fontId="64" type="noConversion"/>
  </si>
  <si>
    <t>인</t>
    <phoneticPr fontId="64" type="noConversion"/>
  </si>
  <si>
    <t>소변기</t>
    <phoneticPr fontId="64" type="noConversion"/>
  </si>
  <si>
    <t>조</t>
    <phoneticPr fontId="64" type="noConversion"/>
  </si>
  <si>
    <t>조</t>
    <phoneticPr fontId="64" type="noConversion"/>
  </si>
  <si>
    <t>조</t>
    <phoneticPr fontId="64" type="noConversion"/>
  </si>
  <si>
    <t>방열기</t>
    <phoneticPr fontId="64" type="noConversion"/>
  </si>
  <si>
    <t>대</t>
    <phoneticPr fontId="64" type="noConversion"/>
  </si>
  <si>
    <t>냉난방기</t>
    <phoneticPr fontId="64" type="noConversion"/>
  </si>
  <si>
    <t>싱글카세트, LTW233SU</t>
    <phoneticPr fontId="64" type="noConversion"/>
  </si>
  <si>
    <t>3평형</t>
    <phoneticPr fontId="64" type="noConversion"/>
  </si>
  <si>
    <t>배관공</t>
    <phoneticPr fontId="64" type="noConversion"/>
  </si>
  <si>
    <t>방열기</t>
    <phoneticPr fontId="64" type="noConversion"/>
  </si>
  <si>
    <t>대</t>
    <phoneticPr fontId="64" type="noConversion"/>
  </si>
  <si>
    <t>3평형</t>
    <phoneticPr fontId="64" type="noConversion"/>
  </si>
  <si>
    <t>대</t>
    <phoneticPr fontId="64" type="noConversion"/>
  </si>
  <si>
    <t>1WAY, 현장설치도</t>
    <phoneticPr fontId="64" type="noConversion"/>
  </si>
  <si>
    <t>휴플로어</t>
    <phoneticPr fontId="64" type="noConversion"/>
  </si>
  <si>
    <t>휴판넬</t>
    <phoneticPr fontId="64" type="noConversion"/>
  </si>
  <si>
    <t>칼라PVC천장재</t>
  </si>
  <si>
    <t>10T</t>
  </si>
  <si>
    <t>M2</t>
    <phoneticPr fontId="64" type="noConversion"/>
  </si>
  <si>
    <t>내장공</t>
    <phoneticPr fontId="65" type="noConversion"/>
  </si>
  <si>
    <t>일반공사 직종</t>
    <phoneticPr fontId="65" type="noConversion"/>
  </si>
  <si>
    <t>50BC318EE8C7EC3EC782DA5328B836FE46A69B</t>
  </si>
  <si>
    <t>일반공사 직종</t>
    <phoneticPr fontId="65" type="noConversion"/>
  </si>
  <si>
    <t>5179318EBF4049344705126429EB001</t>
  </si>
  <si>
    <t>574A71859DE6833C87EAB6F12B2BAC0455A926</t>
  </si>
  <si>
    <t>컬러PVC천장재</t>
    <phoneticPr fontId="64" type="noConversion"/>
  </si>
  <si>
    <t>10*200*4000</t>
    <phoneticPr fontId="64" type="noConversion"/>
  </si>
  <si>
    <t>A. 가설공사</t>
    <phoneticPr fontId="64" type="noConversion"/>
  </si>
  <si>
    <t>공사명 : 동두천 보산동 경관조명 특화거리 조성공사 - 보안초소/화장실</t>
    <phoneticPr fontId="65" type="noConversion"/>
  </si>
  <si>
    <t>공사명 : 동두천 보산동 경관조명 특화거리 조성공사 - 보안초소/화장실</t>
    <phoneticPr fontId="65" type="noConversion"/>
  </si>
  <si>
    <t>공사명 : 동두천 보산동 경관조명 특화거리 조성공사 - 보안초소/화장실</t>
    <phoneticPr fontId="64" type="noConversion"/>
  </si>
  <si>
    <t>공사명 : 동두천 보산동 경관조명 특화거리 조성공사 - 보안초소/화장실</t>
    <phoneticPr fontId="64" type="noConversion"/>
  </si>
  <si>
    <t>일 위 대 가</t>
    <phoneticPr fontId="65" type="noConversion"/>
  </si>
  <si>
    <r>
      <t>5650D134C66D1D432052FEDB680B</t>
    </r>
    <r>
      <rPr>
        <sz val="11"/>
        <color theme="1"/>
        <rFont val="맑은 고딕"/>
        <family val="2"/>
        <charset val="129"/>
        <scheme val="minor"/>
      </rPr>
      <t>1</t>
    </r>
    <phoneticPr fontId="64" type="noConversion"/>
  </si>
  <si>
    <t>별도</t>
    <phoneticPr fontId="64" type="noConversion"/>
  </si>
  <si>
    <t>주재료비의 3%</t>
    <phoneticPr fontId="64" type="noConversion"/>
  </si>
  <si>
    <t>호표 50</t>
  </si>
  <si>
    <t>호표 58</t>
  </si>
  <si>
    <t>호표 68</t>
  </si>
  <si>
    <t>호표 74</t>
  </si>
  <si>
    <t>컬러 PVC 천장재 설치 ,M-Bar, 10*200*4000mm, 자재포함  M2     ( 호표 54 )</t>
    <phoneticPr fontId="65" type="noConversion"/>
  </si>
  <si>
    <t>SSW_1 (1600+1900*2+1600)*300, 화장실  개소  ( 호표 55 )</t>
    <phoneticPr fontId="64" type="noConversion"/>
  </si>
  <si>
    <t>SSW_2 (700*2)*300, 화장실  개소  ( 호표 56 )</t>
    <phoneticPr fontId="64" type="noConversion"/>
  </si>
  <si>
    <t>SSW_3 (1200*2)*300, 화장실  개소  ( 호표 57 )</t>
    <phoneticPr fontId="64" type="noConversion"/>
  </si>
  <si>
    <t>SSW_4,5 650*300, 화장실  개소  ( 호표 58 )</t>
    <phoneticPr fontId="64" type="noConversion"/>
  </si>
  <si>
    <t>양변기 설치,  개소  ( 호표 59 )</t>
    <phoneticPr fontId="64" type="noConversion"/>
  </si>
  <si>
    <t>소변기 설치,  개소  ( 호표 60 )</t>
    <phoneticPr fontId="64" type="noConversion"/>
  </si>
  <si>
    <t>세면기 및 수전 설치,  개소  ( 호표 61 )</t>
    <phoneticPr fontId="64" type="noConversion"/>
  </si>
  <si>
    <t>수건걸이 설치,  개소  ( 호표 62 )</t>
    <phoneticPr fontId="64" type="noConversion"/>
  </si>
  <si>
    <t>거울, 800*1000  개소  ( 호표 63 )</t>
    <phoneticPr fontId="64" type="noConversion"/>
  </si>
  <si>
    <t>방열기, 3평형  개소  ( 호표 64 )</t>
    <phoneticPr fontId="64" type="noConversion"/>
  </si>
  <si>
    <t>잡철물제작설치(철제)  보통  TON  건축 14-5   ( 호표 65 )</t>
    <phoneticPr fontId="64" type="noConversion"/>
  </si>
  <si>
    <t>잡철물제작(철제)  보통  TON  건축 14-5   ( 호표 66 )</t>
    <phoneticPr fontId="64" type="noConversion"/>
  </si>
  <si>
    <t>잡철물설치(철제)  보통  TON  건축 14-5   ( 호표 67 )</t>
    <phoneticPr fontId="64" type="noConversion"/>
  </si>
  <si>
    <t>용접기(교류)  500A  HR  토목 9-2(7611)   ( 호표 68 )</t>
    <phoneticPr fontId="64" type="noConversion"/>
  </si>
  <si>
    <t>잡철물제작설치(철제)  간단  TON  건축 14-5   ( 호표 69 )</t>
    <phoneticPr fontId="64" type="noConversion"/>
  </si>
  <si>
    <t>잡철물제작(철제)  간단  TON  건축 14-5   ( 호표 70 )</t>
    <phoneticPr fontId="64" type="noConversion"/>
  </si>
  <si>
    <t>잡철물설치(철제)  간단  TON  건축 14-5   ( 호표 71 )</t>
    <phoneticPr fontId="64" type="noConversion"/>
  </si>
  <si>
    <t>잡철물제작설치(스테인리스)  간단  TON  건축 14-5   ( 호표 72 )</t>
    <phoneticPr fontId="64" type="noConversion"/>
  </si>
  <si>
    <t>잡철물제작(스테인리스)  간단  TON  건축 14-5   ( 호표 73 )</t>
    <phoneticPr fontId="64" type="noConversion"/>
  </si>
  <si>
    <t>잡철물설치(스테인리스)  간단  TON  건축 14-5   ( 호표 74 )</t>
    <phoneticPr fontId="64" type="noConversion"/>
  </si>
  <si>
    <t>잡철물제작설치(스테인리스)  보통  TON  건축 14-5   ( 호표 75 )</t>
    <phoneticPr fontId="64" type="noConversion"/>
  </si>
  <si>
    <t>잡철물제작(스테인리스)  보통  TON  건축 14-5   ( 호표 76 )</t>
    <phoneticPr fontId="64" type="noConversion"/>
  </si>
  <si>
    <t>잡철물설치(스테인리스)  보통  TON  건축 14-5   ( 호표 77 )</t>
    <phoneticPr fontId="64" type="noConversion"/>
  </si>
  <si>
    <t>잡철물제작설치(스테인리스)  복잡  TON  건축 14-5   ( 호표 78 )</t>
    <phoneticPr fontId="64" type="noConversion"/>
  </si>
  <si>
    <t>잡철물제작(스테인리스)  복잡  TON  건축 14-5   ( 호표 79 )</t>
    <phoneticPr fontId="64" type="noConversion"/>
  </si>
  <si>
    <t>잡철물설치(스테인리스)  복잡  TON  건축 14-5   ( 호표 80 )</t>
    <phoneticPr fontId="64" type="noConversion"/>
  </si>
  <si>
    <t>플로아힌지설치  재료비 별도  개소  건축 16-2   ( 호표 81 )</t>
    <phoneticPr fontId="64" type="noConversion"/>
  </si>
  <si>
    <t>유리끼우기 - 판유리  10mm 이상  M2  건축 16-5-1   ( 호표 82 )</t>
    <phoneticPr fontId="64" type="noConversion"/>
  </si>
  <si>
    <t>유리끼우기 - 복층유리, 일반창호  24mm(6+12A+6)  M2  건축 16-5-2   ( 호표 83 )</t>
    <phoneticPr fontId="64" type="noConversion"/>
  </si>
  <si>
    <t>강관 조립말비계(이동식)설치 및 해체  높이 2m, 1개월  대     ( 호표 5 )</t>
    <phoneticPr fontId="65" type="noConversion"/>
  </si>
  <si>
    <t>강관 조립말비계(이동식)설치 및 해체 - 노무비  높이 2m, 설치, 해체비  대     ( 호표 6 )</t>
    <phoneticPr fontId="65" type="noConversion"/>
  </si>
  <si>
    <t>자재 104</t>
    <phoneticPr fontId="64" type="noConversion"/>
  </si>
  <si>
    <t>M2</t>
    <phoneticPr fontId="64" type="noConversion"/>
  </si>
  <si>
    <t>자재 105</t>
    <phoneticPr fontId="64" type="noConversion"/>
  </si>
  <si>
    <t>지재 106</t>
    <phoneticPr fontId="64" type="noConversion"/>
  </si>
  <si>
    <t>세면기 및 수전설치</t>
    <phoneticPr fontId="64" type="noConversion"/>
  </si>
  <si>
    <t>유리끼우기코킹  실리콘,유리용-양면  M  건축 13-12-1   ( 호표 84 )</t>
    <phoneticPr fontId="64" type="noConversion"/>
  </si>
  <si>
    <t>합성수지창호 설치  1.5m2 미만  개소  건축 16-1-4   ( 호표 85 )</t>
    <phoneticPr fontId="64" type="noConversion"/>
  </si>
  <si>
    <t>은경 붙이기 T=5  M2   ( 호표 86 )</t>
    <phoneticPr fontId="64" type="noConversion"/>
  </si>
  <si>
    <t>각면치기 T=8  M  ( 호표 87 )</t>
    <phoneticPr fontId="64" type="noConversion"/>
  </si>
  <si>
    <t>자재 126</t>
    <phoneticPr fontId="64" type="noConversion"/>
  </si>
  <si>
    <t>자재 127</t>
    <phoneticPr fontId="64" type="noConversion"/>
  </si>
  <si>
    <t>지재 94</t>
    <phoneticPr fontId="64" type="noConversion"/>
  </si>
  <si>
    <t>호표 54</t>
    <phoneticPr fontId="64" type="noConversion"/>
  </si>
  <si>
    <t>동두천 보산동 경관조명 특화거리 조성공사 - 보안초소/화장실</t>
    <phoneticPr fontId="65" type="noConversion"/>
  </si>
  <si>
    <t>공 사 원 가 계 산 서</t>
  </si>
  <si>
    <t>비        목</t>
  </si>
  <si>
    <t>금      액</t>
    <phoneticPr fontId="65" type="noConversion"/>
  </si>
  <si>
    <t>구        성        비</t>
  </si>
  <si>
    <t>A1</t>
  </si>
  <si>
    <t>순   공   사   원   가</t>
  </si>
  <si>
    <t>재   료   비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</si>
  <si>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</si>
  <si>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</si>
  <si>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</si>
  <si>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</si>
  <si>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</si>
  <si>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</si>
  <si>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</si>
  <si>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</si>
  <si>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노   무   비</t>
  </si>
  <si>
    <t>직  접  노  무  비</t>
  </si>
  <si>
    <t>B2</t>
  </si>
  <si>
    <t>간  접  노  무  비</t>
  </si>
  <si>
    <t>BS</t>
  </si>
  <si>
    <t>C2</t>
  </si>
  <si>
    <t>경        비</t>
  </si>
  <si>
    <t>기   계    경   비</t>
  </si>
  <si>
    <t>C4</t>
  </si>
  <si>
    <t>산  재  보  험  료</t>
  </si>
  <si>
    <t>C5</t>
  </si>
  <si>
    <t>고  용  보  험  료</t>
  </si>
  <si>
    <t>노무비 * 0.87%</t>
    <phoneticPr fontId="65" type="noConversion"/>
  </si>
  <si>
    <t>건  강  보  험  료</t>
    <phoneticPr fontId="65" type="noConversion"/>
  </si>
  <si>
    <t>연  금  보  험  료</t>
    <phoneticPr fontId="65" type="noConversion"/>
  </si>
  <si>
    <t>직접노무비 * 4.5%</t>
    <phoneticPr fontId="65" type="noConversion"/>
  </si>
  <si>
    <t>노인장기요양보험료</t>
    <phoneticPr fontId="65" type="noConversion"/>
  </si>
  <si>
    <t>CA</t>
  </si>
  <si>
    <t>산업안전보건관리비</t>
  </si>
  <si>
    <t>(재료비+직노) * 2.93%</t>
  </si>
  <si>
    <t>4천만원 이상 건설공사 대상</t>
    <phoneticPr fontId="65" type="noConversion"/>
  </si>
  <si>
    <t>CH</t>
  </si>
  <si>
    <t>환  경  보  전  비</t>
  </si>
  <si>
    <t>(재료비+직노+기계경비) * 0.3%</t>
  </si>
  <si>
    <t>퇴 직 공 제 부 금</t>
    <phoneticPr fontId="65" type="noConversion"/>
  </si>
  <si>
    <t>직접노무비 * 2.3%</t>
    <phoneticPr fontId="65" type="noConversion"/>
  </si>
  <si>
    <t>3억원 이상 공사 대상</t>
    <phoneticPr fontId="65" type="noConversion"/>
  </si>
  <si>
    <t>CG</t>
  </si>
  <si>
    <t>기   타    경   비</t>
  </si>
  <si>
    <t>(재료비+노무비) * 5.6%</t>
    <phoneticPr fontId="65" type="noConversion"/>
  </si>
  <si>
    <t>복리후생비+소모품비+여비교통통신비+도서인쇄비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</si>
  <si>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</si>
  <si>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</si>
  <si>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</si>
  <si>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</si>
  <si>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</si>
  <si>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</si>
  <si>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</si>
  <si>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</si>
  <si>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</si>
  <si>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</si>
  <si>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</si>
  <si>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</si>
  <si>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</si>
  <si>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</si>
  <si>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</si>
  <si>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D4</t>
  </si>
  <si>
    <t>폐 기 물 처 리 비</t>
    <phoneticPr fontId="65" type="noConversion"/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</si>
  <si>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</si>
  <si>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</si>
  <si>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</si>
  <si>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</si>
  <si>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</si>
  <si>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</si>
  <si>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</si>
  <si>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</si>
  <si>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</si>
  <si>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공사명 : 동두천 보산동 경관조명 특화거리 조성공사 - 보안초소/화장실</t>
    <phoneticPr fontId="65" type="noConversion"/>
  </si>
  <si>
    <t>직접노무비 * 8.0%</t>
    <phoneticPr fontId="64" type="noConversion"/>
  </si>
  <si>
    <t>노무비 * 3.73%</t>
    <phoneticPr fontId="64" type="noConversion"/>
  </si>
  <si>
    <t>직접노무비 * 3.335%</t>
    <phoneticPr fontId="65" type="noConversion"/>
  </si>
  <si>
    <t>건강보험료 * 10.25%</t>
    <phoneticPr fontId="65" type="noConversion"/>
  </si>
  <si>
    <t>천단위미만 절사</t>
    <phoneticPr fontId="64" type="noConversion"/>
  </si>
</sst>
</file>

<file path=xl/styles.xml><?xml version="1.0" encoding="utf-8"?>
<styleSheet xmlns="http://schemas.openxmlformats.org/spreadsheetml/2006/main">
  <numFmts count="28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0_-;\-* #,##0.00_-;_-* &quot;-&quot;_-;_-@_-"/>
    <numFmt numFmtId="178" formatCode="_ * #,##0_ ;_ * \-#,##0_ ;_ * &quot;-&quot;_ ;_ @_ "/>
    <numFmt numFmtId="179" formatCode="_ &quot;₩&quot;* #,##0_ ;_ &quot;₩&quot;* \-#,##0_ ;_ &quot;₩&quot;* &quot;-&quot;_ ;_ @_ "/>
    <numFmt numFmtId="180" formatCode="#,##0.00_ "/>
    <numFmt numFmtId="181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82" formatCode="#,###.00"/>
    <numFmt numFmtId="183" formatCode="#,##0\ \ \ \ "/>
    <numFmt numFmtId="184" formatCode="_ &quot;₩&quot;* #,##0.00_ ;_ &quot;₩&quot;* \-#,##0.00_ ;_ &quot;₩&quot;* &quot;-&quot;??_ ;_ @_ "/>
    <numFmt numFmtId="185" formatCode="_ * #,##0.00_ ;_ * \-#,##0.00_ ;_ * &quot;-&quot;??_ ;_ @_ "/>
    <numFmt numFmtId="186" formatCode="_ &quot;₩&quot;* #,##0_ ;_ &quot;₩&quot;* &quot;₩&quot;&quot;₩&quot;&quot;₩&quot;&quot;₩&quot;&quot;₩&quot;&quot;₩&quot;&quot;₩&quot;\-#,##0_ ;_ &quot;₩&quot;* &quot;-&quot;_ ;_ @_ "/>
    <numFmt numFmtId="187" formatCode="_-* #,##0.0000000_-;\-* #,##0.0000000_-;_-* &quot;-&quot;_-;_-@_-"/>
    <numFmt numFmtId="188" formatCode="&quot;₩&quot;#,##0.00;[Red]&quot;₩&quot;\-#,##0.00"/>
    <numFmt numFmtId="189" formatCode="#,##0\ \ \ \ \ "/>
    <numFmt numFmtId="190" formatCode="\ @"/>
    <numFmt numFmtId="191" formatCode="#,##0."/>
    <numFmt numFmtId="192" formatCode="_-* #,##0_-;\-* #,##0_-;_-* &quot;-&quot;??_-;_-@_-"/>
    <numFmt numFmtId="193" formatCode="#,###"/>
    <numFmt numFmtId="194" formatCode="_-* #,##0_-;\-* #,##0_-;_-* &quot;-&quot;?_-;_-@_-"/>
    <numFmt numFmtId="195" formatCode="#,###;\-#,###;#;"/>
    <numFmt numFmtId="196" formatCode="#,##0.0"/>
    <numFmt numFmtId="197" formatCode="#,##0.00;\-#,##0.00;#"/>
    <numFmt numFmtId="198" formatCode="#,##0.00#"/>
    <numFmt numFmtId="199" formatCode="#,##0.00#;\-#,##0.00#;#"/>
    <numFmt numFmtId="200" formatCode="#,##0;\-#,##0;#"/>
    <numFmt numFmtId="201" formatCode="0.000"/>
  </numFmts>
  <fonts count="84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10"/>
      <color rgb="FF000000"/>
      <name val="바탕체"/>
      <family val="1"/>
      <charset val="129"/>
    </font>
    <font>
      <sz val="12"/>
      <color rgb="FF000000"/>
      <name val="굴림체"/>
      <family val="3"/>
      <charset val="129"/>
    </font>
    <font>
      <i/>
      <sz val="12"/>
      <color rgb="FF000000"/>
      <name val="굴림체"/>
      <family val="3"/>
      <charset val="129"/>
    </font>
    <font>
      <sz val="10"/>
      <color rgb="FF000000"/>
      <name val="Arial"/>
      <family val="2"/>
    </font>
    <font>
      <sz val="12"/>
      <color rgb="FF000000"/>
      <name val="바탕체"/>
      <family val="1"/>
      <charset val="129"/>
    </font>
    <font>
      <sz val="10"/>
      <color rgb="FF000000"/>
      <name val="굴림체"/>
      <family val="3"/>
      <charset val="129"/>
    </font>
    <font>
      <sz val="10"/>
      <color rgb="FF000000"/>
      <name val="MS Sans Serif"/>
    </font>
    <font>
      <u/>
      <sz val="7.5"/>
      <color rgb="FF80008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color rgb="FF000000"/>
      <name val="ⓒoUAAA¨u"/>
      <family val="1"/>
      <charset val="129"/>
    </font>
    <font>
      <sz val="12"/>
      <color rgb="FF000000"/>
      <name val="¹UAAA¼"/>
      <family val="1"/>
      <charset val="129"/>
    </font>
    <font>
      <sz val="12"/>
      <color rgb="FF000000"/>
      <name val="¹ÙÅÁÃ¼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μ¸¿oA¼"/>
      <family val="3"/>
      <charset val="129"/>
    </font>
    <font>
      <sz val="8"/>
      <color rgb="FF000000"/>
      <name val="ⓒoUAAA¨u"/>
      <family val="1"/>
      <charset val="129"/>
    </font>
    <font>
      <sz val="8"/>
      <color rgb="FF000000"/>
      <name val="¹UAAA¼"/>
      <family val="1"/>
      <charset val="129"/>
    </font>
    <font>
      <sz val="11"/>
      <color rgb="FF000000"/>
      <name val="¹ÙÅÁÃ¼"/>
      <family val="3"/>
      <charset val="129"/>
    </font>
    <font>
      <sz val="11"/>
      <color rgb="FF000000"/>
      <name val="¹UAAA¼"/>
      <family val="1"/>
      <charset val="129"/>
    </font>
    <font>
      <sz val="12"/>
      <color rgb="FF000000"/>
      <name val="±¼¸²Ã¼"/>
      <family val="3"/>
      <charset val="129"/>
    </font>
    <font>
      <b/>
      <sz val="10"/>
      <color rgb="FF000000"/>
      <name val="Helv"/>
    </font>
    <font>
      <u/>
      <sz val="10"/>
      <color rgb="FF0000FF"/>
      <name val="Arial"/>
      <family val="2"/>
    </font>
    <font>
      <sz val="1"/>
      <color rgb="FF000000"/>
      <name val="Courier"/>
    </font>
    <font>
      <sz val="10"/>
      <color rgb="FF000000"/>
      <name val="MS Serif"/>
    </font>
    <font>
      <sz val="10"/>
      <color rgb="FF000000"/>
      <name val="돋움체"/>
      <family val="3"/>
      <charset val="129"/>
    </font>
    <font>
      <sz val="10"/>
      <color rgb="FF800000"/>
      <name val="MS Serif"/>
    </font>
    <font>
      <u/>
      <sz val="10"/>
      <color rgb="FFFF00FF"/>
      <name val="MS Sans Serif"/>
    </font>
    <font>
      <sz val="8"/>
      <color rgb="FF000000"/>
      <name val="Arial"/>
      <family val="2"/>
    </font>
    <font>
      <b/>
      <sz val="12"/>
      <color rgb="FF000000"/>
      <name val="Helv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u/>
      <sz val="8"/>
      <color rgb="FF0000FF"/>
      <name val="Times New Roman"/>
      <family val="1"/>
    </font>
    <font>
      <b/>
      <sz val="11"/>
      <color rgb="FF000000"/>
      <name val="Helv"/>
    </font>
    <font>
      <sz val="7"/>
      <color rgb="FF000000"/>
      <name val="Small Fonts"/>
      <family val="3"/>
      <charset val="129"/>
    </font>
    <font>
      <sz val="8"/>
      <color rgb="FF000000"/>
      <name val="Helv"/>
    </font>
    <font>
      <b/>
      <sz val="8"/>
      <color rgb="FF000000"/>
      <name val="Helv"/>
    </font>
    <font>
      <b/>
      <u/>
      <sz val="13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u/>
      <sz val="10"/>
      <color rgb="FF800080"/>
      <name val="Arial"/>
      <family val="2"/>
    </font>
    <font>
      <i/>
      <outline/>
      <u/>
      <sz val="1"/>
      <color rgb="FF9999FF"/>
      <name val="Courier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5"/>
      <color rgb="FF9999FF"/>
      <name val="바탕체"/>
      <family val="1"/>
      <charset val="129"/>
    </font>
    <font>
      <u/>
      <sz val="8"/>
      <color rgb="FF800080"/>
      <name val="Arial"/>
      <family val="2"/>
    </font>
    <font>
      <sz val="14"/>
      <color rgb="FF000000"/>
      <name val="뼻뮝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뼻뮝"/>
      <family val="3"/>
      <charset val="129"/>
    </font>
    <font>
      <b/>
      <sz val="12"/>
      <color rgb="FF800000"/>
      <name val="굴림체"/>
      <family val="3"/>
      <charset val="129"/>
    </font>
    <font>
      <sz val="9"/>
      <color rgb="FF000000"/>
      <name val="서울한강체 M"/>
      <family val="1"/>
      <charset val="129"/>
    </font>
    <font>
      <sz val="10"/>
      <color rgb="FF000000"/>
      <name val="명조"/>
      <family val="3"/>
      <charset val="129"/>
    </font>
    <font>
      <b/>
      <sz val="24"/>
      <color rgb="FF000000"/>
      <name val="굴림체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20"/>
      <name val="맑은 고딕"/>
      <family val="3"/>
      <charset val="129"/>
      <scheme val="minor"/>
    </font>
    <font>
      <sz val="11"/>
      <color theme="1"/>
      <name val="돋움체"/>
      <family val="3"/>
      <charset val="129"/>
    </font>
    <font>
      <sz val="11"/>
      <name val="맑은 고딕"/>
      <family val="2"/>
      <charset val="129"/>
      <scheme val="minor"/>
    </font>
    <font>
      <b/>
      <u/>
      <sz val="16"/>
      <color theme="1"/>
      <name val="돋움체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7">
    <xf numFmtId="0" fontId="0" fillId="0" borderId="0">
      <alignment vertical="center"/>
    </xf>
    <xf numFmtId="41" fontId="6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41" fontId="11" fillId="0" borderId="0"/>
    <xf numFmtId="0" fontId="63" fillId="0" borderId="0">
      <alignment vertical="center"/>
    </xf>
    <xf numFmtId="0" fontId="12" fillId="0" borderId="1">
      <alignment horizontal="centerContinuous"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7" fillId="0" borderId="0"/>
    <xf numFmtId="0" fontId="18" fillId="0" borderId="0"/>
    <xf numFmtId="0" fontId="16" fillId="0" borderId="0"/>
    <xf numFmtId="0" fontId="15" fillId="0" borderId="0"/>
    <xf numFmtId="0" fontId="11" fillId="0" borderId="0"/>
    <xf numFmtId="0" fontId="11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>
      <alignment vertical="top"/>
      <protection locked="0"/>
    </xf>
    <xf numFmtId="0" fontId="20" fillId="0" borderId="0"/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181" fontId="16" fillId="0" borderId="0">
      <alignment vertical="center"/>
    </xf>
    <xf numFmtId="0" fontId="21" fillId="0" borderId="0"/>
    <xf numFmtId="0" fontId="22" fillId="0" borderId="0"/>
    <xf numFmtId="0" fontId="22" fillId="0" borderId="0"/>
    <xf numFmtId="0" fontId="11" fillId="0" borderId="0">
      <protection locked="0"/>
    </xf>
    <xf numFmtId="0" fontId="23" fillId="0" borderId="0"/>
    <xf numFmtId="0" fontId="11" fillId="0" borderId="0"/>
    <xf numFmtId="0" fontId="23" fillId="0" borderId="0"/>
    <xf numFmtId="179" fontId="24" fillId="0" borderId="0"/>
    <xf numFmtId="37" fontId="23" fillId="0" borderId="0"/>
    <xf numFmtId="0" fontId="25" fillId="0" borderId="0">
      <protection locked="0"/>
    </xf>
    <xf numFmtId="0" fontId="23" fillId="0" borderId="0"/>
    <xf numFmtId="0" fontId="11" fillId="0" borderId="0"/>
    <xf numFmtId="0" fontId="23" fillId="0" borderId="0"/>
    <xf numFmtId="184" fontId="24" fillId="0" borderId="0"/>
    <xf numFmtId="37" fontId="23" fillId="0" borderId="0"/>
    <xf numFmtId="0" fontId="22" fillId="0" borderId="0"/>
    <xf numFmtId="0" fontId="22" fillId="0" borderId="0"/>
    <xf numFmtId="0" fontId="18" fillId="0" borderId="0"/>
    <xf numFmtId="0" fontId="26" fillId="0" borderId="0"/>
    <xf numFmtId="0" fontId="11" fillId="0" borderId="0"/>
    <xf numFmtId="0" fontId="23" fillId="0" borderId="0"/>
    <xf numFmtId="178" fontId="24" fillId="0" borderId="0"/>
    <xf numFmtId="37" fontId="23" fillId="0" borderId="0"/>
    <xf numFmtId="0" fontId="23" fillId="0" borderId="0"/>
    <xf numFmtId="0" fontId="11" fillId="0" borderId="0"/>
    <xf numFmtId="0" fontId="23" fillId="0" borderId="0"/>
    <xf numFmtId="185" fontId="24" fillId="0" borderId="0"/>
    <xf numFmtId="37" fontId="23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37" fontId="24" fillId="0" borderId="0"/>
    <xf numFmtId="0" fontId="23" fillId="0" borderId="0"/>
    <xf numFmtId="0" fontId="24" fillId="0" borderId="0"/>
    <xf numFmtId="0" fontId="11" fillId="0" borderId="0"/>
    <xf numFmtId="0" fontId="31" fillId="0" borderId="0"/>
    <xf numFmtId="0" fontId="15" fillId="0" borderId="0"/>
    <xf numFmtId="186" fontId="11" fillId="0" borderId="0"/>
    <xf numFmtId="0" fontId="32" fillId="0" borderId="0"/>
    <xf numFmtId="0" fontId="33" fillId="0" borderId="0">
      <alignment vertical="top"/>
      <protection locked="0"/>
    </xf>
    <xf numFmtId="0" fontId="33" fillId="0" borderId="0">
      <alignment vertical="top"/>
      <protection locked="0"/>
    </xf>
    <xf numFmtId="4" fontId="34" fillId="0" borderId="0">
      <protection locked="0"/>
    </xf>
    <xf numFmtId="38" fontId="18" fillId="0" borderId="0"/>
    <xf numFmtId="187" fontId="11" fillId="0" borderId="0"/>
    <xf numFmtId="0" fontId="15" fillId="0" borderId="0"/>
    <xf numFmtId="3" fontId="15" fillId="0" borderId="0"/>
    <xf numFmtId="0" fontId="35" fillId="0" borderId="0">
      <alignment horizontal="left"/>
    </xf>
    <xf numFmtId="0" fontId="17" fillId="0" borderId="0"/>
    <xf numFmtId="0" fontId="34" fillId="0" borderId="0">
      <protection locked="0"/>
    </xf>
    <xf numFmtId="0" fontId="18" fillId="0" borderId="0"/>
    <xf numFmtId="188" fontId="11" fillId="0" borderId="2"/>
    <xf numFmtId="0" fontId="16" fillId="0" borderId="0"/>
    <xf numFmtId="189" fontId="36" fillId="0" borderId="0"/>
    <xf numFmtId="0" fontId="15" fillId="0" borderId="0"/>
    <xf numFmtId="0" fontId="15" fillId="0" borderId="0"/>
    <xf numFmtId="190" fontId="11" fillId="0" borderId="0"/>
    <xf numFmtId="0" fontId="37" fillId="0" borderId="0">
      <alignment horizontal="left"/>
    </xf>
    <xf numFmtId="191" fontId="34" fillId="0" borderId="0">
      <protection locked="0"/>
    </xf>
    <xf numFmtId="191" fontId="34" fillId="0" borderId="0">
      <protection locked="0"/>
    </xf>
    <xf numFmtId="191" fontId="34" fillId="0" borderId="0">
      <protection locked="0"/>
    </xf>
    <xf numFmtId="191" fontId="34" fillId="0" borderId="0">
      <protection locked="0"/>
    </xf>
    <xf numFmtId="191" fontId="34" fillId="0" borderId="0">
      <protection locked="0"/>
    </xf>
    <xf numFmtId="191" fontId="34" fillId="0" borderId="0">
      <protection locked="0"/>
    </xf>
    <xf numFmtId="191" fontId="34" fillId="0" borderId="0">
      <protection locked="0"/>
    </xf>
    <xf numFmtId="2" fontId="15" fillId="0" borderId="0"/>
    <xf numFmtId="0" fontId="38" fillId="0" borderId="0"/>
    <xf numFmtId="38" fontId="39" fillId="2" borderId="0"/>
    <xf numFmtId="0" fontId="40" fillId="0" borderId="0">
      <alignment horizontal="left"/>
    </xf>
    <xf numFmtId="0" fontId="41" fillId="0" borderId="3">
      <alignment horizontal="left" vertical="center"/>
    </xf>
    <xf numFmtId="0" fontId="41" fillId="0" borderId="4">
      <alignment horizontal="left" vertical="center"/>
    </xf>
    <xf numFmtId="0" fontId="42" fillId="0" borderId="0"/>
    <xf numFmtId="0" fontId="41" fillId="0" borderId="0"/>
    <xf numFmtId="0" fontId="43" fillId="0" borderId="0">
      <alignment vertical="top"/>
      <protection locked="0"/>
    </xf>
    <xf numFmtId="10" fontId="39" fillId="3" borderId="2"/>
    <xf numFmtId="0" fontId="11" fillId="0" borderId="5">
      <protection locked="0"/>
    </xf>
    <xf numFmtId="178" fontId="15" fillId="0" borderId="0"/>
    <xf numFmtId="185" fontId="15" fillId="0" borderId="0"/>
    <xf numFmtId="0" fontId="44" fillId="0" borderId="5"/>
    <xf numFmtId="0" fontId="15" fillId="0" borderId="0"/>
    <xf numFmtId="0" fontId="15" fillId="0" borderId="0"/>
    <xf numFmtId="37" fontId="45" fillId="0" borderId="0"/>
    <xf numFmtId="0" fontId="16" fillId="0" borderId="0"/>
    <xf numFmtId="0" fontId="15" fillId="0" borderId="0"/>
    <xf numFmtId="0" fontId="34" fillId="0" borderId="0">
      <protection locked="0"/>
    </xf>
    <xf numFmtId="10" fontId="15" fillId="0" borderId="0"/>
    <xf numFmtId="0" fontId="34" fillId="0" borderId="0">
      <protection locked="0"/>
    </xf>
    <xf numFmtId="30" fontId="46" fillId="0" borderId="0">
      <alignment horizontal="left"/>
    </xf>
    <xf numFmtId="0" fontId="44" fillId="0" borderId="0"/>
    <xf numFmtId="40" fontId="47" fillId="0" borderId="0">
      <alignment horizontal="right"/>
    </xf>
    <xf numFmtId="0" fontId="48" fillId="0" borderId="0">
      <alignment horizontal="centerContinuous" vertical="center"/>
    </xf>
    <xf numFmtId="0" fontId="13" fillId="4" borderId="0">
      <alignment horizontal="center" vertical="center"/>
    </xf>
    <xf numFmtId="0" fontId="15" fillId="0" borderId="6"/>
    <xf numFmtId="0" fontId="49" fillId="0" borderId="7">
      <alignment horizontal="left"/>
    </xf>
    <xf numFmtId="0" fontId="11" fillId="0" borderId="0"/>
    <xf numFmtId="0" fontId="16" fillId="0" borderId="0"/>
    <xf numFmtId="0" fontId="50" fillId="0" borderId="0">
      <alignment vertical="top"/>
      <protection locked="0"/>
    </xf>
    <xf numFmtId="0" fontId="51" fillId="0" borderId="0">
      <protection locked="0"/>
    </xf>
    <xf numFmtId="2" fontId="52" fillId="0" borderId="0"/>
    <xf numFmtId="0" fontId="53" fillId="0" borderId="0"/>
    <xf numFmtId="0" fontId="54" fillId="0" borderId="0"/>
    <xf numFmtId="0" fontId="11" fillId="0" borderId="0">
      <protection locked="0"/>
    </xf>
    <xf numFmtId="0" fontId="52" fillId="0" borderId="0"/>
    <xf numFmtId="0" fontId="52" fillId="0" borderId="0"/>
    <xf numFmtId="0" fontId="55" fillId="0" borderId="0">
      <alignment vertical="top"/>
      <protection locked="0"/>
    </xf>
    <xf numFmtId="40" fontId="56" fillId="0" borderId="0"/>
    <xf numFmtId="38" fontId="56" fillId="0" borderId="0"/>
    <xf numFmtId="0" fontId="56" fillId="0" borderId="0"/>
    <xf numFmtId="0" fontId="56" fillId="0" borderId="0"/>
    <xf numFmtId="9" fontId="57" fillId="4" borderId="0">
      <alignment horizontal="right"/>
    </xf>
    <xf numFmtId="10" fontId="57" fillId="0" borderId="0">
      <alignment horizontal="right"/>
    </xf>
    <xf numFmtId="9" fontId="11" fillId="0" borderId="0">
      <alignment vertical="center"/>
    </xf>
    <xf numFmtId="0" fontId="58" fillId="0" borderId="0"/>
    <xf numFmtId="182" fontId="57" fillId="0" borderId="8"/>
    <xf numFmtId="0" fontId="59" fillId="0" borderId="0">
      <alignment vertical="center"/>
    </xf>
    <xf numFmtId="41" fontId="63" fillId="0" borderId="0">
      <alignment vertical="center"/>
    </xf>
    <xf numFmtId="41" fontId="11" fillId="0" borderId="0">
      <alignment vertical="center"/>
    </xf>
    <xf numFmtId="41" fontId="60" fillId="0" borderId="0">
      <alignment vertical="center"/>
    </xf>
    <xf numFmtId="178" fontId="16" fillId="0" borderId="0"/>
    <xf numFmtId="0" fontId="18" fillId="0" borderId="0"/>
    <xf numFmtId="0" fontId="16" fillId="0" borderId="0"/>
    <xf numFmtId="0" fontId="61" fillId="0" borderId="9"/>
    <xf numFmtId="4" fontId="52" fillId="0" borderId="0"/>
    <xf numFmtId="3" fontId="52" fillId="0" borderId="0"/>
    <xf numFmtId="0" fontId="62" fillId="5" borderId="10">
      <alignment horizontal="right"/>
    </xf>
    <xf numFmtId="183" fontId="13" fillId="0" borderId="2">
      <alignment vertical="center"/>
    </xf>
    <xf numFmtId="41" fontId="25" fillId="0" borderId="11">
      <alignment horizontal="center" vertical="center"/>
    </xf>
    <xf numFmtId="0" fontId="16" fillId="0" borderId="0"/>
    <xf numFmtId="180" fontId="57" fillId="4" borderId="0">
      <alignment horizontal="right"/>
    </xf>
    <xf numFmtId="0" fontId="13" fillId="0" borderId="0"/>
    <xf numFmtId="0" fontId="16" fillId="0" borderId="0"/>
    <xf numFmtId="10" fontId="52" fillId="0" borderId="0"/>
    <xf numFmtId="0" fontId="11" fillId="0" borderId="0">
      <alignment vertical="center"/>
    </xf>
    <xf numFmtId="0" fontId="16" fillId="0" borderId="0"/>
    <xf numFmtId="0" fontId="60" fillId="0" borderId="0">
      <alignment vertical="center"/>
    </xf>
    <xf numFmtId="0" fontId="11" fillId="0" borderId="0"/>
    <xf numFmtId="0" fontId="52" fillId="0" borderId="6"/>
    <xf numFmtId="177" fontId="11" fillId="0" borderId="0"/>
    <xf numFmtId="176" fontId="11" fillId="0" borderId="0"/>
    <xf numFmtId="178" fontId="16" fillId="0" borderId="12"/>
    <xf numFmtId="0" fontId="11" fillId="0" borderId="0"/>
    <xf numFmtId="41" fontId="63" fillId="0" borderId="0">
      <alignment vertical="center"/>
    </xf>
    <xf numFmtId="178" fontId="16" fillId="0" borderId="0"/>
    <xf numFmtId="41" fontId="66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7" fillId="0" borderId="0"/>
    <xf numFmtId="41" fontId="1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41" fontId="69" fillId="0" borderId="0" applyFont="0" applyFill="0" applyBorder="0" applyAlignment="0" applyProtection="0">
      <alignment vertical="center"/>
    </xf>
    <xf numFmtId="0" fontId="67" fillId="0" borderId="0"/>
    <xf numFmtId="41" fontId="67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6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 applyNumberFormat="1">
      <alignment vertical="center"/>
    </xf>
    <xf numFmtId="0" fontId="7" fillId="0" borderId="0" xfId="202">
      <alignment vertical="center"/>
    </xf>
    <xf numFmtId="0" fontId="75" fillId="6" borderId="2" xfId="202" quotePrefix="1" applyFont="1" applyFill="1" applyBorder="1" applyAlignment="1">
      <alignment horizontal="center" vertical="center" wrapText="1"/>
    </xf>
    <xf numFmtId="0" fontId="76" fillId="0" borderId="2" xfId="202" quotePrefix="1" applyFont="1" applyBorder="1" applyAlignment="1">
      <alignment vertical="center" wrapText="1"/>
    </xf>
    <xf numFmtId="0" fontId="76" fillId="0" borderId="2" xfId="202" applyFont="1" applyBorder="1" applyAlignment="1">
      <alignment vertical="center" wrapText="1"/>
    </xf>
    <xf numFmtId="193" fontId="76" fillId="0" borderId="2" xfId="202" applyNumberFormat="1" applyFont="1" applyBorder="1" applyAlignment="1">
      <alignment vertical="center" wrapText="1"/>
    </xf>
    <xf numFmtId="0" fontId="7" fillId="0" borderId="0" xfId="202" quotePrefix="1" applyAlignment="1">
      <alignment vertical="center"/>
    </xf>
    <xf numFmtId="0" fontId="7" fillId="0" borderId="0" xfId="202" applyAlignment="1">
      <alignment vertical="center"/>
    </xf>
    <xf numFmtId="193" fontId="7" fillId="0" borderId="0" xfId="202" applyNumberFormat="1" applyAlignment="1">
      <alignment vertical="center"/>
    </xf>
    <xf numFmtId="41" fontId="76" fillId="0" borderId="2" xfId="203" applyFont="1" applyBorder="1" applyAlignment="1">
      <alignment vertical="center" wrapText="1"/>
    </xf>
    <xf numFmtId="193" fontId="7" fillId="0" borderId="0" xfId="202" applyNumberFormat="1">
      <alignment vertical="center"/>
    </xf>
    <xf numFmtId="0" fontId="76" fillId="7" borderId="2" xfId="202" quotePrefix="1" applyFont="1" applyFill="1" applyBorder="1" applyAlignment="1">
      <alignment vertical="center" wrapText="1"/>
    </xf>
    <xf numFmtId="0" fontId="76" fillId="7" borderId="2" xfId="202" applyFont="1" applyFill="1" applyBorder="1" applyAlignment="1">
      <alignment vertical="center" wrapText="1"/>
    </xf>
    <xf numFmtId="193" fontId="76" fillId="7" borderId="2" xfId="202" applyNumberFormat="1" applyFont="1" applyFill="1" applyBorder="1" applyAlignment="1">
      <alignment vertical="center" wrapText="1"/>
    </xf>
    <xf numFmtId="41" fontId="0" fillId="0" borderId="0" xfId="203" applyFont="1">
      <alignment vertical="center"/>
    </xf>
    <xf numFmtId="41" fontId="7" fillId="0" borderId="0" xfId="202" applyNumberFormat="1">
      <alignment vertical="center"/>
    </xf>
    <xf numFmtId="194" fontId="7" fillId="0" borderId="0" xfId="202" applyNumberFormat="1">
      <alignment vertical="center"/>
    </xf>
    <xf numFmtId="192" fontId="7" fillId="0" borderId="0" xfId="202" applyNumberFormat="1">
      <alignment vertical="center"/>
    </xf>
    <xf numFmtId="43" fontId="7" fillId="0" borderId="0" xfId="202" applyNumberFormat="1">
      <alignment vertical="center"/>
    </xf>
    <xf numFmtId="0" fontId="72" fillId="6" borderId="2" xfId="202" quotePrefix="1" applyFont="1" applyFill="1" applyBorder="1" applyAlignment="1">
      <alignment horizontal="center" vertical="center"/>
    </xf>
    <xf numFmtId="195" fontId="76" fillId="0" borderId="2" xfId="202" applyNumberFormat="1" applyFont="1" applyBorder="1" applyAlignment="1">
      <alignment vertical="center" wrapText="1"/>
    </xf>
    <xf numFmtId="0" fontId="6" fillId="0" borderId="0" xfId="202" applyFont="1">
      <alignment vertical="center"/>
    </xf>
    <xf numFmtId="41" fontId="63" fillId="0" borderId="0" xfId="1">
      <alignment vertical="center"/>
    </xf>
    <xf numFmtId="195" fontId="7" fillId="0" borderId="0" xfId="202" applyNumberFormat="1">
      <alignment vertical="center"/>
    </xf>
    <xf numFmtId="0" fontId="76" fillId="0" borderId="2" xfId="202" applyFont="1" applyFill="1" applyBorder="1" applyAlignment="1">
      <alignment vertical="center" wrapText="1"/>
    </xf>
    <xf numFmtId="0" fontId="75" fillId="0" borderId="2" xfId="202" quotePrefix="1" applyFont="1" applyBorder="1" applyAlignment="1">
      <alignment vertical="center" wrapText="1"/>
    </xf>
    <xf numFmtId="0" fontId="5" fillId="0" borderId="0" xfId="204">
      <alignment vertical="center"/>
    </xf>
    <xf numFmtId="0" fontId="72" fillId="0" borderId="2" xfId="204" quotePrefix="1" applyFont="1" applyBorder="1" applyAlignment="1">
      <alignment horizontal="center" vertical="center"/>
    </xf>
    <xf numFmtId="0" fontId="5" fillId="0" borderId="0" xfId="204" quotePrefix="1">
      <alignment vertical="center"/>
    </xf>
    <xf numFmtId="0" fontId="76" fillId="0" borderId="2" xfId="204" quotePrefix="1" applyFont="1" applyBorder="1" applyAlignment="1">
      <alignment vertical="center" wrapText="1"/>
    </xf>
    <xf numFmtId="0" fontId="76" fillId="0" borderId="2" xfId="204" quotePrefix="1" applyFont="1" applyBorder="1" applyAlignment="1">
      <alignment horizontal="center" vertical="center" wrapText="1"/>
    </xf>
    <xf numFmtId="3" fontId="76" fillId="0" borderId="2" xfId="204" applyNumberFormat="1" applyFont="1" applyBorder="1" applyAlignment="1">
      <alignment vertical="center" wrapText="1"/>
    </xf>
    <xf numFmtId="0" fontId="5" fillId="0" borderId="0" xfId="204" quotePrefix="1" applyAlignment="1">
      <alignment vertical="center"/>
    </xf>
    <xf numFmtId="0" fontId="5" fillId="0" borderId="0" xfId="204" applyAlignment="1">
      <alignment horizontal="center" vertical="center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5" fillId="0" borderId="0" xfId="204" applyAlignment="1">
      <alignment vertical="center"/>
    </xf>
    <xf numFmtId="197" fontId="76" fillId="0" borderId="2" xfId="204" quotePrefix="1" applyNumberFormat="1" applyFont="1" applyBorder="1" applyAlignment="1">
      <alignment vertical="center" wrapText="1"/>
    </xf>
    <xf numFmtId="197" fontId="76" fillId="0" borderId="2" xfId="204" applyNumberFormat="1" applyFont="1" applyBorder="1" applyAlignment="1">
      <alignment vertical="center" wrapText="1"/>
    </xf>
    <xf numFmtId="0" fontId="79" fillId="8" borderId="0" xfId="204" applyFont="1" applyFill="1">
      <alignment vertical="center"/>
    </xf>
    <xf numFmtId="41" fontId="63" fillId="0" borderId="0" xfId="203" applyFont="1">
      <alignment vertical="center"/>
    </xf>
    <xf numFmtId="0" fontId="5" fillId="0" borderId="0" xfId="202" applyFont="1">
      <alignment vertical="center"/>
    </xf>
    <xf numFmtId="0" fontId="76" fillId="9" borderId="2" xfId="204" quotePrefix="1" applyFont="1" applyFill="1" applyBorder="1" applyAlignment="1">
      <alignment vertical="center" wrapText="1"/>
    </xf>
    <xf numFmtId="3" fontId="76" fillId="0" borderId="2" xfId="202" applyNumberFormat="1" applyFont="1" applyBorder="1" applyAlignment="1">
      <alignment vertical="center" wrapText="1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72" fillId="0" borderId="2" xfId="204" quotePrefix="1" applyFont="1" applyBorder="1" applyAlignment="1">
      <alignment horizontal="center" vertical="center"/>
    </xf>
    <xf numFmtId="0" fontId="72" fillId="0" borderId="2" xfId="202" quotePrefix="1" applyFont="1" applyFill="1" applyBorder="1" applyAlignment="1">
      <alignment horizontal="center" vertical="center"/>
    </xf>
    <xf numFmtId="0" fontId="7" fillId="0" borderId="0" xfId="202" quotePrefix="1" applyFill="1">
      <alignment vertical="center"/>
    </xf>
    <xf numFmtId="41" fontId="0" fillId="0" borderId="0" xfId="203" applyFont="1" applyFill="1">
      <alignment vertical="center"/>
    </xf>
    <xf numFmtId="0" fontId="7" fillId="0" borderId="0" xfId="202" applyFill="1">
      <alignment vertical="center"/>
    </xf>
    <xf numFmtId="0" fontId="76" fillId="0" borderId="2" xfId="0" quotePrefix="1" applyFont="1" applyBorder="1" applyAlignment="1">
      <alignment vertical="center" wrapText="1"/>
    </xf>
    <xf numFmtId="0" fontId="76" fillId="0" borderId="2" xfId="0" applyFont="1" applyBorder="1" applyAlignment="1">
      <alignment vertical="center" wrapText="1"/>
    </xf>
    <xf numFmtId="1" fontId="76" fillId="0" borderId="2" xfId="202" applyNumberFormat="1" applyFont="1" applyBorder="1" applyAlignment="1">
      <alignment vertical="center" wrapText="1"/>
    </xf>
    <xf numFmtId="0" fontId="76" fillId="0" borderId="2" xfId="204" quotePrefix="1" applyFont="1" applyFill="1" applyBorder="1" applyAlignment="1">
      <alignment vertical="center" wrapText="1"/>
    </xf>
    <xf numFmtId="196" fontId="76" fillId="0" borderId="2" xfId="0" applyNumberFormat="1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0" xfId="0">
      <alignment vertical="center"/>
    </xf>
    <xf numFmtId="0" fontId="76" fillId="9" borderId="2" xfId="0" quotePrefix="1" applyFont="1" applyFill="1" applyBorder="1" applyAlignment="1">
      <alignment vertical="center" wrapText="1"/>
    </xf>
    <xf numFmtId="0" fontId="0" fillId="0" borderId="0" xfId="0" quotePrefix="1">
      <alignment vertical="center"/>
    </xf>
    <xf numFmtId="198" fontId="76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2" fontId="76" fillId="0" borderId="2" xfId="0" applyNumberFormat="1" applyFont="1" applyBorder="1" applyAlignment="1">
      <alignment vertical="center" wrapText="1"/>
    </xf>
    <xf numFmtId="195" fontId="76" fillId="0" borderId="2" xfId="0" applyNumberFormat="1" applyFont="1" applyBorder="1" applyAlignment="1">
      <alignment vertical="center" wrapText="1"/>
    </xf>
    <xf numFmtId="199" fontId="76" fillId="0" borderId="2" xfId="0" quotePrefix="1" applyNumberFormat="1" applyFont="1" applyBorder="1" applyAlignment="1">
      <alignment vertical="center" wrapText="1"/>
    </xf>
    <xf numFmtId="199" fontId="76" fillId="0" borderId="2" xfId="0" applyNumberFormat="1" applyFont="1" applyBorder="1" applyAlignment="1">
      <alignment vertical="center" wrapText="1"/>
    </xf>
    <xf numFmtId="199" fontId="0" fillId="0" borderId="0" xfId="0" applyNumberFormat="1" applyAlignment="1">
      <alignment vertical="center"/>
    </xf>
    <xf numFmtId="0" fontId="76" fillId="0" borderId="2" xfId="0" quotePrefix="1" applyFont="1" applyBorder="1" applyAlignment="1">
      <alignment horizontal="center" vertical="center" wrapText="1"/>
    </xf>
    <xf numFmtId="0" fontId="76" fillId="0" borderId="2" xfId="0" quotePrefix="1" applyFont="1" applyFill="1" applyBorder="1" applyAlignment="1">
      <alignment vertical="center" wrapText="1"/>
    </xf>
    <xf numFmtId="0" fontId="76" fillId="0" borderId="2" xfId="0" applyFont="1" applyFill="1" applyBorder="1" applyAlignment="1">
      <alignment vertical="center" wrapText="1"/>
    </xf>
    <xf numFmtId="198" fontId="76" fillId="0" borderId="2" xfId="0" applyNumberFormat="1" applyFont="1" applyFill="1" applyBorder="1" applyAlignment="1">
      <alignment vertical="center" wrapText="1"/>
    </xf>
    <xf numFmtId="196" fontId="76" fillId="0" borderId="2" xfId="0" applyNumberFormat="1" applyFont="1" applyFill="1" applyBorder="1" applyAlignment="1">
      <alignment vertical="center" wrapText="1"/>
    </xf>
    <xf numFmtId="3" fontId="76" fillId="0" borderId="2" xfId="0" applyNumberFormat="1" applyFont="1" applyBorder="1" applyAlignment="1">
      <alignment vertical="center" wrapText="1"/>
    </xf>
    <xf numFmtId="0" fontId="76" fillId="9" borderId="2" xfId="202" applyFont="1" applyFill="1" applyBorder="1" applyAlignment="1">
      <alignment vertical="center" wrapText="1"/>
    </xf>
    <xf numFmtId="0" fontId="76" fillId="0" borderId="2" xfId="0" applyFont="1" applyFill="1" applyBorder="1" applyAlignment="1">
      <alignment vertical="center" wrapText="1"/>
    </xf>
    <xf numFmtId="198" fontId="76" fillId="0" borderId="2" xfId="0" applyNumberFormat="1" applyFont="1" applyFill="1" applyBorder="1" applyAlignment="1">
      <alignment vertical="center" wrapText="1"/>
    </xf>
    <xf numFmtId="196" fontId="76" fillId="0" borderId="2" xfId="0" applyNumberFormat="1" applyFont="1" applyFill="1" applyBorder="1" applyAlignment="1">
      <alignment vertical="center" wrapText="1"/>
    </xf>
    <xf numFmtId="0" fontId="76" fillId="0" borderId="1" xfId="202" quotePrefix="1" applyFont="1" applyBorder="1" applyAlignment="1">
      <alignment horizontal="left" vertical="center" wrapText="1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5" fillId="0" borderId="0" xfId="204" quotePrefix="1">
      <alignment vertical="center"/>
    </xf>
    <xf numFmtId="200" fontId="76" fillId="0" borderId="2" xfId="204" applyNumberFormat="1" applyFont="1" applyBorder="1" applyAlignment="1">
      <alignment vertical="center" wrapText="1"/>
    </xf>
    <xf numFmtId="201" fontId="76" fillId="0" borderId="2" xfId="204" applyNumberFormat="1" applyFont="1" applyBorder="1" applyAlignment="1">
      <alignment vertical="center" wrapText="1"/>
    </xf>
    <xf numFmtId="0" fontId="76" fillId="0" borderId="2" xfId="204" applyFont="1" applyFill="1" applyBorder="1" applyAlignment="1">
      <alignment vertical="center" wrapText="1"/>
    </xf>
    <xf numFmtId="4" fontId="76" fillId="0" borderId="2" xfId="204" applyNumberFormat="1" applyFont="1" applyFill="1" applyBorder="1" applyAlignment="1">
      <alignment vertical="center" wrapText="1"/>
    </xf>
    <xf numFmtId="196" fontId="76" fillId="0" borderId="2" xfId="204" applyNumberFormat="1" applyFont="1" applyFill="1" applyBorder="1" applyAlignment="1">
      <alignment vertical="center" wrapText="1"/>
    </xf>
    <xf numFmtId="0" fontId="76" fillId="0" borderId="2" xfId="202" quotePrefix="1" applyFont="1" applyFill="1" applyBorder="1" applyAlignment="1">
      <alignment vertical="center" wrapText="1"/>
    </xf>
    <xf numFmtId="0" fontId="4" fillId="0" borderId="0" xfId="202" applyFont="1">
      <alignment vertical="center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5" fillId="0" borderId="0" xfId="204" quotePrefix="1">
      <alignment vertical="center"/>
    </xf>
    <xf numFmtId="0" fontId="5" fillId="0" borderId="0" xfId="204" quotePrefix="1">
      <alignment vertical="center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5" fillId="0" borderId="0" xfId="204" quotePrefix="1">
      <alignment vertical="center"/>
    </xf>
    <xf numFmtId="0" fontId="5" fillId="0" borderId="0" xfId="204" quotePrefix="1">
      <alignment vertical="center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197" fontId="76" fillId="0" borderId="2" xfId="0" quotePrefix="1" applyNumberFormat="1" applyFont="1" applyBorder="1" applyAlignment="1">
      <alignment vertical="center" wrapText="1"/>
    </xf>
    <xf numFmtId="197" fontId="76" fillId="0" borderId="2" xfId="0" applyNumberFormat="1" applyFont="1" applyBorder="1" applyAlignment="1">
      <alignment vertical="center" wrapText="1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5" fillId="0" borderId="0" xfId="204" quotePrefix="1">
      <alignment vertical="center"/>
    </xf>
    <xf numFmtId="0" fontId="5" fillId="0" borderId="0" xfId="204" quotePrefix="1">
      <alignment vertical="center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0" fontId="76" fillId="0" borderId="2" xfId="204" applyFont="1" applyBorder="1" applyAlignment="1">
      <alignment vertical="center" wrapText="1"/>
    </xf>
    <xf numFmtId="4" fontId="76" fillId="0" borderId="2" xfId="204" applyNumberFormat="1" applyFont="1" applyBorder="1" applyAlignment="1">
      <alignment vertical="center" wrapText="1"/>
    </xf>
    <xf numFmtId="196" fontId="76" fillId="0" borderId="2" xfId="204" applyNumberFormat="1" applyFont="1" applyBorder="1" applyAlignment="1">
      <alignment vertical="center" wrapText="1"/>
    </xf>
    <xf numFmtId="4" fontId="76" fillId="0" borderId="2" xfId="204" applyNumberFormat="1" applyFont="1" applyFill="1" applyBorder="1" applyAlignment="1">
      <alignment vertical="center" wrapText="1"/>
    </xf>
    <xf numFmtId="0" fontId="5" fillId="0" borderId="0" xfId="204" quotePrefix="1">
      <alignment vertical="center"/>
    </xf>
    <xf numFmtId="0" fontId="76" fillId="0" borderId="2" xfId="204" applyFont="1" applyBorder="1" applyAlignment="1">
      <alignment horizontal="center" vertical="center" wrapText="1"/>
    </xf>
    <xf numFmtId="0" fontId="76" fillId="0" borderId="2" xfId="0" quotePrefix="1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197" fontId="76" fillId="0" borderId="2" xfId="0" quotePrefix="1" applyNumberFormat="1" applyFont="1" applyBorder="1" applyAlignment="1">
      <alignment horizontal="center" vertical="center" wrapText="1"/>
    </xf>
    <xf numFmtId="197" fontId="76" fillId="0" borderId="2" xfId="204" quotePrefix="1" applyNumberFormat="1" applyFont="1" applyBorder="1" applyAlignment="1">
      <alignment horizontal="center" vertical="center" wrapText="1"/>
    </xf>
    <xf numFmtId="0" fontId="76" fillId="0" borderId="2" xfId="204" quotePrefix="1" applyFont="1" applyFill="1" applyBorder="1" applyAlignment="1">
      <alignment horizontal="center" vertical="center" wrapText="1"/>
    </xf>
    <xf numFmtId="0" fontId="76" fillId="0" borderId="2" xfId="204" applyFont="1" applyFill="1" applyBorder="1" applyAlignment="1">
      <alignment horizontal="center" vertical="center" wrapText="1"/>
    </xf>
    <xf numFmtId="0" fontId="3" fillId="0" borderId="0" xfId="204" quotePrefix="1" applyFont="1" applyAlignment="1">
      <alignment vertical="center"/>
    </xf>
    <xf numFmtId="0" fontId="75" fillId="0" borderId="2" xfId="202" quotePrefix="1" applyFont="1" applyFill="1" applyBorder="1" applyAlignment="1">
      <alignment vertical="center" wrapText="1"/>
    </xf>
    <xf numFmtId="0" fontId="2" fillId="0" borderId="0" xfId="206">
      <alignment vertical="center"/>
    </xf>
    <xf numFmtId="0" fontId="78" fillId="0" borderId="0" xfId="206" quotePrefix="1" applyFont="1" applyAlignment="1">
      <alignment vertical="center"/>
    </xf>
    <xf numFmtId="0" fontId="78" fillId="0" borderId="0" xfId="206" applyFont="1" applyAlignment="1">
      <alignment vertical="center"/>
    </xf>
    <xf numFmtId="0" fontId="78" fillId="0" borderId="2" xfId="206" applyFont="1" applyBorder="1" applyAlignment="1">
      <alignment horizontal="center" vertical="center" wrapText="1"/>
    </xf>
    <xf numFmtId="0" fontId="78" fillId="0" borderId="2" xfId="206" quotePrefix="1" applyFont="1" applyBorder="1" applyAlignment="1">
      <alignment horizontal="center" vertical="center" wrapText="1"/>
    </xf>
    <xf numFmtId="0" fontId="2" fillId="0" borderId="0" xfId="206" quotePrefix="1">
      <alignment vertical="center"/>
    </xf>
    <xf numFmtId="193" fontId="2" fillId="0" borderId="0" xfId="206" applyNumberFormat="1">
      <alignment vertical="center"/>
    </xf>
    <xf numFmtId="0" fontId="81" fillId="0" borderId="2" xfId="206" quotePrefix="1" applyFont="1" applyBorder="1" applyAlignment="1">
      <alignment horizontal="center" vertical="center" wrapText="1"/>
    </xf>
    <xf numFmtId="193" fontId="81" fillId="0" borderId="2" xfId="206" applyNumberFormat="1" applyFont="1" applyBorder="1" applyAlignment="1">
      <alignment vertical="center" wrapText="1"/>
    </xf>
    <xf numFmtId="0" fontId="81" fillId="0" borderId="2" xfId="206" quotePrefix="1" applyFont="1" applyBorder="1" applyAlignment="1">
      <alignment vertical="center" wrapText="1"/>
    </xf>
    <xf numFmtId="0" fontId="82" fillId="0" borderId="2" xfId="206" quotePrefix="1" applyFont="1" applyBorder="1" applyAlignment="1">
      <alignment vertical="center" wrapText="1"/>
    </xf>
    <xf numFmtId="0" fontId="83" fillId="0" borderId="2" xfId="206" quotePrefix="1" applyFont="1" applyBorder="1" applyAlignment="1">
      <alignment vertical="center" wrapText="1"/>
    </xf>
    <xf numFmtId="0" fontId="83" fillId="0" borderId="2" xfId="206" applyFont="1" applyBorder="1" applyAlignment="1">
      <alignment vertical="center" wrapText="1"/>
    </xf>
    <xf numFmtId="0" fontId="80" fillId="0" borderId="0" xfId="206" applyFont="1" applyAlignment="1">
      <alignment horizontal="center" vertical="center"/>
    </xf>
    <xf numFmtId="0" fontId="78" fillId="0" borderId="2" xfId="206" quotePrefix="1" applyFont="1" applyBorder="1" applyAlignment="1">
      <alignment horizontal="center" vertical="center" wrapText="1"/>
    </xf>
    <xf numFmtId="0" fontId="79" fillId="0" borderId="2" xfId="206" quotePrefix="1" applyFont="1" applyBorder="1" applyAlignment="1">
      <alignment horizontal="distributed" vertical="center" wrapText="1"/>
    </xf>
    <xf numFmtId="0" fontId="81" fillId="0" borderId="2" xfId="206" quotePrefix="1" applyFont="1" applyBorder="1" applyAlignment="1">
      <alignment vertical="center" wrapText="1"/>
    </xf>
    <xf numFmtId="0" fontId="81" fillId="0" borderId="2" xfId="206" quotePrefix="1" applyFont="1" applyBorder="1" applyAlignment="1">
      <alignment horizontal="center" vertical="center" wrapText="1"/>
    </xf>
    <xf numFmtId="0" fontId="7" fillId="0" borderId="0" xfId="202" quotePrefix="1">
      <alignment vertical="center"/>
    </xf>
    <xf numFmtId="0" fontId="76" fillId="0" borderId="1" xfId="202" quotePrefix="1" applyFont="1" applyBorder="1" applyAlignment="1">
      <alignment horizontal="left" vertical="center" wrapText="1"/>
    </xf>
    <xf numFmtId="0" fontId="76" fillId="0" borderId="13" xfId="202" quotePrefix="1" applyFont="1" applyBorder="1" applyAlignment="1">
      <alignment horizontal="left" vertical="center" wrapText="1"/>
    </xf>
    <xf numFmtId="0" fontId="72" fillId="6" borderId="2" xfId="202" quotePrefix="1" applyFont="1" applyFill="1" applyBorder="1" applyAlignment="1">
      <alignment horizontal="center" vertical="center"/>
    </xf>
    <xf numFmtId="0" fontId="75" fillId="6" borderId="2" xfId="202" quotePrefix="1" applyFont="1" applyFill="1" applyBorder="1" applyAlignment="1">
      <alignment horizontal="center" vertical="center" wrapText="1"/>
    </xf>
    <xf numFmtId="0" fontId="73" fillId="0" borderId="1" xfId="202" quotePrefix="1" applyFont="1" applyBorder="1" applyAlignment="1">
      <alignment horizontal="center" vertical="center"/>
    </xf>
    <xf numFmtId="0" fontId="74" fillId="0" borderId="4" xfId="202" quotePrefix="1" applyFont="1" applyBorder="1" applyAlignment="1">
      <alignment horizontal="center" vertical="center"/>
    </xf>
    <xf numFmtId="0" fontId="74" fillId="0" borderId="13" xfId="202" quotePrefix="1" applyFont="1" applyBorder="1" applyAlignment="1">
      <alignment horizontal="center" vertical="center"/>
    </xf>
    <xf numFmtId="0" fontId="71" fillId="0" borderId="0" xfId="202" quotePrefix="1" applyFont="1" applyAlignment="1">
      <alignment vertical="center"/>
    </xf>
    <xf numFmtId="0" fontId="70" fillId="0" borderId="0" xfId="202" quotePrefix="1" applyFont="1" applyAlignment="1">
      <alignment vertical="center"/>
    </xf>
    <xf numFmtId="0" fontId="73" fillId="0" borderId="1" xfId="202" applyFont="1" applyBorder="1" applyAlignment="1">
      <alignment horizontal="center" vertical="center"/>
    </xf>
    <xf numFmtId="0" fontId="73" fillId="0" borderId="4" xfId="202" applyFont="1" applyBorder="1" applyAlignment="1">
      <alignment horizontal="center" vertical="center"/>
    </xf>
    <xf numFmtId="0" fontId="73" fillId="0" borderId="13" xfId="202" applyFont="1" applyBorder="1" applyAlignment="1">
      <alignment horizontal="center" vertical="center"/>
    </xf>
    <xf numFmtId="0" fontId="3" fillId="0" borderId="0" xfId="202" quotePrefix="1" applyFont="1" applyAlignment="1">
      <alignment vertical="center"/>
    </xf>
    <xf numFmtId="0" fontId="7" fillId="0" borderId="0" xfId="202" quotePrefix="1" applyFont="1" applyAlignment="1">
      <alignment vertical="center"/>
    </xf>
    <xf numFmtId="0" fontId="74" fillId="0" borderId="0" xfId="204" applyFont="1" applyAlignment="1">
      <alignment horizontal="center" vertical="center"/>
    </xf>
    <xf numFmtId="0" fontId="5" fillId="0" borderId="0" xfId="204" applyFont="1" applyAlignment="1">
      <alignment vertical="center"/>
    </xf>
    <xf numFmtId="0" fontId="77" fillId="0" borderId="0" xfId="204" applyFont="1" applyAlignment="1">
      <alignment horizontal="center" vertical="center"/>
    </xf>
    <xf numFmtId="0" fontId="76" fillId="9" borderId="2" xfId="204" applyFont="1" applyFill="1" applyBorder="1" applyAlignment="1">
      <alignment vertical="center" wrapText="1"/>
    </xf>
    <xf numFmtId="4" fontId="76" fillId="9" borderId="2" xfId="204" applyNumberFormat="1" applyFont="1" applyFill="1" applyBorder="1" applyAlignment="1">
      <alignment vertical="center" wrapText="1"/>
    </xf>
    <xf numFmtId="196" fontId="76" fillId="9" borderId="2" xfId="204" applyNumberFormat="1" applyFont="1" applyFill="1" applyBorder="1" applyAlignment="1">
      <alignment vertical="center" wrapText="1"/>
    </xf>
    <xf numFmtId="0" fontId="76" fillId="9" borderId="2" xfId="0" applyFont="1" applyFill="1" applyBorder="1" applyAlignment="1">
      <alignment vertical="center" wrapText="1"/>
    </xf>
    <xf numFmtId="198" fontId="76" fillId="9" borderId="2" xfId="0" applyNumberFormat="1" applyFont="1" applyFill="1" applyBorder="1" applyAlignment="1">
      <alignment vertical="center" wrapText="1"/>
    </xf>
    <xf numFmtId="196" fontId="76" fillId="9" borderId="2" xfId="0" applyNumberFormat="1" applyFont="1" applyFill="1" applyBorder="1" applyAlignment="1">
      <alignment vertical="center" wrapText="1"/>
    </xf>
    <xf numFmtId="0" fontId="3" fillId="0" borderId="0" xfId="204" applyFont="1" applyAlignment="1">
      <alignment vertical="center"/>
    </xf>
    <xf numFmtId="0" fontId="72" fillId="0" borderId="2" xfId="204" quotePrefix="1" applyFont="1" applyBorder="1" applyAlignment="1">
      <alignment horizontal="center" vertical="center"/>
    </xf>
    <xf numFmtId="0" fontId="5" fillId="0" borderId="0" xfId="204" quotePrefix="1">
      <alignment vertical="center"/>
    </xf>
    <xf numFmtId="0" fontId="76" fillId="9" borderId="1" xfId="204" applyFont="1" applyFill="1" applyBorder="1" applyAlignment="1">
      <alignment vertical="center" wrapText="1"/>
    </xf>
    <xf numFmtId="0" fontId="76" fillId="9" borderId="4" xfId="204" applyFont="1" applyFill="1" applyBorder="1" applyAlignment="1">
      <alignment vertical="center" wrapText="1"/>
    </xf>
    <xf numFmtId="0" fontId="76" fillId="9" borderId="13" xfId="204" applyFont="1" applyFill="1" applyBorder="1" applyAlignment="1">
      <alignment vertical="center" wrapText="1"/>
    </xf>
    <xf numFmtId="0" fontId="78" fillId="0" borderId="0" xfId="204" applyFont="1" applyAlignment="1">
      <alignment vertical="center"/>
    </xf>
  </cellXfs>
  <cellStyles count="207">
    <cellStyle name="#_품셈 " xfId="7"/>
    <cellStyle name="(△콤마)" xfId="8"/>
    <cellStyle name="(백분율)" xfId="9"/>
    <cellStyle name="(콤마)" xfId="10"/>
    <cellStyle name="??&amp;5_x0007_?._x0007_9_x0008_??_x0007__x0001__x0001_" xfId="11"/>
    <cellStyle name="??&amp;6_x0007_?/_x0007_9_x0008_??_x0007__x0001__x0001_" xfId="12"/>
    <cellStyle name="??&amp;O?&amp;H?_x0008__x000f__x0007_?_x0007__x0001__x0001_" xfId="13"/>
    <cellStyle name="??&amp;O?&amp;H?_x0008_??_x0007__x0001__x0001_" xfId="14"/>
    <cellStyle name="??&amp;멅?둃9_x0008_??_x0007__x0001__x0001_" xfId="15"/>
    <cellStyle name="?曹%U?&amp;H?_x0008_?s _x0007__x0001__x0001_" xfId="16"/>
    <cellStyle name="?曹%U?&amp;H?_x0008_?s_x000a__x0007__x0001__x0001_" xfId="195"/>
    <cellStyle name="_CCTV견적서(3차-제출)" xfId="17"/>
    <cellStyle name="_CCTV기타공사견적서_태양(철도)" xfId="18"/>
    <cellStyle name="_GS홈쇼핑이천물류센터전기,소방,통신공사(입찰)" xfId="19"/>
    <cellStyle name="_port" xfId="20"/>
    <cellStyle name="_갈마아파트전기공사3회기성(8월-3)" xfId="21"/>
    <cellStyle name="_강남역실행" xfId="22"/>
    <cellStyle name="_강남역실행_원가내역서작성기준(041020)" xfId="23"/>
    <cellStyle name="_개산견적DATA분석보고자료" xfId="24"/>
    <cellStyle name="_건양대학교 전기공사(태양100%)" xfId="25"/>
    <cellStyle name="_내역서산출서" xfId="26"/>
    <cellStyle name="_대구수성동(골든맨션) - BL07.2수신(김천수 kj)" xfId="27"/>
    <cellStyle name="_대전공장TJ#4용수전설비증설공사-1" xfId="28"/>
    <cellStyle name="_배관용홈파기교량개소(03.01.06)" xfId="29"/>
    <cellStyle name="_부직포공장동조명보수공사" xfId="30"/>
    <cellStyle name="_선병원 비상발전기LINE 설치공사(04.03.05)" xfId="31"/>
    <cellStyle name="_인원계획표 " xfId="32"/>
    <cellStyle name="_인원계획표 _적격 " xfId="33"/>
    <cellStyle name="_인천삼산실행 (1114)" xfId="34"/>
    <cellStyle name="_인천삼산실행 (1114)_원가내역서작성기준(041020)" xfId="35"/>
    <cellStyle name="_입찰표지 " xfId="36"/>
    <cellStyle name="_적격 " xfId="37"/>
    <cellStyle name="_적격 _집행갑지 " xfId="38"/>
    <cellStyle name="_적격(화산) " xfId="39"/>
    <cellStyle name="_집행갑지 " xfId="40"/>
    <cellStyle name="￠RERERERIiU￠RERERERE?￠RERERERER ￠RERERERE?A￠RERERERE￠RERERERIA CIAI￠RERERER¡ERERER￠RERER￠RERE?¡ERERERERU￠RERERERE￠RERERER¡ERER￠RER¡ER¡E?I￠RERER￠RER¡ER￠R￠?I￠RERERERIiA￠RERERER¡ERERER￠RERER￠RERE?I" xfId="41"/>
    <cellStyle name="¤@?e_TEST-1 " xfId="42"/>
    <cellStyle name="\MNPREF32.DLL&amp;" xfId="43"/>
    <cellStyle name="△백분율" xfId="44"/>
    <cellStyle name="△콤마" xfId="45"/>
    <cellStyle name="0.000%_품셈 " xfId="46"/>
    <cellStyle name="0.0000%_자재물량산출_품셈 " xfId="47"/>
    <cellStyle name="82" xfId="48"/>
    <cellStyle name="A¨­￠￢￠O [0]_¨uc¨oA " xfId="49"/>
    <cellStyle name="A¨­￠￢￠O_¨uc¨oA " xfId="50"/>
    <cellStyle name="Aee­ " xfId="51"/>
    <cellStyle name="AeE­ [0]_ 2ÆAAþº° " xfId="52"/>
    <cellStyle name="ÅëÈ­ [0]_¸ñÂ÷ " xfId="53"/>
    <cellStyle name="AeE­ [0]_¼oAI¼º " xfId="54"/>
    <cellStyle name="ÅëÈ­ [0]_laroux" xfId="55"/>
    <cellStyle name="AeE­ [0]_º≫¼± ±æ¾i±uºI ¼o·R Ay°eC￥ " xfId="56"/>
    <cellStyle name="Aee­ _090519_성남의석고_에어컨견적" xfId="57"/>
    <cellStyle name="AeE­_ 2ÆAAþº° " xfId="58"/>
    <cellStyle name="ÅëÈ­_¸ñÂ÷ " xfId="59"/>
    <cellStyle name="AeE­_¼oAI¼º " xfId="60"/>
    <cellStyle name="ÅëÈ­_laroux" xfId="61"/>
    <cellStyle name="AeE­_º≫¼± ±æ¾i±uºI ¼o·R Ay°eC￥ " xfId="62"/>
    <cellStyle name="AeE¡ⓒ [0]_¨uc¨oA " xfId="63"/>
    <cellStyle name="AeE¡ⓒ_¨uc¨oA " xfId="64"/>
    <cellStyle name="ALIGNMENT" xfId="65"/>
    <cellStyle name="AÞ¸¶ [0]_ 2ÆAAþº° " xfId="66"/>
    <cellStyle name="ÄÞ¸¶ [0]_¸ñÂ÷ " xfId="67"/>
    <cellStyle name="AÞ¸¶ [0]_°¡³ª´U " xfId="68"/>
    <cellStyle name="ÄÞ¸¶ [0]_laroux" xfId="69"/>
    <cellStyle name="AÞ¸¶ [0]_º≫¼± ±æ¾i±uºI ¼o·R Ay°eC￥ " xfId="70"/>
    <cellStyle name="AÞ¸¶_ 2ÆAAþº° " xfId="71"/>
    <cellStyle name="ÄÞ¸¶_¸ñÂ÷ " xfId="72"/>
    <cellStyle name="AÞ¸¶_¼oAI¼º " xfId="73"/>
    <cellStyle name="ÄÞ¸¶_laroux" xfId="74"/>
    <cellStyle name="AÞ¸¶_º≫¼± ±æ¾i±uºI ¼o·R Ay°eC￥ " xfId="75"/>
    <cellStyle name="C¡IA¨ª_  FAB AIA￠´  " xfId="76"/>
    <cellStyle name="C￥AØ_  FAB AIA¤  " xfId="77"/>
    <cellStyle name="Ç¥ÁØ_½ÇÇà¿¹»ê¼­ " xfId="78"/>
    <cellStyle name="C￥AØ_½CCa¿¹≫e¼­ " xfId="79"/>
    <cellStyle name="Ç¥ÁØ_³âµµÀÚ±Ý¸í¼¼ " xfId="80"/>
    <cellStyle name="C￥AØ_CoAa°u¸Rºn(Ao¹æ) " xfId="81"/>
    <cellStyle name="Ç¥ÁØ_FAX¾ç½Ä " xfId="82"/>
    <cellStyle name="C￥AØ_FAX¾c½A _인천삼산실행 (1114)" xfId="83"/>
    <cellStyle name="Ç¥ÁØ_laroux" xfId="84"/>
    <cellStyle name="C￥AØ_PERSONAL" xfId="85"/>
    <cellStyle name="Calc Currency (0)" xfId="86"/>
    <cellStyle name="category" xfId="87"/>
    <cellStyle name="CIAI￠RERERER¡ERERER￠RERER￠RERE?¡ERERERERU￠RERERERE￠RERERER¡ERER￠RER¡ER¡E?I￠RERER￠RER¡ER￠R￠?I￠RERERERIiA￠RERERER¡ERERER￠RERER￠RERE?I" xfId="88"/>
    <cellStyle name="CIAIÆU¸μAⓒ" xfId="89"/>
    <cellStyle name="Comma" xfId="90"/>
    <cellStyle name="Comma [0]" xfId="91"/>
    <cellStyle name="comma zerodec" xfId="92"/>
    <cellStyle name="Comma_ SG&amp;A Bridge " xfId="93"/>
    <cellStyle name="Comma0" xfId="94"/>
    <cellStyle name="Copied" xfId="95"/>
    <cellStyle name="Curren?_x0012_퐀_x0017_?" xfId="96"/>
    <cellStyle name="Currency" xfId="97"/>
    <cellStyle name="Currency [0]" xfId="98"/>
    <cellStyle name="currency-$" xfId="99"/>
    <cellStyle name="Currency_ SG&amp;A Bridge " xfId="100"/>
    <cellStyle name="Currency0" xfId="101"/>
    <cellStyle name="Currency1" xfId="102"/>
    <cellStyle name="Date" xfId="103"/>
    <cellStyle name="Dollar (zero dec)" xfId="104"/>
    <cellStyle name="Entered" xfId="105"/>
    <cellStyle name="F2" xfId="106"/>
    <cellStyle name="F3" xfId="107"/>
    <cellStyle name="F4" xfId="108"/>
    <cellStyle name="F5" xfId="109"/>
    <cellStyle name="F6" xfId="110"/>
    <cellStyle name="F7" xfId="111"/>
    <cellStyle name="F8" xfId="112"/>
    <cellStyle name="Fixed" xfId="113"/>
    <cellStyle name="Followed Hyperlink" xfId="114"/>
    <cellStyle name="Grey" xfId="115"/>
    <cellStyle name="HEADER" xfId="116"/>
    <cellStyle name="Header1" xfId="117"/>
    <cellStyle name="Header2" xfId="118"/>
    <cellStyle name="Heading 1" xfId="119"/>
    <cellStyle name="Heading 2" xfId="120"/>
    <cellStyle name="Hyperlink" xfId="121"/>
    <cellStyle name="Input [yellow]" xfId="122"/>
    <cellStyle name="L`" xfId="123"/>
    <cellStyle name="Milliers [0]_Arabian Spec" xfId="124"/>
    <cellStyle name="Milliers_Arabian Spec" xfId="125"/>
    <cellStyle name="Model" xfId="126"/>
    <cellStyle name="Mon?aire [0]_Arabian Spec" xfId="127"/>
    <cellStyle name="Mon?aire_Arabian Spec" xfId="128"/>
    <cellStyle name="no dec" xfId="129"/>
    <cellStyle name="Normal - Style1" xfId="130"/>
    <cellStyle name="Normal_ SG&amp;A Bridge " xfId="131"/>
    <cellStyle name="Percent" xfId="132"/>
    <cellStyle name="Percent [2]" xfId="133"/>
    <cellStyle name="Percent_LG발송-090526_오송상록APT_견적서" xfId="134"/>
    <cellStyle name="RevList" xfId="135"/>
    <cellStyle name="subhead" xfId="136"/>
    <cellStyle name="Subtotal" xfId="137"/>
    <cellStyle name="title [1]" xfId="138"/>
    <cellStyle name="title [2]" xfId="139"/>
    <cellStyle name="Total" xfId="140"/>
    <cellStyle name="UM" xfId="141"/>
    <cellStyle name="W?rung_laroux" xfId="142"/>
    <cellStyle name="_x0008_z" xfId="143"/>
    <cellStyle name="μU¿¡ ¿A´A CIAIÆU¸μAⓒ" xfId="144"/>
    <cellStyle name="|?ドE" xfId="145"/>
    <cellStyle name="고정소숫점" xfId="146"/>
    <cellStyle name="고정출력1" xfId="147"/>
    <cellStyle name="고정출력2" xfId="148"/>
    <cellStyle name="끼_x0001_?" xfId="149"/>
    <cellStyle name="날짜" xfId="150"/>
    <cellStyle name="달러" xfId="151"/>
    <cellStyle name="뒤에 오는 하이퍼링크_10월확정기성" xfId="152"/>
    <cellStyle name="똿뗦먛귟 [0.00]_PRODUCT DETAIL Q1" xfId="153"/>
    <cellStyle name="똿뗦먛귟_PRODUCT DETAIL Q1" xfId="154"/>
    <cellStyle name="믅됞 [0.00]_PRODUCT DETAIL Q1" xfId="155"/>
    <cellStyle name="믅됞_PRODUCT DETAIL Q1" xfId="156"/>
    <cellStyle name="백분율 [0]" xfId="157"/>
    <cellStyle name="백분율 [2]" xfId="158"/>
    <cellStyle name="백분율 2" xfId="159"/>
    <cellStyle name="뷭?_?긚??_1" xfId="160"/>
    <cellStyle name="설계변경" xfId="161"/>
    <cellStyle name="숫자(R)" xfId="162"/>
    <cellStyle name="쉼표 [0]" xfId="1" builtinId="6"/>
    <cellStyle name="쉼표 [0] 10" xfId="196"/>
    <cellStyle name="쉼표 [0] 2" xfId="5"/>
    <cellStyle name="쉼표 [0] 2 2" xfId="164"/>
    <cellStyle name="쉼표 [0] 2 3" xfId="198"/>
    <cellStyle name="쉼표 [0] 3" xfId="165"/>
    <cellStyle name="쉼표 [0] 3 2 2" xfId="191"/>
    <cellStyle name="쉼표 [0] 4" xfId="166"/>
    <cellStyle name="쉼표 [0] 4 2" xfId="190"/>
    <cellStyle name="쉼표 [0] 5" xfId="163"/>
    <cellStyle name="쉼표 [0] 6" xfId="189"/>
    <cellStyle name="쉼표 [0] 7" xfId="194"/>
    <cellStyle name="쉼표 [0] 8" xfId="201"/>
    <cellStyle name="쉼표 [0] 9" xfId="203"/>
    <cellStyle name="스타일 1" xfId="167"/>
    <cellStyle name="스타일 2" xfId="168"/>
    <cellStyle name="안건회계법인" xfId="169"/>
    <cellStyle name="자리수" xfId="170"/>
    <cellStyle name="자리수0" xfId="171"/>
    <cellStyle name="지정되지 않음" xfId="172"/>
    <cellStyle name="콤마 [-]" xfId="173"/>
    <cellStyle name="콤마 [0]/원" xfId="174"/>
    <cellStyle name="콤마 [0]_  종  합  " xfId="175"/>
    <cellStyle name="콤마 [2]" xfId="176"/>
    <cellStyle name="콤마[0]" xfId="177"/>
    <cellStyle name="콤마_  종  합  " xfId="178"/>
    <cellStyle name="퍼센트" xfId="179"/>
    <cellStyle name="표준" xfId="0" builtinId="0"/>
    <cellStyle name="표준 10" xfId="4"/>
    <cellStyle name="표준 10 2" xfId="197"/>
    <cellStyle name="표준 11" xfId="206"/>
    <cellStyle name="표준 15" xfId="192"/>
    <cellStyle name="표준 2" xfId="3"/>
    <cellStyle name="표준 2 2" xfId="180"/>
    <cellStyle name="표준 2 3" xfId="188"/>
    <cellStyle name="표준 2 4" xfId="193"/>
    <cellStyle name="표준 24" xfId="2"/>
    <cellStyle name="표준 3" xfId="181"/>
    <cellStyle name="표준 3 2" xfId="205"/>
    <cellStyle name="표준 4" xfId="182"/>
    <cellStyle name="표준 5" xfId="6"/>
    <cellStyle name="표준 6" xfId="199"/>
    <cellStyle name="표준 7" xfId="200"/>
    <cellStyle name="표준 8" xfId="202"/>
    <cellStyle name="표준 9" xfId="204"/>
    <cellStyle name="標準_Akia(F）-8" xfId="183"/>
    <cellStyle name="합산" xfId="184"/>
    <cellStyle name="화폐기호" xfId="185"/>
    <cellStyle name="화폐기호0" xfId="186"/>
    <cellStyle name="ㅣ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SE0-DWG\&#52404;&#50977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0857;\C\SK,Seong\DACOM\&#50689;&#50900;\WINDOWS\&#48148;&#53461;%20&#54868;&#47732;\GNG\2&#45800;&#44228;10\10&#45800;&#44032;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GNG\&#49436;&#50872;&#44288;&#47196;\dlatl\&#45824;&#51204;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dongbu\&#49345;&#50516;&#46041;%20&#50676;&#49373;&#49328;%20&#44204;&#51201;&#51228;&#52636;\&#44228;&#51109;&#44277;&#45236;&#50669;-1&#50900;30&#510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033;&#49436;2&#53552;&#45328;\&#44277;&#45236;&#50669;\&#44592;&#44228;\YANGGU\douc\YG-NEW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6160;&#47448;&#45348;&#44144;&#47532;\&#46020;&#44553;\&#46160;&#47448;,&#48152;&#50900;&#45817;%20&#51068;&#50948;&#45824;&#44032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44228;&#49328;&#49436;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&#49884;&#44277;&#48512;\&#44277;&#49324;&#48512;\&#50689;&#50629;\hit&#44204;&#51201;\&#44592;&#53440;\GP083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INGLE/EMAIL/temp/02/980226%20&#54056;&#49496;MESA&#48716;&#4637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8128;&#47532;&#50724;&#47112;\&#50896;&#44032;\IMSI\DUJUNG2\&#46160;&#51221;2&#522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0629;&#47924;\&#44277;&#49324;&#44228;&#50557;\2003\&#50900;&#49457;&#50896;&#51088;&#47141;%20&#48376;&#48512;&#49324;&#47924;&#49892;%20&#49888;&#52629;&#44277;&#49324;\&#44277;&#44256;&#44288;&#47144;\&#44277;&#45236;&#50669;&#49436;(1&#52264;&#48320;&#4422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2000\R-6&#54840;&#49440;&#46020;&#47196;\Fin-5-4\&#50696;&#49328;&#49436;\&#45800;&#50948;&#49688;&#47049;\R-&#44305;&#51452;&#50948;&#49373;%20&#51652;&#51077;&#47196;\&#50696;&#49328;&#49436;\&#45800;&#50948;&#49688;&#47049;\UNIT-Q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3\&#53664;&#47785;&#54540;&#47004;&#53944;\&#44552;&#51221;&#49912;&#51060;&#53364;&#44221;&#44592;&#51109;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&#54633;&#51221;&#47196;&#45236;&#50669;&#49436;(&#53664;&#47785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7800_1\c\Chol2000\UP\&#51088;&#44552;&#54924;&#52380;-2001&#45380;&#49324;&#50629;&#44228;&#5492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-Iso\Calc-St2\LX-J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6-6&#44277;&#44396;&#44032;&#47196;&#46321;/&#47560;&#54252;&#44396;/R-&#54633;&#51221;&#47196;/&#44228;&#49328;&#49436;/&#51312;&#46020;&#44228;&#49328;&#4943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My%20Documents\es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92;&#51204;&#54016;\&#44592;&#44228;\&#50808;&#51452;&#48156;&#51452;\SETTING\&#52392;&#48512;&#50577;&#49885;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688;&#54788;\D\&#51032;&#51221;&#48512;\&#51032;&#51221;&#48512;&#48320;&#4422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4608;&#50857;&#54732;\&#45936;&#51060;&#53092;\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APROJECT\YANGGU\douc\YG-NEWN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you\c\PJT-97\R-SUWONJ\REP\P7-5-31\LX-C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1652;&#51077;&#46020;&#4719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park\c\HLOTUS\9801J\OUT\Y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51452;\C\SK,Seong\DACOM\&#50689;&#50900;\WINDOWS\&#48148;&#53461;%20&#54868;&#47732;\GNG\2&#45800;&#44228;10\10&#45800;&#44032;~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221;&#50868;&#51452;&#51076;\C\&#49444;&#44228;&#51652;&#54665;&#51473;\M.B.C%20&#51032;&#51221;&#48512;%20(&#49884;&#48169;&#49436;,&#48372;&#44256;&#49436;)\010425(&#51228;&#52636;)\&#49436;&#50896;&#44592;&#49328;(010416)\&#49884;&#48169;&#49436;,&#44204;&#51201;&#49436;\&#45824;&#48169;\Lee-&#44228;&#54925;\&#45824;&#44396;&#54617;&#49373;&#54924;&#44288;\&#53000;&#47084;&#47532;&#45236;&#50669;\&#53000;&#47084;&#47532;-&#45236;&#50669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65328;&#65362;&#65359;&#65354;&#65349;&#65347;&#65364;\&#47924;&#44144;&#53552;&#45328;\&#47924;&#44144;&#52572;&#51333;&#49892;&#54665;\&#51064;&#51228;&#54616;&#49688;&#51333;&#475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&#55148;\&#44204;&#51201;&#49436;\&#44204;&#51201;&#49436;\&#44592;&#49696;&#50689;&#50629;&#48512;&#44204;&#51201;\&#44204;&#51201;&#49436;\MQ\20\&#54788;&#51109;&#48324;\&#51648;&#54616;&#52384;\&#49444;&#44228;&#44032;\&#53804;&#52272;&#44032;\&#49345;&#46020;&#45236;&#5066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m\e\pjm\ip2002\6&#50900;\&#49556;&#45236;&#44256;\&#49556;&#45236;&#44256;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2;&#55148;\DATA\&#45236;&#50669;&#51089;&#50629;\&#51221;&#51088;&#51648;&#44396;\&#45236;&#50669;&#49436;\&#51221;&#51088;&#51648;&#44396;\&#45236;&#50669;(~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&#50669;&#51089;&#50629;/&#51221;&#51088;&#51648;&#44396;/&#45236;&#50669;&#49436;/&#51221;&#51088;&#51648;&#44396;/&#45236;&#50669;(~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824;&#4870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A\EXCEL\&#48149;&#49688;&#48373;1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IC\dlatl\&#45824;&#51204;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9436;&#51221;&#49885;\&#45800;&#44032;&#51312;&#49324;\03&#45380;&#46020;&#54408;&#51032;\&#51064;&#44148;&#48516;&#49437;(&#50724;&#54588;&#49828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wj\data\ip2002\06\&#44305;&#51452;&#50669;&#49324;\&#44305;&#51452;&#50669;&#49324;-&#52572;&#51333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4592;&#52384;\&#50641;&#49472;DATA\&#50641;&#49472;DATA\&#44204;&#51201;\&#45236;&#50669;&#44049;&#51648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0696;&#49328;&#45236;~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44277;&#53685;&#51088;&#4730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364;&#51456;&#44204;&#51201;&#49436;/Project/&#49688;&#50896;&#48124;&#51088;&#50669;&#49324;/&#49688;&#50896;&#48124;&#51088;&#50669;&#49324;&#44204;&#51201;&#4943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861;&#48372;&#44288;\&#49444;&#44228;&#50857;&#50669;\&#51456;&#44277;&#44288;&#47144;\&#53664;&#47785;&#45236;&#50669;&#49436;(0801)_&#52572;&#51333;&#4851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292;&#49688;&#45909;\&#44277;&#49324;&#44288;&#47144;\&#44277;&#49324;&#44288;&#47144;\&#44277;&#49324;&#44204;&#51201;\&#54872;&#44221;\&#49436;&#50872;&#55064;&#48393;&#52488;\&#49436;&#50872;&#55064;&#48393;&#52488;%20&#44204;&#51201;&#51228;&#52636;&#5085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333;&#51068;1\&#44592;&#44228;&#44204;&#51201;\&#44204;&#51201;&#44277;&#53685;&#51088;&#47308;\&#51105;&#4870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KIM\SK-SU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44608;&#51333;&#51068;\2004\&#44148;&#52629;&#48376;&#48512;\&#50672;&#45824;&#49888;&#54617;&#44288;&#49888;&#52629;&#44277;&#49324;\&#49888;&#54617;&#49440;&#44368;-&#49892;&#54665;&#45236;&#5066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KSAN\&#51061;&#49328;&#49444;&#4422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50808;&#48512;&#49892;&#50808;&#44592;&#44204;&#51201;-&#51221;&#493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72;&#46980;&#46972;&#46497;\&#51096;&#50024;&#50556;&#46076;\&#46497;\dacom\&#50896;&#51452;~&#51228;&#52380;\&#50896;&#51452;&#52572;&#51333;\&#53685;&#51068;&#51068;&#50948;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CHOI\&#52572;&#52397;&#47548;\02'5%20&#49444;&#44228;(&#44288;&#47196;)\&#49688;&#47049;&#49328;&#52636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kaf\&#44305;&#51452;\SU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&#54532;&#47196;&#51229;&#53944;\sk&#53588;&#47112;&#53092;\&#48516;&#45817;&#49324;&#50725;\&#53588;&#47112;&#53092;&#51228;&#52636;\WINDOWS\&#48148;&#53461;%20&#54868;&#47732;\&#51312;&#50689;&#50865;\RYH\NW\HBS\&#47560;&#49324;&#5492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4221;&#53468;\C\&#48124;&#44221;&#53468;\99&#49444;&#44228;\&#53580;&#45768;&#49828;&#5110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&#49888;&#45909;&#50577;1&#44277;&#44396;\&#44285;&#44285;&#51060;\WINDOWS\&#48148;&#53461;%20&#54868;&#47732;\GNG\9&#44277;&#44396;\&#50868;&#48152;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r\&#50689;&#50629;&#48376;&#48512;\Documents%20and%20Settings\CDSView\My%20Documents\&#48155;&#51008;%20&#54028;&#51068;\&#45824;&#47548;%20&#51452;&#53469;&#51204;&#49884;&#44288;%2060&#54217;&#54805;%20&#44060;&#48372;&#49688;&#44277;&#49324;-&#50724;&#4753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WINDOWS\&#48148;&#53461;%20&#54868;&#47732;\GNG\9&#44277;&#44396;\&#50868;&#48152;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44277;&#49324;&#44204;&#51201;\&#54788;&#51109;\&#49688;&#50896;&#51204;&#47141;\&#49688;&#50896;&#51204;&#47141;&#49444;&#48708;%20&#44288;&#47532;&#46041;\My%20Documents\&#45236;&#50669;&#51089;&#50629;&#48516;\&#54620;&#44397;&#51204;&#47141;&#44305;&#51452;&#51204;&#47141;&#48373;&#54633;&#49324;&#50725;&#49888;&#52629;&#44277;&#49324;\&#54620;&#44397;&#51204;&#47141;&#44305;&#51452;&#51204;&#47141;&#48373;&#54633;&#49324;&#50725;&#49888;&#52629;&#44277;&#49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49444;&#48320;&#51088;&#47308;\98-7&#49444;&#48320;\&#44033;&#46041;H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DATA\&#46020;&#47196;&#44277;&#49324;\&#44596;&#44553;&#51204;&#54868;\&#44596;&#44553;&#51204;&#54868;%20&#49444;&#44228;\&#51088;&#51116;&#45800;&#44032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7000;\D\&#48337;&#54665;&#53685;&#49888;&#44396;\&#45824;&#44288;\ELEC\&#51473;&#48373;&#54844;&#51105;\&#44277;&#49324;&#48708;&#51665;&#44228;&#543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포장복구집계"/>
      <sheetName val="입찰안"/>
      <sheetName val="시중노임단가"/>
      <sheetName val="공정코드"/>
      <sheetName val="신림BOQ"/>
      <sheetName val="자료입력"/>
      <sheetName val="준검 내역서"/>
      <sheetName val="견적대비"/>
      <sheetName val="45,46"/>
      <sheetName val="10단가~1"/>
      <sheetName val="견적"/>
      <sheetName val="건축"/>
      <sheetName val="재료"/>
      <sheetName val="입찰보고"/>
      <sheetName val="본공사"/>
      <sheetName val="총공사내역서"/>
      <sheetName val="산출내역서"/>
      <sheetName val="총괄-1"/>
      <sheetName val="기계경비(시간당)"/>
      <sheetName val="MAIN_TABLE"/>
      <sheetName val="배수통관(좌)"/>
      <sheetName val="2.배수및구조물공"/>
      <sheetName val="부대설비단가"/>
      <sheetName val="지급자재"/>
      <sheetName val="내역서"/>
      <sheetName val="골프장예산"/>
      <sheetName val="3BL공동구 수량"/>
      <sheetName val="자재집계표"/>
      <sheetName val="관급"/>
      <sheetName val="전기"/>
      <sheetName val="가시설(TYPE-A)"/>
      <sheetName val="설계내역서"/>
      <sheetName val="남양내역"/>
      <sheetName val="설직재-1"/>
      <sheetName val="변수값"/>
      <sheetName val="중기상차"/>
      <sheetName val="AS복구"/>
      <sheetName val="중기터파기"/>
      <sheetName val="설계명세서"/>
      <sheetName val="갑지"/>
      <sheetName val="노임단가"/>
      <sheetName val="1-1평균터파기고(1)"/>
      <sheetName val="정렬"/>
      <sheetName val="오억미만"/>
      <sheetName val="토목"/>
      <sheetName val="플랜트 설치"/>
      <sheetName val="지하시설물작성"/>
      <sheetName val="하조서"/>
      <sheetName val="자재단가"/>
      <sheetName val="I一般比"/>
      <sheetName val="INPUT"/>
      <sheetName val="SIL98"/>
      <sheetName val="fs"/>
      <sheetName val="재무조건"/>
      <sheetName val="토공사"/>
      <sheetName val="종단계산"/>
      <sheetName val="입력자료(노무비)"/>
      <sheetName val=" 총괄표"/>
      <sheetName val="내역"/>
      <sheetName val="nys"/>
      <sheetName val="산출근거"/>
      <sheetName val="포장공사"/>
      <sheetName val="청천내"/>
      <sheetName val="공사개요"/>
      <sheetName val="000000"/>
      <sheetName val="단가"/>
      <sheetName val="9GNG운반"/>
      <sheetName val="ABUT수량-A1"/>
      <sheetName val="#REF"/>
      <sheetName val="공사비"/>
      <sheetName val="총괄"/>
      <sheetName val="Macro1"/>
      <sheetName val="DANGA"/>
      <sheetName val="교각1"/>
      <sheetName val="철근량"/>
      <sheetName val="집수정"/>
      <sheetName val="노임이"/>
      <sheetName val="기본DATA"/>
      <sheetName val="일위대가"/>
      <sheetName val="옥외전력간선설비공사"/>
      <sheetName val="갑지1"/>
      <sheetName val="천안IP공장자100노100물량110할증"/>
      <sheetName val="Sheet4"/>
      <sheetName val="갑지(추정)"/>
      <sheetName val="터파기및재료"/>
      <sheetName val="Sheet5"/>
      <sheetName val="일위대가표"/>
      <sheetName val="BSD (2)"/>
      <sheetName val="콘센트신설"/>
      <sheetName val="우배수"/>
      <sheetName val="SLAB&quot;1&quot;"/>
      <sheetName val="부안일위"/>
      <sheetName val="대림경상68억"/>
      <sheetName val="조경일람"/>
      <sheetName val="기계"/>
      <sheetName val="토공집계표"/>
      <sheetName val="1.취수장"/>
      <sheetName val="작성기준"/>
      <sheetName val="제수"/>
      <sheetName val="공기"/>
      <sheetName val="200"/>
      <sheetName val="직노"/>
      <sheetName val="반중력식옹벽"/>
      <sheetName val="총괄표"/>
      <sheetName val="Sheet6"/>
      <sheetName val="노무비"/>
      <sheetName val="토목단가"/>
      <sheetName val="인건비 "/>
      <sheetName val="b_balju"/>
      <sheetName val="총괄수지표"/>
      <sheetName val="ETC"/>
      <sheetName val="1-1"/>
      <sheetName val="손익분석"/>
      <sheetName val="대가호표"/>
      <sheetName val="전계가"/>
      <sheetName val="건축내역"/>
      <sheetName val="태안9)3-2)원내역"/>
      <sheetName val="목록"/>
      <sheetName val="A-4"/>
      <sheetName val="앨범표지"/>
      <sheetName val="공사비총괄표"/>
      <sheetName val="간선계산"/>
      <sheetName val="식생블럭단위수량"/>
      <sheetName val="일위대가목록"/>
      <sheetName val="ELECTRIC"/>
      <sheetName val="대구칠곡5전기"/>
      <sheetName val="조명시설"/>
      <sheetName val="1.설계조건"/>
      <sheetName val="명세서"/>
      <sheetName val="설계조건"/>
      <sheetName val="원가서"/>
      <sheetName val="BID"/>
      <sheetName val="차량별점검"/>
      <sheetName val="최종견"/>
      <sheetName val="2000년1차"/>
      <sheetName val="2000전체분"/>
      <sheetName val="공사비집계"/>
      <sheetName val="Total"/>
      <sheetName val="통합"/>
      <sheetName val="공사수행방안"/>
      <sheetName val="코드일람표"/>
      <sheetName val="Sheet1"/>
      <sheetName val="북방3터널"/>
      <sheetName val="공문"/>
      <sheetName val="토목내역서 (도급단가) (2)"/>
      <sheetName val="토목내역서 (도급단가)"/>
      <sheetName val="총괄원가계산서"/>
      <sheetName val="실행"/>
      <sheetName val="단가비교표_공통1"/>
      <sheetName val="FILE1"/>
      <sheetName val="EJ"/>
      <sheetName val="전차선로 물량표"/>
      <sheetName val="공통(20-91)"/>
      <sheetName val="부대공Ⅱ"/>
      <sheetName val="덕전리"/>
      <sheetName val="토공총괄표"/>
      <sheetName val="건축비목군분류"/>
      <sheetName val="내역표지"/>
      <sheetName val="단위량당중기"/>
      <sheetName val="4-1. 매출원가 손익계획 집계표"/>
      <sheetName val="코드2"/>
      <sheetName val="조경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변수값"/>
      <sheetName val="중기상차"/>
      <sheetName val="AS복구"/>
      <sheetName val="중기터파기"/>
      <sheetName val="세골재  T2 변경 현황"/>
      <sheetName val="영창26"/>
      <sheetName val="대전-1"/>
      <sheetName val="설명서 "/>
      <sheetName val="토목"/>
      <sheetName val="입찰안"/>
      <sheetName val="포장공"/>
      <sheetName val="간선계산"/>
      <sheetName val="철근량"/>
      <sheetName val="바닥판"/>
      <sheetName val="입력DATA"/>
      <sheetName val="BID"/>
      <sheetName val="내역"/>
      <sheetName val="조명율표"/>
      <sheetName val="단가"/>
      <sheetName val="Total"/>
      <sheetName val="소비자가"/>
      <sheetName val="총공사내역서"/>
      <sheetName val="Customer Databas"/>
      <sheetName val="내역서"/>
      <sheetName val="#REF"/>
      <sheetName val="101동"/>
      <sheetName val="지급자재"/>
      <sheetName val="오동"/>
      <sheetName val="대조"/>
      <sheetName val="나한"/>
      <sheetName val="자금운용표"/>
      <sheetName val="4. 주형설계"/>
      <sheetName val="용역비내역-진짜"/>
      <sheetName val="지하시설물작성"/>
      <sheetName val="포장복구집계"/>
      <sheetName val="기계경비(시간당)"/>
      <sheetName val="램머"/>
      <sheetName val="내역서 제출"/>
      <sheetName val="산출내역서"/>
      <sheetName val="보증수수료산출"/>
      <sheetName val="건축내역"/>
      <sheetName val="총괄내역서"/>
      <sheetName val="예정(3)"/>
      <sheetName val="코핑검토"/>
      <sheetName val="주beam"/>
      <sheetName val="장비집계"/>
      <sheetName val="공사개요"/>
      <sheetName val="일위대가"/>
      <sheetName val="철거산출근거"/>
      <sheetName val="재냌"/>
      <sheetName val="1단계"/>
      <sheetName val="데리네이타현황"/>
      <sheetName val="플랜트 설치"/>
      <sheetName val="금액"/>
      <sheetName val="중기"/>
      <sheetName val="건축"/>
      <sheetName val="일위대가표"/>
      <sheetName val="공기압축기실"/>
      <sheetName val="입상내역"/>
      <sheetName val="지질조사"/>
      <sheetName val="설계명세서"/>
      <sheetName val="자료입력"/>
      <sheetName val="노임,재료비"/>
      <sheetName val="ES조서출력하기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내역_ver1.0"/>
      <sheetName val="발주내역"/>
      <sheetName val="설계명세"/>
      <sheetName val="참고사항"/>
      <sheetName val="근로자자료입력"/>
      <sheetName val="#3_일위대가목록"/>
      <sheetName val="관접합및부설"/>
      <sheetName val="현장경상비"/>
      <sheetName val="실행대비"/>
      <sheetName val="AS포장복구 "/>
      <sheetName val="집계표"/>
      <sheetName val="한강운반비"/>
      <sheetName val="진주방향"/>
      <sheetName val="자료"/>
      <sheetName val="2000년1차"/>
      <sheetName val="2000전체분"/>
      <sheetName val="고유코드_설계"/>
      <sheetName val="교각1"/>
      <sheetName val="9GNG운반"/>
      <sheetName val="차수공개요"/>
      <sheetName val="일위목록"/>
      <sheetName val="요율"/>
      <sheetName val="발주설계서(당초)"/>
      <sheetName val="세부내역"/>
      <sheetName val="물가시세"/>
      <sheetName val="언양휴게소배수관 흄관설치"/>
      <sheetName val="데이타"/>
      <sheetName val="조경일람"/>
      <sheetName val="총공비"/>
      <sheetName val="청천내"/>
      <sheetName val="설계예산서"/>
      <sheetName val="내역서1"/>
      <sheetName val="단가산출서"/>
      <sheetName val="동원(3)"/>
      <sheetName val="공종별산출내역서"/>
      <sheetName val="내역전기"/>
      <sheetName val="선급비용"/>
      <sheetName val="전차선로 물량표"/>
      <sheetName val="자재"/>
      <sheetName val="공통(20-91)"/>
      <sheetName val="19990101-엑셀1"/>
      <sheetName val="품셈TABLE"/>
      <sheetName val="공사착공계"/>
      <sheetName val="기초단가"/>
      <sheetName val="세골재__T2_변경_현황"/>
      <sheetName val="설명서_"/>
      <sheetName val="4__주형설계"/>
      <sheetName val="내역서_제출"/>
      <sheetName val="산출근거"/>
      <sheetName val="controll"/>
      <sheetName val="예산내역서"/>
      <sheetName val="총계"/>
      <sheetName val="간접비"/>
      <sheetName val="DATE"/>
      <sheetName val="빙축열"/>
      <sheetName val="기준표"/>
      <sheetName val="결재판"/>
      <sheetName val="산근"/>
      <sheetName val="FB25JN"/>
      <sheetName val="시중노임단가"/>
      <sheetName val="99총공사내역서"/>
      <sheetName val="노임"/>
      <sheetName val="Sheet3"/>
      <sheetName val="담장산출"/>
      <sheetName val="품셈"/>
      <sheetName val="금융비용"/>
      <sheetName val="원가계산서"/>
      <sheetName val="실행(ALT1)"/>
      <sheetName val="갑지(추정)"/>
      <sheetName val="기초공"/>
      <sheetName val="기둥(원형)"/>
      <sheetName val="결재갑지"/>
      <sheetName val="99년하반기"/>
      <sheetName val="인공산출"/>
      <sheetName val="물량입력"/>
      <sheetName val="신호등일위대가"/>
      <sheetName val="기준정보"/>
      <sheetName val="실행간접비"/>
      <sheetName val="물량표"/>
      <sheetName val="#2_일위대가목록"/>
      <sheetName val="대포2교접속"/>
      <sheetName val="준검 내역서"/>
      <sheetName val="Sheet1"/>
      <sheetName val="일위"/>
      <sheetName val="특별땅고르기"/>
      <sheetName val="맨홀수량집계"/>
      <sheetName val="조명시설"/>
      <sheetName val="자재단가비교표"/>
      <sheetName val="BSD (2)"/>
      <sheetName val="Sheet5"/>
      <sheetName val="주빔의 설계"/>
      <sheetName val="N賃率-職"/>
      <sheetName val="3.2제조설비"/>
      <sheetName val="직노"/>
      <sheetName val="배수장토목공사비"/>
      <sheetName val="(3.품질관리 시험 총괄표)"/>
      <sheetName val="안양동교 1안"/>
      <sheetName val="2.1  노무비 평균단가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4-7.중앙전기실(노임단가)"/>
      <sheetName val="노임단가"/>
      <sheetName val="단가조사"/>
      <sheetName val="노임"/>
      <sheetName val="일위목록"/>
      <sheetName val="요율"/>
      <sheetName val="전기산출"/>
      <sheetName val="단가"/>
      <sheetName val="ILLU"/>
      <sheetName val="경산"/>
      <sheetName val="담장산출"/>
      <sheetName val="수목표준대가"/>
      <sheetName val="일위대가"/>
      <sheetName val="G.R300경비"/>
      <sheetName val="터널조도"/>
      <sheetName val="코드표"/>
      <sheetName val="증감대비"/>
      <sheetName val="BID"/>
      <sheetName val="비탈면보호공수량산출"/>
      <sheetName val="7단가"/>
      <sheetName val="건축"/>
      <sheetName val="식재가격"/>
      <sheetName val="식재총괄"/>
      <sheetName val="9509"/>
      <sheetName val="???"/>
      <sheetName val="설비"/>
      <sheetName val="6호기"/>
      <sheetName val="건축내역"/>
      <sheetName val="EACT10"/>
      <sheetName val="I一般比"/>
      <sheetName val="N賃率-職"/>
      <sheetName val="COST"/>
      <sheetName val="COVER"/>
      <sheetName val="내역서"/>
      <sheetName val="DATE"/>
      <sheetName val="A갑지"/>
      <sheetName val="전기"/>
      <sheetName val="NEGO"/>
      <sheetName val="토사(PE)"/>
      <sheetName val="내역"/>
      <sheetName val="시중노임(공사)"/>
      <sheetName val="공통가설"/>
      <sheetName val="소비자가"/>
      <sheetName val="단위일위"/>
      <sheetName val="EQ-R1"/>
      <sheetName val="인건비 "/>
      <sheetName val="#REF"/>
      <sheetName val="대비"/>
      <sheetName val="COPING"/>
      <sheetName val="BQ(실행)"/>
      <sheetName val="점수계산1-2"/>
      <sheetName val="노무비"/>
      <sheetName val="기계경비(시간당)"/>
      <sheetName val="램머"/>
      <sheetName val="전기일위대가"/>
      <sheetName val="File_관급"/>
      <sheetName val="공정집계"/>
      <sheetName val="TEL"/>
      <sheetName val="입찰안"/>
      <sheetName val="Sheet3"/>
      <sheetName val="MOTOR"/>
      <sheetName val="CABdata"/>
      <sheetName val="포장복구집계"/>
      <sheetName val="1차 내역서"/>
      <sheetName val="01상노임"/>
      <sheetName val="노임9월"/>
      <sheetName val="무산소조"/>
      <sheetName val="내역서(기계)"/>
      <sheetName val="calculation"/>
      <sheetName val="Customer Databas"/>
      <sheetName val="wall"/>
      <sheetName val="Front"/>
      <sheetName val="갑지(추정)"/>
      <sheetName val="단가비교"/>
      <sheetName val="b_balju_cho"/>
      <sheetName val="경비_원본"/>
      <sheetName val="수량-가로등"/>
      <sheetName val="직노"/>
      <sheetName val="조도계산"/>
      <sheetName val="설계조건"/>
      <sheetName val="토공계산서(부체도로)"/>
      <sheetName val="을"/>
      <sheetName val="도급"/>
      <sheetName val="조명율표"/>
      <sheetName val="CATCH BASIN"/>
      <sheetName val="전산망"/>
      <sheetName val="자료"/>
      <sheetName val="공주-교대(A1)"/>
      <sheetName val="2000년1차"/>
      <sheetName val="6공구(당초)"/>
      <sheetName val="개요"/>
      <sheetName val="µ¥ÀÌÅ¸"/>
      <sheetName val="Á¶µµ"/>
      <sheetName val="³ëÀÓ"/>
      <sheetName val="G.R300°æºñ"/>
      <sheetName val="ºñÅ»¸éº¸È£°ø¼ö·®»êÃâ"/>
      <sheetName val="³ëÀÓ´Ü°¡"/>
      <sheetName val="ÀÏÀ§¸ñ·Ï"/>
      <sheetName val="¿äÀ²"/>
      <sheetName val="ÀÏÀ§´ë°¡"/>
      <sheetName val="ÅÍ³ÎÁ¶µµ"/>
      <sheetName val="ÄÚµåÇ¥"/>
      <sheetName val="´Ü°¡Á¶»ç"/>
      <sheetName val="안정계산"/>
      <sheetName val="단면검토"/>
      <sheetName val="11.1 단면hwp"/>
      <sheetName val="종배수관면벽신"/>
      <sheetName val="적용단위길이"/>
      <sheetName val="기계경비"/>
      <sheetName val="일반자재"/>
      <sheetName val="배수공"/>
      <sheetName val="Y-WORK"/>
      <sheetName val="진주방향"/>
      <sheetName val="단락전류-A"/>
      <sheetName val="데리네이타현황"/>
      <sheetName val="단가 "/>
      <sheetName val="일위총괄표"/>
      <sheetName val="수안보-MBR1"/>
      <sheetName val="냉천부속동"/>
      <sheetName val="자재단가"/>
      <sheetName val="비교1"/>
      <sheetName val="첨부1"/>
      <sheetName val="DATA 입력부"/>
      <sheetName val="노무"/>
      <sheetName val="교각1"/>
      <sheetName val="토목"/>
      <sheetName val="1단계"/>
      <sheetName val="옹벽"/>
      <sheetName val="단가산출2"/>
      <sheetName val="단가 및 재료비"/>
      <sheetName val="단가산출1"/>
      <sheetName val="공종구간"/>
      <sheetName val="기성내역서표지"/>
      <sheetName val="인건비"/>
      <sheetName val="수량산출서"/>
      <sheetName val="ⴭⴭⴭⴭⴭ"/>
      <sheetName val="내역서(갑)"/>
      <sheetName val="단위중량"/>
      <sheetName val="노원열병합  건축공사기성내역서"/>
      <sheetName val="일위대가목차"/>
      <sheetName val="집계표"/>
      <sheetName val="설비내역서"/>
      <sheetName val="건축내역서"/>
      <sheetName val="전기내역서"/>
      <sheetName val="남양주부대"/>
      <sheetName val="일위집계(기존)"/>
      <sheetName val="TRE TABLE"/>
      <sheetName val="ASEM내역"/>
      <sheetName val="수량산출"/>
      <sheetName val="2경간"/>
      <sheetName val="자재"/>
      <sheetName val="변압기 및 발전기 용량"/>
      <sheetName val="NEYOK"/>
      <sheetName val="°æ»ê"/>
      <sheetName val="손익분석"/>
      <sheetName val="터파기및재료"/>
      <sheetName val="자동차폐수처리장"/>
      <sheetName val="산업"/>
      <sheetName val="AS복구"/>
      <sheetName val="중기터파기"/>
      <sheetName val="변수값"/>
      <sheetName val="중기상차"/>
      <sheetName val="노임이"/>
      <sheetName val="부표총괄"/>
      <sheetName val="단 box"/>
      <sheetName val="사급자재"/>
      <sheetName val="LIST"/>
      <sheetName val="WORK"/>
      <sheetName val="dt0301"/>
      <sheetName val="dtt0301"/>
      <sheetName val="WEIGHT LIST"/>
      <sheetName val="POL6차-PIPING"/>
      <sheetName val="산#2-1 (2)"/>
      <sheetName val="산#3-1"/>
      <sheetName val="공종목록표"/>
      <sheetName val="세부내역"/>
      <sheetName val="산수배수"/>
      <sheetName val="노단"/>
      <sheetName val="수량인공"/>
      <sheetName val="간선계산"/>
      <sheetName val="예산명세서"/>
      <sheetName val="설계명세서"/>
      <sheetName val="자료입력"/>
      <sheetName val="수량명세서"/>
      <sheetName val="인부노임"/>
      <sheetName val="(A)내역서"/>
      <sheetName val="날개벽"/>
      <sheetName val="단가산출"/>
      <sheetName val="96노임기준"/>
      <sheetName val="INFO"/>
      <sheetName val="SLAB&quot;1&quot;"/>
      <sheetName val="MATERIAL"/>
      <sheetName val="원가계산서"/>
      <sheetName val="제품"/>
      <sheetName val="맨홀수량산출"/>
      <sheetName val="하수급견적대비"/>
      <sheetName val="1-1"/>
      <sheetName val="건축집계표"/>
      <sheetName val="b_balju"/>
      <sheetName val="주공기준"/>
      <sheetName val="9811"/>
      <sheetName val="원형1호맨홀토공수량"/>
      <sheetName val="2.가정단면"/>
      <sheetName val="장비"/>
      <sheetName val="사용성검토"/>
      <sheetName val="실행내역"/>
      <sheetName val="출력-내역서"/>
      <sheetName val="견적서세부내용"/>
      <sheetName val="견적내용입력"/>
      <sheetName val="발신정보"/>
      <sheetName val="토 적 표"/>
      <sheetName val="2009노임(공사)"/>
      <sheetName val="공문"/>
      <sheetName val="유류사용"/>
      <sheetName val="1.설계조건"/>
      <sheetName val="제잡비 산출내역(실적공사비)"/>
      <sheetName val="내역서(총)"/>
      <sheetName val="일위대가(가설)"/>
      <sheetName val="2.냉난방설비공사"/>
      <sheetName val="7.자동제어공사"/>
      <sheetName val="제잡비1"/>
      <sheetName val="산출근거"/>
      <sheetName val="횡배수관"/>
      <sheetName val="CODE"/>
      <sheetName val="대로근거"/>
      <sheetName val="중간부"/>
      <sheetName val="Sheet1 (2)"/>
      <sheetName val="단가코드"/>
      <sheetName val="교통대책내역"/>
      <sheetName val="내역분기"/>
      <sheetName val="견적서"/>
      <sheetName val="CIVIL"/>
      <sheetName val="실행대비"/>
      <sheetName val="가격조사"/>
      <sheetName val="기둥(원형)"/>
      <sheetName val="단면 (2)"/>
      <sheetName val="Imp-Data"/>
      <sheetName val="조건표"/>
      <sheetName val="DESIGN CRITERIA"/>
      <sheetName val="노무비 "/>
      <sheetName val="일위집계"/>
      <sheetName val="부하계산"/>
      <sheetName val="건축(충일분)"/>
      <sheetName val="금융비용"/>
      <sheetName val="부하계산서"/>
      <sheetName val="전장품(관리용)"/>
      <sheetName val="자재단가-1"/>
      <sheetName val="금액집계"/>
      <sheetName val="플랜트 설치"/>
      <sheetName val="건축내역(도급)"/>
      <sheetName val="재료비"/>
      <sheetName val="재집"/>
      <sheetName val="직재"/>
      <sheetName val="수목데이타 "/>
      <sheetName val="예정(3)"/>
      <sheetName val="동원(3)"/>
      <sheetName val="예산변경사항"/>
      <sheetName val="현장관리비"/>
      <sheetName val="옹벽기초자료"/>
      <sheetName val="현황산출서"/>
      <sheetName val="공통가설비"/>
      <sheetName val="단가대비"/>
      <sheetName val="일위대가(건축)"/>
      <sheetName val="부대대비"/>
      <sheetName val="냉연집계"/>
      <sheetName val="실행내역 "/>
      <sheetName val="도급정산"/>
      <sheetName val="관급"/>
      <sheetName val="중기사용료산출근거"/>
      <sheetName val="Sheet5"/>
      <sheetName val="설변물량"/>
      <sheetName val="2001년 건설노임"/>
      <sheetName val="본부소개"/>
      <sheetName val="기본일위"/>
      <sheetName val="수량집계"/>
      <sheetName val="총괄집계표"/>
      <sheetName val="DATA(광속)"/>
      <sheetName val="단가비교표"/>
      <sheetName val="3.하중산정4.지지력"/>
      <sheetName val="말고개터널조명전압강하"/>
      <sheetName val="설계산출기초"/>
      <sheetName val="설계산출표지"/>
      <sheetName val="도급예산내역서총괄표"/>
      <sheetName val="을부담운반비"/>
      <sheetName val="운반비산출"/>
      <sheetName val="직공비"/>
      <sheetName val="총괄표"/>
      <sheetName val="인공산출"/>
      <sheetName val="부대내역"/>
      <sheetName val="시설물"/>
      <sheetName val="식재출력용"/>
      <sheetName val="식재"/>
      <sheetName val="유지관리"/>
      <sheetName val="일위"/>
      <sheetName val="성곽내역서"/>
      <sheetName val="원가계산서 "/>
      <sheetName val="물가"/>
      <sheetName val="토공1"/>
      <sheetName val="Sheet15"/>
      <sheetName val="기자재대비표"/>
      <sheetName val="상반기손익차2총괄"/>
      <sheetName val="XL4Poppy"/>
      <sheetName val="일위대가 (100%)"/>
      <sheetName val="실적원가"/>
      <sheetName val="2. 공원조도(전통공원)"/>
      <sheetName val="자재단가표"/>
      <sheetName val="NEWDRAW"/>
      <sheetName val="배선DATA"/>
      <sheetName val="각종장비전압강하계산"/>
      <sheetName val="노임단가표"/>
      <sheetName val="단가조사서"/>
      <sheetName val="7´Ü°¡"/>
      <sheetName val="¼ö¸ñÇ¥ÁØ´ë°¡"/>
      <sheetName val="IìéÚõÝï"/>
      <sheetName val="NìüëÒ-òÅ"/>
      <sheetName val="°ÇÃà³»¿ª"/>
      <sheetName val="Áõ°¨´ëºñ"/>
      <sheetName val="³»¿ª¼­"/>
      <sheetName val="A°©Áö"/>
      <sheetName val="4-7.Áß¾ÓÀü±â½Ç(³ëÀÓ´Ü°¡)"/>
      <sheetName val="°ÇÃà"/>
      <sheetName val="½ÄÀç°¡°Ý"/>
      <sheetName val="½ÄÀçÃÑ°ý"/>
      <sheetName val="Àü±â"/>
      <sheetName val="´ãÀå»êÃâ"/>
      <sheetName val="Åä»ç(PE)"/>
      <sheetName val="11.1 ´Ü¸éhwp"/>
      <sheetName val="6È£±â"/>
      <sheetName val="ÀÎ°Çºñ "/>
      <sheetName val="´ëºñ"/>
      <sheetName val="BQ(½ÇÇà)"/>
      <sheetName val="Á¡¼ö°è»ê1-2"/>
      <sheetName val="³ë¹«ºñ"/>
      <sheetName val="±â°è°æºñ(½Ã°£´ç)"/>
      <sheetName val="·¥¸Ó"/>
      <sheetName val="Àü±âÀÏÀ§´ë°¡"/>
      <sheetName val="File_°ü±Þ"/>
      <sheetName val="°øÁ¤Áý°è"/>
      <sheetName val="ÀÔÂû¾È"/>
      <sheetName val="³»¿ª"/>
      <sheetName val="Æ÷Àåº¹±¸Áý°è"/>
      <sheetName val="1Â÷ ³»¿ª¼­"/>
      <sheetName val="°øÅë°¡¼³"/>
      <sheetName val="01»ó³ëÀÓ"/>
      <sheetName val="½ÃÁß³ëÀÓ(°ø»ç)"/>
      <sheetName val="³ëÀÓ9¿ù"/>
      <sheetName val="¹«»ê¼ÒÁ¶"/>
      <sheetName val="¼³°èÁ¶°Ç"/>
      <sheetName val="¾ÈÁ¤°è»ê"/>
      <sheetName val="´Ü¸é°ËÅä"/>
      <sheetName val="ÅÍÆÄ±â¹×Àç·á"/>
      <sheetName val="Àü»ê¸Á"/>
      <sheetName val="µ¥¸®³×ÀÌÅ¸ÇöÈ²"/>
      <sheetName val="Á÷³ë"/>
      <sheetName val="Á¾¹è¼ö°ü¸éº®½Å"/>
      <sheetName val="Àû¿ë´ÜÀ§±æÀÌ"/>
      <sheetName val="2000³â1Â÷"/>
      <sheetName val="6°ø±¸(´çÃÊ)"/>
      <sheetName val="°³¿ä"/>
      <sheetName val="ÀÚ·á"/>
      <sheetName val="´Ü¶ôÀü·ù-A"/>
      <sheetName val="±â°è°æºñ"/>
      <sheetName val="ÀÏ¹ÝÀÚÀç"/>
      <sheetName val="¹è¼ö°ø"/>
      <sheetName val="ÁøÁÖ¹æÇâ"/>
      <sheetName val="¼ö¾Èº¸-MBR1"/>
      <sheetName val="°øÁÖ-±³´ë(A1)"/>
      <sheetName val="³ÃÃµºÎ¼Óµ¿"/>
      <sheetName val="´Ü°¡"/>
      <sheetName val="ÀÎ°Çºñ"/>
      <sheetName val="¿¹»ê¸í¼¼¼­"/>
      <sheetName val="¼³°è¸í¼¼¼­"/>
      <sheetName val="ÀÚ·áÀÔ·Â"/>
      <sheetName val="À»"/>
      <sheetName val="´Ü°¡ºñ±³"/>
      <sheetName val="°æºñ_¿øº»"/>
      <sheetName val="¼ö·®-°¡·Îµî"/>
      <sheetName val="´ÜÀ§ÀÏÀ§"/>
      <sheetName val="¿ø°¡°è»ê¼­"/>
      <sheetName val="¼³ºñ"/>
      <sheetName val="°ÇÃàÁý°èÇ¥"/>
      <sheetName val="»ê¾÷"/>
      <sheetName val="ÀÚÀç´Ü°¡"/>
      <sheetName val="¼ÒºñÀÚ°¡"/>
      <sheetName val="´Ü°¡ "/>
      <sheetName val="ÀÏÀ§ÃÑ°ýÇ¥"/>
      <sheetName val="1´Ü°è"/>
      <sheetName val="¼ö·®»êÃâ¼­"/>
      <sheetName val="³ë¹«"/>
      <sheetName val="Åä¸ñ"/>
      <sheetName val="4동급수"/>
      <sheetName val="경  비 "/>
      <sheetName val="우수토적(진입도로)"/>
      <sheetName val="관로내역원"/>
      <sheetName val="갑지"/>
      <sheetName val="기초일위"/>
      <sheetName val="시설일위"/>
      <sheetName val="조명일위"/>
      <sheetName val="과천MAIN"/>
      <sheetName val="2004,상노임"/>
      <sheetName val="차수"/>
      <sheetName val="신규 수주분(사용자 정의)"/>
      <sheetName val="비용"/>
      <sheetName val="방송일위대가"/>
      <sheetName val="3련 BOX"/>
      <sheetName val="자단"/>
      <sheetName val="을지"/>
      <sheetName val="1"/>
      <sheetName val="102역사"/>
      <sheetName val="전동기DATA"/>
      <sheetName val="전체현황"/>
      <sheetName val="기초자료입력"/>
      <sheetName val="고창터널(고창방향)"/>
      <sheetName val="대운반(신설-관급)"/>
      <sheetName val="AC포장수량"/>
      <sheetName val="개소별수량산출"/>
      <sheetName val="내부부하"/>
      <sheetName val="견적을지"/>
      <sheetName val="기계경비산출기준"/>
      <sheetName val="일위대가표"/>
      <sheetName val="6PILE  (돌출)"/>
      <sheetName val="토목주소"/>
      <sheetName val="TB-내역서"/>
      <sheetName val="첨부파일"/>
      <sheetName val="월별손익"/>
      <sheetName val="일위목차"/>
      <sheetName val="말뚝지지력산정"/>
      <sheetName val="공통가설공사"/>
      <sheetName val="정부노임단가"/>
      <sheetName val="소총괄표1"/>
      <sheetName val="견적업체"/>
      <sheetName val="제출내역 (2)"/>
      <sheetName val="교대시점"/>
      <sheetName val="중기조종사 단위단가"/>
      <sheetName val="Macro(전선)"/>
      <sheetName val="남대문빌딩"/>
      <sheetName val="적용률"/>
      <sheetName val="관기성공.내"/>
      <sheetName val="토공수량산출"/>
      <sheetName val="토적계산서"/>
      <sheetName val="전선 및 전선관"/>
      <sheetName val="관리비"/>
      <sheetName val="sheets"/>
      <sheetName val="Mc1"/>
      <sheetName val="일위_파일"/>
      <sheetName val="공조기"/>
      <sheetName val="계수시트"/>
      <sheetName val="Manual Valve List"/>
      <sheetName val="자재단가비교표"/>
      <sheetName val="돈암사업"/>
      <sheetName val="비목군단가비교표"/>
      <sheetName val="INPUT(덕도방향-시점)"/>
      <sheetName val="시설물일위"/>
      <sheetName val="input"/>
      <sheetName val="교각계산"/>
      <sheetName val="G_R300경비"/>
      <sheetName val="단가_"/>
      <sheetName val="4-7_중앙전기실(노임단가)"/>
      <sheetName val="내역(2000년)"/>
      <sheetName val="일위노임단가"/>
      <sheetName val="h-013211-2"/>
      <sheetName val="지급자재"/>
      <sheetName val="안정검토"/>
      <sheetName val="아스.노면절삭"/>
      <sheetName val="평가데이터"/>
      <sheetName val="토공유동표"/>
      <sheetName val="발주설계서(당초)"/>
      <sheetName val="기초자료"/>
      <sheetName val="type-F"/>
      <sheetName val="문산방향-교대(A2)"/>
      <sheetName val="연결임시"/>
      <sheetName val="비용display"/>
      <sheetName val="2000,9월 일위"/>
      <sheetName val="쌍송교"/>
      <sheetName val="Total"/>
      <sheetName val="guard(mac)"/>
      <sheetName val="실행내역서 "/>
      <sheetName val="차도조도계산"/>
      <sheetName val="danga"/>
      <sheetName val="ilch"/>
      <sheetName val="실행철강하도"/>
      <sheetName val="소업1교"/>
      <sheetName val="ABUT수량-A1"/>
      <sheetName val="10.공통-노임단가"/>
      <sheetName val="난간벽단위"/>
      <sheetName val="교각별수량"/>
      <sheetName val="SIL98"/>
      <sheetName val="ITEM"/>
      <sheetName val="토공"/>
      <sheetName val="예산M12A"/>
      <sheetName val="95WBS"/>
      <sheetName val="지주토목내역서"/>
      <sheetName val="철콘공사"/>
      <sheetName val="계산근거"/>
      <sheetName val="배수장토목공사비"/>
      <sheetName val="내역표지"/>
      <sheetName val="투찰(하수)"/>
      <sheetName val="공내역서"/>
      <sheetName val="견"/>
      <sheetName val="8.2TON"/>
      <sheetName val="Noname 1"/>
      <sheetName val="원가"/>
      <sheetName val="공내역"/>
      <sheetName val="납부서"/>
      <sheetName val="금광1터널"/>
      <sheetName val="총괄"/>
      <sheetName val="효성CB 1P기초"/>
      <sheetName val="현장경비"/>
      <sheetName val="토공(우물통,기타) "/>
      <sheetName val="BSD (2)"/>
      <sheetName val="첨부1-1"/>
      <sheetName val="발전기"/>
      <sheetName val="간선"/>
      <sheetName val="부하"/>
      <sheetName val="2_냉난방설비공사"/>
      <sheetName val="IN"/>
      <sheetName val="6. 직접경비"/>
      <sheetName val="22-2M단"/>
      <sheetName val="22-1소단"/>
      <sheetName val="Macro(차단기)"/>
      <sheetName val="품셈표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견적990322"/>
      <sheetName val="TOTAL_BOQ"/>
      <sheetName val="일위대가(1)"/>
      <sheetName val="eq_data"/>
      <sheetName val="협조전"/>
      <sheetName val="정산노무"/>
      <sheetName val="정산재료"/>
      <sheetName val="상부공"/>
      <sheetName val="SP"/>
      <sheetName val="경비2내역"/>
      <sheetName val="WO"/>
      <sheetName val="가도공"/>
      <sheetName val="배수장공사비명세서"/>
      <sheetName val="표지"/>
      <sheetName val="7.노임단가"/>
      <sheetName val="000000"/>
      <sheetName val="내역서2안"/>
      <sheetName val="노임단"/>
      <sheetName val="부대공"/>
      <sheetName val="운반공"/>
      <sheetName val="자재단"/>
      <sheetName val="장비단"/>
      <sheetName val="노임목록"/>
      <sheetName val="자재목록"/>
      <sheetName val="중기목록"/>
      <sheetName val="건축2"/>
      <sheetName val="재료비노무비"/>
      <sheetName val="DATA1"/>
      <sheetName val="공량산출서"/>
      <sheetName val="일위산출"/>
      <sheetName val="기둥"/>
      <sheetName val="저판(버림100)"/>
      <sheetName val="당초"/>
      <sheetName val="36신설수량"/>
      <sheetName val="11.자재단가"/>
      <sheetName val="예산M5A"/>
      <sheetName val="철근단면적"/>
      <sheetName val="말뚝기초"/>
      <sheetName val="공사원가계산서"/>
      <sheetName val="일위대가표(무)"/>
      <sheetName val="일위대가산출기초"/>
      <sheetName val="960318-1"/>
      <sheetName val="진접"/>
      <sheetName val="TOTAL3"/>
      <sheetName val="본사업"/>
      <sheetName val="SG"/>
      <sheetName val="TYPE-A"/>
      <sheetName val="인건비_"/>
      <sheetName val="11_1_단면hwp"/>
      <sheetName val="G_R300°æºñ"/>
      <sheetName val="Customer_Databas"/>
      <sheetName val="동해title"/>
      <sheetName val="00000"/>
      <sheetName val="송라터널총괄"/>
      <sheetName val="목차"/>
      <sheetName val="중로근거"/>
      <sheetName val="노임데이터"/>
      <sheetName val="방음벽 기초 일반수량"/>
      <sheetName val="노임조서"/>
      <sheetName val="신우"/>
      <sheetName val="__MAIN"/>
      <sheetName val="工완성공사율"/>
      <sheetName val="1안"/>
      <sheetName val="견적"/>
      <sheetName val="예산M2"/>
      <sheetName val="기본"/>
      <sheetName val="주방동력"/>
      <sheetName val="공량예산"/>
      <sheetName val="재료단가"/>
      <sheetName val="ZONE.1"/>
      <sheetName val="총괄갑 "/>
      <sheetName val="Config"/>
      <sheetName val="철콘-부대"/>
      <sheetName val="G_R300경비1"/>
      <sheetName val="4-7_중앙전기실(노임단가)1"/>
      <sheetName val="견적조건"/>
      <sheetName val="식재인부"/>
      <sheetName val="전기집계표"/>
      <sheetName val="산출서"/>
      <sheetName val="2008년상반기"/>
      <sheetName val="GAEYO"/>
      <sheetName val="XXXXXX"/>
      <sheetName val="전등"/>
      <sheetName val="2010노임(공사)"/>
      <sheetName val="01_ 원가계산서"/>
      <sheetName val="작성"/>
      <sheetName val="갈현동"/>
      <sheetName val="2"/>
      <sheetName val="총2000실2000연"/>
      <sheetName val="참고자료"/>
      <sheetName val="Sheet10"/>
      <sheetName val="단가조건(02년)"/>
      <sheetName val="TRE_TABLE"/>
      <sheetName val="7_자동제어공사"/>
      <sheetName val="DATA_입력부"/>
      <sheetName val="1_설계조건"/>
      <sheetName val="제잡비_산출내역(실적공사비)"/>
      <sheetName val="단가_및_재료비"/>
      <sheetName val="변압기_및_발전기_용량"/>
      <sheetName val="Sheet1_(2)"/>
      <sheetName val="토_적_표"/>
      <sheetName val="노원열병합__건축공사기성내역서"/>
      <sheetName val="변경현황"/>
      <sheetName val="목록1"/>
      <sheetName val="목록2"/>
      <sheetName val="중기"/>
      <sheetName val="총괄내역서"/>
      <sheetName val="관접합및부설"/>
      <sheetName val="품셈집계표"/>
      <sheetName val="기계내역"/>
      <sheetName val="공사설명서"/>
      <sheetName val="공사계획서"/>
      <sheetName val="건축원가계산서"/>
      <sheetName val="Macro1"/>
      <sheetName val="제경비율"/>
      <sheetName val="역T형옹벽단위수량"/>
      <sheetName val="토공사"/>
      <sheetName val="부하LOAD"/>
      <sheetName val="순공사비"/>
      <sheetName val="남양구조시험동"/>
      <sheetName val="JUCKEYK"/>
      <sheetName val="토공2"/>
      <sheetName val="구조물토공1"/>
      <sheetName val="토공3"/>
      <sheetName val="단"/>
      <sheetName val="내2"/>
      <sheetName val="총투입계"/>
      <sheetName val="남양시작동자105노65기1.3화1.2"/>
      <sheetName val="콘크리트타설입력"/>
      <sheetName val="9902"/>
      <sheetName val="대치판정"/>
      <sheetName val="노무단가"/>
      <sheetName val="1.설계기준"/>
      <sheetName val="수도일위대가"/>
      <sheetName val="슬래브(유곡)"/>
      <sheetName val="가시설단위수량"/>
      <sheetName val="백암비스타내역"/>
      <sheetName val="Macro3"/>
      <sheetName val="Macro2"/>
      <sheetName val="02하반기노임"/>
      <sheetName val="sw1"/>
      <sheetName val="NOMUBI"/>
      <sheetName val="참조"/>
      <sheetName val="레미콘입고현황"/>
      <sheetName val="KMT물량"/>
      <sheetName val="Sheet9"/>
      <sheetName val="설계내역(2001)"/>
      <sheetName val="36단가"/>
      <sheetName val="36수량"/>
      <sheetName val="견적집계표"/>
      <sheetName val="조명시설"/>
      <sheetName val="11"/>
      <sheetName val="입력"/>
      <sheetName val="1.동력공사"/>
      <sheetName val="총요약서"/>
      <sheetName val="감액총괄표"/>
      <sheetName val="22수량"/>
      <sheetName val="48신설수량"/>
      <sheetName val="제경비적용기준"/>
      <sheetName val="부안일위"/>
      <sheetName val="계약내력"/>
      <sheetName val="2000전체분"/>
      <sheetName val="구조물공"/>
      <sheetName val="기준액"/>
      <sheetName val="품셈(기초)"/>
      <sheetName val="물가대비표"/>
      <sheetName val="Main"/>
      <sheetName val="VXXXXXXX"/>
      <sheetName val="건축원가"/>
      <sheetName val="도급전체"/>
      <sheetName val="가로등기초"/>
      <sheetName val="중갑지"/>
      <sheetName val="견적내역"/>
      <sheetName val="전체"/>
      <sheetName val="자  재"/>
      <sheetName val="건축외주"/>
      <sheetName val="전직종(노임단가)"/>
      <sheetName val="_x0000_pY&lt;u_x0000__x0000__x0000__x0000__x0000__x0000__x0000__x0000_ô+_x001f__x0000_I}0_x0012__x0004__x0000__x0000__x0001_"/>
      <sheetName val="2002상반기노임기준"/>
      <sheetName val="Summary Sheets"/>
      <sheetName val="SUMMARYMCA"/>
      <sheetName val="노임표"/>
      <sheetName val="CON'C"/>
      <sheetName val="산출"/>
      <sheetName val="기존단가 (2)"/>
      <sheetName val="유림골조"/>
      <sheetName val="토공(완충)"/>
      <sheetName val="___"/>
      <sheetName val="단가표"/>
      <sheetName val="ITB COST"/>
      <sheetName val="양산물금"/>
      <sheetName val="소운반"/>
      <sheetName val="빌딩 안내"/>
      <sheetName val="공종"/>
      <sheetName val="I.설계조건"/>
      <sheetName val="경비"/>
      <sheetName val="ECOD10"/>
      <sheetName val="Sheet14"/>
      <sheetName val="Sheet13"/>
      <sheetName val="패널"/>
      <sheetName val="원가계산서(공사)"/>
      <sheetName val="기술자료 (광화문)"/>
      <sheetName val="sub"/>
      <sheetName val="공사내역"/>
      <sheetName val="철거산출근거"/>
      <sheetName val="시추주상도"/>
      <sheetName val="기둥(하중)"/>
      <sheetName val="CAT_5"/>
      <sheetName val="내역1"/>
      <sheetName val="간접비내역-1"/>
      <sheetName val="통합"/>
      <sheetName val="4)유동표"/>
      <sheetName val="재료"/>
      <sheetName val="BUS제원1"/>
      <sheetName val="LOPCALC"/>
      <sheetName val="측량노임단가"/>
      <sheetName val="일위대가목록"/>
      <sheetName val="LANGUAGE"/>
      <sheetName val="R&amp;D"/>
      <sheetName val="기본입력"/>
      <sheetName val="hvac(제어동)"/>
      <sheetName val="기초공"/>
      <sheetName val="총 괄 표"/>
      <sheetName val="산근1"/>
      <sheetName val="참고 1"/>
      <sheetName val="1련박스"/>
      <sheetName val="1호인버트수량"/>
      <sheetName val="Tables"/>
      <sheetName val="이토변실(A3-LINE)"/>
      <sheetName val="기자재단가조사서"/>
      <sheetName val="도"/>
      <sheetName val="기타경비"/>
      <sheetName val="복구경비"/>
      <sheetName val="단 부"/>
      <sheetName val="MOTOR3"/>
      <sheetName val="1.우편집중내역서"/>
    </sheetNames>
    <sheetDataSet>
      <sheetData sheetId="0" refreshError="1"/>
      <sheetData sheetId="1" refreshError="1"/>
      <sheetData sheetId="2" refreshError="1"/>
      <sheetData sheetId="3" refreshError="1">
        <row r="6">
          <cell r="E6" t="str">
            <v>A</v>
          </cell>
          <cell r="F6">
            <v>0.82</v>
          </cell>
        </row>
        <row r="7">
          <cell r="F7">
            <v>0.79</v>
          </cell>
        </row>
        <row r="8">
          <cell r="F8">
            <v>0.76</v>
          </cell>
        </row>
        <row r="9">
          <cell r="F9">
            <v>0.72</v>
          </cell>
        </row>
        <row r="10">
          <cell r="F10">
            <v>0.68</v>
          </cell>
        </row>
        <row r="11">
          <cell r="F11">
            <v>0.62</v>
          </cell>
        </row>
        <row r="12">
          <cell r="F12">
            <v>0.56999999999999995</v>
          </cell>
        </row>
        <row r="13">
          <cell r="F13">
            <v>0.49</v>
          </cell>
        </row>
        <row r="14">
          <cell r="F14">
            <v>0.42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원가"/>
      <sheetName val="총괄표"/>
      <sheetName val="집계"/>
      <sheetName val="밸브"/>
      <sheetName val="계기"/>
      <sheetName val="bulk"/>
      <sheetName val="hvac(관리동)"/>
      <sheetName val="hvac(제어동)"/>
      <sheetName val="말뚝지지력산정"/>
      <sheetName val="Y-WORK"/>
      <sheetName val="대우단가(풍산)"/>
      <sheetName val="hvac_제어동_"/>
      <sheetName val="단가표"/>
      <sheetName val="갑지(추정)"/>
      <sheetName val="Sheet5"/>
      <sheetName val="EKOG10건축"/>
      <sheetName val="대로근거"/>
      <sheetName val="중로근거"/>
      <sheetName val="철근단면적"/>
      <sheetName val="data"/>
      <sheetName val="견적990322"/>
      <sheetName val="견적서"/>
      <sheetName val="Front"/>
      <sheetName val="wall"/>
      <sheetName val="일위대가"/>
      <sheetName val="danga"/>
      <sheetName val="ilch"/>
      <sheetName val="WORK"/>
      <sheetName val="조경"/>
      <sheetName val="손익분석"/>
      <sheetName val="노임단가"/>
      <sheetName val="세원견적서"/>
      <sheetName val="수입"/>
      <sheetName val="청산공사"/>
      <sheetName val="골조시행"/>
      <sheetName val="계장공내역-1월30일"/>
      <sheetName val="TEST1"/>
      <sheetName val="SLAB&quot;1&quot;"/>
      <sheetName val="내역(전체)"/>
      <sheetName val="내역(자100%,노100%)기아화성UD동"/>
      <sheetName val="물량표S"/>
      <sheetName val="물량표"/>
      <sheetName val="Sheet2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원가계산서"/>
      <sheetName val="전기"/>
      <sheetName val="을"/>
      <sheetName val="기계실"/>
      <sheetName val="BSD (2)"/>
      <sheetName val="내역서"/>
      <sheetName val="#REF"/>
      <sheetName val="기초코드"/>
      <sheetName val="조건"/>
      <sheetName val="내역"/>
      <sheetName val="실행간접비용"/>
      <sheetName val="BID"/>
      <sheetName val="입찰안"/>
      <sheetName val="12용지"/>
      <sheetName val="Project Brief"/>
      <sheetName val="1-1"/>
      <sheetName val="공통가설"/>
      <sheetName val="대전(세창동)"/>
      <sheetName val="성남여성복지내역"/>
      <sheetName val="현장관리비"/>
      <sheetName val="현장지지물물량"/>
      <sheetName val="코드"/>
      <sheetName val="w_t table"/>
      <sheetName val="COPING"/>
      <sheetName val="정부노임단가"/>
      <sheetName val="자재단가비교표"/>
      <sheetName val="적용률"/>
      <sheetName val="소비자가"/>
      <sheetName val="2000.05"/>
      <sheetName val="9-1차이내역"/>
      <sheetName val="P3"/>
      <sheetName val="부하계산서"/>
      <sheetName val="표지 (2)"/>
      <sheetName val="견적대비 견적서"/>
      <sheetName val="AS복구"/>
      <sheetName val="중기터파기"/>
      <sheetName val="변수값"/>
      <sheetName val="중기상차"/>
      <sheetName val="표지"/>
      <sheetName val="재료집계"/>
      <sheetName val="Sheet10"/>
      <sheetName val="CAPVC"/>
      <sheetName val="EACT10"/>
      <sheetName val="퇴비산출근거"/>
      <sheetName val="남대문빌딩"/>
      <sheetName val="작성"/>
      <sheetName val="제경비율"/>
      <sheetName val="확약서"/>
      <sheetName val="AP1"/>
      <sheetName val="PROJECT BRIEF(EX.NEW)"/>
      <sheetName val="비용"/>
      <sheetName val="1-최종안"/>
      <sheetName val="사업분석-분양가결정"/>
      <sheetName val="지급자재"/>
      <sheetName val="건축집계"/>
      <sheetName val="CLAUSE"/>
      <sheetName val="coll#"/>
      <sheetName val="차액보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목차"/>
      <sheetName val="인건비"/>
      <sheetName val="hvac(제어동)"/>
    </sheetNames>
    <sheetDataSet>
      <sheetData sheetId="0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일위대가목록"/>
      <sheetName val="일위대가"/>
      <sheetName val="일위대가목차"/>
    </sheetNames>
    <sheetDataSet>
      <sheetData sheetId="0" refreshError="1"/>
      <sheetData sheetId="1"/>
      <sheetData sheetId="2">
        <row r="22">
          <cell r="L22">
            <v>0</v>
          </cell>
        </row>
        <row r="26">
          <cell r="H26">
            <v>481</v>
          </cell>
        </row>
        <row r="30">
          <cell r="J30">
            <v>0</v>
          </cell>
          <cell r="L30">
            <v>0</v>
          </cell>
        </row>
        <row r="35">
          <cell r="H35">
            <v>21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보행자로"/>
      <sheetName val="일반구간"/>
      <sheetName val="DATA"/>
      <sheetName val="조명율표"/>
      <sheetName val="Sheet2"/>
      <sheetName val="체감식 "/>
      <sheetName val="데이타"/>
      <sheetName val="내역서"/>
      <sheetName val="계산서4"/>
      <sheetName val="sheet1"/>
      <sheetName val="조명일위"/>
      <sheetName val="DB"/>
      <sheetName val="2000년1차"/>
      <sheetName val="2000전체분"/>
      <sheetName val="간접1"/>
      <sheetName val="공사비증감"/>
      <sheetName val="BID"/>
      <sheetName val="표  지"/>
      <sheetName val="99총공사내역서"/>
      <sheetName val="약품공급2"/>
      <sheetName val="내역서(전기)"/>
      <sheetName val="주안3차A-A"/>
      <sheetName val="내역"/>
      <sheetName val="일위대가"/>
      <sheetName val="분전반"/>
      <sheetName val="1,2공구원가계산서"/>
      <sheetName val="1공구산출내역서"/>
      <sheetName val="앉음벽 (2)"/>
      <sheetName val="전체"/>
      <sheetName val="견적조건"/>
      <sheetName val="접지수량"/>
      <sheetName val="산출근거"/>
      <sheetName val="단가일람"/>
      <sheetName val="조경일람"/>
      <sheetName val="교통대책내역"/>
      <sheetName val="기성내역"/>
      <sheetName val="DATE"/>
      <sheetName val="수목표준대가"/>
      <sheetName val="#REF"/>
      <sheetName val="산근"/>
      <sheetName val="원가계산서"/>
      <sheetName val="2.1  노무비 평균단가산출"/>
      <sheetName val="Macro(차단기)"/>
      <sheetName val="조경"/>
      <sheetName val="b_balju"/>
      <sheetName val="건축2"/>
      <sheetName val="자재일람"/>
      <sheetName val="전체제잡비"/>
      <sheetName val="건축내역"/>
      <sheetName val="문학간접"/>
      <sheetName val="실행기초"/>
      <sheetName val="준검 내역서"/>
      <sheetName val="신호등일위대가"/>
      <sheetName val="G.R300경비"/>
      <sheetName val="N賃率-職"/>
      <sheetName val="설계서"/>
      <sheetName val="노임"/>
      <sheetName val="전기일위대가"/>
      <sheetName val="실행철강하도"/>
      <sheetName val="상-교대(A1-A2)"/>
      <sheetName val="기준정보"/>
      <sheetName val="13LPMCC"/>
      <sheetName val="갑지"/>
      <sheetName val="기본단가표"/>
      <sheetName val="교각1"/>
      <sheetName val="도담구내 개소별 명세"/>
      <sheetName val="4.전기"/>
      <sheetName val="준공정산"/>
      <sheetName val="C1ㅇ"/>
      <sheetName val="노임단가"/>
      <sheetName val="단가조사"/>
      <sheetName val="도급"/>
      <sheetName val="품셈TABLE"/>
      <sheetName val="단위단가"/>
      <sheetName val="공사비총괄"/>
      <sheetName val="단가조사-2"/>
      <sheetName val="제조노임"/>
      <sheetName val="당진1,2호기전선관설치및접지4차공사내역서-을지"/>
      <sheetName val="예산명세서"/>
      <sheetName val="설계명세서"/>
      <sheetName val="자료입력"/>
      <sheetName val="자재단가비교표"/>
      <sheetName val="RE9604"/>
      <sheetName val="결재갑지"/>
      <sheetName val="전체항목"/>
      <sheetName val="원가총괄"/>
      <sheetName val="Total"/>
      <sheetName val="옥내소화전계산서"/>
      <sheetName val="인부노임"/>
      <sheetName val="설계예산서"/>
      <sheetName val="예산내역서"/>
      <sheetName val="49단가"/>
      <sheetName val="일위대가목록"/>
      <sheetName val="PAY2002"/>
      <sheetName val="1안"/>
      <sheetName val="Data &amp; Result"/>
      <sheetName val="적용토목"/>
      <sheetName val="집계표"/>
      <sheetName val="점검총괄"/>
      <sheetName val="2공구산출내역"/>
      <sheetName val="전사 (2)"/>
      <sheetName val="BA (2)"/>
      <sheetName val="CP (2)"/>
      <sheetName val="산출기준"/>
      <sheetName val="내   역"/>
      <sheetName val="냉천부속동"/>
      <sheetName val="관로내역원"/>
      <sheetName val="수량(금호)"/>
      <sheetName val="토목주소"/>
      <sheetName val="실행대비"/>
      <sheetName val="단가비교표"/>
      <sheetName val="일위목록"/>
      <sheetName val="총괄표"/>
      <sheetName val="식재가격"/>
      <sheetName val="식재총괄"/>
      <sheetName val="자재단가"/>
      <sheetName val="N賃率_職"/>
      <sheetName val="전기2005"/>
      <sheetName val="EBSDATA"/>
      <sheetName val="물량산출근거-지상층"/>
      <sheetName val="잔수량(작성)"/>
      <sheetName val="전체_1설계"/>
      <sheetName val="요율"/>
      <sheetName val="LD"/>
      <sheetName val="96노임기준"/>
      <sheetName val="실행내역"/>
      <sheetName val="현장설명"/>
      <sheetName val="비탈면보호공수량산출"/>
      <sheetName val="9GNG운반"/>
      <sheetName val="401"/>
      <sheetName val="조명시설"/>
      <sheetName val="인원계획"/>
      <sheetName val="ELEC"/>
      <sheetName val="자재단가표"/>
      <sheetName val="직공비"/>
      <sheetName val="원가계산서구조조정"/>
      <sheetName val="터파기및재료"/>
      <sheetName val="COST"/>
      <sheetName val="플랜트 설치"/>
      <sheetName val="자동제어"/>
      <sheetName val="프랜트면허"/>
      <sheetName val="검암내역"/>
      <sheetName val="남양주부대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기흥하도용"/>
      <sheetName val="관리,공감"/>
      <sheetName val="9811"/>
      <sheetName val="전기"/>
      <sheetName val="코드표"/>
      <sheetName val="Sheet1 (2)"/>
      <sheetName val="제잡비"/>
      <sheetName val="경산"/>
      <sheetName val="내역기준"/>
      <sheetName val="하남내역"/>
      <sheetName val="환율change"/>
      <sheetName val="Macro(전선)"/>
      <sheetName val="단가산출"/>
      <sheetName val="대비"/>
      <sheetName val="1단계"/>
      <sheetName val="노무비"/>
      <sheetName val="산수배수"/>
      <sheetName val="수량산출서"/>
      <sheetName val="회로내역(승인)"/>
      <sheetName val="Baby일위대가"/>
      <sheetName val="1차 내역서"/>
      <sheetName val="봉양~조차장간고하개명(신설)"/>
      <sheetName val="개소별수량산출"/>
      <sheetName val="제경비"/>
      <sheetName val="시운전연료"/>
      <sheetName val="101동"/>
      <sheetName val="전기일위목록"/>
      <sheetName val="현장관리비참조"/>
      <sheetName val="현장조사"/>
      <sheetName val="노무비 근거"/>
      <sheetName val="적점"/>
      <sheetName val="재료"/>
      <sheetName val="직접경비호표"/>
      <sheetName val="총괄내역서"/>
      <sheetName val="4)유동표"/>
      <sheetName val="b_balju_cho"/>
      <sheetName val="계수시트"/>
      <sheetName val="제안서"/>
      <sheetName val="행정표준(1)"/>
      <sheetName val="행정표준(2)"/>
      <sheetName val="조도계산"/>
      <sheetName val="일위대가목차"/>
      <sheetName val="1.설계조건"/>
      <sheetName val="1.취수장"/>
      <sheetName val="Sheet15"/>
      <sheetName val="단가비교"/>
      <sheetName val="시중노임단가"/>
      <sheetName val="제작기술지원센터"/>
      <sheetName val="8.2TON"/>
      <sheetName val="__MAIN"/>
      <sheetName val="점유현황"/>
      <sheetName val="암거단위-1련"/>
      <sheetName val="인원"/>
      <sheetName val="#2_일위대가목록"/>
      <sheetName val="중기"/>
      <sheetName val="금융비용"/>
      <sheetName val="현장경비"/>
      <sheetName val="토목내역서"/>
      <sheetName val="명일작업계획 (3)"/>
      <sheetName val="관급자재"/>
      <sheetName val="7단가"/>
      <sheetName val="손익분석"/>
      <sheetName val="전기설계변경"/>
      <sheetName val="단가대비표"/>
      <sheetName val="관리비비계상"/>
      <sheetName val="동해title"/>
      <sheetName val="인사자료총집계"/>
      <sheetName val="입찰안"/>
      <sheetName val="CALCULATION"/>
      <sheetName val="구조물수량집계표"/>
      <sheetName val="토목"/>
      <sheetName val="Macro2"/>
      <sheetName val="Macro1"/>
      <sheetName val="진주방향"/>
      <sheetName val="마산방향"/>
      <sheetName val="마산방향철근집계"/>
      <sheetName val="TEL"/>
      <sheetName val="우수관매설및 우수받이"/>
      <sheetName val="일위CODE"/>
      <sheetName val="설계"/>
      <sheetName val="효성CB 1P기초"/>
      <sheetName val="2000노임기준"/>
      <sheetName val="F-Assump"/>
      <sheetName val="A갑지"/>
      <sheetName val="자재co"/>
      <sheetName val="JUCKEYK"/>
      <sheetName val="전신"/>
      <sheetName val="일위대가표"/>
      <sheetName val="평면선형"/>
      <sheetName val="시중노임(공사)"/>
      <sheetName val="재집"/>
      <sheetName val="직재"/>
      <sheetName val="교각계산"/>
      <sheetName val="공사착공계"/>
      <sheetName val="자금입금"/>
      <sheetName val="SILICATE"/>
      <sheetName val="현장관리비"/>
      <sheetName val="견적내역"/>
      <sheetName val="양식_자재단가조사표"/>
      <sheetName val="자산TOTAL"/>
      <sheetName val="EQT-ESTN"/>
      <sheetName val="산출내역서"/>
      <sheetName val="1공구(입찰내역)"/>
      <sheetName val="재료비노무비"/>
      <sheetName val="천방교접속"/>
      <sheetName val="대포2교접속"/>
      <sheetName val="설계조건"/>
      <sheetName val="22전열"/>
      <sheetName val="철거산출근거"/>
      <sheetName val="전선(총)"/>
      <sheetName val="교량"/>
      <sheetName val="일위산출근거"/>
      <sheetName val="전철"/>
      <sheetName val="예산조서(전송)"/>
      <sheetName val="내역서1"/>
      <sheetName val="공량산출근거서"/>
      <sheetName val="ABUT수량-A1"/>
      <sheetName val="실행(1)"/>
      <sheetName val="추가예산"/>
      <sheetName val="실행(표지,갑,을)"/>
      <sheetName val="잡철물"/>
      <sheetName val="대우단가(풍산)"/>
      <sheetName val="배명(단가)"/>
      <sheetName val="전기실-1"/>
      <sheetName val="WING3"/>
      <sheetName val="단가표"/>
      <sheetName val="건축공사"/>
      <sheetName val="JOB CODE"/>
      <sheetName val="BQ(실행)"/>
      <sheetName val="MOTOR"/>
      <sheetName val="수량산출"/>
      <sheetName val="식재인부"/>
      <sheetName val="제품목록"/>
      <sheetName val="A 견적"/>
      <sheetName val="기계실냉난방"/>
      <sheetName val="단조-노임"/>
      <sheetName val="일반공사"/>
      <sheetName val="98지급계획"/>
      <sheetName val="과업별 상세(계산 1)"/>
      <sheetName val="BH-1 (2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Resource2"/>
      <sheetName val="견"/>
      <sheetName val="Sheet13"/>
      <sheetName val="내역산출자료"/>
      <sheetName val="수량명세서"/>
      <sheetName val="확약서"/>
      <sheetName val="견적"/>
      <sheetName val="급,배기팬"/>
      <sheetName val="부대내역"/>
      <sheetName val="내역(가지)"/>
      <sheetName val="설계서(본관)"/>
      <sheetName val="품셈"/>
      <sheetName val="S0"/>
      <sheetName val="공통가설"/>
      <sheetName val="내역서을"/>
      <sheetName val="실행내역서 "/>
      <sheetName val=" 소방공사 산출근거"/>
      <sheetName val="분전반계산서(석관)"/>
      <sheetName val="국내조달(통합-1)"/>
      <sheetName val="제수변 수량집계표(보통)"/>
      <sheetName val="체감식_"/>
      <sheetName val="체감식_1"/>
      <sheetName val="단가조사-1"/>
      <sheetName val="편입토지조서"/>
      <sheetName val="공사개요"/>
      <sheetName val="통신대가"/>
      <sheetName val="을"/>
      <sheetName val="Sheet16"/>
      <sheetName val="노무비 "/>
      <sheetName val="수량산출서 (2)"/>
      <sheetName val="터널조도"/>
      <sheetName val="공사비예산서"/>
      <sheetName val="원가"/>
      <sheetName val="여과지동"/>
      <sheetName val="기초자료"/>
      <sheetName val="자재테이블"/>
      <sheetName val="단가조사_2"/>
      <sheetName val="주택(백만원)"/>
      <sheetName val="주택"/>
      <sheetName val="예산서"/>
      <sheetName val="기초자료입력"/>
      <sheetName val="설계서(7)"/>
      <sheetName val="예산서(6)"/>
      <sheetName val="우각부보강"/>
      <sheetName val="간이설계(4-15)"/>
      <sheetName val="유림총괄"/>
      <sheetName val="단가 "/>
      <sheetName val="재무조건"/>
      <sheetName val="공사비산출내역"/>
      <sheetName val="장비 (2)"/>
      <sheetName val="갑지(추정)"/>
      <sheetName val="13.노임단가"/>
      <sheetName val="한강운반비"/>
      <sheetName val="SUB일위대가(이음)"/>
      <sheetName val="SHEET"/>
      <sheetName val="청주(철골발주의뢰서)"/>
      <sheetName val="6PILE  (돌출)"/>
      <sheetName val="아파트건축"/>
      <sheetName val="입력"/>
      <sheetName val="&lt;--"/>
      <sheetName val="sub"/>
      <sheetName val="공정증감대ㅈ표"/>
      <sheetName val="예산M12A"/>
      <sheetName val="파일구성"/>
      <sheetName val="설계예시"/>
      <sheetName val="전산망"/>
      <sheetName val="차액보증"/>
      <sheetName val="unit 4"/>
      <sheetName val="개산공사비"/>
      <sheetName val="코드"/>
      <sheetName val="IT-BAT"/>
      <sheetName val="설비2차"/>
      <sheetName val="건설실행"/>
      <sheetName val="부대대비"/>
      <sheetName val="냉연집계"/>
      <sheetName val="경상직원"/>
      <sheetName val="CTEMCOST"/>
      <sheetName val="시화점실행"/>
      <sheetName val="돈암사업"/>
      <sheetName val="설계내역서"/>
      <sheetName val="CONCRETE"/>
      <sheetName val="CAPVC"/>
      <sheetName val="음료실행"/>
      <sheetName val="갑지1"/>
      <sheetName val="물량산출 (전력간선,전열)"/>
      <sheetName val="Y-WORK"/>
      <sheetName val="ITEM"/>
      <sheetName val="CAT_5"/>
      <sheetName val="전동기"/>
      <sheetName val="10공구일위"/>
      <sheetName val="참조"/>
      <sheetName val="단가"/>
      <sheetName val=" HIT-&gt;HMC 견적(3900)"/>
      <sheetName val="공조기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원가"/>
      <sheetName val="공문원가"/>
      <sheetName val="견적"/>
      <sheetName val="일위대가"/>
      <sheetName val="Total"/>
      <sheetName val="경비2내역"/>
      <sheetName val="hvac(제어동)"/>
      <sheetName val="현금"/>
      <sheetName val="노임단가"/>
      <sheetName val="데이타"/>
      <sheetName val="DATA"/>
      <sheetName val="EACT10"/>
      <sheetName val=" 견적서"/>
      <sheetName val="소비자가"/>
      <sheetName val="BSD (2)"/>
      <sheetName val="차액보증"/>
      <sheetName val="갑지"/>
      <sheetName val="기초공"/>
      <sheetName val="기둥(원형)"/>
      <sheetName val="토공(우물통,기타) "/>
      <sheetName val="을"/>
      <sheetName val="인건비(VOICE)"/>
      <sheetName val="일위대가목차"/>
      <sheetName val="공통비"/>
      <sheetName val="수량산출"/>
      <sheetName val="Indirect Cost"/>
      <sheetName val="Customer Databas"/>
      <sheetName val="단가표"/>
      <sheetName val="물량표"/>
      <sheetName val="총괄표"/>
      <sheetName val="가로등기초"/>
      <sheetName val="관람석제출"/>
      <sheetName val="wall"/>
      <sheetName val="BSD _2_"/>
      <sheetName val="ABUT수량-A1"/>
      <sheetName val="BID"/>
      <sheetName val="금액"/>
      <sheetName val="CAPVC"/>
      <sheetName val="TEL"/>
      <sheetName val="ET2TOT"/>
      <sheetName val="노원열병합  건축공사기성내역서"/>
      <sheetName val="Sheet5"/>
      <sheetName val="견적서"/>
      <sheetName val="현장"/>
      <sheetName val="갑지(추정)"/>
      <sheetName val="말뚝물량"/>
      <sheetName val="수량산출서"/>
      <sheetName val="시운전연료비"/>
      <sheetName val="BSD_(2)"/>
      <sheetName val="_견적서"/>
      <sheetName val="남양시작동자105노65기1_3화1_2"/>
      <sheetName val="GP0831"/>
      <sheetName val="Sheet1 (2)"/>
      <sheetName val="DB"/>
      <sheetName val="Macro(전선)"/>
      <sheetName val="광속"/>
      <sheetName val="Macro(전등)"/>
      <sheetName val="WEIGHT LIST"/>
      <sheetName val="#REF"/>
      <sheetName val="업무"/>
      <sheetName val="음성cable"/>
      <sheetName val="내역서"/>
      <sheetName val="full (2)"/>
      <sheetName val="3.공통공사대비"/>
      <sheetName val="ERL_TBL"/>
      <sheetName val="외자배분"/>
      <sheetName val="외자내역"/>
      <sheetName val="MOTOR"/>
      <sheetName val="일위목록"/>
      <sheetName val="내역서(총)"/>
      <sheetName val=" 냉각수펌프"/>
      <sheetName val="MAIN"/>
      <sheetName val="협조전"/>
      <sheetName val="기본입력"/>
      <sheetName val="6호기"/>
      <sheetName val="공정별"/>
      <sheetName val="남대문빌딩"/>
      <sheetName val="수목표준대가"/>
      <sheetName val="수로단위수량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설비산출"/>
      <sheetName val="전력산출"/>
      <sheetName val="조명산출"/>
      <sheetName val="BA종합"/>
      <sheetName val="외주종합"/>
      <sheetName val="SI종합"/>
      <sheetName val="산출내역"/>
      <sheetName val="원가"/>
      <sheetName val="980226 패션MESA빌딩"/>
      <sheetName val="Sheet1"/>
      <sheetName val="BSD (2)"/>
      <sheetName val="회사99"/>
      <sheetName val="일위대가"/>
      <sheetName val=""/>
      <sheetName val="경비2내역"/>
      <sheetName val="(2)"/>
      <sheetName val="PIPE"/>
      <sheetName val="FLANGE"/>
      <sheetName val="VALVE"/>
      <sheetName val="데이타"/>
      <sheetName val="DATA"/>
      <sheetName val="노원열병합  건축공사기성내역서"/>
      <sheetName val="소비자가"/>
      <sheetName val="단가표"/>
      <sheetName val="design criteria"/>
      <sheetName val="plan&amp;section of foundation"/>
      <sheetName val="Galaxy 소비자가격표"/>
      <sheetName val="수량산출"/>
      <sheetName val="내역서"/>
      <sheetName val="단가표 "/>
      <sheetName val="20관리비율"/>
      <sheetName val="4.일반설비"/>
      <sheetName val=" 견적서"/>
      <sheetName val="3BL공동구 수량"/>
      <sheetName val="wall"/>
      <sheetName val="#REF"/>
      <sheetName val="과천MAIN"/>
      <sheetName val="신우"/>
      <sheetName val="차액보증"/>
      <sheetName val="CAPVC"/>
      <sheetName val="현금"/>
      <sheetName val="XXXXXX"/>
      <sheetName val="1단계"/>
      <sheetName val="자재단가비교표"/>
      <sheetName val="TEL"/>
      <sheetName val="을"/>
      <sheetName val="hvac(제어동)"/>
      <sheetName val="Customer Databas"/>
      <sheetName val="갑지(추정)"/>
      <sheetName val="ITEM"/>
      <sheetName val="PTR台손익"/>
      <sheetName val="말뚝지지력산정"/>
    </sheetNames>
    <definedNames>
      <definedName name="han_co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99-05-10-서울대관련(내역서-1수정중)"/>
    </sheetNames>
    <sheetDataSet>
      <sheetData sheetId="0" refreshError="1"/>
      <sheetData sheetId="1"/>
      <sheetData sheetId="2"/>
      <sheetData sheetId="3"/>
      <sheetData sheetId="4"/>
      <sheetData sheetId="5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골조시행"/>
      <sheetName val="부지현황"/>
      <sheetName val="목록"/>
      <sheetName val="공사개요"/>
      <sheetName val="파스콘"/>
      <sheetName val="견적의뢰"/>
      <sheetName val="목창호재견적"/>
      <sheetName val="바닥재"/>
      <sheetName val="도면CHECK"/>
      <sheetName val="사진첩"/>
      <sheetName val="출장정리"/>
      <sheetName val="골조-101"/>
      <sheetName val="골조-102"/>
      <sheetName val="골조-103"/>
      <sheetName val="골조-105"/>
      <sheetName val="바닥면정리"/>
      <sheetName val="창호-101"/>
      <sheetName val="창호-102&amp;104"/>
      <sheetName val="창호-103"/>
      <sheetName val="창호-105"/>
      <sheetName val="창호-TOT"/>
      <sheetName val="창호-부속동"/>
      <sheetName val="파일길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집계표"/>
      <sheetName val="건축집계"/>
      <sheetName val="건축내역"/>
      <sheetName val="토목내역"/>
      <sheetName val="설비집계"/>
      <sheetName val="설비내역"/>
      <sheetName val="조경내역"/>
      <sheetName val="정부노임단가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1. 토  공</v>
          </cell>
          <cell r="D3" t="str">
            <v>식</v>
          </cell>
          <cell r="E3">
            <v>1</v>
          </cell>
        </row>
        <row r="4">
          <cell r="B4" t="str">
            <v>2. 배수공</v>
          </cell>
          <cell r="D4" t="str">
            <v>식</v>
          </cell>
          <cell r="E4">
            <v>1</v>
          </cell>
        </row>
        <row r="5">
          <cell r="B5" t="str">
            <v>3. 포장공</v>
          </cell>
          <cell r="D5" t="str">
            <v>식</v>
          </cell>
          <cell r="E5">
            <v>1</v>
          </cell>
        </row>
        <row r="6">
          <cell r="B6" t="str">
            <v>4. 상수공</v>
          </cell>
          <cell r="D6" t="str">
            <v>식</v>
          </cell>
          <cell r="E6">
            <v>1</v>
          </cell>
        </row>
        <row r="7">
          <cell r="B7" t="str">
            <v>5. 부대공</v>
          </cell>
          <cell r="D7" t="str">
            <v>식</v>
          </cell>
          <cell r="E7">
            <v>1</v>
          </cell>
        </row>
        <row r="8">
          <cell r="B8" t="str">
            <v>6. 장비운반비</v>
          </cell>
          <cell r="D8" t="str">
            <v>식</v>
          </cell>
          <cell r="E8">
            <v>1</v>
          </cell>
        </row>
        <row r="9">
          <cell r="B9" t="str">
            <v>7. 자재운반비</v>
          </cell>
          <cell r="D9" t="str">
            <v>식</v>
          </cell>
          <cell r="E9">
            <v>1</v>
          </cell>
        </row>
        <row r="10">
          <cell r="B10" t="str">
            <v>직접공사비계</v>
          </cell>
        </row>
        <row r="13">
          <cell r="B13" t="str">
            <v>노무비</v>
          </cell>
        </row>
        <row r="14">
          <cell r="B14" t="str">
            <v>1) 직접노무비</v>
          </cell>
        </row>
        <row r="15">
          <cell r="B15" t="str">
            <v>2) 간접노무비</v>
          </cell>
        </row>
        <row r="16">
          <cell r="B16" t="str">
            <v>노무비 소계</v>
          </cell>
        </row>
        <row r="18">
          <cell r="B18" t="str">
            <v>경   비</v>
          </cell>
        </row>
        <row r="19">
          <cell r="B19" t="str">
            <v>1) 기계경비</v>
          </cell>
        </row>
        <row r="20">
          <cell r="B20" t="str">
            <v>2) 보험료</v>
          </cell>
        </row>
        <row r="21">
          <cell r="B21" t="str">
            <v>2.1) 산재보험료</v>
          </cell>
        </row>
        <row r="22">
          <cell r="B22" t="str">
            <v>2.2) 고용보험료</v>
          </cell>
        </row>
        <row r="23">
          <cell r="B23" t="str">
            <v>2.3) 안전관리비</v>
          </cell>
        </row>
        <row r="24">
          <cell r="B24" t="str">
            <v>2.4) 복리후생비</v>
          </cell>
        </row>
        <row r="25">
          <cell r="B25" t="str">
            <v>2.5) 소모품비</v>
          </cell>
        </row>
        <row r="26">
          <cell r="B26" t="str">
            <v>2.6) 여비, 교통비, 통신비</v>
          </cell>
        </row>
        <row r="27">
          <cell r="B27" t="str">
            <v>2.7) 세금과공과</v>
          </cell>
        </row>
        <row r="28">
          <cell r="B28" t="str">
            <v>2.8) 도서인쇄비</v>
          </cell>
        </row>
        <row r="29">
          <cell r="B29" t="str">
            <v>2.9) 지급수수료</v>
          </cell>
        </row>
        <row r="30">
          <cell r="B30" t="str">
            <v>경  비 소계</v>
          </cell>
        </row>
        <row r="32">
          <cell r="B32" t="str">
            <v>일반관리비</v>
          </cell>
        </row>
        <row r="34">
          <cell r="B34" t="str">
            <v>이윤</v>
          </cell>
        </row>
        <row r="37">
          <cell r="B37" t="str">
            <v>도급공사비 계</v>
          </cell>
        </row>
        <row r="47">
          <cell r="B47" t="str">
            <v>1. 토  공</v>
          </cell>
          <cell r="D47" t="str">
            <v>식</v>
          </cell>
          <cell r="E47">
            <v>1</v>
          </cell>
        </row>
        <row r="48">
          <cell r="B48" t="str">
            <v>토사 터파기.운반</v>
          </cell>
          <cell r="C48" t="str">
            <v>가적치장(직접유용)</v>
          </cell>
          <cell r="D48" t="str">
            <v>M3</v>
          </cell>
          <cell r="E48">
            <v>5445</v>
          </cell>
        </row>
        <row r="49">
          <cell r="B49" t="str">
            <v>연암 터파기.운반(대형 BRK)</v>
          </cell>
          <cell r="C49" t="str">
            <v>사토장</v>
          </cell>
          <cell r="D49" t="str">
            <v>M3</v>
          </cell>
          <cell r="E49">
            <v>12596</v>
          </cell>
        </row>
        <row r="50">
          <cell r="B50" t="str">
            <v>토사 되메우기(넓은지역)</v>
          </cell>
          <cell r="C50" t="str">
            <v>토사가적치장</v>
          </cell>
          <cell r="D50" t="str">
            <v>M3</v>
          </cell>
          <cell r="E50">
            <v>506</v>
          </cell>
        </row>
        <row r="51">
          <cell r="B51" t="str">
            <v>토사 되메우기(좁은지역)</v>
          </cell>
          <cell r="C51" t="str">
            <v>토사가적치장</v>
          </cell>
          <cell r="D51" t="str">
            <v>M3</v>
          </cell>
          <cell r="E51">
            <v>4320</v>
          </cell>
        </row>
        <row r="52">
          <cell r="B52" t="str">
            <v>성토</v>
          </cell>
          <cell r="C52" t="str">
            <v>토사가치장</v>
          </cell>
          <cell r="D52" t="str">
            <v>M3</v>
          </cell>
          <cell r="E52">
            <v>619</v>
          </cell>
        </row>
        <row r="53">
          <cell r="B53" t="str">
            <v>성토</v>
          </cell>
          <cell r="C53" t="str">
            <v>토사적치장</v>
          </cell>
          <cell r="D53" t="str">
            <v>M3</v>
          </cell>
          <cell r="E53">
            <v>1524</v>
          </cell>
        </row>
        <row r="56">
          <cell r="B56" t="str">
            <v>2. 배수공</v>
          </cell>
          <cell r="D56" t="str">
            <v>식</v>
          </cell>
          <cell r="E56">
            <v>1</v>
          </cell>
        </row>
        <row r="57">
          <cell r="B57" t="str">
            <v>1호 맨홀(오수맨홀)</v>
          </cell>
          <cell r="C57" t="str">
            <v>D900mm</v>
          </cell>
          <cell r="D57" t="str">
            <v>EA</v>
          </cell>
          <cell r="E57">
            <v>4</v>
          </cell>
        </row>
        <row r="58">
          <cell r="B58" t="str">
            <v>2호 맨홀(우수맨홀)</v>
          </cell>
          <cell r="C58" t="str">
            <v>D1200mm</v>
          </cell>
          <cell r="D58" t="str">
            <v>EA</v>
          </cell>
          <cell r="E58">
            <v>12</v>
          </cell>
        </row>
        <row r="59">
          <cell r="B59" t="str">
            <v>3호 맨홀(주철맨홀뚜껑)</v>
          </cell>
          <cell r="C59" t="str">
            <v>D1500mm</v>
          </cell>
          <cell r="D59" t="str">
            <v>EA</v>
          </cell>
          <cell r="E59">
            <v>3</v>
          </cell>
        </row>
        <row r="60">
          <cell r="B60" t="str">
            <v>흄관 부설(오수,인력)</v>
          </cell>
          <cell r="C60" t="str">
            <v>D300mm</v>
          </cell>
          <cell r="D60" t="str">
            <v>M</v>
          </cell>
          <cell r="E60">
            <v>65</v>
          </cell>
        </row>
        <row r="61">
          <cell r="B61" t="str">
            <v>흄관 부설(하수관)</v>
          </cell>
          <cell r="C61" t="str">
            <v>D450mm</v>
          </cell>
          <cell r="D61" t="str">
            <v>M</v>
          </cell>
          <cell r="E61">
            <v>258.3</v>
          </cell>
        </row>
        <row r="62">
          <cell r="B62" t="str">
            <v>흄관 부설(하수관)</v>
          </cell>
          <cell r="C62" t="str">
            <v>D600mm</v>
          </cell>
          <cell r="D62" t="str">
            <v>M</v>
          </cell>
          <cell r="E62">
            <v>75.599999999999994</v>
          </cell>
        </row>
        <row r="63">
          <cell r="B63" t="str">
            <v>PE이중관 접합 및 부설(연결관)</v>
          </cell>
          <cell r="C63" t="str">
            <v>D300</v>
          </cell>
          <cell r="D63" t="str">
            <v>M</v>
          </cell>
          <cell r="E63">
            <v>130.6</v>
          </cell>
        </row>
        <row r="64">
          <cell r="B64" t="str">
            <v>PE이중관 접합 및 부설(연결관)</v>
          </cell>
          <cell r="C64" t="str">
            <v>D200</v>
          </cell>
          <cell r="D64" t="str">
            <v>M</v>
          </cell>
          <cell r="E64">
            <v>213.3</v>
          </cell>
        </row>
        <row r="65">
          <cell r="B65" t="str">
            <v>집수정</v>
          </cell>
          <cell r="C65" t="str">
            <v>400X500</v>
          </cell>
          <cell r="D65" t="str">
            <v>EA</v>
          </cell>
          <cell r="E65">
            <v>9</v>
          </cell>
        </row>
        <row r="66">
          <cell r="B66" t="str">
            <v>U형 측구</v>
          </cell>
          <cell r="C66" t="str">
            <v>300X400</v>
          </cell>
          <cell r="D66" t="str">
            <v>M</v>
          </cell>
          <cell r="E66">
            <v>256.89999999999998</v>
          </cell>
        </row>
        <row r="67">
          <cell r="B67" t="str">
            <v>빗물받이설치</v>
          </cell>
          <cell r="C67" t="str">
            <v>410x510x940</v>
          </cell>
          <cell r="D67" t="str">
            <v>개소</v>
          </cell>
          <cell r="E67">
            <v>53</v>
          </cell>
        </row>
        <row r="68">
          <cell r="B68" t="str">
            <v>흄관날개벽설치</v>
          </cell>
          <cell r="C68" t="str">
            <v>D600</v>
          </cell>
          <cell r="D68" t="str">
            <v>EA</v>
          </cell>
          <cell r="E68">
            <v>2</v>
          </cell>
        </row>
        <row r="70">
          <cell r="B70" t="str">
            <v>3. 포장공</v>
          </cell>
          <cell r="D70" t="str">
            <v>식</v>
          </cell>
          <cell r="E70">
            <v>1</v>
          </cell>
        </row>
        <row r="71">
          <cell r="B71" t="str">
            <v>아스콘표층 포설및 다짐</v>
          </cell>
          <cell r="C71" t="str">
            <v>t=5cm</v>
          </cell>
          <cell r="D71" t="str">
            <v>A</v>
          </cell>
          <cell r="E71">
            <v>50.481999999999999</v>
          </cell>
        </row>
        <row r="72">
          <cell r="B72" t="str">
            <v>아스콘기층 포설 및 다짐</v>
          </cell>
          <cell r="C72" t="str">
            <v>t=10cm</v>
          </cell>
          <cell r="D72" t="str">
            <v>A</v>
          </cell>
          <cell r="E72">
            <v>50.481999999999999</v>
          </cell>
        </row>
        <row r="73">
          <cell r="B73" t="str">
            <v>기층 부설 및 다짐</v>
          </cell>
          <cell r="C73" t="str">
            <v>t=20cm</v>
          </cell>
          <cell r="D73" t="str">
            <v>M3</v>
          </cell>
          <cell r="E73">
            <v>1089.7</v>
          </cell>
        </row>
        <row r="74">
          <cell r="B74" t="str">
            <v>보조기층 부설 및 다짐</v>
          </cell>
          <cell r="C74" t="str">
            <v>t=30cm</v>
          </cell>
          <cell r="D74" t="str">
            <v>M3</v>
          </cell>
          <cell r="E74">
            <v>1644.9</v>
          </cell>
        </row>
        <row r="75">
          <cell r="B75" t="str">
            <v>보차도 경계석</v>
          </cell>
          <cell r="C75" t="str">
            <v>200X250X1000 (직선부)</v>
          </cell>
          <cell r="D75" t="str">
            <v>M</v>
          </cell>
          <cell r="E75">
            <v>816</v>
          </cell>
        </row>
        <row r="76">
          <cell r="B76" t="str">
            <v>보차도 경계석</v>
          </cell>
          <cell r="C76" t="str">
            <v>200X250X1000 (곡선부)</v>
          </cell>
          <cell r="D76" t="str">
            <v>M</v>
          </cell>
          <cell r="E76">
            <v>125</v>
          </cell>
        </row>
        <row r="77">
          <cell r="B77" t="str">
            <v>도로 경계석</v>
          </cell>
          <cell r="C77" t="str">
            <v>150X150X1000mm</v>
          </cell>
          <cell r="D77" t="str">
            <v>M</v>
          </cell>
          <cell r="E77">
            <v>13</v>
          </cell>
        </row>
        <row r="78">
          <cell r="B78" t="str">
            <v>L형 측구</v>
          </cell>
          <cell r="C78" t="str">
            <v>B=50CM</v>
          </cell>
          <cell r="D78" t="str">
            <v>M</v>
          </cell>
          <cell r="E78">
            <v>834</v>
          </cell>
        </row>
        <row r="79">
          <cell r="B79" t="str">
            <v>차선도색(백색,상온수동식)</v>
          </cell>
          <cell r="D79" t="str">
            <v>M2</v>
          </cell>
          <cell r="E79">
            <v>338.61</v>
          </cell>
        </row>
        <row r="80">
          <cell r="B80" t="str">
            <v>주차스토퍼 설치</v>
          </cell>
          <cell r="D80" t="str">
            <v>개소</v>
          </cell>
          <cell r="E80">
            <v>158</v>
          </cell>
        </row>
        <row r="82">
          <cell r="B82" t="str">
            <v>4. 상수공</v>
          </cell>
          <cell r="D82" t="str">
            <v>식</v>
          </cell>
          <cell r="E82">
            <v>1</v>
          </cell>
        </row>
        <row r="83">
          <cell r="B83" t="str">
            <v>폴리에틸렌이중벽관 접합및부설</v>
          </cell>
          <cell r="D83" t="str">
            <v>본</v>
          </cell>
          <cell r="E83">
            <v>120</v>
          </cell>
        </row>
        <row r="84">
          <cell r="B84" t="str">
            <v>90˚엘보 이음</v>
          </cell>
          <cell r="D84" t="str">
            <v>개소</v>
          </cell>
          <cell r="E84">
            <v>8</v>
          </cell>
        </row>
        <row r="85">
          <cell r="B85" t="str">
            <v>T형관 접합 및 이음</v>
          </cell>
          <cell r="D85" t="str">
            <v>개소</v>
          </cell>
          <cell r="E85">
            <v>1</v>
          </cell>
        </row>
        <row r="88">
          <cell r="B88" t="str">
            <v>5. 부대공</v>
          </cell>
          <cell r="D88" t="str">
            <v>식</v>
          </cell>
          <cell r="E88">
            <v>1</v>
          </cell>
        </row>
        <row r="89">
          <cell r="B89" t="str">
            <v>구조물철거(철근,철골)</v>
          </cell>
          <cell r="D89" t="str">
            <v>M3</v>
          </cell>
          <cell r="E89">
            <v>48.6</v>
          </cell>
        </row>
        <row r="90">
          <cell r="B90" t="str">
            <v>폐콘크리트처리</v>
          </cell>
          <cell r="D90" t="str">
            <v>식</v>
          </cell>
          <cell r="E90">
            <v>1</v>
          </cell>
        </row>
        <row r="91">
          <cell r="B91" t="str">
            <v>수목제거</v>
          </cell>
          <cell r="C91" t="str">
            <v>왕벗나무</v>
          </cell>
          <cell r="D91" t="str">
            <v>주</v>
          </cell>
          <cell r="E91">
            <v>13</v>
          </cell>
        </row>
        <row r="94">
          <cell r="B94" t="str">
            <v>6. 장비운반비</v>
          </cell>
          <cell r="D94" t="str">
            <v>식</v>
          </cell>
          <cell r="E94">
            <v>1</v>
          </cell>
        </row>
        <row r="95">
          <cell r="B95" t="str">
            <v>장비운반비</v>
          </cell>
          <cell r="D95" t="str">
            <v>식</v>
          </cell>
          <cell r="E95">
            <v>1</v>
          </cell>
        </row>
        <row r="98">
          <cell r="B98" t="str">
            <v>7. 자재운반비</v>
          </cell>
          <cell r="D98" t="str">
            <v>식</v>
          </cell>
          <cell r="E98">
            <v>1</v>
          </cell>
        </row>
        <row r="99">
          <cell r="B99" t="str">
            <v>자재운반비</v>
          </cell>
          <cell r="D99" t="str">
            <v>TON</v>
          </cell>
          <cell r="E99">
            <v>71.578999999999994</v>
          </cell>
        </row>
        <row r="102">
          <cell r="B102" t="str">
            <v>8. 사급자재비</v>
          </cell>
        </row>
        <row r="103">
          <cell r="B103" t="str">
            <v>시멘트</v>
          </cell>
          <cell r="C103" t="str">
            <v>시멘트</v>
          </cell>
          <cell r="D103" t="str">
            <v>포</v>
          </cell>
          <cell r="E103">
            <v>27</v>
          </cell>
        </row>
        <row r="104">
          <cell r="B104" t="str">
            <v>철근콘크리트용 봉강(이형철근)</v>
          </cell>
          <cell r="C104" t="str">
            <v>D-13, SD30A</v>
          </cell>
          <cell r="D104" t="str">
            <v>M/T</v>
          </cell>
          <cell r="E104">
            <v>3.26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TEM"/>
      <sheetName val="UNIT-QT"/>
      <sheetName val="부하계산서"/>
      <sheetName val="간접비"/>
      <sheetName val="부하LOAD"/>
      <sheetName val="조명율데이타"/>
      <sheetName val="JUCK"/>
      <sheetName val="MOTOR"/>
      <sheetName val="공통(20-91)"/>
      <sheetName val="MEXICO-C"/>
      <sheetName val="노임단가"/>
      <sheetName val="합의경상"/>
      <sheetName val="INPUT"/>
      <sheetName val="장비내역서"/>
      <sheetName val="개요"/>
      <sheetName val="Total"/>
      <sheetName val="CONCRETE"/>
      <sheetName val="FOOTING단면력"/>
      <sheetName val="BID"/>
      <sheetName val="명세서"/>
      <sheetName val="부대내역"/>
      <sheetName val="1.설계조건"/>
      <sheetName val="송장"/>
      <sheetName val="정부노임단가"/>
      <sheetName val="#REF"/>
      <sheetName val="봉양~조차장간고하개명(신설)"/>
      <sheetName val="전차선로 물량표"/>
      <sheetName val="001"/>
      <sheetName val="COPING"/>
      <sheetName val="노원열병합  건축공사기성내역서"/>
      <sheetName val="일반공사"/>
      <sheetName val="청구내역(9807)"/>
      <sheetName val="업체별기성내역"/>
      <sheetName val="DATA"/>
      <sheetName val="전기"/>
      <sheetName val="가설건물"/>
      <sheetName val="포장공"/>
      <sheetName val="플랜트 설치"/>
      <sheetName val="내역서"/>
      <sheetName val="Macro2"/>
      <sheetName val="Sheet3"/>
      <sheetName val="품의서"/>
      <sheetName val="유동표(변경)"/>
      <sheetName val="배수공 주요자재 집계표"/>
      <sheetName val="ⴭⴭⴭⴭ"/>
      <sheetName val="Sheet2"/>
      <sheetName val="2공구수량"/>
      <sheetName val="WORK"/>
      <sheetName val="부하(반월)"/>
      <sheetName val="MACRO(MCC)"/>
      <sheetName val="FEXS"/>
      <sheetName val="토공A"/>
      <sheetName val="설계조건"/>
      <sheetName val="바닥판"/>
      <sheetName val="중기일위대가"/>
      <sheetName val="견적서"/>
      <sheetName val="7.1유효폭"/>
      <sheetName val="Sheet17"/>
      <sheetName val="날개벽(시점좌측)"/>
      <sheetName val="부하(성남)"/>
      <sheetName val="동력부하(도산)"/>
      <sheetName val="노무비"/>
      <sheetName val="TRE TABLE"/>
      <sheetName val="CA지입"/>
      <sheetName val="공용시설내역"/>
      <sheetName val="변경실행(2차) "/>
      <sheetName val="인건-측정"/>
      <sheetName val="기계경비일람"/>
      <sheetName val="Macro1"/>
      <sheetName val="자재수량"/>
      <sheetName val="입고장부 (4)"/>
      <sheetName val="대구실행"/>
      <sheetName val="현장지지물물량"/>
      <sheetName val="데이타"/>
      <sheetName val="내역"/>
      <sheetName val="터널조도"/>
      <sheetName val="EJ"/>
      <sheetName val="W-현원가"/>
      <sheetName val="BLOCK(1)"/>
      <sheetName val="외천교"/>
      <sheetName val="수량산출"/>
      <sheetName val="LOPCALC"/>
      <sheetName val="Y-WORK"/>
      <sheetName val="1공구(을)"/>
      <sheetName val="주식"/>
      <sheetName val="Sheet1 (2)"/>
      <sheetName val="일위대가"/>
      <sheetName val="bearing"/>
      <sheetName val="DATE"/>
      <sheetName val="자재단가"/>
      <sheetName val="3BL공동구 수량"/>
      <sheetName val="MBR9"/>
      <sheetName val="수량산출서"/>
      <sheetName val="Macro(차단기)"/>
      <sheetName val="비교표"/>
      <sheetName val="L-type"/>
      <sheetName val="전력구구조물산근"/>
      <sheetName val="날개벽(TYPE3)"/>
      <sheetName val="wall"/>
      <sheetName val="기계실"/>
      <sheetName val="차액보증"/>
      <sheetName val="조명율표"/>
      <sheetName val="일위대가목차"/>
      <sheetName val="일위대가목록"/>
      <sheetName val="단가대비표"/>
      <sheetName val="U-TYPE(1)"/>
      <sheetName val="부하(도서)"/>
      <sheetName val="E.P.T수량산출서"/>
      <sheetName val="수질정화시설"/>
      <sheetName val="매크로"/>
      <sheetName val="외주가공"/>
      <sheetName val="Macro(AT)"/>
      <sheetName val="주형"/>
      <sheetName val="A-4"/>
      <sheetName val="타공종이기"/>
      <sheetName val="Site Expenses"/>
      <sheetName val="수량"/>
      <sheetName val="을"/>
      <sheetName val="BSD (2)"/>
      <sheetName val="참조"/>
      <sheetName val="Sheet4"/>
      <sheetName val="4)유동표"/>
      <sheetName val="I.설계조건"/>
      <sheetName val="쌍송교"/>
      <sheetName val="전력구구조물산근2구간"/>
      <sheetName val="3련 BOX"/>
      <sheetName val="2000년1차"/>
      <sheetName val="ABUT수량-A1"/>
      <sheetName val="유동표"/>
      <sheetName val="기초공"/>
      <sheetName val="기둥(원형)"/>
      <sheetName val="일위대가(계측기설치)"/>
      <sheetName val="Cost bd-&quot;A&quot;"/>
      <sheetName val="BQ(실행)"/>
      <sheetName val="프랜트면허"/>
      <sheetName val="조도계산서 (도서)"/>
      <sheetName val="200"/>
      <sheetName val="노임"/>
      <sheetName val="L_RPTA05_목록"/>
      <sheetName val="IMP(MAIN)"/>
      <sheetName val="IMP (REACTOR)"/>
      <sheetName val="c_balju"/>
      <sheetName val="J"/>
      <sheetName val="협조전"/>
      <sheetName val="맨홀수량집계"/>
      <sheetName val="TABLE"/>
      <sheetName val="조명시설"/>
      <sheetName val="현장관리비내역서"/>
      <sheetName val="소운반"/>
      <sheetName val="토목내역"/>
      <sheetName val="LOAD-AY"/>
      <sheetName val="날개벽수량표"/>
      <sheetName val="XL4Poppy"/>
      <sheetName val="입력DATA"/>
      <sheetName val="실행철강하도"/>
      <sheetName val="지진시"/>
      <sheetName val="안정검토"/>
      <sheetName val="보차도경계석"/>
      <sheetName val="cost"/>
      <sheetName val="다이꾸"/>
      <sheetName val="1-1"/>
      <sheetName val="부대공"/>
      <sheetName val="골재집계"/>
      <sheetName val="배수관공"/>
      <sheetName val="우각부보강"/>
      <sheetName val="교각계산"/>
      <sheetName val="BQ"/>
      <sheetName val="환률"/>
      <sheetName val="단면치수"/>
      <sheetName val="RAHMEN"/>
      <sheetName val="안정계산"/>
      <sheetName val="단면검토"/>
      <sheetName val="집계표(육상)"/>
      <sheetName val="????"/>
      <sheetName val="당초"/>
      <sheetName val="Process"/>
      <sheetName val="기본일위"/>
      <sheetName val="인건비"/>
      <sheetName val="C1ㅇ"/>
      <sheetName val="DG-LAP6"/>
      <sheetName val="工완성공사율"/>
      <sheetName val="TYPE1"/>
      <sheetName val="철근량"/>
      <sheetName val="단가비교표"/>
      <sheetName val="ilch"/>
      <sheetName val="원형맨홀수량"/>
      <sheetName val="COVER"/>
      <sheetName val="경비2내역"/>
      <sheetName val="토목주소"/>
      <sheetName val="Languages"/>
      <sheetName val="표지 (2)"/>
      <sheetName val="설산1.나"/>
      <sheetName val="본사S"/>
      <sheetName val="품목납기"/>
      <sheetName val="장비집계"/>
      <sheetName val="도담구내 개소별 명세"/>
      <sheetName val="을부담운반비"/>
      <sheetName val="총괄표"/>
      <sheetName val="예산서"/>
      <sheetName val="일위산출"/>
      <sheetName val="한강운반비"/>
      <sheetName val="자재"/>
      <sheetName val="명단원자료(이전)"/>
      <sheetName val="Sheet5"/>
      <sheetName val="현황산출서"/>
      <sheetName val="옹벽기초자료"/>
      <sheetName val="경상비"/>
      <sheetName val="말뚝물량"/>
      <sheetName val="공사비집계"/>
      <sheetName val="실행예산"/>
      <sheetName val="견적정보"/>
      <sheetName val="산거각호표"/>
      <sheetName val="단위중량"/>
      <sheetName val="조명율"/>
      <sheetName val="가도공"/>
      <sheetName val="토공및부대2차"/>
      <sheetName val="경비"/>
      <sheetName val="기계내역"/>
      <sheetName val="MAT"/>
      <sheetName val="SRC-B3U2"/>
      <sheetName val="96작생능"/>
      <sheetName val="목차"/>
      <sheetName val="5. 차단기 용량계산"/>
      <sheetName val="관리사무소"/>
      <sheetName val="포장복구집계"/>
      <sheetName val="뚝토공"/>
      <sheetName val="접속도로1"/>
      <sheetName val="처리단락"/>
      <sheetName val="LD"/>
      <sheetName val="약전닥트"/>
      <sheetName val="건축부하"/>
      <sheetName val="일지-H"/>
      <sheetName val="FA설치명세"/>
      <sheetName val="김포IO"/>
      <sheetName val="토공(완충)"/>
      <sheetName val="전기일위대가"/>
      <sheetName val="22-1소단"/>
      <sheetName val="22-2M단"/>
      <sheetName val="전압강하계산"/>
      <sheetName val="2F 회의실견적(5_14 일대)"/>
      <sheetName val="LXLIST1"/>
      <sheetName val="목록"/>
      <sheetName val="역T형"/>
      <sheetName val="PILE"/>
      <sheetName val="단가"/>
      <sheetName val="시설물일위"/>
      <sheetName val="code"/>
      <sheetName val="직원동원SCH"/>
      <sheetName val="견적"/>
      <sheetName val="굴착현장"/>
      <sheetName val="조견표"/>
      <sheetName val="K"/>
      <sheetName val="특별교실"/>
      <sheetName val="환율"/>
      <sheetName val="TYPE-1"/>
      <sheetName val="할증 "/>
      <sheetName val="SUM (INQNO."/>
      <sheetName val="9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ITEM"/>
    </sheetNames>
    <sheetDataSet>
      <sheetData sheetId="0"/>
      <sheetData sheetId="1"/>
      <sheetData sheetId="2"/>
      <sheetData sheetId="3"/>
      <sheetData sheetId="4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</sheetNames>
    <sheetDataSet>
      <sheetData sheetId="0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예산서"/>
      <sheetName val="일위대가"/>
      <sheetName val="산출근거(집계)"/>
      <sheetName val="산출근거-1"/>
      <sheetName val="산출근거-2"/>
      <sheetName val="단가비교표"/>
      <sheetName val="단위수량-1"/>
      <sheetName val="노무비 근거"/>
      <sheetName val="노무"/>
      <sheetName val="000000"/>
      <sheetName val="작업예정량"/>
      <sheetName val="관.자 제작비"/>
      <sheetName val="단가산출 (2)"/>
      <sheetName val="단가산출기초조사서"/>
      <sheetName val="노무비 "/>
      <sheetName val="총괄내역서(1구역)"/>
      <sheetName val="제경비산출서(1구역)"/>
      <sheetName val="총괄표(1구역)"/>
      <sheetName val="원가계산서(1)"/>
      <sheetName val="설계서(갑)"/>
      <sheetName val="갑지1"/>
      <sheetName val="총괄내역서(2구역)"/>
      <sheetName val="제경비산출서(2구역)"/>
      <sheetName val="총괄표(2구역)"/>
      <sheetName val="원가계산서(2구역)"/>
      <sheetName val="설계서(갑2)"/>
      <sheetName val="갑지2"/>
      <sheetName val="준공조서1구역"/>
      <sheetName val="준공조서2구역"/>
      <sheetName val="산출내역서"/>
      <sheetName val="금액결정"/>
      <sheetName val="자재단가"/>
      <sheetName val="1공구산출내역서"/>
      <sheetName val="1,2공구원가계산서"/>
      <sheetName val="2공구산출내역"/>
      <sheetName val="합정로내역서(토목)"/>
      <sheetName val="MOTOR"/>
      <sheetName val="건설실행"/>
      <sheetName val="실행철강하도"/>
      <sheetName val="9GNG운반"/>
      <sheetName val="전체"/>
      <sheetName val="기초코드"/>
      <sheetName val="기술부 VENDOR LIST"/>
      <sheetName val="전차선로 물량표"/>
      <sheetName val="한강운반비"/>
      <sheetName val="#REF"/>
      <sheetName val="자재"/>
      <sheetName val="공통(20-91)"/>
      <sheetName val="북방3터널"/>
      <sheetName val="DATA"/>
      <sheetName val="데이타"/>
      <sheetName val="2.1  노무비 평균단가산출"/>
      <sheetName val="원가계산서"/>
      <sheetName val="유입량"/>
      <sheetName val="Sheet1"/>
      <sheetName val="인원"/>
      <sheetName val="인부신상자료"/>
      <sheetName val="노임"/>
      <sheetName val="단가비교"/>
      <sheetName val="본공사"/>
      <sheetName val="개요"/>
      <sheetName val="원형1호맨홀토공수량"/>
      <sheetName val="배수내역"/>
      <sheetName val="기흥하도용"/>
      <sheetName val="DANGA"/>
      <sheetName val="기둥(원형)"/>
      <sheetName val="터널조도"/>
      <sheetName val="ITEM"/>
      <sheetName val="갑지"/>
      <sheetName val="관급"/>
      <sheetName val="화재 탐지 설비"/>
      <sheetName val="DATE"/>
      <sheetName val="코드표"/>
      <sheetName val="L_RPTB02_01"/>
      <sheetName val="이형관중량"/>
      <sheetName val="일위대가(목록)"/>
      <sheetName val="산근(목록)"/>
      <sheetName val="재료비"/>
      <sheetName val="토공"/>
      <sheetName val="이월"/>
      <sheetName val="업체별기성내역"/>
      <sheetName val="산출"/>
      <sheetName val="을지"/>
      <sheetName val="단가 및 재료비"/>
      <sheetName val="단가산출"/>
      <sheetName val="설계예시"/>
      <sheetName val="기자재비"/>
      <sheetName val="인제내역"/>
      <sheetName val="현장관리비"/>
      <sheetName val="맨홀수량산출"/>
      <sheetName val="단위수량"/>
      <sheetName val="b_balju"/>
      <sheetName val="노임단가"/>
      <sheetName val="총괄내역서"/>
      <sheetName val="사용자일위"/>
      <sheetName val="일괄인쇄"/>
      <sheetName val="공사비집계"/>
      <sheetName val="을"/>
      <sheetName val="산수배수"/>
      <sheetName val="단가산출서"/>
      <sheetName val="저"/>
      <sheetName val="일위대가(1)"/>
      <sheetName val="자재테이블"/>
      <sheetName val="수량산출"/>
      <sheetName val="인력터파기품"/>
      <sheetName val="여과지동"/>
      <sheetName val="기초자료"/>
      <sheetName val="투찰내역"/>
      <sheetName val="설계내역서"/>
      <sheetName val="Macro2"/>
      <sheetName val="Macro1"/>
      <sheetName val="SG"/>
      <sheetName val="내역서"/>
      <sheetName val="산출근거"/>
      <sheetName val="옥외외등집계표"/>
      <sheetName val="투자효율분석"/>
      <sheetName val="단가"/>
      <sheetName val="수량산출서"/>
      <sheetName val="산출서집계"/>
      <sheetName val="간선계산"/>
      <sheetName val="노임조서"/>
      <sheetName val="일위"/>
      <sheetName val="갑(전기)"/>
      <sheetName val="갑(계장)"/>
      <sheetName val="12.일위대가"/>
      <sheetName val="가로등기초"/>
      <sheetName val="PAD TR보호대기초"/>
      <sheetName val="터파기및재료"/>
      <sheetName val="b_balju (2)"/>
      <sheetName val="b_gunmul"/>
      <sheetName val="기본단가표"/>
      <sheetName val="Total"/>
      <sheetName val="일위대가(계측기설치)"/>
      <sheetName val="인원계획"/>
      <sheetName val="예산총괄"/>
      <sheetName val="정산내역"/>
      <sheetName val="안양동교 1안"/>
      <sheetName val="인입관수량총괄"/>
      <sheetName val="Sheet3"/>
      <sheetName val="산출내역서집계표"/>
      <sheetName val="일위(시설)"/>
      <sheetName val="일위대가표"/>
      <sheetName val="철거산출근거"/>
      <sheetName val="인건비"/>
      <sheetName val="Sheet2"/>
      <sheetName val="식재"/>
      <sheetName val="시설물"/>
      <sheetName val="식재출력용"/>
      <sheetName val="유지관리"/>
      <sheetName val="대차"/>
      <sheetName val="예가표"/>
      <sheetName val="포장공"/>
      <sheetName val="시화점실행"/>
      <sheetName val="단가대비표"/>
      <sheetName val="내역"/>
      <sheetName val=" HIT-&gt;HMC 견적(3900)"/>
      <sheetName val="부하계산서"/>
      <sheetName val="설계조건"/>
      <sheetName val="B1(반포1차)"/>
      <sheetName val="원가"/>
      <sheetName val="개소별수량산출"/>
      <sheetName val="간접비계산"/>
      <sheetName val="정부노임단가"/>
      <sheetName val="사업수지"/>
      <sheetName val="일위대가(동대문운동장별관)"/>
      <sheetName val="원가서"/>
      <sheetName val="IT-BAT"/>
      <sheetName val="기본단가"/>
      <sheetName val="Tot-sum"/>
      <sheetName val="집계표"/>
      <sheetName val="간접(90)"/>
      <sheetName val="Y-WORK"/>
      <sheetName val="준검 내역서"/>
      <sheetName val="이월가격"/>
      <sheetName val="단위단가"/>
      <sheetName val="연습"/>
      <sheetName val="단위중량"/>
      <sheetName val="3.공통공사대비"/>
      <sheetName val="xxxxxx"/>
      <sheetName val="차액보증"/>
      <sheetName val="재료"/>
      <sheetName val="1유리"/>
      <sheetName val="3BL공동구 수량"/>
      <sheetName val="22인공"/>
      <sheetName val="BOX(1.5X1.5)"/>
      <sheetName val="XL4Poppy"/>
      <sheetName val="3월집계"/>
      <sheetName val="공사비예산서"/>
      <sheetName val="추가예산"/>
      <sheetName val="A LINE"/>
      <sheetName val="총괄표"/>
      <sheetName val="입찰견적보고서"/>
      <sheetName val="Imp-Data"/>
      <sheetName val="관급자재"/>
      <sheetName val="유치원내역"/>
      <sheetName val="CM 1"/>
      <sheetName val="견적"/>
      <sheetName val="배관배선 단가조사"/>
      <sheetName val="일위대가집계"/>
      <sheetName val="단락전류-A"/>
      <sheetName val="SP-B1"/>
      <sheetName val="식음료"/>
      <sheetName val="PAY2002"/>
      <sheetName val="실행기초"/>
      <sheetName val="ABUT수량-A1"/>
      <sheetName val="토목"/>
      <sheetName val="식재인부"/>
      <sheetName val="VXXXXXXX"/>
      <sheetName val="모델명"/>
      <sheetName val="2"/>
      <sheetName val="J直材4"/>
      <sheetName val="본사인상전"/>
      <sheetName val="단가조사서"/>
      <sheetName val="조건표"/>
      <sheetName val="백암비스타내역"/>
      <sheetName val="목차"/>
      <sheetName val="집계"/>
      <sheetName val="본선"/>
      <sheetName val="5.공량산출서"/>
      <sheetName val="I一般比"/>
      <sheetName val="N賃率-職"/>
      <sheetName val="가로등내역서"/>
      <sheetName val="CTEMCOST"/>
      <sheetName val="토공실행"/>
      <sheetName val="노무비"/>
      <sheetName val="9509"/>
      <sheetName val="BID"/>
      <sheetName val="실행대비"/>
      <sheetName val="현장관리비 산출내역"/>
      <sheetName val="예산변경사항"/>
      <sheetName val="Baby일위대가"/>
      <sheetName val="하조서"/>
      <sheetName val="금리계산"/>
      <sheetName val="토목단가"/>
      <sheetName val="기성내역"/>
      <sheetName val="A-4"/>
      <sheetName val="명단"/>
      <sheetName val="기본설계기준"/>
      <sheetName val="6PILE  (돌출)"/>
      <sheetName val="견적정보"/>
      <sheetName val="도로포장면적산출(1)"/>
      <sheetName val="급수공사"/>
      <sheetName val="설계카드"/>
      <sheetName val="J"/>
      <sheetName val="자재일람"/>
      <sheetName val="일위목록"/>
      <sheetName val="대치판정"/>
      <sheetName val="1.수인터널"/>
      <sheetName val="개거총"/>
      <sheetName val="여암교"/>
      <sheetName val="참조"/>
      <sheetName val="가시설수량"/>
      <sheetName val="1공구원가계산서"/>
      <sheetName val="Sheet5"/>
      <sheetName val="토공(1)"/>
      <sheetName val="차수공(1)"/>
      <sheetName val="부대시설"/>
      <sheetName val="단면치수"/>
      <sheetName val="제경비율"/>
      <sheetName val="제출내역 (2)"/>
      <sheetName val="주소"/>
      <sheetName val="첨부1"/>
      <sheetName val="실행내역서 "/>
      <sheetName val="갑"/>
      <sheetName val="파이프류"/>
      <sheetName val="Xunit (단위환산)"/>
      <sheetName val="통신원가"/>
      <sheetName val="6.이토처리시간"/>
      <sheetName val="인건비(VOICE)"/>
      <sheetName val="일위대가(총괄)"/>
      <sheetName val="투찰"/>
      <sheetName val="Proposal"/>
      <sheetName val="골조시행"/>
      <sheetName val="시운전연료비"/>
      <sheetName val="1.적격점수"/>
      <sheetName val="단가표"/>
      <sheetName val="DATA1"/>
      <sheetName val="우수공,맨홀,집수정"/>
      <sheetName val="주요항목별"/>
      <sheetName val="자재단가비교표"/>
      <sheetName val="을 2"/>
      <sheetName val="을 1"/>
      <sheetName val="심의위원명단"/>
      <sheetName val="BJJIN"/>
      <sheetName val="전압강하계산"/>
      <sheetName val="내역서 "/>
      <sheetName val="이설집계(1공구)"/>
      <sheetName val="설계서"/>
      <sheetName val="신고조서"/>
      <sheetName val="일위_파일"/>
      <sheetName val="기계경비"/>
      <sheetName val="조명율표"/>
      <sheetName val="97년 추정"/>
      <sheetName val="WORK"/>
      <sheetName val="일반공사"/>
      <sheetName val="전기"/>
      <sheetName val="일반부표"/>
      <sheetName val="실행"/>
      <sheetName val="경비"/>
      <sheetName val="중기일위대가"/>
      <sheetName val="기준"/>
      <sheetName val="대비"/>
      <sheetName val="2.대외공문"/>
      <sheetName val="실행간접비"/>
      <sheetName val="TEMP1"/>
      <sheetName val="TEMP2"/>
      <sheetName val="BS"/>
      <sheetName val="PL"/>
      <sheetName val="IMP(MAIN)"/>
      <sheetName val="IMP (REACTOR)"/>
      <sheetName val="공사비총괄표"/>
      <sheetName val="단가(자재)"/>
      <sheetName val="단가(노임)"/>
      <sheetName val="기초목록"/>
      <sheetName val="1차 내역서"/>
      <sheetName val="노무비_근거"/>
      <sheetName val="관_자_제작비"/>
      <sheetName val="단가산출_(2)"/>
      <sheetName val="노무비_"/>
      <sheetName val="기술부_VENDOR_LIST"/>
      <sheetName val="전차선로_물량표"/>
      <sheetName val="2_1__노무비_평균단가산출"/>
      <sheetName val="화재_탐지_설비"/>
      <sheetName val="문학간접"/>
      <sheetName val="Sheet4"/>
      <sheetName val="가스"/>
      <sheetName val="내역서(당초변경)"/>
      <sheetName val="4)유동표"/>
      <sheetName val="6월실적"/>
      <sheetName val="Testing"/>
      <sheetName val="손익분석"/>
      <sheetName val="공통가설"/>
      <sheetName val="TABLE"/>
      <sheetName val="공사비 내역 (가)"/>
      <sheetName val="사전총괄표"/>
      <sheetName val="적용인원(지우지말것)"/>
      <sheetName val="공정집계_국별"/>
      <sheetName val="1월"/>
      <sheetName val="Drop Down"/>
      <sheetName val="표지 (2)"/>
      <sheetName val="설 계"/>
      <sheetName val="DATA입력"/>
      <sheetName val="단면상수 및 주빔설계"/>
      <sheetName val="인천제철"/>
      <sheetName val="송전재료비"/>
      <sheetName val="2공구하도급내역서"/>
      <sheetName val="일위집계(기존)"/>
      <sheetName val="위치조서"/>
      <sheetName val="부표(010427)"/>
      <sheetName val="원가계산서(변경)"/>
      <sheetName val="2002하반기노임기준"/>
      <sheetName val="간 지1"/>
      <sheetName val="지급자재"/>
      <sheetName val="통신물량"/>
      <sheetName val="주공 갑지"/>
      <sheetName val="CT"/>
      <sheetName val="단가조사"/>
      <sheetName val="인원DATA"/>
      <sheetName val="Sheet13"/>
      <sheetName val="간선"/>
      <sheetName val="의정부문예회관변경내역"/>
      <sheetName val="공내역"/>
      <sheetName val="기계경비(시간당)"/>
      <sheetName val="전기설계변경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1120"/>
      <sheetName val="1120-1"/>
      <sheetName val="1120-2"/>
      <sheetName val="1120-3"/>
      <sheetName val="#REF"/>
      <sheetName val="BID"/>
      <sheetName val="가격조사서"/>
      <sheetName val="결과조달"/>
      <sheetName val="내역서(4층용)"/>
      <sheetName val="금액내역서"/>
      <sheetName val="MOTOR"/>
      <sheetName val="데이타"/>
      <sheetName val="식재인부"/>
      <sheetName val="2000년1차"/>
      <sheetName val="약품공급2"/>
      <sheetName val="조건표"/>
      <sheetName val="설치공사"/>
      <sheetName val="L_RPTA05_목록"/>
      <sheetName val="자금회천-2001년사업계획"/>
      <sheetName val="DATA"/>
      <sheetName val="내역표지"/>
      <sheetName val="일반공사"/>
      <sheetName val="설계조건"/>
      <sheetName val="잡비"/>
      <sheetName val="P-산#1-1(WOWA1)"/>
      <sheetName val="일위대가목록"/>
      <sheetName val="일위대가(계측기설치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Sheet3"/>
      <sheetName val="LX-JU"/>
      <sheetName val="F갑지"/>
      <sheetName val="F라인"/>
      <sheetName val="관공"/>
      <sheetName val="추진검토"/>
      <sheetName val="나관"/>
      <sheetName val="Sheet4"/>
      <sheetName val="삼보"/>
      <sheetName val="추진"/>
      <sheetName val="쉬트파일"/>
      <sheetName val="하천횡단"/>
      <sheetName val="실행"/>
      <sheetName val="대비"/>
      <sheetName val="관외주"/>
      <sheetName val="Sheet2"/>
      <sheetName val="Sheet5"/>
      <sheetName val="설계도급하도"/>
      <sheetName val="GRP"/>
      <sheetName val="사급자재"/>
      <sheetName val="m당대비"/>
      <sheetName val="자재단가"/>
      <sheetName val="집수정(600-700)"/>
      <sheetName val="교대"/>
      <sheetName val="EP0618"/>
      <sheetName val="archi(본사)"/>
      <sheetName val="일위대가목차"/>
      <sheetName val="S0"/>
      <sheetName val="적격"/>
      <sheetName val="DATE"/>
      <sheetName val="토공집계표"/>
      <sheetName val="cable-data"/>
      <sheetName val="CAL"/>
      <sheetName val="동해title"/>
      <sheetName val="BID"/>
      <sheetName val="기기리스트"/>
      <sheetName val="EQT-ESTN"/>
      <sheetName val="계수시트"/>
      <sheetName val="원가계산서"/>
      <sheetName val="입찰내역서"/>
      <sheetName val="ITEM"/>
      <sheetName val="제출내역 (2)"/>
      <sheetName val="횡배수공토공집계"/>
      <sheetName val="본체"/>
      <sheetName val="SG"/>
      <sheetName val="tggwan(mac)"/>
      <sheetName val="JUCKEYK"/>
      <sheetName val="우수공"/>
      <sheetName val="배수내역"/>
      <sheetName val="수입"/>
      <sheetName val="G.R300경비"/>
      <sheetName val="하수급견적대비"/>
      <sheetName val="설계가"/>
      <sheetName val="22수량"/>
      <sheetName val="부하LOAD"/>
      <sheetName val="단가대비표"/>
      <sheetName val="터널조도"/>
      <sheetName val="견적대비"/>
      <sheetName val="A"/>
      <sheetName val="2.손익계산서"/>
      <sheetName val="Factor"/>
      <sheetName val="단중표-ST"/>
      <sheetName val="N賃率-職"/>
      <sheetName val="BID-도로"/>
      <sheetName val="대치판정"/>
      <sheetName val="예정(3)"/>
      <sheetName val="동원(3)"/>
      <sheetName val="견적조건"/>
      <sheetName val="집계표"/>
      <sheetName val="전기일위대가"/>
      <sheetName val="견적서"/>
      <sheetName val="Sensitivity and GC Value"/>
      <sheetName val="내역(정지)"/>
      <sheetName val="노무비 근거"/>
      <sheetName val="C3"/>
      <sheetName val="실행내역서 "/>
      <sheetName val="비교표"/>
      <sheetName val="차액보증"/>
      <sheetName val="유동표"/>
      <sheetName val="F°©Áö"/>
      <sheetName val="F¶óÀÎ"/>
      <sheetName val="°ü°ø"/>
      <sheetName val="ÃßÁø°ËÅä"/>
      <sheetName val="³ª°ü"/>
      <sheetName val="»ïº¸"/>
      <sheetName val="ÃßÁø"/>
      <sheetName val="½¬Æ®ÆÄÀÏ"/>
      <sheetName val="ÇÏÃµÈ¾´Ü"/>
      <sheetName val="½ÇÇà"/>
      <sheetName val="´ëºñ"/>
      <sheetName val="°ü¿ÜÁÖ"/>
      <sheetName val="¼³°èµµ±ÞÇÏµµ"/>
      <sheetName val="»ç±ÞÀÚÀç"/>
      <sheetName val="m´ç´ëºñ"/>
      <sheetName val="µ¿ÇØtitle"/>
      <sheetName val="º»Ã¼"/>
      <sheetName val="MOTOR"/>
      <sheetName val="단가비교표"/>
      <sheetName val="수량산출"/>
      <sheetName val="교대시점"/>
      <sheetName val="설계조건"/>
      <sheetName val="가도공"/>
      <sheetName val="1.설계조건"/>
      <sheetName val="총괄집계표"/>
      <sheetName val="TARGET"/>
      <sheetName val="시설일위"/>
      <sheetName val="1NYS(당)"/>
      <sheetName val="중갑지"/>
      <sheetName val="bm(CIcable)"/>
      <sheetName val="품셈(기초)"/>
      <sheetName val="충주"/>
      <sheetName val="총괄"/>
      <sheetName val="7.PILE  (돌출)"/>
      <sheetName val="청구내역(9807)"/>
      <sheetName val="COVER"/>
      <sheetName val="지수"/>
      <sheetName val="UPDATA"/>
      <sheetName val="입찰안"/>
      <sheetName val="토공A"/>
      <sheetName val="빌딩 안내"/>
      <sheetName val="토목"/>
      <sheetName val="노임단가"/>
      <sheetName val="설계명세서"/>
      <sheetName val="예산명세서"/>
      <sheetName val="자료입력"/>
      <sheetName val="단중표"/>
      <sheetName val="화재 탐지 설비"/>
      <sheetName val="b t mong"/>
      <sheetName val="노임"/>
      <sheetName val="TDTKP"/>
      <sheetName val="DK-KH"/>
      <sheetName val="갑지(추정)"/>
      <sheetName val="견적을"/>
      <sheetName val="부하계산서"/>
      <sheetName val="부하(성남)"/>
      <sheetName val="조도계산서 (도서)"/>
      <sheetName val="잡철단가대비"/>
      <sheetName val="LANGUAGE"/>
      <sheetName val="갑지"/>
      <sheetName val="우각부보강"/>
      <sheetName val="내역서-대공연장"/>
      <sheetName val="직재"/>
      <sheetName val="PT_ED"/>
      <sheetName val="건축공사"/>
      <sheetName val="Total"/>
      <sheetName val="2.대외공문"/>
      <sheetName val="공량산출서"/>
      <sheetName val="전차선로 물량표"/>
      <sheetName val="을지"/>
      <sheetName val="슬래브1"/>
      <sheetName val="INPUT"/>
      <sheetName val="연결관산출조서"/>
      <sheetName val="원형1호맨홀토공수량"/>
      <sheetName val="음봉방향"/>
      <sheetName val="단면 (2)"/>
      <sheetName val="Baby일위대가"/>
      <sheetName val="플랜트 설치"/>
      <sheetName val="슬래브"/>
      <sheetName val="JUCK"/>
      <sheetName val="UNIT"/>
      <sheetName val="Macro(차단기)"/>
      <sheetName val="기계경비(시간당)"/>
      <sheetName val="램머"/>
      <sheetName val="설계내역(2000)"/>
      <sheetName val="전체철근집계"/>
      <sheetName val="내역"/>
      <sheetName val="잡철물"/>
      <sheetName val="가설공사내역"/>
      <sheetName val="401"/>
      <sheetName val="#REF"/>
      <sheetName val="Áý¼öÁ¤(600-700)"/>
      <sheetName val="Åä°øÁý°èÇ¥"/>
      <sheetName val="°è¼ö½ÃÆ®"/>
      <sheetName val="¿ø°¡°è»ê¼­"/>
      <sheetName val="도면자료제출일정"/>
      <sheetName val="울산시산표"/>
      <sheetName val="부대내역"/>
      <sheetName val="내역서"/>
      <sheetName val="LOPCALC"/>
      <sheetName val="3차설계"/>
      <sheetName val="1경간당 상부수량"/>
      <sheetName val="품셈TABLE"/>
      <sheetName val="일위대가"/>
      <sheetName val="2_대외공문"/>
      <sheetName val="청하배수"/>
      <sheetName val="토목주소"/>
      <sheetName val="프랜트면허"/>
      <sheetName val="집수정_600_700_"/>
      <sheetName val="왕십리방향"/>
      <sheetName val="RFP002"/>
      <sheetName val="간접비"/>
      <sheetName val="SLAB"/>
      <sheetName val="P-산#1-1(WOWA1)"/>
      <sheetName val="노무비산출"/>
      <sheetName val="표지 (2)"/>
      <sheetName val="천마갑지"/>
      <sheetName val="Final(1)summary"/>
      <sheetName val="001"/>
      <sheetName val="의정부문예회관변경내역"/>
      <sheetName val="SUMMARY"/>
      <sheetName val="월별수입"/>
      <sheetName val="노무비"/>
      <sheetName val="Price List"/>
      <sheetName val="b_balju_cho"/>
      <sheetName val="명세서"/>
      <sheetName val="COPING"/>
      <sheetName val="인건-측정"/>
      <sheetName val="ABUT수량-A1"/>
      <sheetName val="단가"/>
      <sheetName val="CA"/>
      <sheetName val="WORK"/>
      <sheetName val="내역1"/>
      <sheetName val="수량산출(수평맹암거)"/>
      <sheetName val="가설건물"/>
      <sheetName val="MatchCode"/>
      <sheetName val="suk(mac)"/>
      <sheetName val="3련 BOX"/>
      <sheetName val="산출근거"/>
      <sheetName val="2F 회의실견적(5_14 일대)"/>
      <sheetName val="일위대가표"/>
      <sheetName val="주현(해보)"/>
      <sheetName val="주현(영광)"/>
      <sheetName val="ÀÏÀ§´ë°¡¸ñÂ÷"/>
      <sheetName val="Àû°Ý"/>
      <sheetName val="±â±â¸®½ºÆ®"/>
      <sheetName val="ÀÔÂû³»¿ª¼­"/>
      <sheetName val="¿ì¼ö°ø"/>
      <sheetName val="È¾¹è¼ö°øÅä°øÁý°è"/>
      <sheetName val="¹è¼ö³»¿ª"/>
      <sheetName val="¼öÀÔ"/>
      <sheetName val="G.R300°æºñ"/>
      <sheetName val="ÇÏ¼ö±Þ°ßÀû´ëºñ"/>
      <sheetName val="¼³°è°¡"/>
      <sheetName val="ÀÚÀç´Ü°¡"/>
      <sheetName val="22¼ö·®"/>
      <sheetName val="½ÇÇà³»¿ª¼­ "/>
      <sheetName val="°ßÀû´ëºñ"/>
      <sheetName val="BID-µµ·Î"/>
      <sheetName val="°ßÀûÁ¶°Ç"/>
      <sheetName val="Áý°èÇ¥"/>
      <sheetName val="Àü±âÀÏÀ§´ë°¡"/>
      <sheetName val="´Ü°¡ºñ±³Ç¥"/>
      <sheetName val="¿¹Á¤(3)"/>
      <sheetName val="µ¿¿ø(3)"/>
      <sheetName val="´Ü°¡´ëºñÇ¥"/>
      <sheetName val="´ÜÁßÇ¥-ST"/>
      <sheetName val="2.¼ÕÀÍ°è»ê¼­"/>
      <sheetName val="ºÎÇÏLOAD"/>
      <sheetName val="ÅÍ³ÎÁ¶µµ"/>
      <sheetName val="Åä¸ñ"/>
      <sheetName val="Á¦Ãâ³»¿ª (2)"/>
      <sheetName val="´ëÄ¡ÆÇÁ¤"/>
      <sheetName val="À¯µ¿Ç¥"/>
      <sheetName val="°ßÀû¼­"/>
      <sheetName val="ºñ±³Ç¥"/>
      <sheetName val="Â÷¾×º¸Áõ"/>
      <sheetName val="NìüëÒ-òÅ"/>
      <sheetName val="±³´ë½ÃÁ¡"/>
      <sheetName val="°¡µµ°ø"/>
      <sheetName val="¼ö·®»êÃâ"/>
      <sheetName val="¼³°èÁ¶°Ç"/>
      <sheetName val="ºôµù ¾È³»"/>
      <sheetName val="±³´ë"/>
      <sheetName val="´ÜÁßÇ¥"/>
      <sheetName val="ÀÔÂû¾È"/>
      <sheetName val="Åä°øA"/>
      <sheetName val="7.PILE  (µ¹Ãâ)"/>
      <sheetName val="³ëÀÓ´Ü°¡"/>
      <sheetName val="³ë¹«ºñ ±Ù°Å"/>
      <sheetName val="¼³°è¸í¼¼¼­"/>
      <sheetName val="¿¹»ê¸í¼¼¼­"/>
      <sheetName val="ÀÚ·áÀÔ·Â"/>
      <sheetName val="ÃÑ°ýÁý°èÇ¥"/>
      <sheetName val="전기"/>
      <sheetName val="노무비단가"/>
      <sheetName val="지명송금"/>
      <sheetName val="환율"/>
      <sheetName val="입출재고현황 (2)"/>
      <sheetName val="파일의이용"/>
      <sheetName val="내역(을)"/>
      <sheetName val="증감대비"/>
      <sheetName val="잡비"/>
      <sheetName val="설계기준 및 하중계산"/>
      <sheetName val="3.하중계산"/>
      <sheetName val="견적보고"/>
      <sheetName val="중기단가LIST"/>
      <sheetName val="사급자재총괄"/>
      <sheetName val="공종별자재"/>
      <sheetName val="장비"/>
      <sheetName val="Proposal"/>
      <sheetName val="예가표"/>
      <sheetName val="6.노임"/>
      <sheetName val="FCM"/>
      <sheetName val="일위(PN)"/>
      <sheetName val="1"/>
      <sheetName val="보할공정"/>
      <sheetName val="Y-WORK"/>
      <sheetName val="M-MG1"/>
      <sheetName val="인부신상자료"/>
      <sheetName val="411-00 외화장기"/>
      <sheetName val="당정동경상이수"/>
      <sheetName val="당정동공통이수"/>
      <sheetName val="HVAC"/>
      <sheetName val="INDEX"/>
      <sheetName val="수량집계"/>
      <sheetName val="말뚝지지력산정"/>
      <sheetName val="내역기준"/>
      <sheetName val="설계산출표지"/>
      <sheetName val="민감도분석"/>
      <sheetName val="시청방향슬래브수량"/>
      <sheetName val="우수"/>
      <sheetName val="TYPE-B 평균H"/>
      <sheetName val="MAT"/>
      <sheetName val="Piping Design Data"/>
      <sheetName val="링크해지용"/>
      <sheetName val="일위대가목록"/>
      <sheetName val="일반공사"/>
      <sheetName val="실행철강하도"/>
      <sheetName val="터파기및재료"/>
      <sheetName val="자동제어"/>
      <sheetName val="FOOTING단면력"/>
      <sheetName val="ASP"/>
      <sheetName val="실행간접비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수안보-MBR1"/>
      <sheetName val="공사개요"/>
      <sheetName val="L_RPTA05_목록"/>
      <sheetName val="96.12"/>
      <sheetName val="001BA"/>
      <sheetName val="4.5 휨응력"/>
      <sheetName val="6PILE  (돌출)"/>
      <sheetName val="연결관암거"/>
      <sheetName val="경계석"/>
      <sheetName val="Hauptdaten"/>
      <sheetName val="static.cal"/>
      <sheetName val="단위내역서"/>
      <sheetName val="입찰결과보고"/>
      <sheetName val="1.설계기준"/>
      <sheetName val="골재집계"/>
      <sheetName val="일위대가 "/>
      <sheetName val="조도계산"/>
      <sheetName val="PF_일반수량(35m)"/>
      <sheetName val="집계표1"/>
      <sheetName val="정부노임단가"/>
      <sheetName val="자동화재탐지"/>
      <sheetName val=""/>
      <sheetName val="자재단가_사급"/>
      <sheetName val="중기적산목록"/>
      <sheetName val="교통대책내역"/>
      <sheetName val="공종별지급자재"/>
      <sheetName val="Control"/>
      <sheetName val="당초"/>
      <sheetName val="TTDZ 679"/>
      <sheetName val="MixBed"/>
      <sheetName val="CondPol"/>
      <sheetName val="Languages"/>
      <sheetName val="날개벽수량표"/>
      <sheetName val="국내조달(통합-1)"/>
      <sheetName val="G_R300경비"/>
      <sheetName val="위치조서"/>
      <sheetName val="계정"/>
      <sheetName val="2000전체분"/>
      <sheetName val="2000년1차"/>
      <sheetName val="설계자료"/>
      <sheetName val="기본"/>
      <sheetName val="수량산출서-2"/>
      <sheetName val="전 기"/>
      <sheetName val="영동(D)"/>
      <sheetName val="조명율표"/>
      <sheetName val="물량산출"/>
      <sheetName val="건축집계표"/>
      <sheetName val="중동상가"/>
      <sheetName val="(4-2)열관류값-2"/>
      <sheetName val="보차도경계석"/>
      <sheetName val="우배수"/>
      <sheetName val="교각1"/>
      <sheetName val="FB25JN"/>
      <sheetName val="철근집계표"/>
      <sheetName val="타견적(을)"/>
      <sheetName val="ROOF(ALKALI)"/>
      <sheetName val="수량산출서"/>
      <sheetName val="CP(1)"/>
      <sheetName val="작성"/>
      <sheetName val="견적시담(송포2공구)"/>
      <sheetName val="CODE"/>
      <sheetName val="공문"/>
      <sheetName val="건축내역서"/>
      <sheetName val="설비내역서"/>
      <sheetName val="전기내역서"/>
      <sheetName val="신우"/>
      <sheetName val="아수배전(1회)"/>
      <sheetName val="표지"/>
      <sheetName val="선급법인세 (2)"/>
      <sheetName val="2000자금소요"/>
      <sheetName val="공사비예산서(토목분)"/>
      <sheetName val="3.하중산정4.지지력"/>
      <sheetName val="Sheet1 (2)"/>
      <sheetName val="실행내역"/>
      <sheetName val="세원견적서"/>
      <sheetName val="PROJECT BRIEF"/>
      <sheetName val="견"/>
      <sheetName val="????"/>
      <sheetName val="과천MAIN"/>
      <sheetName val="을"/>
      <sheetName val="포장공"/>
      <sheetName val="DB"/>
      <sheetName val="수질정화시설"/>
      <sheetName val="직접공사비집계표"/>
      <sheetName val="견적정보"/>
      <sheetName val="건축내역"/>
      <sheetName val="선택"/>
      <sheetName val="FORM"/>
      <sheetName val="Variables"/>
      <sheetName val="RCSPlan"/>
      <sheetName val="5.전사투자계획종함안"/>
      <sheetName val="TOP"/>
      <sheetName val="0001new"/>
      <sheetName val="REDUCER"/>
      <sheetName val="WE'T"/>
      <sheetName val="3.바닥판설계"/>
      <sheetName val="주형"/>
      <sheetName val="DATA 입력란"/>
      <sheetName val="용수지선토적"/>
      <sheetName val="도로토적"/>
      <sheetName val="우각부검토"/>
      <sheetName val="도체종-상수표"/>
      <sheetName val="자재"/>
      <sheetName val="토공연장"/>
      <sheetName val="RangeObject"/>
      <sheetName val="데이타"/>
      <sheetName val="신규일위대가"/>
      <sheetName val="가공비"/>
      <sheetName val="D040416"/>
      <sheetName val="기술자료 (연수)"/>
      <sheetName val="공통비"/>
      <sheetName val="설계변경원가계산총괄표(근린,시설,가로,공공)"/>
      <sheetName val="무산소조"/>
      <sheetName val="IW-LIST"/>
      <sheetName val="건축"/>
      <sheetName val="조명율데이타"/>
      <sheetName val="제품정보"/>
      <sheetName val="96작생능"/>
      <sheetName val="대림경상68억"/>
      <sheetName val="DATASPEC(VT1)"/>
      <sheetName val="본부소개"/>
      <sheetName val="날개벽(시점좌측)"/>
      <sheetName val="POWER"/>
      <sheetName val="관급원내역"/>
      <sheetName val="용량(1-2)"/>
      <sheetName val="3BL공동구 수량"/>
      <sheetName val="(A)내역서"/>
      <sheetName val="산근-10"/>
      <sheetName val="ATS단가"/>
      <sheetName val="Macro상수"/>
      <sheetName val="PROJECT BRIEF(EX.NEW)"/>
      <sheetName val="가시설"/>
      <sheetName val="입고장부 (4)"/>
      <sheetName val="로우프"/>
      <sheetName val="장비가동집계표"/>
      <sheetName val="가로등제어반 설치공사(수량)"/>
      <sheetName val="BQ"/>
      <sheetName val="SCHEDULE"/>
    </sheetNames>
    <definedNames>
      <definedName name="Macro1"/>
      <definedName name="Macro11"/>
      <definedName name="Macro3"/>
      <definedName name="Macro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YES"/>
      <sheetName val="Sheet1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4월 실적추정(건축+토목)"/>
      <sheetName val="4월 실적추정(건축)"/>
      <sheetName val="XXXXXX"/>
      <sheetName val="호계"/>
      <sheetName val="제암"/>
      <sheetName val="월마트"/>
      <sheetName val="월드컵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AIR SHOWER(3인용)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직노"/>
      <sheetName val="JUCK"/>
      <sheetName val="98지급계획"/>
      <sheetName val="남양시작동자105노65기1.3화1.2"/>
      <sheetName val="견적조건"/>
      <sheetName val="견적조건(을지)"/>
      <sheetName val="을지"/>
      <sheetName val="일반공사"/>
      <sheetName val="일위대가"/>
      <sheetName val="을"/>
      <sheetName val="FILE1"/>
      <sheetName val="N賃率-職"/>
      <sheetName val="간선계산"/>
      <sheetName val="표지 (2)"/>
      <sheetName val="제-노임"/>
      <sheetName val="제직재"/>
      <sheetName val="노무비"/>
      <sheetName val="부대공Ⅱ"/>
      <sheetName val="설계내역서"/>
      <sheetName val="대구실행"/>
      <sheetName val="Baby일위대가"/>
      <sheetName val="입찰안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ITEM"/>
      <sheetName val="0.집계"/>
      <sheetName val="1.수변전설비공사"/>
      <sheetName val="2F 회의실견적(5_14 일대)"/>
      <sheetName val="재집"/>
      <sheetName val="직재"/>
      <sheetName val="연부97-1"/>
      <sheetName val="갑지1"/>
      <sheetName val="부하(성남)"/>
      <sheetName val="J直材4"/>
      <sheetName val="DATA"/>
      <sheetName val="검사원"/>
      <sheetName val="원가"/>
      <sheetName val="중총괄"/>
      <sheetName val="소총괄"/>
      <sheetName val="내역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단가산출"/>
      <sheetName val="매립"/>
      <sheetName val="기초단가"/>
      <sheetName val="MOTOR"/>
      <sheetName val="실행내역"/>
      <sheetName val="아산추가1220"/>
      <sheetName val="200"/>
      <sheetName val="3-1.CB"/>
      <sheetName val="당초"/>
      <sheetName val="MAIN_TABLE"/>
      <sheetName val="1.설계조건"/>
      <sheetName val="재료"/>
      <sheetName val="가로등부표"/>
      <sheetName val="제경비율"/>
      <sheetName val="부하계산서"/>
      <sheetName val="조도계산서 (도서)"/>
      <sheetName val="LOPCALC"/>
      <sheetName val="내역(설계)"/>
      <sheetName val="Macro1"/>
      <sheetName val="식생블럭단위수량"/>
      <sheetName val="말뚝지지력산정"/>
      <sheetName val="1.수인터널"/>
      <sheetName val="정부노임단가"/>
      <sheetName val="48전력선로일위"/>
      <sheetName val="준검 내역서"/>
      <sheetName val="96보완계획7.12"/>
      <sheetName val="구역화물"/>
      <sheetName val="단가일람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설계예산서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전선 및 전선관"/>
      <sheetName val="조명율표"/>
      <sheetName val="계수시트"/>
      <sheetName val="토공"/>
      <sheetName val="일위대가목차"/>
      <sheetName val="XL4Poppy"/>
      <sheetName val="일위대가(가설)"/>
      <sheetName val="노무비단가"/>
      <sheetName val="입찰보고"/>
      <sheetName val="수량산출서"/>
      <sheetName val="2000.11월설계내역"/>
      <sheetName val="#REF"/>
      <sheetName val="터파기및재료"/>
      <sheetName val="점수계산1-2"/>
      <sheetName val="BID"/>
      <sheetName val="부대공사비"/>
      <sheetName val="현장관리비집계표"/>
      <sheetName val="본공사"/>
      <sheetName val="DANGA"/>
      <sheetName val="인건비"/>
      <sheetName val="자재단가"/>
      <sheetName val="Total"/>
      <sheetName val="CTEMCOST"/>
      <sheetName val="자료입력"/>
      <sheetName val="단가조사"/>
      <sheetName val="원가계산서"/>
      <sheetName val="금리계산"/>
      <sheetName val="손익분석"/>
      <sheetName val="ITB COST"/>
      <sheetName val="수량"/>
      <sheetName val="단가"/>
      <sheetName val="총괄표"/>
      <sheetName val="집계표"/>
      <sheetName val="unit 4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연습"/>
      <sheetName val="대치판정"/>
      <sheetName val="Macro2"/>
      <sheetName val="가설건물"/>
      <sheetName val="보차도경계석"/>
      <sheetName val="우배수"/>
      <sheetName val="맨홀"/>
      <sheetName val="금호"/>
      <sheetName val="1차설계변경내역"/>
      <sheetName val="대비"/>
      <sheetName val="신우"/>
      <sheetName val="예산명세서"/>
      <sheetName val="율촌법률사무소2내역"/>
      <sheetName val="데이타"/>
      <sheetName val="지주목시비량산출서"/>
      <sheetName val="001"/>
      <sheetName val="총계"/>
      <sheetName val="지급자재"/>
      <sheetName val="99총공사내역서"/>
      <sheetName val="내력서"/>
      <sheetName val="BID-도로"/>
      <sheetName val="실행내역서"/>
      <sheetName val="실행철강하도"/>
      <sheetName val="내역서2안"/>
      <sheetName val="소야공정계획표"/>
      <sheetName val="3.공통공사대비"/>
      <sheetName val="노임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차액보증"/>
      <sheetName val="고등학교"/>
      <sheetName val="90.03실행 "/>
      <sheetName val="조명시설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총괄내역서"/>
      <sheetName val="98NS-N"/>
      <sheetName val="단가 및 재료비"/>
      <sheetName val="봉양~조차장간고하개명(신설)"/>
      <sheetName val="주상도"/>
      <sheetName val="6호기"/>
      <sheetName val="INPUT"/>
      <sheetName val="하조서"/>
      <sheetName val="보증수수료산출"/>
      <sheetName val="기계경비"/>
      <sheetName val="가로등"/>
      <sheetName val="공사비예산서(토목분)"/>
      <sheetName val="수목데이타 "/>
      <sheetName val="변압기 및 발전기 용량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2000년1차"/>
      <sheetName val="부대내역"/>
      <sheetName val="수입"/>
      <sheetName val="조건표"/>
      <sheetName val="JJ"/>
      <sheetName val="설계"/>
      <sheetName val="설 계"/>
      <sheetName val="ASP포장"/>
      <sheetName val="내역서(전기)"/>
      <sheetName val="3BL공동구 수량"/>
      <sheetName val="일위대가표"/>
      <sheetName val="단가산출서(기계)"/>
      <sheetName val="에너지동"/>
      <sheetName val="코드표"/>
      <sheetName val="Sheet1 (2)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교각1"/>
      <sheetName val="자재대"/>
      <sheetName val="소요자재"/>
      <sheetName val="노무산출서"/>
      <sheetName val="ETC"/>
      <sheetName val="우수맨홀공제단위수량"/>
      <sheetName val="스톱로그내역"/>
      <sheetName val="수주현황2월"/>
      <sheetName val="단면 (2)"/>
      <sheetName val="토공유동표"/>
      <sheetName val="교각계산"/>
      <sheetName val="JUCKEYK"/>
      <sheetName val="돌망태단위수량"/>
      <sheetName val="전기일위대가"/>
      <sheetName val="단면(RW1)"/>
      <sheetName val="시설물일위"/>
      <sheetName val="WORK"/>
      <sheetName val="비교표"/>
      <sheetName val="소비자가"/>
      <sheetName val="ilch"/>
      <sheetName val="A-4"/>
      <sheetName val="IMP(MAIN)"/>
      <sheetName val="IMP (REACTOR)"/>
      <sheetName val="오산갈곳"/>
      <sheetName val="맨홀수량집계"/>
      <sheetName val="설계조건"/>
      <sheetName val="날개벽(TYPE3)"/>
      <sheetName val="안정계산"/>
      <sheetName val="단면검토"/>
      <sheetName val="예정(3)"/>
      <sheetName val="동원(3)"/>
      <sheetName val="1.설계기준"/>
      <sheetName val="터널조도"/>
      <sheetName val="주형"/>
      <sheetName val="3차설계"/>
      <sheetName val="현황CODE"/>
      <sheetName val="손익현황"/>
      <sheetName val="기둥(원형)"/>
      <sheetName val="ABUT수량-A1"/>
      <sheetName val="밸브설치"/>
      <sheetName val="3.바닥판설계"/>
      <sheetName val="6PILE  (돌출)"/>
      <sheetName val="전차선로 물량표"/>
      <sheetName val="한강운반비"/>
      <sheetName val="자재"/>
      <sheetName val="공통(20-91)"/>
      <sheetName val="적용공정"/>
      <sheetName val="L_RPTB02_01"/>
      <sheetName val="Sheet17"/>
      <sheetName val="기초자료"/>
      <sheetName val="여과지동"/>
      <sheetName val="내역표지"/>
      <sheetName val="NYS"/>
      <sheetName val="주사무실종합"/>
      <sheetName val="중기일위대가"/>
      <sheetName val="플랜트 설치"/>
      <sheetName val="총수량집계표"/>
      <sheetName val="고분전시관"/>
      <sheetName val="설비"/>
      <sheetName val="기계경비일람"/>
      <sheetName val="공종별내역서"/>
      <sheetName val="연령현황"/>
      <sheetName val="부대시설"/>
      <sheetName val="Apt내역"/>
      <sheetName val="대외공문"/>
      <sheetName val="포장공"/>
      <sheetName val="별표"/>
      <sheetName val="지진시"/>
      <sheetName val="토량산출서"/>
      <sheetName val="인건-측정"/>
      <sheetName val="기자재비"/>
      <sheetName val="현장관리비내역서"/>
      <sheetName val="포장복구집계"/>
      <sheetName val="간접비"/>
      <sheetName val="건축공사"/>
      <sheetName val="유첨#2"/>
      <sheetName val="철거집계"/>
      <sheetName val="I一般比"/>
      <sheetName val="사전공사"/>
      <sheetName val="적상기초자료"/>
      <sheetName val="설직재-1"/>
      <sheetName val="현장지지물물량"/>
      <sheetName val="MIJIBI"/>
      <sheetName val="건축직"/>
      <sheetName val="품의서"/>
      <sheetName val="물가시세"/>
      <sheetName val="SG"/>
      <sheetName val="전신환매도율"/>
      <sheetName val="물가자료"/>
      <sheetName val="EACT10"/>
      <sheetName val="방음벽기초(H=4m)"/>
      <sheetName val="guard(mac)"/>
      <sheetName val="일위대가표(유단가)"/>
      <sheetName val="예산갑지"/>
      <sheetName val="부속동"/>
      <sheetName val="단가조사서"/>
      <sheetName val="적용(기계)"/>
      <sheetName val="입찰결과(DATA)"/>
      <sheetName val="Mc1"/>
      <sheetName val="2000,9월 일위"/>
      <sheetName val="CABLE SIZE-3"/>
      <sheetName val="EQUIP-H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가감수량"/>
      <sheetName val="맨홀수량산출"/>
      <sheetName val="점검총괄"/>
      <sheetName val="공구원가계산"/>
      <sheetName val="1차증가원가계산"/>
      <sheetName val="물량산출근거"/>
      <sheetName val="토목내역"/>
      <sheetName val="CONCRETE"/>
      <sheetName val="일위대가목록"/>
      <sheetName val="설산1.나"/>
      <sheetName val="본사S"/>
      <sheetName val="전압강하계산"/>
      <sheetName val="DATA1"/>
      <sheetName val="D-3503"/>
      <sheetName val="과천MAIN"/>
      <sheetName val="조건"/>
      <sheetName val="여흥"/>
      <sheetName val="노임이"/>
      <sheetName val="A갑지"/>
      <sheetName val="대림산업"/>
      <sheetName val="WEON"/>
      <sheetName val="말뚝물량"/>
      <sheetName val="경상"/>
      <sheetName val="가설"/>
      <sheetName val="철거산출근거"/>
      <sheetName val="품셈"/>
      <sheetName val="설비내역서"/>
      <sheetName val="건축내역서"/>
      <sheetName val="전기내역서"/>
      <sheetName val="연결임시"/>
      <sheetName val="계산식"/>
      <sheetName val="가도공"/>
      <sheetName val="DATE"/>
      <sheetName val="설계명세서"/>
      <sheetName val="L_RPTA05_목록"/>
      <sheetName val="교각별철근수량집계표"/>
      <sheetName val="1공구 건정토건 토공"/>
      <sheetName val="역T형교대(말뚝기초)"/>
      <sheetName val="3련 BOX"/>
      <sheetName val="토목주소"/>
      <sheetName val="프랜트면허"/>
      <sheetName val="경산"/>
      <sheetName val="세목전체"/>
      <sheetName val="PROJECT BRIEF"/>
      <sheetName val="C3"/>
      <sheetName val="펌프장수량산출(토)"/>
      <sheetName val="BOQ"/>
      <sheetName val="본부소개"/>
      <sheetName val="48평단가"/>
      <sheetName val="57단가"/>
      <sheetName val="54평단가"/>
      <sheetName val="66평단가"/>
      <sheetName val="61단가"/>
      <sheetName val="89평단가"/>
      <sheetName val="84평단가"/>
      <sheetName val="Macro(전선)"/>
      <sheetName val="가시설흙막이"/>
      <sheetName val="경상직원"/>
      <sheetName val="일반수량"/>
      <sheetName val="건축내역"/>
      <sheetName val="EKOG10건축"/>
      <sheetName val="49-119"/>
      <sheetName val="노원열병합  건축공사기성내역서"/>
      <sheetName val="CA지입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20관리비율"/>
      <sheetName val="입적표"/>
      <sheetName val="COVER"/>
      <sheetName val="U-TYPE(1)"/>
      <sheetName val="교각별수량"/>
      <sheetName val="원가산출서"/>
      <sheetName val="Dae_Jiju"/>
      <sheetName val="Sikje_ingun"/>
      <sheetName val="TREE_D"/>
      <sheetName val="품셈집계표"/>
      <sheetName val="자재조사표(참고용)"/>
      <sheetName val="일반부표집계표"/>
      <sheetName val="FOOTING단면력"/>
      <sheetName val="분전함신설"/>
      <sheetName val="접지1종"/>
      <sheetName val="공비대비"/>
      <sheetName val="빌딩 안내"/>
      <sheetName val="데리네이타현황"/>
      <sheetName val="EQUIPMENT -2"/>
      <sheetName val="MBR9"/>
      <sheetName val="발신정보"/>
      <sheetName val="집수정(600-700)"/>
      <sheetName val="현관"/>
      <sheetName val="구리토평1전기"/>
      <sheetName val="세부내역"/>
      <sheetName val="전체"/>
      <sheetName val="TYPE-1"/>
      <sheetName val="전기2005"/>
      <sheetName val="통신2005"/>
      <sheetName val="단가 "/>
      <sheetName val="기계경비(시간당)"/>
      <sheetName val="램머"/>
      <sheetName val="단위단가"/>
      <sheetName val="부하LOAD"/>
      <sheetName val="내역서 (2)"/>
      <sheetName val="시중노임단가"/>
      <sheetName val="기본DATA"/>
      <sheetName val="전선"/>
      <sheetName val="CABLE"/>
      <sheetName val="단  가  대  비  표"/>
      <sheetName val="일  위  대  가  목  록"/>
      <sheetName val="위치조서"/>
      <sheetName val="노무비 근거"/>
      <sheetName val="건축공사실행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ºÎÇÏ°è»ê¼­"/>
      <sheetName val="À»Áö"/>
      <sheetName val="Á¶µµ°è»ê¼­ (µµ¼­)"/>
      <sheetName val="°ßÀûÁ¶°Ç"/>
      <sheetName val="°ßÀûÁ¶°Ç(À»Áö)"/>
      <sheetName val="Á÷³ë"/>
      <sheetName val="½ÇÇà³»¿ª"/>
      <sheetName val="관접합및부설"/>
      <sheetName val="날개벽수량표"/>
      <sheetName val="CODE"/>
      <sheetName val="공종"/>
      <sheetName val="화재 탐지 설비"/>
      <sheetName val="사원등록"/>
      <sheetName val="호봉 (2)"/>
      <sheetName val="제품"/>
      <sheetName val="암거날개벽재료집계"/>
      <sheetName val="중기사용료"/>
      <sheetName val="개요"/>
      <sheetName val="간접"/>
      <sheetName val="문학간접"/>
      <sheetName val="ELECTRIC"/>
      <sheetName val="SCHEDULE"/>
      <sheetName val="1._x0018_변전설비"/>
      <sheetName val="BJJIN"/>
      <sheetName val="DWPM"/>
      <sheetName val="내역서(토목)"/>
      <sheetName val="BOQ(전체)"/>
      <sheetName val="유동표(변경)"/>
      <sheetName val="BSD (2)"/>
      <sheetName val="기초코드"/>
      <sheetName val="3.내역서"/>
      <sheetName val="변경내역을"/>
      <sheetName val="총괄집계표"/>
      <sheetName val="고창터널(고창방향)"/>
      <sheetName val="1공구(을)"/>
      <sheetName val="과세내역(세부)"/>
      <sheetName val="const."/>
      <sheetName val="보합"/>
      <sheetName val="보할공정"/>
      <sheetName val="대공종"/>
      <sheetName val="단"/>
      <sheetName val="2000년 공정표"/>
      <sheetName val="금액내역서"/>
      <sheetName val="입고장부 (4)"/>
      <sheetName val="내역서(총)"/>
      <sheetName val="12월31일"/>
      <sheetName val="주방환기"/>
      <sheetName val="SLAB&quot;1&quot;"/>
      <sheetName val=" 견적서"/>
      <sheetName val="교통대책내역"/>
      <sheetName val="인사자료총집계"/>
      <sheetName val="노임변동률"/>
      <sheetName val="COMPRESSOR"/>
      <sheetName val="TOT"/>
      <sheetName val="공통가설"/>
      <sheetName val="실행"/>
      <sheetName val="GAEYO"/>
      <sheetName val="실행간접비용"/>
      <sheetName val="2002하반기노임기준"/>
      <sheetName val="본부장"/>
      <sheetName val="PIPE"/>
      <sheetName val="VALVE"/>
      <sheetName val="Languages"/>
      <sheetName val="원내역서3"/>
      <sheetName val="101동"/>
      <sheetName val="동해title"/>
      <sheetName val="3도로"/>
      <sheetName val="백암비스타내역"/>
      <sheetName val="DB"/>
      <sheetName val="노무비산출"/>
      <sheetName val="9GNG운반"/>
      <sheetName val="BabyÀÏÀ§´ë°¡"/>
      <sheetName val="NìüëÒ-òÅ"/>
      <sheetName val="°£¼±°è»ê"/>
      <sheetName val="TRE TABLE"/>
      <sheetName val="³ëÀÓ"/>
      <sheetName val="토공(우물통,기타) "/>
      <sheetName val="22단가(철거)"/>
      <sheetName val="49단가"/>
      <sheetName val="49단가(철거)"/>
      <sheetName val="22단가"/>
      <sheetName val="효성CB 1P기초"/>
      <sheetName val="EQ-R1"/>
      <sheetName val="품목"/>
      <sheetName val="2006기계경비산출표"/>
      <sheetName val="일용노임단가"/>
      <sheetName val="AS복구"/>
      <sheetName val="중기터파기"/>
      <sheetName val="변수값"/>
      <sheetName val="중기상차"/>
      <sheetName val="단면가정"/>
      <sheetName val="증감대비"/>
      <sheetName val="옹벽수량집계"/>
      <sheetName val="BASIC (2)"/>
      <sheetName val="자재목록"/>
      <sheetName val="세부견적서(DAS Call Back)"/>
      <sheetName val="OPGW기별"/>
      <sheetName val="TEL"/>
      <sheetName val="예산조서(무선)"/>
      <sheetName val="저"/>
      <sheetName val="교대"/>
      <sheetName val="마산방향"/>
      <sheetName val="진주방향"/>
      <sheetName val="차종별"/>
      <sheetName val="구동"/>
      <sheetName val="내역서(전체)"/>
      <sheetName val="접지수량"/>
      <sheetName val="1차 내역서"/>
      <sheetName val="기계설비"/>
      <sheetName val="우수"/>
      <sheetName val="Customer Databas"/>
      <sheetName val="차수공개요"/>
      <sheetName val="직공비"/>
      <sheetName val="주관사업"/>
      <sheetName val="수문일1"/>
      <sheetName val="발주설계서(당초)"/>
      <sheetName val="unit"/>
      <sheetName val="안정검토"/>
      <sheetName val="설계예시"/>
      <sheetName val="기계경비시간당손료목록"/>
      <sheetName val="동력부하(도산)"/>
      <sheetName val="관리,공감"/>
      <sheetName val="수로교총재료집계"/>
      <sheetName val="MFAB"/>
      <sheetName val="MFRT"/>
      <sheetName val="MPKG"/>
      <sheetName val="MPRD"/>
      <sheetName val="일위"/>
      <sheetName val="캔개발배경"/>
      <sheetName val="시장"/>
      <sheetName val="일정표"/>
      <sheetName val="TABLE"/>
      <sheetName val="지하1층"/>
      <sheetName val="TYPE-A"/>
      <sheetName val="단가조사-1"/>
      <sheetName val="단가조사-2"/>
      <sheetName val="산출내역서"/>
      <sheetName val="산#2-1 (2)"/>
      <sheetName val="표층포설및다짐"/>
      <sheetName val="POOM_MOTO"/>
      <sheetName val="밀양노선별공사비명세서"/>
      <sheetName val="대창(함평)-창열"/>
      <sheetName val="대창(장성)"/>
      <sheetName val="바닥판"/>
      <sheetName val="s"/>
      <sheetName val="직원동원SCH"/>
      <sheetName val="기본설계도급항목"/>
      <sheetName val="CB"/>
      <sheetName val="CS2"/>
      <sheetName val="통신물량"/>
      <sheetName val="가설공사내역"/>
      <sheetName val="인건비 "/>
      <sheetName val="구조물철거타공정이월"/>
      <sheetName val="변경비교-을"/>
      <sheetName val="기본단가표"/>
      <sheetName val="5.공종별예산내역서"/>
      <sheetName val="2000.11¿ù¼³餀㢘ԯ_x0000_缀_x0000_"/>
      <sheetName val="변경총괄지(1)"/>
      <sheetName val="날개벽(시점좌측)"/>
      <sheetName val="단양 00 아파트-세부내역"/>
      <sheetName val="Vari by Vendor"/>
      <sheetName val="합천내역"/>
      <sheetName val="220 (2)"/>
      <sheetName val="총인원"/>
      <sheetName val="직급인원"/>
      <sheetName val="Man Power &amp; Comp"/>
      <sheetName val="대림경상68억"/>
      <sheetName val="경비_원본"/>
      <sheetName val="AS포장복구 "/>
      <sheetName val=" 상부공통집계(총괄)"/>
      <sheetName val="간접1"/>
      <sheetName val="2000전체분"/>
      <sheetName val="VA_code"/>
      <sheetName val="공종별원가계산"/>
      <sheetName val="말고개터널조명전압강하"/>
      <sheetName val="외주"/>
      <sheetName val="Macro(차단기)"/>
      <sheetName val="상수도토공집계표"/>
      <sheetName val="연결관산출조서"/>
      <sheetName val="통장출금액"/>
      <sheetName val="조경일람"/>
      <sheetName val="경비2내역"/>
      <sheetName val="일위대가표 (2)"/>
      <sheetName val="REACTION(USD지진시)"/>
      <sheetName val="REACTION(USE평시)"/>
      <sheetName val="단가대비표"/>
      <sheetName val="Testing"/>
      <sheetName val="계화배수"/>
      <sheetName val="방음벽 기초 일반수량"/>
      <sheetName val="I.설계조건"/>
      <sheetName val="부재력정리"/>
      <sheetName val="BLOCK(1)"/>
      <sheetName val="단면치수"/>
      <sheetName val="NEYOK"/>
      <sheetName val="참조-(1)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BOX전기내역"/>
      <sheetName val="하수급견적대비"/>
      <sheetName val="9-1차이내역"/>
      <sheetName val="물량표"/>
      <sheetName val="수안보-MBR1"/>
      <sheetName val="입력DATA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단중표"/>
      <sheetName val="견적"/>
      <sheetName val="조명율데이타"/>
      <sheetName val="주차구획선수량"/>
      <sheetName val="2.펌프장(사급자재)"/>
      <sheetName val="전기"/>
      <sheetName val="예산서"/>
      <sheetName val="월선수금"/>
      <sheetName val="15"/>
      <sheetName val="1안"/>
      <sheetName val="견적대비"/>
      <sheetName val="48일위"/>
      <sheetName val="48수량"/>
      <sheetName val="22수량"/>
      <sheetName val="49일위"/>
      <sheetName val="22일위"/>
      <sheetName val="49수량"/>
      <sheetName val="AILC004"/>
      <sheetName val="현장관리비 "/>
      <sheetName val="금액결정"/>
      <sheetName val="입출재고현황 (2)"/>
      <sheetName val="설계가"/>
      <sheetName val="제수변수량"/>
      <sheetName val="공기변수량"/>
      <sheetName val="자재단가표"/>
      <sheetName val="관로"/>
      <sheetName val="품셈TABLE"/>
      <sheetName val="품셈표"/>
      <sheetName val="부대대비"/>
      <sheetName val="냉연집계"/>
      <sheetName val="약품설비"/>
      <sheetName val="테이블"/>
      <sheetName val="시공계획"/>
      <sheetName val="MACRO(전선관)"/>
      <sheetName val="현금"/>
      <sheetName val="현장"/>
      <sheetName val="Piping Design Data"/>
      <sheetName val="종배수관"/>
      <sheetName val="工완성공사율"/>
      <sheetName val="wall"/>
      <sheetName val="Àåºñ´Ü°¡»êÃâ"/>
      <sheetName val="µ¿¿ø(3)"/>
      <sheetName val="¿¹Á¤(3)"/>
      <sheetName val="ÁÖÇü"/>
      <sheetName val="H PILE수량"/>
      <sheetName val="H-PILE수량집계"/>
      <sheetName val="8. 안정검토"/>
      <sheetName val="TC표지"/>
      <sheetName val="2003상반기노임기준"/>
      <sheetName val="중기조종사 단위단가"/>
      <sheetName val="전기공사일위대가"/>
      <sheetName val="일위(설)"/>
      <sheetName val="일위단가"/>
      <sheetName val="A 견적"/>
      <sheetName val="일위목차"/>
      <sheetName val="건축원가"/>
      <sheetName val="투찰내역"/>
      <sheetName val="당사실시1"/>
      <sheetName val="내역전기"/>
      <sheetName val="증감분석"/>
      <sheetName val="참조자료"/>
      <sheetName val="지수"/>
      <sheetName val="Proposal"/>
      <sheetName val="결합부검토"/>
      <sheetName val="IMPEADENCE MAP 취수장"/>
      <sheetName val="통합"/>
      <sheetName val="BOX"/>
      <sheetName val="산출(전주P7)"/>
      <sheetName val="하중계산"/>
      <sheetName val="NOMUBI"/>
      <sheetName val="sw1"/>
      <sheetName val="위성"/>
      <sheetName val="남양구조시험동"/>
      <sheetName val="갑지(추정)"/>
      <sheetName val="계획금액"/>
      <sheetName val="내역(토목)"/>
      <sheetName val="우각부보강"/>
      <sheetName val="공용시설내역"/>
      <sheetName val="97 사업추정(WEKI)"/>
      <sheetName val="기계경비및산출근거서"/>
      <sheetName val="경비"/>
      <sheetName val="산출0"/>
      <sheetName val="토공산출(주차장)"/>
      <sheetName val="토목공사"/>
      <sheetName val="급명"/>
      <sheetName val="일위대가(건축)"/>
      <sheetName val="경율산정"/>
      <sheetName val="건설장비기초단가"/>
      <sheetName val="내역총괄"/>
      <sheetName val="내역총괄2"/>
      <sheetName val="내역총괄3"/>
      <sheetName val="EP0618"/>
      <sheetName val="평3"/>
      <sheetName val="아수배전(1회)"/>
      <sheetName val="인건비_조사"/>
      <sheetName val="실행예산"/>
      <sheetName val="기초대가"/>
      <sheetName val="산출목록표"/>
      <sheetName val="수원공"/>
      <sheetName val="구분자"/>
      <sheetName val="단가표"/>
      <sheetName val="그림"/>
      <sheetName val="구성1"/>
      <sheetName val="구성2"/>
      <sheetName val="구성3"/>
      <sheetName val="구성4"/>
      <sheetName val="그림2"/>
      <sheetName val="69.03%"/>
      <sheetName val="변경내역100%"/>
      <sheetName val="변경내역98%"/>
      <sheetName val="변경내역96%"/>
      <sheetName val="변경내역92%"/>
      <sheetName val="변경내역88%"/>
      <sheetName val="변경내역84.52%"/>
      <sheetName val="견적서1"/>
      <sheetName val="2002상반기노임기준"/>
      <sheetName val="자재목록표"/>
      <sheetName val="자재 단가표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변경후-SHEET"/>
      <sheetName val="5.정산서"/>
      <sheetName val="견적의뢰서"/>
      <sheetName val="일위집계표"/>
      <sheetName val="중동상가"/>
      <sheetName val="업체별기성내역"/>
      <sheetName val="보호"/>
      <sheetName val="MEXICO-C"/>
      <sheetName val="다이꾸"/>
      <sheetName val="단위수량"/>
      <sheetName val="맨홀토공수량"/>
      <sheetName val=" 총괄표"/>
      <sheetName val="96정변2"/>
      <sheetName val="자재집계"/>
      <sheetName val="연결관암거"/>
      <sheetName val="HRSG SMALL07220"/>
      <sheetName val="사각맨홀"/>
      <sheetName val="LP-S"/>
      <sheetName val="개소별수량산출"/>
      <sheetName val="검사조서"/>
      <sheetName val="집계(총괄)"/>
      <sheetName val="구성비"/>
      <sheetName val="실적보고"/>
      <sheetName val="표준안전집계"/>
      <sheetName val="표준안전내역"/>
      <sheetName val="성남여성복지내역"/>
      <sheetName val="(A)내역서"/>
      <sheetName val="약품공급2"/>
      <sheetName val="2공구산출내역"/>
      <sheetName val="간지"/>
      <sheetName val="변압기"/>
      <sheetName val="발전기용량-1"/>
      <sheetName val="발전기용량-2"/>
      <sheetName val="출력전에보세요"/>
      <sheetName val="전력간선(일반)"/>
      <sheetName val="전력간선(동력)"/>
      <sheetName val="MCC-B-A"/>
      <sheetName val="MCC-B-B"/>
      <sheetName val="MCC-B-C"/>
      <sheetName val="ACCOUNT(RECEP)"/>
      <sheetName val="부하(동력)"/>
      <sheetName val="ILLUMINANCE"/>
      <sheetName val="설명"/>
      <sheetName val="계산DATA"/>
      <sheetName val="전류"/>
      <sheetName val="데이터북"/>
      <sheetName val="조명참고자료"/>
      <sheetName val="Cable schedule"/>
      <sheetName val="V-data"/>
      <sheetName val="L-data"/>
      <sheetName val="P-data"/>
      <sheetName val=""/>
      <sheetName val="세동별비상"/>
      <sheetName val="세부내역서(전기)"/>
      <sheetName val="비䕝疄"/>
      <sheetName val="년도별노임표"/>
      <sheetName val="중기목록표"/>
      <sheetName val="출력X"/>
      <sheetName val="화설내"/>
      <sheetName val="정공공사"/>
      <sheetName val="기초일위"/>
      <sheetName val="시설일위"/>
      <sheetName val="조명일위"/>
      <sheetName val="두앙"/>
      <sheetName val="토공정보"/>
      <sheetName val="2"/>
      <sheetName val="전기설계변경"/>
      <sheetName val="품종별-이름"/>
      <sheetName val=" 갑  지 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소방사항"/>
      <sheetName val="역T형"/>
      <sheetName val="공종단가"/>
      <sheetName val="LD일"/>
      <sheetName val="FA설치명세"/>
      <sheetName val="FD"/>
      <sheetName val="가시설단위수량"/>
      <sheetName val="SORCE1"/>
      <sheetName val="토량1-1"/>
      <sheetName val="PO-BOQ"/>
      <sheetName val="일반수량총괄"/>
      <sheetName val="의왕내역"/>
      <sheetName val="탑(을지)"/>
      <sheetName val="b_balju_cho"/>
      <sheetName val="명세서"/>
      <sheetName val="시멘트"/>
      <sheetName val="단가목록"/>
      <sheetName val="대구-교대(A1-A2)"/>
      <sheetName val="원형1호맨홀토공수량"/>
      <sheetName val="IP좌표"/>
      <sheetName val="토공계산서(부체도로)"/>
      <sheetName val="견적서세부내용"/>
      <sheetName val="견적내용입력"/>
      <sheetName val="지장물C"/>
      <sheetName val="sum1 (2)"/>
      <sheetName val="General Data"/>
      <sheetName val="차도조도계산"/>
      <sheetName val="ATS단가"/>
      <sheetName val="Site Expenses"/>
      <sheetName val="단위세대"/>
      <sheetName val="c_balju"/>
      <sheetName val="원형맨홀수량"/>
      <sheetName val="설계내역(2001)"/>
      <sheetName val="투자효율분석"/>
      <sheetName val="집1"/>
      <sheetName val="투찰"/>
      <sheetName val="MACRO(MCC)"/>
      <sheetName val="1SPAN"/>
      <sheetName val="N賃率_職"/>
      <sheetName val="접속슬라브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기자재대비표"/>
      <sheetName val="Data&amp;Result"/>
      <sheetName val="일위대가(출입)"/>
      <sheetName val="아파트기별"/>
      <sheetName val="공리일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KMT물량"/>
      <sheetName val="실행갑지"/>
      <sheetName val="견적990322"/>
      <sheetName val="재료집계"/>
      <sheetName val="담장산출"/>
      <sheetName val="일위대가(계측기설치)"/>
      <sheetName val="가격조사서"/>
      <sheetName val="교통량조사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LEGEND"/>
      <sheetName val="총집계표"/>
      <sheetName val="basic"/>
      <sheetName val="할증 "/>
      <sheetName val="plan&amp;section of foundation"/>
      <sheetName val="9811"/>
      <sheetName val="COVER-P"/>
      <sheetName val="기본단가"/>
      <sheetName val="영업소실적"/>
      <sheetName val="결과조달"/>
      <sheetName val="경상비"/>
      <sheetName val="부안일위"/>
      <sheetName val="실행대비"/>
      <sheetName val="청천내"/>
      <sheetName val="1공구 건정토건 철콘"/>
      <sheetName val="2공구하도급내역서"/>
      <sheetName val="도급내역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식재인부"/>
      <sheetName val="일위대가(1)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충주"/>
      <sheetName val="종합기별"/>
      <sheetName val="노무비명세서"/>
      <sheetName val="소요자재명세서"/>
      <sheetName val="예비품"/>
      <sheetName val="기초자료입력"/>
      <sheetName val="백호우계수"/>
      <sheetName val="단위목록"/>
      <sheetName val="기계경비목록"/>
      <sheetName val="평교-내역"/>
      <sheetName val="건축개요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자  재"/>
      <sheetName val="노임(1차)"/>
      <sheetName val="조견표"/>
      <sheetName val="제품별"/>
      <sheetName val="2공구수량"/>
      <sheetName val="부서현황"/>
      <sheetName val="감액총괄표"/>
      <sheetName val="신공항A-9(원가수정)"/>
      <sheetName val="전기혼잡제경비(45)"/>
      <sheetName val="재정비직인"/>
      <sheetName val="재정비내역"/>
      <sheetName val="지적고시내역"/>
      <sheetName val="현장설명서"/>
      <sheetName val="견적조건서"/>
      <sheetName val="시공일반사항"/>
      <sheetName val="현장설명서갑지"/>
      <sheetName val="하도급선정의뢰서(습식공사)"/>
      <sheetName val="단가산출서"/>
      <sheetName val="노임,재료비"/>
      <sheetName val="공내역"/>
      <sheetName val="접속도로1"/>
      <sheetName val="사업수지"/>
      <sheetName val="견적율"/>
      <sheetName val="공사별 가중치 산출근거(토목)"/>
      <sheetName val="가중치근거(조경)"/>
      <sheetName val="목동1절주.bh01"/>
      <sheetName val="건축내역서 (경제상무실)"/>
      <sheetName val="실행(표지,갑,을)"/>
      <sheetName val="몰탈재료산출"/>
      <sheetName val="관급"/>
      <sheetName val="토사(PE)"/>
      <sheetName val="제수"/>
      <sheetName val="공기"/>
      <sheetName val="대,유,램"/>
      <sheetName val="경산(을)"/>
      <sheetName val="Rates"/>
      <sheetName val="정화조동내역"/>
      <sheetName val="관리사무소"/>
      <sheetName val="건축"/>
      <sheetName val="단가산출서 (2)"/>
      <sheetName val="DATA 입력란"/>
      <sheetName val="1. 설계조건 2.단면가정 3. 하중계산"/>
      <sheetName val="공사비집계"/>
      <sheetName val="준공평가"/>
      <sheetName val="일위대가목록(1)"/>
      <sheetName val="단가대비표(1)"/>
      <sheetName val="수질정화시설"/>
      <sheetName val="통로box전기"/>
      <sheetName val="밧데리"/>
      <sheetName val="사급자재"/>
      <sheetName val="지주설치제원"/>
      <sheetName val="인상효1"/>
      <sheetName val="내역(중앙)"/>
      <sheetName val="내역(창신)"/>
      <sheetName val="물가"/>
      <sheetName val="정화조방수미장"/>
      <sheetName val="단위량당중기"/>
      <sheetName val="P-산#1-1(WOWA1)"/>
      <sheetName val="FAX"/>
      <sheetName val="하중산정"/>
      <sheetName val="과세표준율-2"/>
      <sheetName val="면적분양가"/>
      <sheetName val="분양면적(1123)"/>
      <sheetName val="출력소스"/>
      <sheetName val="통합내역"/>
      <sheetName val="기기리스트"/>
      <sheetName val="36신설수량"/>
      <sheetName val="cost"/>
      <sheetName val="1-1"/>
      <sheetName val="1단계"/>
      <sheetName val="산근"/>
      <sheetName val="진우+대광"/>
      <sheetName val="공사별 가중치 산출근거(건축)"/>
      <sheetName val="집수A"/>
      <sheetName val="진접"/>
      <sheetName val="CIVIL"/>
      <sheetName val="copy"/>
      <sheetName val="서식"/>
      <sheetName val="4월"/>
      <sheetName val="8월"/>
      <sheetName val="CAT_5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선정요령"/>
      <sheetName val="메서,변+증"/>
      <sheetName val="자재비"/>
      <sheetName val="공통비"/>
      <sheetName val="VENDOR LIST"/>
      <sheetName val="TYPE집계표"/>
      <sheetName val="제진기"/>
      <sheetName val="개보수공사BM"/>
      <sheetName val="노무"/>
      <sheetName val="인수공총괄"/>
      <sheetName val="공사진행"/>
      <sheetName val="견적서(대외) (2)"/>
      <sheetName val="__MAIN"/>
      <sheetName val="철근량 검토"/>
      <sheetName val="°úÃµMAIN"/>
      <sheetName val="ÅÍ³ÎÁ¶µµ"/>
      <sheetName val="1.¼³°è±âÁØ"/>
      <sheetName val="3Â÷¼³°è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8.PILE  (돌출)"/>
      <sheetName val="MCC제원"/>
      <sheetName val="부산4"/>
      <sheetName val="CALCULATION"/>
      <sheetName val="3_바닥판설계"/>
      <sheetName val="STBOX"/>
      <sheetName val="가공비"/>
      <sheetName val="기준액"/>
      <sheetName val="연습장소"/>
      <sheetName val="상세내역,전력산출서"/>
      <sheetName val="일위대가 집계표"/>
      <sheetName val="횡배수관토공수량"/>
      <sheetName val="7.1유효폭"/>
      <sheetName val="유기공정"/>
      <sheetName val="Ampecity Data"/>
      <sheetName val="공사기본자료"/>
      <sheetName val="IBASE"/>
      <sheetName val="Cost bd-&quot;A&quot;"/>
      <sheetName val="저리조양"/>
      <sheetName val="예산M6-B"/>
      <sheetName val="´ë±¸½ÇÇà"/>
      <sheetName val="0.Áý°è"/>
      <sheetName val="Ç¥Áö (2)"/>
      <sheetName val="¸Å¸³"/>
      <sheetName val="¿ø°¡°è»ê"/>
      <sheetName val="1.ÀüÂ÷¼±Á¶Á¤"/>
      <sheetName val="2.Á¶°¡¼±Á¶Á¤"/>
      <sheetName val="3.±ÞÀü¼±½Å¼³"/>
      <sheetName val="4.±ÞÀü¼±Ã¶°Å"/>
      <sheetName val="5.°í¹è¼±Ã¶°Å"/>
      <sheetName val="6.°í¾ÐÄÉÀÌºí½Å¼³"/>
      <sheetName val="7.ºñÀý¿¬¼±Á¶Á¤"/>
      <sheetName val="8.°¡µ¿ºê·¡Å°Æ®ÀÌ¼³"/>
      <sheetName val="9.HÇü°­ÁÖ½Å¼³(9m)"/>
      <sheetName val="10.°­°üÁÖ½Å¼³(9m)"/>
      <sheetName val="11.H°­ÁÖÃ¶°Å(11m)"/>
      <sheetName val="11.HÇü°­±âÃÊ"/>
      <sheetName val="13.°­°üÁÖ±âÃÊ"/>
      <sheetName val="14.Àå·ÂÁ¶Á¤ÀåÄ¡½Å¼³"/>
      <sheetName val="15.Àå·ÂÁ¶Á¤ÀåÄ¡Ã¶°Å   "/>
      <sheetName val="16.ÄÜÁÖÃ¶°Å(9m)"/>
      <sheetName val="17.Áö¼±½Å¼³(º¸Åë)"/>
      <sheetName val="18.Áö¼±½Å¼³(vÇü)"/>
      <sheetName val="19.Áö¼±Ã¶°Å"/>
      <sheetName val="20.±âÁß°³Æó±â½Å¼³"/>
      <sheetName val="±âÃÊ´Ü°¡"/>
      <sheetName val="01AC"/>
      <sheetName val="본선토량운반계산서(1)0"/>
      <sheetName val="1,2공구원가계산서"/>
      <sheetName val="1공구산출내역서"/>
      <sheetName val="암거단위"/>
      <sheetName val="토공A"/>
      <sheetName val="소포내역 (2)"/>
      <sheetName val="Macro3"/>
      <sheetName val="깨기수량"/>
      <sheetName val="내역서(삼호)"/>
      <sheetName val="배수관토공"/>
      <sheetName val="송우내역서"/>
      <sheetName val="웅진교-S2"/>
      <sheetName val="의정부문예회관변경내역"/>
      <sheetName val="POL6차-PIPING"/>
      <sheetName val="¾Æ»êÃß°¡1220"/>
      <sheetName val="98Áö±Þ°èÈ¹"/>
      <sheetName val="´çÃÊ"/>
      <sheetName val="1.¼³°èÁ¶°Ç"/>
      <sheetName val="Àç·á"/>
      <sheetName val="°¡·ÎµîºÎÇ¥"/>
      <sheetName val="Á¦°æºñÀ²"/>
      <sheetName val="³»¿ª(¼³°è)"/>
      <sheetName val="½Ä»ýºí·°´ÜÀ§¼ö·®"/>
      <sheetName val="Á¤ºÎ³ëÀÓ´Ü°¡"/>
      <sheetName val="Pricelist TAC AB"/>
      <sheetName val="물가정보자료"/>
      <sheetName val="적용토목"/>
      <sheetName val="예산M11A"/>
      <sheetName val="실행내역서 "/>
      <sheetName val="공조기"/>
      <sheetName val="萀⅜"/>
      <sheetName val="단가비교표_공통1"/>
      <sheetName val="실행(1)"/>
      <sheetName val="장비당단가 (1)"/>
      <sheetName val="세부내역서"/>
      <sheetName val="토적표"/>
      <sheetName val="대비내역"/>
      <sheetName val="70%"/>
      <sheetName val="단면"/>
      <sheetName val="소운반"/>
      <sheetName val="공종구간"/>
      <sheetName val="DATA 입력부"/>
      <sheetName val="매매"/>
      <sheetName val="전신"/>
      <sheetName val="승용"/>
      <sheetName val="0_집계"/>
      <sheetName val="1_전차선조정"/>
      <sheetName val="2_조가선조정"/>
      <sheetName val="3_급전선신설"/>
      <sheetName val="4_급전선철거"/>
      <sheetName val="5_고배선철거"/>
      <sheetName val="6_고압케이블신설"/>
      <sheetName val="7_비절연선조정"/>
      <sheetName val="8_가동브래키트이설"/>
      <sheetName val="9_H형강주신설(9m)"/>
      <sheetName val="10_강관주신설(9m)"/>
      <sheetName val="11_H강주철거(11m)"/>
      <sheetName val="11_H형강기초"/>
      <sheetName val="13_강관주기초"/>
      <sheetName val="14_장력조정장치신설"/>
      <sheetName val="15_장력조정장치철거___"/>
      <sheetName val="16_콘주철거(9m)"/>
      <sheetName val="17_지선신설(보통)"/>
      <sheetName val="18_지선신설(v형)"/>
      <sheetName val="19_지선철거"/>
      <sheetName val="20_기중개폐기신설"/>
      <sheetName val="3-1_CB"/>
      <sheetName val="AIR_SHOWER(3인용)"/>
      <sheetName val="조도계산서_(도서)"/>
      <sheetName val="기존단가 (2)"/>
      <sheetName val="4)유동표"/>
      <sheetName val="9."/>
      <sheetName val="WING3"/>
      <sheetName val="일위대가서식"/>
      <sheetName val="일위대가양식"/>
      <sheetName val="예산내역서"/>
      <sheetName val="5."/>
      <sheetName val="11"/>
      <sheetName val="12."/>
      <sheetName val="14."/>
      <sheetName val="13"/>
      <sheetName val="7."/>
      <sheetName val="8."/>
      <sheetName val="10."/>
      <sheetName val="약전닥트"/>
      <sheetName val="건축부하"/>
      <sheetName val="효동"/>
      <sheetName val="가공2원도"/>
      <sheetName val="전기단가조사서"/>
      <sheetName val="APT"/>
      <sheetName val="단가대비"/>
      <sheetName val="기본일위"/>
      <sheetName val="현장관리비"/>
      <sheetName val="일(4)"/>
      <sheetName val="E총"/>
      <sheetName val="총괄원가 "/>
      <sheetName val="eq_data"/>
      <sheetName val="SKETCH"/>
      <sheetName val="working load at the btm ft."/>
      <sheetName val="WIND-EQ"/>
      <sheetName val="stability check"/>
      <sheetName val="design criteria"/>
      <sheetName val="FEXS"/>
      <sheetName val="4차원가계산서"/>
      <sheetName val="Main"/>
      <sheetName val="송전재료비"/>
      <sheetName val="EQT-ESTN"/>
      <sheetName val="PUMP SHT"/>
      <sheetName val="FIN TUBE"/>
      <sheetName val="HED. &amp; PIPE"/>
      <sheetName val="도급양식"/>
      <sheetName val="loading"/>
      <sheetName val="Y_WORK"/>
      <sheetName val="복구량산정_및_전용회선_사용1"/>
      <sheetName val="4월_실적추정(건축+토목)1"/>
      <sheetName val="4월_실적추정(건축)1"/>
      <sheetName val="1_수변전설비1"/>
      <sheetName val="2_전력간선1"/>
      <sheetName val="3_동력1"/>
      <sheetName val="4_전등1"/>
      <sheetName val="5_전열1"/>
      <sheetName val="6_약전1"/>
      <sheetName val="7_소방1"/>
      <sheetName val="8_방송1"/>
      <sheetName val="9_조명제어1"/>
      <sheetName val="10_철거공사1"/>
      <sheetName val="AIR_SHOWER(3인용)1"/>
      <sheetName val="1_전차선조정1"/>
      <sheetName val="2_조가선조정1"/>
      <sheetName val="3_급전선신설1"/>
      <sheetName val="4_급전선철거1"/>
      <sheetName val="5_고배선철거1"/>
      <sheetName val="6_고압케이블신설1"/>
      <sheetName val="7_비절연선조정1"/>
      <sheetName val="8_가동브래키트이설1"/>
      <sheetName val="9_H형강주신설(9m)1"/>
      <sheetName val="10_강관주신설(9m)1"/>
      <sheetName val="11_H강주철거(11m)1"/>
      <sheetName val="11_H형강기초1"/>
      <sheetName val="13_강관주기초1"/>
      <sheetName val="14_장력조정장치신설1"/>
      <sheetName val="15_장력조정장치철거___1"/>
      <sheetName val="16_콘주철거(9m)1"/>
      <sheetName val="17_지선신설(보통)1"/>
      <sheetName val="18_지선신설(v형)1"/>
      <sheetName val="19_지선철거1"/>
      <sheetName val="20_기중개폐기신설1"/>
      <sheetName val="남양시작동자105노65기1_3화1_21"/>
      <sheetName val="0_집계1"/>
      <sheetName val="1_수변전설비공사1"/>
      <sheetName val="표지_(2)1"/>
      <sheetName val="1_설계조건"/>
      <sheetName val="조도계산서_(도서)1"/>
      <sheetName val="3-1_CB1"/>
      <sheetName val="2F_회의실견적(5_14_일대)"/>
      <sheetName val="3_공통공사대비"/>
      <sheetName val="Sheet1_(2)"/>
      <sheetName val="unit_4"/>
      <sheetName val="3_내역서"/>
      <sheetName val="원가계산서_(총괄)"/>
      <sheetName val="원가계산서_(건축)"/>
      <sheetName val="임시급식_(2)"/>
      <sheetName val="Summary_Sheets"/>
      <sheetName val="5호광장_(만점)"/>
      <sheetName val="인천국제_(만점)_(2)"/>
      <sheetName val="96보완계획7_12"/>
      <sheetName val="전차선로_물량표"/>
      <sheetName val="90_03실행_"/>
      <sheetName val="ITB_COST"/>
      <sheetName val="º¹±¸·®»êÁ¤_¹×_Àü¿ëÈ¸¼±_»ç¿ë"/>
      <sheetName val="4¿ù_½ÇÀûÃßÁ¤(°ÇÃà+Åä¸ñ)"/>
      <sheetName val="4¿ù_½ÇÀûÃßÁ¤(°ÇÃà)"/>
      <sheetName val="외주대비_-석축"/>
      <sheetName val="외주대비-구조물_(2)"/>
      <sheetName val="견적표지_(3)"/>
      <sheetName val="단면_(2)"/>
      <sheetName val="설_계"/>
      <sheetName val="빌딩_안내"/>
      <sheetName val="EQUIPMENT_-2"/>
      <sheetName val="1_변전설비"/>
      <sheetName val="1_¼öº¯Àü¼³ºñ"/>
      <sheetName val="2_Àü·Â°£¼±"/>
      <sheetName val="3_µ¿·Â"/>
      <sheetName val="4_Àüµî"/>
      <sheetName val="5_Àü¿­"/>
      <sheetName val="6_¾àÀü"/>
      <sheetName val="7_¼Ò¹æ"/>
      <sheetName val="8_¹æ¼Û"/>
      <sheetName val="9_Á¶¸íÁ¦¾î"/>
      <sheetName val="10_Ã¶°Å°ø»ç"/>
      <sheetName val="³²¾ç½ÃÀÛµ¿ÀÚ105³ë65±â1_3È­1_2"/>
      <sheetName val="Á¶µµ°è»ê¼­_(µµ¼­)"/>
      <sheetName val="6PILE__(돌출)"/>
      <sheetName val="Man_Power_&amp;_Comp"/>
      <sheetName val="노원열병합__건축공사기성내역서"/>
      <sheetName val="자동_철거"/>
      <sheetName val="자동_설치"/>
      <sheetName val="토목_철주"/>
      <sheetName val="철거_일위대가(1-19)"/>
      <sheetName val="철거_일위대가(20-22)"/>
      <sheetName val="설치_일위대가(23-45호)"/>
      <sheetName val="설치_일위대가(46~78호)"/>
      <sheetName val="노무비_근거"/>
      <sheetName val="효성CB_1P기초"/>
      <sheetName val="const_"/>
      <sheetName val="IMP_(REACTOR)"/>
      <sheetName val="1_설계기준"/>
      <sheetName val="내역서_(2)"/>
      <sheetName val="220_(2)"/>
      <sheetName val="플랜트_설치"/>
      <sheetName val="1공구_건정토건_토공"/>
      <sheetName val="TRE_TABLE"/>
      <sheetName val="3련_BOX"/>
      <sheetName val="2000년_공정표"/>
      <sheetName val="화재_탐지_설비"/>
      <sheetName val="호봉_(2)"/>
      <sheetName val="2000,9월_일위"/>
      <sheetName val="CABLE_SIZE-3"/>
      <sheetName val="2000_11¿ù¼³°è³»¿ª"/>
      <sheetName val="Àü¼±_¹×_Àü¼±°ü"/>
      <sheetName val="ÁØ°Ë_³»¿ª¼­"/>
      <sheetName val="¼ö¸ñµ¥ÀÌÅ¸_"/>
      <sheetName val="º¯¾Ð±â_¹×_¹ßÀü±â_¿ë·®"/>
      <sheetName val="1_¼öÀÎÅÍ³Î"/>
      <sheetName val="8_PILE__(돌출)"/>
      <sheetName val="69_03%"/>
      <sheetName val="변경내역84_52%"/>
      <sheetName val="PROJECT_BRIEF"/>
      <sheetName val="BSD_(2)"/>
      <sheetName val="단__가__대__비__표"/>
      <sheetName val="일__위__대__가__목__록"/>
      <sheetName val="_견적서"/>
      <sheetName val="5_공종별예산내역서"/>
      <sheetName val="97_사업추정(WEKI)"/>
      <sheetName val="단가_"/>
      <sheetName val="총괄원가_"/>
      <sheetName val="_갑__지_"/>
      <sheetName val="기성내역_진짜"/>
      <sheetName val="설산1_나"/>
      <sheetName val="실행내역서_"/>
      <sheetName val="plan&amp;section_of_foundation"/>
      <sheetName val="working_load_at_the_btm_ft_"/>
      <sheetName val="stability_check"/>
      <sheetName val="design_criteria"/>
      <sheetName val="할증_"/>
      <sheetName val="PUMP_SHT"/>
      <sheetName val="FIN_TUBE"/>
      <sheetName val="HED__&amp;_PIPE"/>
      <sheetName val="AS포장복구_"/>
      <sheetName val="_총괄표"/>
      <sheetName val="0_Áý°è"/>
      <sheetName val="1_¼öº¯Àü¼³ºñ°ø»ç"/>
      <sheetName val="Ç¥Áö_(2)"/>
      <sheetName val="DATA_입력부"/>
      <sheetName val="Customer_Databas"/>
      <sheetName val="기존단가_(2)"/>
      <sheetName val="9_"/>
      <sheetName val="세부견적서(DAS_Call_Back)"/>
      <sheetName val="2_펌프장(사급자재)"/>
      <sheetName val="입고장부_(4)"/>
      <sheetName val="1차_내역서"/>
      <sheetName val="5_"/>
      <sheetName val="12_"/>
      <sheetName val="14_"/>
      <sheetName val="7_"/>
      <sheetName val="8_"/>
      <sheetName val="10_"/>
      <sheetName val="토공(우물통,기타)_"/>
      <sheetName val="변경ᛅ⾒_x0005_"/>
      <sheetName val="사급자재총괄"/>
      <sheetName val="내역."/>
      <sheetName val="부대"/>
      <sheetName val="장비"/>
      <sheetName val="SRC-B3U2"/>
      <sheetName val="현대물량"/>
      <sheetName val="이름정의"/>
      <sheetName val="초기화면1"/>
      <sheetName val="금액"/>
      <sheetName val="배수문수량산출(3)"/>
      <sheetName val="금강견적"/>
      <sheetName val="Oper Amount"/>
      <sheetName val="REACTION芨.헾⿁_x0005__x0000_"/>
      <sheetName val="REACTION鴘E鵜E헾⼼_x0005_"/>
      <sheetName val="공사내역서(을)실행"/>
      <sheetName val="내역 (2)"/>
      <sheetName val="건축2"/>
      <sheetName val="용산1(해보)"/>
      <sheetName val="등록자료"/>
      <sheetName val="입력정보"/>
      <sheetName val="케이블"/>
      <sheetName val="기지국"/>
      <sheetName val="도급"/>
      <sheetName val="N頀ᚃ"/>
      <sheetName val="N"/>
      <sheetName val="Factor"/>
      <sheetName val="99년신청"/>
      <sheetName val="MAT"/>
      <sheetName val="경로,구간현황"/>
      <sheetName val="SULKEA"/>
      <sheetName val="아파트건축"/>
      <sheetName val="물墸᎟鰀"/>
      <sheetName val="화재 탐지_x0005__x0000_"/>
      <sheetName val="자재테이블"/>
      <sheetName val="가중치"/>
      <sheetName val="01"/>
      <sheetName val="가CP"/>
      <sheetName val="DATA-UPS"/>
      <sheetName val="공조기(삭제)"/>
      <sheetName val="예산M12A"/>
      <sheetName val="L형옹벽측구"/>
      <sheetName val="woo(mac)"/>
      <sheetName val="3본사"/>
      <sheetName val="(2)"/>
      <sheetName val="성내동"/>
      <sheetName val="기초코徸"/>
      <sheetName val="관람석제출"/>
      <sheetName val="물가대비표"/>
      <sheetName val="일위산출"/>
      <sheetName val="1.우편집중내역서"/>
      <sheetName val="공사"/>
      <sheetName val="실행예산서"/>
      <sheetName val="오동"/>
      <sheetName val="대조"/>
      <sheetName val="나한"/>
      <sheetName val="INPUT(덕도방향-시점)"/>
      <sheetName val="BOX 본체"/>
      <sheetName val="설계개요"/>
      <sheetName val="범용개발순소요비용"/>
      <sheetName val="전력구구조물산근"/>
      <sheetName val="도급내역서"/>
      <sheetName val="샘플표지"/>
      <sheetName val="집행(2-1)"/>
      <sheetName val="일별1"/>
      <sheetName val="추천서"/>
      <sheetName val="청구내역(9807)"/>
      <sheetName val="주beam"/>
      <sheetName val="하도급변경대비표"/>
      <sheetName val="2000용수잠관-수량집계"/>
      <sheetName val="공사내역"/>
      <sheetName val="inputdata"/>
      <sheetName val="골재산출"/>
      <sheetName val="MANUFACTORY"/>
      <sheetName val="강북라우터"/>
      <sheetName val="소업1교"/>
      <sheetName val="3련 B_x0005__x0000_"/>
      <sheetName val="평가데이터"/>
      <sheetName val="기성수금(단단위)"/>
      <sheetName val="원가매출(단단위)"/>
      <sheetName val="기간등록"/>
      <sheetName val="단중표-ST"/>
      <sheetName val="적용건축"/>
      <sheetName val="설치 일위대가(4԰_x0000_缀_x0000__x0000__x0000_"/>
      <sheetName val="프로젝트"/>
      <sheetName val="콘_재료분리(1)"/>
      <sheetName val="내역서 "/>
      <sheetName val="잔수량(작성)"/>
      <sheetName val="전체철근집계"/>
      <sheetName val="대로근거"/>
      <sheetName val="OZ049E"/>
      <sheetName val="배수내역(총수량)"/>
      <sheetName val="층"/>
      <sheetName val="단가조사표"/>
      <sheetName val="설계내역서(기계)"/>
      <sheetName val="내역서비교"/>
      <sheetName val="현장예산"/>
      <sheetName val="적용단위길이"/>
      <sheetName val="피벗테이블데이터분석"/>
      <sheetName val="특수기호강도거푸집"/>
      <sheetName val="종배수관면벽신"/>
      <sheetName val="종배수관(신)"/>
      <sheetName val="수주실적0709"/>
      <sheetName val="단가(반정1교-원주)"/>
      <sheetName val="변화치수"/>
      <sheetName val="음봉방향"/>
      <sheetName val="자료(통합)"/>
      <sheetName val="발주내역"/>
      <sheetName val="제3장 기술업무"/>
      <sheetName val="제4절-1"/>
      <sheetName val="총괄-1"/>
      <sheetName val=" 토목 처리장도급내역서 "/>
      <sheetName val="98수문일위"/>
      <sheetName val="BOX(1.5X1.5)"/>
      <sheetName val="설계기준"/>
      <sheetName val="내역1"/>
      <sheetName val="관리,부대비"/>
      <sheetName val="기초및구체공"/>
      <sheetName val="삼보지질"/>
      <sheetName val="7.전산해석결과"/>
      <sheetName val="4.하중"/>
      <sheetName val="우각부검토"/>
      <sheetName val="특수선일위대가"/>
      <sheetName val="인공(100P,배선반)"/>
      <sheetName val="홈통받이수량"/>
      <sheetName val="입찰"/>
      <sheetName val="현경"/>
      <sheetName val="공통가설공사"/>
      <sheetName val="당사"/>
      <sheetName val="설내역서 "/>
      <sheetName val="공사수행방안"/>
      <sheetName val="단위중량"/>
      <sheetName val="용소리교"/>
      <sheetName val="단위집계표"/>
      <sheetName val="기성내역서표지"/>
      <sheetName val="2000년하반기"/>
      <sheetName val="날개벽"/>
      <sheetName val="견적대비표"/>
      <sheetName val="건축내역(진해석동)"/>
      <sheetName val="G.R300경비"/>
      <sheetName val="Data2"/>
      <sheetName val="화해(함평)"/>
      <sheetName val="화해(장성)"/>
      <sheetName val="단가산출집계"/>
      <sheetName val="출력-내역서"/>
      <sheetName val="제원.설계조건"/>
      <sheetName val="type-F"/>
      <sheetName val="SLAB"/>
      <sheetName val="골조시행"/>
      <sheetName val="96수출"/>
      <sheetName val="SE-611"/>
      <sheetName val="단가표 "/>
      <sheetName val="가설공사"/>
      <sheetName val="기초공"/>
      <sheetName val="★도급내역"/>
      <sheetName val="2BOX본체"/>
      <sheetName val="설-원가"/>
      <sheetName val="중간부"/>
      <sheetName val="전체내역서"/>
      <sheetName val="입력"/>
      <sheetName val="0217상가미분양자산"/>
      <sheetName val="계산근거"/>
      <sheetName val="일위_파일"/>
      <sheetName val="INDEX"/>
      <sheetName val="15100"/>
      <sheetName val="성서방향-교대(A2)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10현장조직"/>
      <sheetName val="3-1-12"/>
      <sheetName val="3-1-3"/>
      <sheetName val="단가산출1"/>
      <sheetName val="21301동"/>
      <sheetName val="금긋기 및 절단"/>
      <sheetName val="TB-내역서"/>
      <sheetName val="Instruction"/>
      <sheetName val="costing_CV"/>
      <sheetName val="costing_ESDV"/>
      <sheetName val="costing_FE"/>
      <sheetName val="Condition"/>
      <sheetName val="costing_Misc"/>
      <sheetName val="costing_MOV"/>
      <sheetName val="costing_Press"/>
      <sheetName val="choose"/>
      <sheetName val="별표(48~75)"/>
      <sheetName val="공사내역(2003년)"/>
      <sheetName val="본댐설계"/>
      <sheetName val="교육종류"/>
      <sheetName val="2.2.2입적표"/>
      <sheetName val="堀᎟"/>
      <sheetName val="¼ö·®»êÃÈ"/>
      <sheetName val="¼ö·®»êÃX"/>
      <sheetName val="壈᎟"/>
      <sheetName val="쀀ፐ"/>
      <sheetName val="죈፺"/>
      <sheetName val="惈፵"/>
      <sheetName val="토공(완충)"/>
      <sheetName val="단면별연장"/>
      <sheetName val="COPING"/>
      <sheetName val="pbs_lambda"/>
      <sheetName val="Matériel embarqué PVC"/>
      <sheetName val="우수공"/>
      <sheetName val="전체_1설계"/>
      <sheetName val="3.자재비(총괄)"/>
      <sheetName val="대가목록"/>
      <sheetName val="O＆P"/>
      <sheetName val="결재판(삭제하지말아주세요)"/>
      <sheetName val="본사인상전"/>
      <sheetName val="단가산출-기,교"/>
      <sheetName val="유첨䈀ᅪ"/>
      <sheetName val="토공,기초"/>
      <sheetName val="FAB별"/>
      <sheetName val="주간계획"/>
      <sheetName val="PIPING"/>
      <sheetName val="선택"/>
      <sheetName val="전력"/>
      <sheetName val="토공집계표"/>
      <sheetName val="COL"/>
      <sheetName val="단중聀"/>
      <sheetName val="당정동경상이수"/>
      <sheetName val="당정동공통이수"/>
      <sheetName val="차수"/>
      <sheetName val="인원"/>
      <sheetName val="방송노임"/>
      <sheetName val="TG9504"/>
      <sheetName val="1995년 섹터별 매출"/>
      <sheetName val="ROOF(ALKALI)"/>
      <sheetName val="貭♘"/>
      <sheetName val="기계실"/>
      <sheetName val="역T형옹벽(3.0)"/>
      <sheetName val="master(total)"/>
      <sheetName val="실행(ALT1)"/>
      <sheetName val="전신환매도徸"/>
      <sheetName val="포장절단"/>
      <sheetName val="DATA(BAC)"/>
      <sheetName val="성원계약"/>
      <sheetName val="준공조서"/>
      <sheetName val="공사준공계"/>
      <sheetName val="준공검사보고서"/>
      <sheetName val="일위산출근거"/>
      <sheetName val="수량산출서-2"/>
      <sheetName val="PARAMETER"/>
      <sheetName val="세부내역(직접인건비)"/>
      <sheetName val="굴착현장"/>
      <sheetName val="참조M"/>
      <sheetName val="암거"/>
      <sheetName val="일위1"/>
      <sheetName val="공사설계서"/>
      <sheetName val="설치 일위대가(46~԰_x0000_缀_x0000_"/>
      <sheetName val="설계내"/>
      <sheetName val=" 냉각수펌프"/>
      <sheetName val="1"/>
      <sheetName val="샤워실위생"/>
      <sheetName val="현장경비"/>
      <sheetName val="예산"/>
      <sheetName val="수량산출1"/>
      <sheetName val="품종별월계"/>
      <sheetName val="5.공종별尜_x0013_層_x0013_闰"/>
      <sheetName val="금액내㔀቎"/>
      <sheetName val="토공 total"/>
      <sheetName val="청하배수"/>
      <sheetName val="설계서"/>
      <sheetName val="Ⅴ-2.공종별내역"/>
      <sheetName val="지하"/>
      <sheetName val="사다리"/>
      <sheetName val="공사직종별노임"/>
      <sheetName val="수량BOQ"/>
      <sheetName val="갈현동"/>
      <sheetName val="적격심사표"/>
      <sheetName val="변경품셈총괄"/>
      <sheetName val="UR2-Calculation"/>
      <sheetName val="CC16-내역서"/>
      <sheetName val="건축토목내역"/>
      <sheetName val="대전-교대(A1-A2)"/>
      <sheetName val="205동"/>
      <sheetName val="POWER"/>
      <sheetName val="내역서적용수량"/>
      <sheetName val="영창26"/>
      <sheetName val="PI蒨9"/>
      <sheetName val="미지급내역"/>
      <sheetName val="매입내역 "/>
      <sheetName val="거래처별지출내역"/>
      <sheetName val="총(철거)"/>
      <sheetName val="전부인쇄"/>
      <sheetName val="9-1차이내역."/>
      <sheetName val="1.외주공사"/>
      <sheetName val="2.직영공사"/>
      <sheetName val="원가계산서(남측)"/>
      <sheetName val="첨부"/>
      <sheetName val="계산DATA입력"/>
      <sheetName val="공사비총괄표"/>
      <sheetName val="제잡비"/>
      <sheetName val="자재표"/>
      <sheetName val="집계(세부총괄)"/>
      <sheetName val="전력구구조물산근2구간"/>
      <sheetName val="현황산출서"/>
      <sheetName val="C.배수관공"/>
      <sheetName val="식재-외주 (2)"/>
      <sheetName val="유효폭의 계산"/>
      <sheetName val="내역서단가산출용"/>
      <sheetName val="상행-교대(A1)"/>
      <sheetName val="공주-교대(A1)"/>
      <sheetName val="구조     ."/>
      <sheetName val="1)fs"/>
      <sheetName val="유림골조"/>
      <sheetName val="Sheet16 (2)"/>
      <sheetName val="쌍송교"/>
      <sheetName val="시초1교"/>
      <sheetName val="GI-LIST"/>
      <sheetName val="대구-교대(A1)"/>
      <sheetName val="구조물터파기수량집계"/>
      <sheetName val="배수공 시멘트 및 골재량 산출"/>
      <sheetName val="J01"/>
      <sheetName val="집수정"/>
      <sheetName val="본선 토공 분배표"/>
      <sheetName val="1.토공"/>
      <sheetName val="제출내역 (2)"/>
      <sheetName val="6공구(당초)"/>
      <sheetName val="산근1"/>
      <sheetName val="전화번호DATA (2001)"/>
      <sheetName val="자압"/>
      <sheetName val="106C0300"/>
      <sheetName val="공내ᰖ"/>
      <sheetName val="수량이동"/>
      <sheetName val="기초자료입력및 K치 확인"/>
      <sheetName val="버스운행안내"/>
      <sheetName val="예방접종계획"/>
      <sheetName val="근태계획서"/>
      <sheetName val="단면설계"/>
      <sheetName val="열린교실"/>
      <sheetName val="경산锼_x0013_閄"/>
      <sheetName val="합의경상"/>
      <sheetName val="단면瑌)"/>
      <sheetName val="BEND LOSS"/>
      <sheetName val="22단"/>
      <sheetName val="22단锼"/>
      <sheetName val="덕소내역"/>
      <sheetName val="AS_x0005__x0000_"/>
      <sheetName val="신표지1"/>
      <sheetName val="전선_및_전선ࠝ"/>
      <sheetName val="연동내역서"/>
      <sheetName val="일위대가 "/>
      <sheetName val="제"/>
      <sheetName val="교량하부공"/>
      <sheetName val="대,怀፵"/>
      <sheetName val="Piping(Methanol)"/>
      <sheetName val="NAMES"/>
      <sheetName val="산근(목록)"/>
      <sheetName val="이형관중량"/>
      <sheetName val="판"/>
      <sheetName val="장문교(대전)"/>
      <sheetName val="내역서01"/>
      <sheetName val="기자재׃"/>
      <sheetName val="갑지(0_x0000_"/>
      <sheetName val="단0_x0000_退"/>
      <sheetName val="갑지(렀뚣瘉"/>
      <sheetName val="갑지(_x0000_뎰瘇"/>
      <sheetName val="분수공별 면적"/>
      <sheetName val="관로조직표"/>
      <sheetName val="기자재_x0000_"/>
      <sheetName val="전기 원가계산서"/>
      <sheetName val="단0_x0000__x0000_"/>
      <sheetName val="단ူ_x0000_䠀"/>
      <sheetName val="기자재_x0010_"/>
      <sheetName val="기자재壸"/>
      <sheetName val="기자재嬨"/>
      <sheetName val="기자재蔈"/>
      <sheetName val="견적대ﱀ"/>
      <sheetName val="견적대₨"/>
      <sheetName val="기자재游"/>
      <sheetName val="기자재೨"/>
      <sheetName val="기자재箘"/>
      <sheetName val="기자재"/>
      <sheetName val="기자재à"/>
      <sheetName val="기자재灰"/>
      <sheetName val="스케즐"/>
      <sheetName val="PAINT"/>
      <sheetName val="견"/>
      <sheetName val="집계표(공종별)"/>
      <sheetName val="시운전연료"/>
      <sheetName val="22단헾"/>
      <sheetName val="Option"/>
      <sheetName val="상 부"/>
      <sheetName val="차선도색현황"/>
      <sheetName val="단가적용(터널)"/>
      <sheetName val="단위가격"/>
      <sheetName val="단위가격_할증"/>
      <sheetName val="총괄집䠄ᡏ"/>
      <sheetName val="수성페인트도장 내역서"/>
      <sheetName val="산출및내역"/>
      <sheetName val="전기공사"/>
      <sheetName val="적용(기尜_x0013_"/>
      <sheetName val="2.1  노무비 평균단가산출"/>
      <sheetName val="CLAUSE"/>
      <sheetName val="약품설︀"/>
      <sheetName val="3CHBDC"/>
      <sheetName val="1-11조직표"/>
      <sheetName val="96.12"/>
      <sheetName val="01상노임"/>
      <sheetName val="22단丵"/>
      <sheetName val="광혁기성"/>
      <sheetName val="1공구(입찰내역)"/>
      <sheetName val="역집계1"/>
      <sheetName val="SLIDES"/>
      <sheetName val="정산입력"/>
      <sheetName val="4.2.1 마루높이 검토"/>
      <sheetName val="이토변실(A3-LINE)"/>
      <sheetName val="견적단가"/>
      <sheetName val="개산공사비"/>
      <sheetName val="와동25-3(변경)"/>
      <sheetName val="기계"/>
      <sheetName val="본체"/>
      <sheetName val="T6-6(2)"/>
      <sheetName val="Upgrades pricing"/>
      <sheetName val="변경서식"/>
      <sheetName val="변품8-37"/>
      <sheetName val="참조(2)"/>
      <sheetName val="참조"/>
      <sheetName val="현장일보"/>
      <sheetName val="LAB"/>
      <sheetName val="9509"/>
      <sheetName val="금융비용"/>
      <sheetName val="명단원자료(이전)"/>
      <sheetName val="Inquiry"/>
      <sheetName val="일반맨홀수량집계"/>
      <sheetName val="단락전류-A"/>
      <sheetName val="DPRKMHDT"/>
      <sheetName val="공통부대비"/>
      <sheetName val="날개벽(TYPE1)"/>
      <sheetName val="횡배수관"/>
      <sheetName val="건축원가계산서"/>
      <sheetName val="공사비내역서"/>
      <sheetName val="공사비 내역 (가)"/>
      <sheetName val="EUPDAT2"/>
      <sheetName val="주경기-오배수"/>
      <sheetName val="IMF Code"/>
      <sheetName val="Top PO"/>
      <sheetName val="mcc일위대가"/>
      <sheetName val="노원열병합  건축렀䡟ԯ_x0000_缀_x0000__x0000_"/>
      <sheetName val="입찰견적보고서"/>
      <sheetName val="내역(전체)"/>
      <sheetName val="노원열병합  건축︀ᇕ԰_x0000_缀_x0000__x0000_"/>
      <sheetName val="노원열병합  건축ﻕᇕ԰_x0000_缀_x0000__x0000_"/>
      <sheetName val="노원열병합  건축렀こ렀䡟ԯ_x0000_缀"/>
      <sheetName val="원본"/>
      <sheetName val="협조전"/>
      <sheetName val="기성내역서"/>
      <sheetName val="전체공내역서"/>
      <sheetName val="우,오수"/>
      <sheetName val="팔당터널(1공구)"/>
      <sheetName val="재료표"/>
      <sheetName val="969910( R)"/>
      <sheetName val="현금흐름"/>
      <sheetName val="공정코드"/>
      <sheetName val="설명서 "/>
      <sheetName val="card1"/>
      <sheetName val="흙쌓기도수로설치현황(1)"/>
      <sheetName val="대비표"/>
      <sheetName val="총괄서"/>
      <sheetName val="아산경희980422"/>
      <sheetName val="총괄집桶青"/>
      <sheetName val="E.P.T수량산출서"/>
      <sheetName val="tggwan(mac)"/>
      <sheetName val="물량집계"/>
      <sheetName val="조경"/>
      <sheetName val="22단가(철完9"/>
      <sheetName val="지질조사"/>
      <sheetName val="T1"/>
      <sheetName val="단가결정"/>
      <sheetName val="총체보활공정표"/>
      <sheetName val="Front"/>
      <sheetName val="포쐀䑣"/>
      <sheetName val="포䠟⥏"/>
      <sheetName val="포䠠⥏"/>
      <sheetName val="포䈀㙪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aa"/>
      <sheetName val="기흥하도용"/>
      <sheetName val="간선"/>
      <sheetName val="전압"/>
      <sheetName val="조도"/>
      <sheetName val="동력"/>
      <sheetName val="토 적 표"/>
      <sheetName val="진주䈀ᅪ"/>
      <sheetName val="조명투자및환수계획"/>
      <sheetName val="제조중간결과"/>
      <sheetName val="도장수량(하1)"/>
      <sheetName val="기계경비단가"/>
      <sheetName val="栍ᾆ"/>
      <sheetName val="96작생능"/>
      <sheetName val="도로경계블럭단위수량"/>
      <sheetName val="도로경계블럭단위토공"/>
      <sheetName val="L형측구단위수량"/>
      <sheetName val="L형측구연장조서"/>
      <sheetName val="부하"/>
      <sheetName val="도체종-상수표"/>
      <sheetName val="동원인원"/>
      <sheetName val="자재 집계표"/>
      <sheetName val="b_balju"/>
      <sheetName val="총공사비"/>
      <sheetName val="첨부파일"/>
      <sheetName val="AH-1 "/>
      <sheetName val="OHU"/>
      <sheetName val="NAI"/>
      <sheetName val="design load"/>
      <sheetName val="내부부하"/>
      <sheetName val="건축집계"/>
      <sheetName val="w't table"/>
      <sheetName val="환율-LIBOR"/>
      <sheetName val="계좌번호"/>
      <sheetName val="꣈፺"/>
      <sheetName val="저፺"/>
      <sheetName val="대포2교접속"/>
      <sheetName val="일반전기C"/>
      <sheetName val="3.하중산정4.지지력"/>
      <sheetName val="별표 "/>
      <sheetName val="기타시설"/>
      <sheetName val="판매시설"/>
      <sheetName val="아파트"/>
      <sheetName val="주민복지관"/>
      <sheetName val="지하주차장"/>
      <sheetName val="매입세"/>
      <sheetName val="신공"/>
      <sheetName val="균열"/>
      <sheetName val="산재 안전"/>
      <sheetName val="노무비 경비"/>
      <sheetName val="산정표"/>
      <sheetName val="BQ(실행)"/>
      <sheetName val="내역(가지)"/>
      <sheetName val="옹벽기초자료"/>
      <sheetName val="Recovered_Sheet1"/>
      <sheetName val="원가상세내역"/>
      <sheetName val="2004경영(비목별)"/>
      <sheetName val="2004경영"/>
      <sheetName val="커튼월(pfg)"/>
      <sheetName val="배수내역"/>
      <sheetName val="시설물"/>
      <sheetName val="식재"/>
      <sheetName val="물가변동잔여물량세부내역서"/>
      <sheetName val="포장공자재집계표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보행자로"/>
      <sheetName val="진입로"/>
      <sheetName val="체감식(합정로) "/>
      <sheetName val="DATA"/>
      <sheetName val="등가거리"/>
      <sheetName val="조명율표"/>
      <sheetName val="Sheet2"/>
      <sheetName val="체감식  (원본)"/>
      <sheetName val="진입로 (원본)"/>
      <sheetName val="터널조도"/>
      <sheetName val="ITEM"/>
      <sheetName val="전선"/>
      <sheetName val="전기"/>
      <sheetName val="INPUT"/>
      <sheetName val="일위대가(계측기설치)"/>
      <sheetName val="11.자재단가"/>
      <sheetName val="공통가설"/>
      <sheetName val="설계조건"/>
      <sheetName val="입출재고현황 (2)"/>
      <sheetName val="선로정수계산"/>
      <sheetName val="조도계산서"/>
      <sheetName val="비용"/>
      <sheetName val="송라터널총괄"/>
      <sheetName val="과천MAIN"/>
      <sheetName val="기별(종합)"/>
      <sheetName val="포장복구집계"/>
      <sheetName val="COPING"/>
      <sheetName val="정부노임단가"/>
      <sheetName val="공사비예산서(토목분)"/>
      <sheetName val="Macro(전선)"/>
      <sheetName val="손익분석"/>
      <sheetName val="SLAB&quot;1&quot;"/>
      <sheetName val="단가비교표"/>
      <sheetName val="조건표"/>
      <sheetName val="INPUT(덕도방향-시점)"/>
      <sheetName val="MOTOR"/>
      <sheetName val="11.우각부 보강"/>
      <sheetName val="9GNG운반"/>
      <sheetName val="동원(3)"/>
      <sheetName val="예정(3)"/>
      <sheetName val="내역"/>
      <sheetName val="간선계산"/>
      <sheetName val="내역서"/>
      <sheetName val="Sheet1"/>
      <sheetName val="설계변경원가계산총괄표"/>
      <sheetName val="견적"/>
      <sheetName val="표지"/>
      <sheetName val="성남여성복지내역"/>
      <sheetName val="공량산출서"/>
      <sheetName val="직공비"/>
      <sheetName val="실행철강하도"/>
      <sheetName val="예산서"/>
      <sheetName val="교량전기"/>
      <sheetName val="3.일반설비"/>
      <sheetName val="#REF"/>
      <sheetName val="TEST1"/>
      <sheetName val="CODE"/>
      <sheetName val="당초수량"/>
      <sheetName val="DATE"/>
      <sheetName val="11.1 단면hwp"/>
      <sheetName val="북방3터널"/>
      <sheetName val="Sheet1 (2)"/>
      <sheetName val="단면 (2)"/>
      <sheetName val="CABLE SIZE-3"/>
      <sheetName val="말뚝물량"/>
      <sheetName val="guard(mac)"/>
      <sheetName val="1-1"/>
      <sheetName val="01"/>
      <sheetName val="현장관리비"/>
      <sheetName val="3련 BOX"/>
      <sheetName val="sum1 (2)"/>
      <sheetName val=" 견적서"/>
      <sheetName val="설 계"/>
      <sheetName val="3CHBDC"/>
      <sheetName val="단가"/>
      <sheetName val="Sheet5"/>
      <sheetName val="노임"/>
      <sheetName val="BID"/>
      <sheetName val="전단면보수"/>
      <sheetName val="반단면보수"/>
      <sheetName val="콘크리트패칭"/>
      <sheetName val="아스.노면팻칭"/>
      <sheetName val="아스.노면절삭"/>
      <sheetName val="산출근거"/>
      <sheetName val="식생블럭단위수량"/>
      <sheetName val="입찰안"/>
      <sheetName val="케이블및전선관규격표"/>
      <sheetName val="안정검토"/>
      <sheetName val="단면설계"/>
      <sheetName val="교각1"/>
      <sheetName val="ABUT수량-A1"/>
      <sheetName val="노임단가"/>
      <sheetName val="단가산출"/>
      <sheetName val="Macro(차단기)"/>
      <sheetName val="工완성공사율"/>
      <sheetName val="자판실행"/>
      <sheetName val="CAT_5"/>
      <sheetName val="PART_DISCOUNT"/>
      <sheetName val="부표총괄"/>
      <sheetName val="품셈1-17"/>
      <sheetName val="작성기준"/>
      <sheetName val="원가입력"/>
      <sheetName val="SILICATE"/>
      <sheetName val="EACT10"/>
      <sheetName val="기계내역"/>
      <sheetName val="CIVIL"/>
      <sheetName val="사용성검토"/>
      <sheetName val="대로근거"/>
      <sheetName val="중로근거"/>
      <sheetName val="날개벽(시점좌측)"/>
      <sheetName val="단면가정"/>
      <sheetName val="전차선로 물량표"/>
      <sheetName val="재료집계"/>
      <sheetName val="일위대가(목록)"/>
      <sheetName val="재료비"/>
      <sheetName val="Manual Valve List"/>
      <sheetName val="COST"/>
      <sheetName val="CTDG"/>
      <sheetName val="THVT"/>
      <sheetName val="Sheet3"/>
      <sheetName val="수원역(전체분)설계서"/>
      <sheetName val="기본 상수"/>
      <sheetName val="역T형"/>
      <sheetName val="일위대가시트"/>
      <sheetName val="단가표"/>
      <sheetName val="TB-내역서"/>
      <sheetName val="기둥(하중)"/>
      <sheetName val="KMT물량"/>
      <sheetName val="집행(2-1)"/>
      <sheetName val="PARAMETER"/>
      <sheetName val="LEGEND"/>
      <sheetName val="FORM-0"/>
      <sheetName val="2000년1차"/>
      <sheetName val="적용률"/>
      <sheetName val="JUCK"/>
      <sheetName val="단면치수"/>
      <sheetName val="방송일위대가"/>
      <sheetName val="갑지1"/>
      <sheetName val="GAEYO"/>
      <sheetName val="점수계산1-2"/>
      <sheetName val="일반전기"/>
      <sheetName val="眞비상(진주)"/>
      <sheetName val="제품"/>
      <sheetName val="중기일위대가"/>
      <sheetName val="ACDIM6D"/>
      <sheetName val="1.설계조건"/>
      <sheetName val="부하계산서"/>
      <sheetName val="단가 및 재료비"/>
      <sheetName val="중기사용료산출근거"/>
      <sheetName val="001"/>
      <sheetName val="원가"/>
      <sheetName val="표지 (2)"/>
      <sheetName val="교각계산"/>
      <sheetName val="건축내역"/>
      <sheetName val="단가조사서"/>
      <sheetName val="개요"/>
      <sheetName val="(포장)BOQ-실적공사"/>
      <sheetName val="가점"/>
      <sheetName val="index"/>
      <sheetName val="etc"/>
      <sheetName val="노무비"/>
      <sheetName val="동관마찰손실표"/>
      <sheetName val="투찰"/>
      <sheetName val="토목내역서"/>
      <sheetName val="공정코드"/>
      <sheetName val="설계"/>
      <sheetName val="MCC제원"/>
      <sheetName val="1월"/>
      <sheetName val="순공사비산출내역"/>
      <sheetName val="일위대가표1"/>
      <sheetName val="단가산출서 "/>
      <sheetName val="공사개요"/>
      <sheetName val="옹벽기초자료"/>
      <sheetName val="현황산출서"/>
      <sheetName val="수안보-MBR1"/>
      <sheetName val="WORK"/>
      <sheetName val="입력DATA"/>
      <sheetName val="건축집계"/>
      <sheetName val="인건비"/>
      <sheetName val="집수정"/>
      <sheetName val="일위대가목록"/>
      <sheetName val="DAN"/>
      <sheetName val="CATCH BASIN"/>
      <sheetName val="차도조도계산"/>
      <sheetName val="사급자재"/>
      <sheetName val="플랜트 설치"/>
      <sheetName val="원가계산서"/>
      <sheetName val="삼성전기"/>
      <sheetName val="기본DATA"/>
      <sheetName val="70%"/>
      <sheetName val="양산물금"/>
      <sheetName val="내촌육교방음벽수량집계표"/>
      <sheetName val="시추주상도"/>
      <sheetName val="조명시설"/>
      <sheetName val="하중계산"/>
      <sheetName val="품목납기"/>
      <sheetName val="말뚝설계"/>
      <sheetName val="원형1호맨홀토공수량"/>
      <sheetName val="관기성공.내"/>
      <sheetName val="취수탑"/>
      <sheetName val="청산공사"/>
      <sheetName val="백암비스타내역"/>
      <sheetName val="횡배수관토공수량"/>
      <sheetName val="하중"/>
      <sheetName val="간접비내역-1"/>
      <sheetName val="원가계산(총괄)"/>
      <sheetName val="설비"/>
      <sheetName val="산업"/>
      <sheetName val="조경일람"/>
      <sheetName val="통합"/>
      <sheetName val="LABTOTAL"/>
      <sheetName val="단가조서"/>
      <sheetName val="일위대가"/>
      <sheetName val="자재단가비교표"/>
      <sheetName val="General Data"/>
      <sheetName val="회로내역(승인)"/>
      <sheetName val="우석문틀"/>
      <sheetName val="진주방향"/>
      <sheetName val="물가자료"/>
      <sheetName val="DANGA"/>
      <sheetName val="결재판"/>
      <sheetName val="Total"/>
      <sheetName val="표준건축비"/>
      <sheetName val="MAT"/>
      <sheetName val="sw1"/>
      <sheetName val="봉양~조차장간고하개명(신설)"/>
      <sheetName val="부속동"/>
      <sheetName val="Y-WORK"/>
      <sheetName val="L_RPTB02_01"/>
      <sheetName val="포장직선구간"/>
      <sheetName val="예가표"/>
      <sheetName val="Cost bd-&quot;A&quot;"/>
      <sheetName val="자압"/>
      <sheetName val="1.취수장"/>
      <sheetName val="단가대비"/>
      <sheetName val="명세서"/>
      <sheetName val="현장관리비집계표"/>
      <sheetName val="기둥"/>
      <sheetName val="저판(버림100)"/>
      <sheetName val="신규(07년01월)"/>
      <sheetName val="A-4"/>
      <sheetName val="기둥(원형)"/>
      <sheetName val="당초"/>
      <sheetName val="깨기"/>
      <sheetName val="배수공"/>
      <sheetName val="bearing"/>
      <sheetName val="계산근거"/>
      <sheetName val="PS-2A구조물방수"/>
      <sheetName val="제수"/>
      <sheetName val="공기"/>
      <sheetName val="CLAUSE"/>
      <sheetName val="현황CODE"/>
      <sheetName val="손익현황"/>
      <sheetName val="공사비집계"/>
      <sheetName val="열린교실"/>
      <sheetName val="BSD (2)"/>
      <sheetName val="시멘트"/>
      <sheetName val="산1"/>
      <sheetName val="ilch"/>
      <sheetName val="copy"/>
      <sheetName val="서식"/>
      <sheetName val="일반공사"/>
      <sheetName val="경비"/>
      <sheetName val="Sikje_ingun"/>
      <sheetName val="TREE_D"/>
      <sheetName val="공사비 내역"/>
      <sheetName val="4)유동표"/>
      <sheetName val="BQ(실행)"/>
      <sheetName val="대전노은1차_조적_집계표"/>
      <sheetName val="증감대비"/>
      <sheetName val="홈통받이수량"/>
      <sheetName val="gvl"/>
      <sheetName val="체감식(합정로)_"/>
      <sheetName val="체감식__(원본)"/>
      <sheetName val="진입로_(원본)"/>
      <sheetName val="11_우각부_보강"/>
      <sheetName val="11_1_단면hwp"/>
      <sheetName val="아스_노면팻칭"/>
      <sheetName val="아스_노면절삭"/>
      <sheetName val="CABLE_SIZE-3"/>
      <sheetName val="체감식(합정로)_1"/>
      <sheetName val="체감식__(원본)1"/>
      <sheetName val="진입로_(원본)1"/>
      <sheetName val="11_우각부_보강1"/>
      <sheetName val="11_1_단면hwp1"/>
      <sheetName val="아스_노면팻칭1"/>
      <sheetName val="아스_노면절삭1"/>
      <sheetName val="CABLE_SIZE-31"/>
      <sheetName val="MAIN"/>
      <sheetName val="추원 상가(1)"/>
      <sheetName val="기초공"/>
      <sheetName val="CPM챠트"/>
      <sheetName val="98수문일위"/>
      <sheetName val="I一般比"/>
      <sheetName val="수습"/>
      <sheetName val="1공구 건정토건 토공"/>
      <sheetName val="내역총괄"/>
      <sheetName val="내역총괄2"/>
      <sheetName val="내역총괄3"/>
      <sheetName val="5.모델링"/>
      <sheetName val="BASIC (2)"/>
      <sheetName val="금액내역서"/>
      <sheetName val="인건-측정"/>
      <sheetName val="유기공정"/>
      <sheetName val="L형 옹벽"/>
      <sheetName val="PIPE"/>
      <sheetName val="간지"/>
      <sheetName val="장문교(대전)"/>
      <sheetName val="LS re sales"/>
      <sheetName val="FLANGE"/>
      <sheetName val="VALVE"/>
      <sheetName val="MixBed"/>
      <sheetName val="CondPol"/>
      <sheetName val="Menu"/>
      <sheetName val="타공종이기"/>
      <sheetName val="POOM_MOTO"/>
      <sheetName val="POOM_MOTO2"/>
      <sheetName val="내역표지"/>
      <sheetName val="AILC004"/>
      <sheetName val="Sheet7"/>
      <sheetName val="각종양식"/>
      <sheetName val="견적기준"/>
      <sheetName val="품목"/>
      <sheetName val="일대목차"/>
      <sheetName val="Data&amp;Result"/>
      <sheetName val="UNIT"/>
      <sheetName val="매원개착터널총괄"/>
      <sheetName val="4 &amp; 10-inch, CO2 Combo &amp; Sweep"/>
      <sheetName val="현장관리비 산출내역"/>
      <sheetName val="부하(성남)"/>
      <sheetName val="FOOTING단면력"/>
      <sheetName val="SPEC"/>
      <sheetName val="주형"/>
      <sheetName val="기초단가"/>
      <sheetName val="실행자재"/>
      <sheetName val="남양시작동자105노65기1.3화1.2"/>
      <sheetName val="관람석제출"/>
      <sheetName val="단중표"/>
      <sheetName val="신내택지내역서"/>
      <sheetName val="조도계산서 (도서)"/>
      <sheetName val="Summary Sheets"/>
      <sheetName val="대전월평내역"/>
      <sheetName val="__MAIN"/>
      <sheetName val="출근부"/>
      <sheetName val="기본"/>
      <sheetName val="기준"/>
      <sheetName val="품셈기준"/>
      <sheetName val="내역(을)"/>
      <sheetName val="보할공정"/>
      <sheetName val="C1ㅇ"/>
      <sheetName val="Sheet4"/>
      <sheetName val="품셈TABLE"/>
      <sheetName val="도급예산내역서총괄표"/>
      <sheetName val="PW3"/>
      <sheetName val="PW4"/>
      <sheetName val="SC1"/>
      <sheetName val="PE"/>
      <sheetName val="PM"/>
      <sheetName val="TR"/>
      <sheetName val="데이타"/>
      <sheetName val="기계경비(시간당)"/>
      <sheetName val="램머"/>
      <sheetName val="Option"/>
      <sheetName val="금액"/>
      <sheetName val="IMPEADENCE MAP 취수장"/>
      <sheetName val="수량산출"/>
      <sheetName val="우각부보강"/>
      <sheetName val="1"/>
      <sheetName val="실행내역서 "/>
      <sheetName val="실행비교"/>
      <sheetName val="토목"/>
      <sheetName val="일위(철거)"/>
      <sheetName val="RE9604"/>
      <sheetName val="민감도분석"/>
      <sheetName val="ROI"/>
      <sheetName val="세부추진"/>
      <sheetName val="상용보강"/>
      <sheetName val="표면정지 집계"/>
      <sheetName val="PET MAT집계"/>
      <sheetName val="LP-S"/>
      <sheetName val="별표 "/>
      <sheetName val="견적조건"/>
      <sheetName val="요율"/>
      <sheetName val="견적서"/>
      <sheetName val="구의33고"/>
      <sheetName val="연부97-1"/>
      <sheetName val="견적시담(송포2공구)"/>
      <sheetName val="estm_mech"/>
      <sheetName val="154TW"/>
      <sheetName val="1SPAN"/>
      <sheetName val="_15_0"/>
      <sheetName val="Assump"/>
      <sheetName val="AS복구"/>
      <sheetName val="중기터파기"/>
      <sheetName val="변수값"/>
      <sheetName val="중기상차"/>
      <sheetName val="교통처리우회도로"/>
      <sheetName val="단위수량"/>
      <sheetName val="현황"/>
      <sheetName val="맨홀수량집계"/>
      <sheetName val="3BL공동구 수량"/>
      <sheetName val="단위중량"/>
      <sheetName val="갑지"/>
      <sheetName val="산근"/>
      <sheetName val="공문"/>
      <sheetName val="재료"/>
      <sheetName val="LIST"/>
      <sheetName val="장비부하"/>
      <sheetName val="배수장공사비"/>
      <sheetName val="터파기및재료"/>
      <sheetName val="주방환기"/>
      <sheetName val="소비자가"/>
      <sheetName val="YANG"/>
      <sheetName val="PROCESS"/>
      <sheetName val="PROJECT BRIEF(EX.NEW)"/>
      <sheetName val="일위대가목차"/>
      <sheetName val="CF"/>
      <sheetName val="SG"/>
      <sheetName val="MATRLDATA"/>
      <sheetName val="현대물량"/>
      <sheetName val="COA-17"/>
      <sheetName val="C-18"/>
      <sheetName val="콤보박스와 리스트박스의 연결"/>
      <sheetName val="일위대가표"/>
      <sheetName val="Sat tron"/>
      <sheetName val="산출내역서집계표"/>
      <sheetName val="노무비 근거"/>
      <sheetName val="광로3 - 48m"/>
      <sheetName val="가공비"/>
      <sheetName val="가시설흙막이"/>
      <sheetName val="Dae_Jiju"/>
      <sheetName val="소상 &quot;1&quot;"/>
      <sheetName val="견적990322"/>
      <sheetName val="일위"/>
      <sheetName val="목차"/>
      <sheetName val="참조"/>
      <sheetName val="뚝토공"/>
      <sheetName val="토공산출(주차장)"/>
      <sheetName val="Inputs"/>
      <sheetName val="Cost Inputs"/>
      <sheetName val="케이블"/>
      <sheetName val="Breakdown"/>
      <sheetName val="UnitRate"/>
      <sheetName val="工관리비율"/>
      <sheetName val="입력1"/>
      <sheetName val="국공유지및사유지"/>
      <sheetName val="CALCULATION"/>
      <sheetName val="1차증가원가계산"/>
      <sheetName val="배수공 주요자재 집계표"/>
      <sheetName val="PBS"/>
      <sheetName val="내역변"/>
      <sheetName val="LOPCALC"/>
      <sheetName val="2.가정단면"/>
      <sheetName val="기준자료"/>
      <sheetName val="물량산출 (전력간선,전열)"/>
      <sheetName val="물량산출 (전등)"/>
      <sheetName val="6PILE  (돌출)"/>
      <sheetName val="COVER"/>
      <sheetName val="예산M11A"/>
      <sheetName val="부안일위"/>
      <sheetName val="환율적용표"/>
      <sheetName val="NOMUBI"/>
      <sheetName val="약품공급2"/>
      <sheetName val="부대내역"/>
      <sheetName val="49단"/>
      <sheetName val="22단"/>
      <sheetName val="부서현황"/>
      <sheetName val="#3E1_GCR"/>
      <sheetName val="간접비"/>
      <sheetName val="부재리스트"/>
      <sheetName val="철거산출근거"/>
      <sheetName val="OD5000"/>
      <sheetName val="c_balju"/>
      <sheetName val="지급자재"/>
      <sheetName val="6.1.3단가산출서(노임단가)_신호무선전송"/>
      <sheetName val="갑지(추정)"/>
      <sheetName val="분전함신설"/>
      <sheetName val="접지1종"/>
      <sheetName val="#3_일위대가목록"/>
      <sheetName val="허용전류-IEC"/>
      <sheetName val="토목주소"/>
      <sheetName val="프랜트면허"/>
      <sheetName val="Eq. Mobilization"/>
      <sheetName val="2.4.1 여수토수량산출"/>
      <sheetName val="장비"/>
      <sheetName val="TYPE-A"/>
      <sheetName val="Hours.CodeST"/>
      <sheetName val="단가및재료비"/>
      <sheetName val="부대공Ⅱ"/>
      <sheetName val="견적업체"/>
      <sheetName val="바.한일양산"/>
      <sheetName val="일위(PN)"/>
      <sheetName val="카렌스센터계량기설치공사"/>
      <sheetName val="정공공사"/>
      <sheetName val="2.대외공문"/>
      <sheetName val="대공종"/>
      <sheetName val="계정"/>
      <sheetName val="남양시작동010313100%"/>
      <sheetName val="조명율"/>
      <sheetName val="조건"/>
      <sheetName val="총괄표"/>
      <sheetName val="항목등록"/>
      <sheetName val="협조전"/>
      <sheetName val="부대대비"/>
      <sheetName val="TEL"/>
      <sheetName val="냉연집계"/>
      <sheetName val="98지급계획"/>
      <sheetName val="내역(정지)"/>
      <sheetName val="남양구조시험동"/>
      <sheetName val="종합기별"/>
      <sheetName val="노무비명세서"/>
      <sheetName val="소요자재명세서"/>
      <sheetName val="COPING-1"/>
      <sheetName val="역T형교대-2수량"/>
      <sheetName val="배수장공사비명세서"/>
      <sheetName val="안정계산"/>
      <sheetName val="단면검토"/>
      <sheetName val="자료입력"/>
      <sheetName val="도장수량(하1)"/>
      <sheetName val="포장공"/>
      <sheetName val="토공A"/>
      <sheetName val="날개벽수량표"/>
      <sheetName val="물가시세"/>
      <sheetName val="No-&gt;Code"/>
      <sheetName val="TB_내역서"/>
      <sheetName val="품셈(기초)"/>
      <sheetName val="수량3"/>
      <sheetName val="매입부가세율(동림)"/>
      <sheetName val="Pier 3"/>
      <sheetName val="도급예산내역서봉투"/>
      <sheetName val="공사원가계산서"/>
      <sheetName val="설계산출기초"/>
      <sheetName val="을부담운반비"/>
      <sheetName val="운반비산출"/>
      <sheetName val="설계산출표지"/>
      <sheetName val="factor"/>
      <sheetName val="6월실적"/>
      <sheetName val="6동"/>
      <sheetName val="본사일보"/>
      <sheetName val="XL4Poppy"/>
      <sheetName val="집계표"/>
      <sheetName val="경비_원본"/>
      <sheetName val="건축"/>
      <sheetName val="매출"/>
      <sheetName val="Input Page"/>
      <sheetName val="주식"/>
      <sheetName val="교통대책내역"/>
      <sheetName val="토공"/>
      <sheetName val="piping"/>
      <sheetName val="9-1차이내역"/>
      <sheetName val="을"/>
      <sheetName val="견"/>
      <sheetName val="96정변2"/>
      <sheetName val="2000년하반기"/>
      <sheetName val="계화배수"/>
      <sheetName val="와동25-3(변경)"/>
      <sheetName val="매입세율"/>
      <sheetName val="L-type"/>
      <sheetName val="사통"/>
      <sheetName val="건설노임"/>
      <sheetName val="project management"/>
      <sheetName val="참고"/>
      <sheetName val="SIHEUNG"/>
      <sheetName val="Tables"/>
      <sheetName val="COPING설계"/>
      <sheetName val="직노"/>
      <sheetName val="실행내역"/>
      <sheetName val="품산출서"/>
      <sheetName val="부재치수입력"/>
      <sheetName val="가설건물"/>
      <sheetName val="전체도급"/>
      <sheetName val="CONCRETE"/>
      <sheetName val="표지판단위"/>
      <sheetName val="산출근거1"/>
      <sheetName val="반중력식옹벽"/>
      <sheetName val="기준액"/>
      <sheetName val="기계경비"/>
      <sheetName val="인건비(환율)"/>
      <sheetName val="데리네이타현황"/>
      <sheetName val="말뚝기초"/>
      <sheetName val="SUMMARY"/>
      <sheetName val="PAINT"/>
      <sheetName val="기초분물량표"/>
      <sheetName val="사다리"/>
      <sheetName val="배수관공"/>
      <sheetName val="차액보증"/>
      <sheetName val="무담보1"/>
      <sheetName val="정산입력"/>
      <sheetName val="원가총괄"/>
      <sheetName val="투찰(하수)"/>
      <sheetName val="단면확대공"/>
      <sheetName val="H-BEAM(S2,3)"/>
      <sheetName val="단부정착장치"/>
      <sheetName val="Piping(Methanol)"/>
      <sheetName val="D-3109"/>
      <sheetName val="말뚝지지력산정"/>
      <sheetName val="2.단면가정"/>
      <sheetName val="TOT"/>
      <sheetName val="식재인부"/>
      <sheetName val="기술자료 (광화문)"/>
      <sheetName val="데이터"/>
      <sheetName val="초기화면"/>
      <sheetName val="본관토공 및 포장공 산출조서"/>
      <sheetName val="tggwan(mac)"/>
      <sheetName val="ⴭⴭⴭⴭⴭ"/>
      <sheetName val="통계연보"/>
      <sheetName val="산5-7"/>
      <sheetName val="부대공사비"/>
      <sheetName val="철근단면적"/>
      <sheetName val="전기일위대가"/>
      <sheetName val="전계가"/>
      <sheetName val="토목내역"/>
      <sheetName val="지중자재단가"/>
      <sheetName val="신길1동"/>
      <sheetName val="운영및유지보수"/>
      <sheetName val="CABLE"/>
      <sheetName val="공예을"/>
      <sheetName val="Baby일위대가"/>
      <sheetName val="AS포장복구 "/>
      <sheetName val="PS실 추가 공사"/>
      <sheetName val="할증 "/>
      <sheetName val="화재 탐지 설비"/>
      <sheetName val="Graph (LGEN)"/>
      <sheetName val="out_prog"/>
      <sheetName val="선적schedule (2)"/>
      <sheetName val="-15.0"/>
      <sheetName val="uni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esco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1.수,변전설비 (1차작업)"/>
      <sheetName val="2.옥외전력(침매함-수정-1차작업)"/>
      <sheetName val="3.옥외전력(사장교-수정-1차작업)"/>
      <sheetName val="4.인입선교체공사"/>
      <sheetName val="2000.11월설계내역"/>
      <sheetName val="준검 내역서"/>
      <sheetName val="조명율표"/>
      <sheetName val="노임"/>
      <sheetName val="기성내역"/>
      <sheetName val="DATA"/>
      <sheetName val="laroux"/>
      <sheetName val="일위,한전"/>
      <sheetName val="원가계산서"/>
      <sheetName val="단가조사서"/>
      <sheetName val="1. 가로등 설치공사(2공구)"/>
      <sheetName val="내역서 (2)"/>
      <sheetName val="전체"/>
      <sheetName val="CODE"/>
      <sheetName val="실행철강하도"/>
      <sheetName val="노임단가"/>
      <sheetName val="수목단가"/>
      <sheetName val="시설수량표"/>
      <sheetName val="식재수량표"/>
      <sheetName val="자재단가"/>
      <sheetName val="을"/>
      <sheetName val="2공구산출내역"/>
      <sheetName val="터파기및재료"/>
      <sheetName val="#REF"/>
      <sheetName val="강교(Sub)"/>
      <sheetName val="부대내역"/>
      <sheetName val="2000,9월 일위"/>
      <sheetName val="MOTOR"/>
      <sheetName val="원가계산서 "/>
      <sheetName val="실행간접비용"/>
      <sheetName val="수량산출"/>
      <sheetName val="기둥(원형)"/>
      <sheetName val="예정(3)"/>
      <sheetName val="동원(3)"/>
      <sheetName val="중기일위대가"/>
      <sheetName val="견적단가"/>
      <sheetName val="Sheet1"/>
      <sheetName val="산출7-본선2"/>
      <sheetName val="산출7-본선3"/>
      <sheetName val="설명"/>
      <sheetName val="공사개요"/>
      <sheetName val="샘플표지"/>
      <sheetName val="IT-BAT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Sheet2"/>
      <sheetName val="표지 (2)"/>
      <sheetName val="토사(PE)"/>
      <sheetName val="Sheet3"/>
      <sheetName val="안정검토(온1)"/>
      <sheetName val="중간부"/>
      <sheetName val="설계내역서"/>
      <sheetName val="총 원가계산"/>
      <sheetName val="수량산출서"/>
      <sheetName val="표지"/>
      <sheetName val="인건-측정"/>
      <sheetName val="데이타"/>
      <sheetName val="단락전류-A"/>
      <sheetName val="갈현동"/>
      <sheetName val="공구원가계산"/>
      <sheetName val="일위대가표"/>
      <sheetName val="관로분포도"/>
      <sheetName val="1안"/>
      <sheetName val="건축내역서"/>
      <sheetName val="설비내역서"/>
      <sheetName val="전기내역서"/>
      <sheetName val="집계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현황CODE"/>
      <sheetName val="손익현황"/>
      <sheetName val="단가비교표"/>
      <sheetName val="단가"/>
      <sheetName val="방지책개소별명세"/>
      <sheetName val="배수내역"/>
      <sheetName val="주형"/>
      <sheetName val="AS복구"/>
      <sheetName val="중기터파기"/>
      <sheetName val="변수값"/>
      <sheetName val="중기상차"/>
      <sheetName val="노임(1차)"/>
      <sheetName val="DT"/>
      <sheetName val="롤러"/>
      <sheetName val="BH"/>
      <sheetName val="펌프차타설"/>
      <sheetName val="I一般比"/>
      <sheetName val="48수량"/>
      <sheetName val="49일위"/>
      <sheetName val="22일위"/>
      <sheetName val="49수량"/>
      <sheetName val="9GNG운반"/>
      <sheetName val="산출내역서"/>
      <sheetName val="견적대비표"/>
      <sheetName val="집수정(600-700)"/>
      <sheetName val="2.대외공문"/>
      <sheetName val="일위대가(가설)"/>
      <sheetName val="6호기"/>
      <sheetName val="일위목록"/>
      <sheetName val="터널조도"/>
      <sheetName val="동해title"/>
      <sheetName val="평교-내역"/>
      <sheetName val="소야공정계획표"/>
      <sheetName val="건축-물가변동"/>
      <sheetName val="목차"/>
      <sheetName val="1. 공사개요"/>
      <sheetName val="2. 현장기구조직표"/>
      <sheetName val="3. 공사진행[터,토,구]"/>
      <sheetName val="4. 투자대비"/>
      <sheetName val="5. 실행대비"/>
      <sheetName val="6. 금월분 투자대비"/>
      <sheetName val="2002년도 사업계획서"/>
      <sheetName val="결재란"/>
      <sheetName val="1,2공구원가계산서"/>
      <sheetName val="1공구산출내역서"/>
      <sheetName val="실행내역"/>
      <sheetName val="정부노임단가"/>
      <sheetName val="현장관리비"/>
      <sheetName val="말뚝지지력산정"/>
      <sheetName val="JUCKEYK"/>
      <sheetName val="MACRO(MCC)"/>
      <sheetName val="소요자재"/>
      <sheetName val="노무산출서"/>
      <sheetName val="예산총괄"/>
      <sheetName val="설계예산서(2_소천우회토목)"/>
      <sheetName val="토공"/>
      <sheetName val="Sheet1 (3)"/>
      <sheetName val="설계명세서"/>
      <sheetName val="예산명세서"/>
      <sheetName val="자료입력"/>
      <sheetName val="약품공급2"/>
      <sheetName val="Y-WORK"/>
      <sheetName val="가로등"/>
      <sheetName val="산업개발안내서"/>
      <sheetName val="타공종이기"/>
      <sheetName val="매립"/>
      <sheetName val="JUCK"/>
      <sheetName val="금액"/>
      <sheetName val="현장관리비 산출내역"/>
      <sheetName val="106C0300"/>
      <sheetName val="기흥하도용"/>
      <sheetName val="요율"/>
      <sheetName val="비목군분류일위"/>
      <sheetName val="원가계산"/>
      <sheetName val="2000년1차"/>
      <sheetName val="SG"/>
      <sheetName val="자동제어"/>
      <sheetName val="MAT_N048"/>
      <sheetName val="공내역"/>
      <sheetName val="BQ"/>
      <sheetName val="2000.11¿ù¼³°è³»¿ª"/>
      <sheetName val="ÁØ°Ë ³»¿ª¼­"/>
      <sheetName val="POL6차-PIPING"/>
      <sheetName val="신표지1"/>
      <sheetName val="ITEM"/>
      <sheetName val="링크해지용"/>
      <sheetName val="인사자료총집계"/>
      <sheetName val="외주"/>
      <sheetName val="실행예산"/>
      <sheetName val="2000_11월설계내역"/>
      <sheetName val="준검_내역서"/>
      <sheetName val="1_수,변전설비_(1차작업)"/>
      <sheetName val="2_옥외전력(침매함-수정-1차작업)"/>
      <sheetName val="3_옥외전력(사장교-수정-1차작업)"/>
      <sheetName val="4_인입선교체공사"/>
      <sheetName val="1__가로등_설치공사(2공구)"/>
      <sheetName val="내역서_(2)"/>
      <sheetName val="2000,9월_일위"/>
      <sheetName val="AHU집계"/>
      <sheetName val="공조기휀"/>
      <sheetName val="공조기"/>
      <sheetName val="계좌번호"/>
      <sheetName val="공사현황 "/>
      <sheetName val="투입현황"/>
      <sheetName val="중,재,유청구"/>
      <sheetName val="직영"/>
      <sheetName val="투입현황 (LG)"/>
      <sheetName val="중기가동"/>
      <sheetName val="외주기성(이재남)"/>
      <sheetName val="사토운반"/>
      <sheetName val="외주모작투입"/>
      <sheetName val="외주공제현황"/>
      <sheetName val="용역 (2)"/>
      <sheetName val="목공"/>
      <sheetName val="철근"/>
      <sheetName val="이상헌"/>
      <sheetName val="경유사용내역  "/>
      <sheetName val="휘발유사용내역   (2)"/>
      <sheetName val="품셈총괄표"/>
      <sheetName val="(14)전기품셈정산"/>
      <sheetName val="(12)전기경비"/>
      <sheetName val="일반토공견적"/>
      <sheetName val="Front"/>
      <sheetName val="wall"/>
      <sheetName val="내역"/>
      <sheetName val="신우"/>
      <sheetName val="견적율"/>
      <sheetName val="A"/>
      <sheetName val="단가산출"/>
      <sheetName val="설계조건"/>
      <sheetName val="부안일위"/>
      <sheetName val="조도계산서1"/>
      <sheetName val="기초자료"/>
      <sheetName val="ABUT수량-A1"/>
      <sheetName val="주안3차A-A"/>
      <sheetName val="가감수량"/>
      <sheetName val="맨홀수량산출"/>
      <sheetName val="Total"/>
      <sheetName val="에너지동"/>
      <sheetName val="견적의뢰서"/>
      <sheetName val="3차설계"/>
      <sheetName val="통신단가조사"/>
      <sheetName val="일위집계표"/>
      <sheetName val="산출내역서집계표"/>
      <sheetName val="약품설비"/>
      <sheetName val="일위대가(목록)"/>
      <sheetName val="재료비"/>
      <sheetName val="설계서(7)"/>
      <sheetName val="관급"/>
      <sheetName val="CC16-내역서"/>
      <sheetName val="단가일람"/>
      <sheetName val="조경일람"/>
      <sheetName val="참조-(1)"/>
      <sheetName val="Customer Databas"/>
      <sheetName val="접속도로"/>
      <sheetName val="접속도로1"/>
      <sheetName val="경상비"/>
      <sheetName val="금광1터널"/>
      <sheetName val="woo(mac)"/>
      <sheetName val="b_balju_cho"/>
      <sheetName val="단가산출서"/>
      <sheetName val="TEL"/>
      <sheetName val="CM 1"/>
      <sheetName val="STBOX"/>
      <sheetName val="기본단가표"/>
      <sheetName val="자탐"/>
      <sheetName val="N賃率-職"/>
      <sheetName val="갑지(추정)"/>
      <sheetName val="말고개터널조명전압강하"/>
      <sheetName val="Chart1"/>
      <sheetName val="단위내역목록"/>
      <sheetName val="단위내역서"/>
      <sheetName val="총괄표"/>
      <sheetName val="원가(1)"/>
      <sheetName val="원가(2)"/>
      <sheetName val="공량산출서"/>
      <sheetName val="간지"/>
      <sheetName val="1.설계설명서"/>
      <sheetName val="3.예정공정표"/>
      <sheetName val="4.설계예산서"/>
      <sheetName val="공사원가"/>
      <sheetName val="재경"/>
      <sheetName val="5.일위대가"/>
      <sheetName val="6.철거발생품예정조서"/>
      <sheetName val="7.지급자재조서"/>
      <sheetName val="8.가격조사서"/>
      <sheetName val="한강운반비"/>
      <sheetName val="전기"/>
      <sheetName val="철거산출근거"/>
      <sheetName val="설계서"/>
      <sheetName val="CABLE SIZE-3"/>
      <sheetName val="1SPAN"/>
      <sheetName val="일위대가목차"/>
      <sheetName val="산근"/>
      <sheetName val=""/>
      <sheetName val="기술자료 (연수)"/>
      <sheetName val="설비"/>
      <sheetName val="내역서 제출"/>
      <sheetName val="노무비"/>
      <sheetName val="의왕내역"/>
      <sheetName val="공사비"/>
      <sheetName val="7단가"/>
      <sheetName val="BEND LOSS"/>
      <sheetName val="danga"/>
      <sheetName val="ilch"/>
      <sheetName val="기계경비일람"/>
      <sheetName val="BEND_LOSS"/>
      <sheetName val="설직재-1"/>
      <sheetName val="단가(1)"/>
      <sheetName val="EJ"/>
      <sheetName val="변압기 및 발전기 용량"/>
      <sheetName val="기자재대비표"/>
      <sheetName val="연습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Sheet1 (2)"/>
      <sheetName val="일위대가(건축)"/>
      <sheetName val="자단"/>
      <sheetName val="COPING"/>
      <sheetName val="유치원내역"/>
      <sheetName val="공통가설"/>
      <sheetName val="Module1"/>
      <sheetName val="건              축"/>
      <sheetName val="별표 "/>
      <sheetName val="노임이"/>
      <sheetName val="중기사용료"/>
      <sheetName val="단가대비표"/>
      <sheetName val="실행내역 "/>
      <sheetName val="guard(mac)"/>
      <sheetName val="MYUN(MAC)"/>
      <sheetName val="tggwan(mac)"/>
      <sheetName val="suk(mac)"/>
      <sheetName val="1월"/>
      <sheetName val="주소록"/>
      <sheetName val="2003상반기노임기준"/>
      <sheetName val="투찰"/>
      <sheetName val="기준액"/>
      <sheetName val="수량산출(수평맹암거)"/>
      <sheetName val="내역서01"/>
      <sheetName val="Sheet13"/>
      <sheetName val="Sheet14"/>
      <sheetName val="전기자료"/>
      <sheetName val="H-PILE수량집계"/>
      <sheetName val="인부신상자료"/>
      <sheetName val="산출2-기기동력"/>
      <sheetName val="Macro(차단기)"/>
      <sheetName val="효성CB 1P기초"/>
      <sheetName val="3.바닥판설계"/>
      <sheetName val="골재집계"/>
      <sheetName val="전선 및 전선관"/>
      <sheetName val="200"/>
      <sheetName val="본체"/>
      <sheetName val="플랜트 설치"/>
      <sheetName val="2006기계경비산출표"/>
      <sheetName val="지수"/>
      <sheetName val="건축공사"/>
      <sheetName val="원형1호맨홀토공수량"/>
      <sheetName val="접지수량"/>
      <sheetName val="P-산#1-1(WOWA1)"/>
      <sheetName val="조경"/>
      <sheetName val="D&amp;P특기사항"/>
      <sheetName val="단가산출서(기계)"/>
      <sheetName val="간선계산"/>
      <sheetName val="총괄"/>
      <sheetName val="토공집계표"/>
      <sheetName val="과세표준율-2"/>
      <sheetName val="면적분양가"/>
      <sheetName val="분양면적(1123)"/>
      <sheetName val="출력소스"/>
      <sheetName val="재료집계"/>
      <sheetName val="사급자재"/>
      <sheetName val="3.골재원검토의견서 갑지"/>
      <sheetName val="공문"/>
      <sheetName val="간접"/>
      <sheetName val="기초자료입력"/>
      <sheetName val="TDI ISBL"/>
      <sheetName val="인건비"/>
      <sheetName val="M_F"/>
      <sheetName val="Graph (LGEN)"/>
      <sheetName val="out_prog"/>
      <sheetName val="선적schedule (2)"/>
      <sheetName val="산#3-1"/>
      <sheetName val="산#3-2"/>
      <sheetName val="산#3-2-2"/>
      <sheetName val="RFP002"/>
      <sheetName val="TIE-INS"/>
      <sheetName val="간접비"/>
      <sheetName val="문학간접"/>
      <sheetName val="날개벽"/>
      <sheetName val="암거단위"/>
      <sheetName val="보건노"/>
      <sheetName val="건축내역"/>
      <sheetName val="김남권내역9"/>
      <sheetName val="을지"/>
      <sheetName val="날개벽(TYPE1)"/>
      <sheetName val="예비품"/>
      <sheetName val="빌딩 안내"/>
      <sheetName val="입찰안"/>
      <sheetName val="입고"/>
      <sheetName val="결재갑지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단가표"/>
      <sheetName val="DATE"/>
      <sheetName val="변경도급"/>
      <sheetName val="하부철근수량"/>
      <sheetName val="제출내역 (2)"/>
      <sheetName val="설계"/>
      <sheetName val="일용직"/>
      <sheetName val="학생내역"/>
      <sheetName val="21301동"/>
      <sheetName val="건축공정"/>
      <sheetName val="방진공정"/>
      <sheetName val="조경공정"/>
      <sheetName val="수량산출(음암)"/>
      <sheetName val="돌담교 상부수량"/>
      <sheetName val="Ekog10"/>
      <sheetName val="지급자재"/>
      <sheetName val="날개벽수량표"/>
      <sheetName val="tong du toan"/>
      <sheetName val="공사비집계"/>
      <sheetName val="계수시트"/>
      <sheetName val="Baby일위대가"/>
      <sheetName val="설비공사"/>
      <sheetName val="토목변경"/>
      <sheetName val="교각1"/>
      <sheetName val="시중노임(공사)"/>
      <sheetName val="1.수인터널"/>
    </sheetNames>
    <definedNames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요청갑지"/>
      <sheetName val="공사비내역서"/>
      <sheetName val="정산합의서"/>
      <sheetName val="직장평가서"/>
      <sheetName val="하도급평가서"/>
      <sheetName val="갑지"/>
      <sheetName val="목차"/>
      <sheetName val="1.사진대지"/>
      <sheetName val="2.공사현황"/>
      <sheetName val="3.도급및실행변경"/>
      <sheetName val="4.직원편제"/>
      <sheetName val="5.공사비정산현황"/>
      <sheetName val="6.비목별정산"/>
      <sheetName val="7.항목별정산-1"/>
      <sheetName val="7.항목별정산-2"/>
      <sheetName val="7.항목별정산-3"/>
      <sheetName val="7.항목별정산-4"/>
      <sheetName val="7.항목별정산-5"/>
      <sheetName val="7.항목별정산-6"/>
      <sheetName val="8.안전관리"/>
      <sheetName val="9.품질관리"/>
      <sheetName val="10.기술개발"/>
      <sheetName val="11.협력업체평가현황"/>
      <sheetName val="12.협력업체명부"/>
      <sheetName val="13.인계인수품목"/>
      <sheetName val="14.준공후미결사항"/>
      <sheetName val="15.예상하자및대책"/>
      <sheetName val="16.애로및건의"/>
      <sheetName val="17.준공현장평가표"/>
      <sheetName val="18.준공현장평가기준표"/>
      <sheetName val="내역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의정부갑지"/>
      <sheetName val="의정부을"/>
      <sheetName val="공수표"/>
      <sheetName val="의정부갑지 (2)"/>
      <sheetName val="의정부을 (2)"/>
      <sheetName val="의정부갑지 (3)"/>
      <sheetName val="의정부을 (3)"/>
      <sheetName val="변경을"/>
      <sheetName val="변경을 (2)"/>
      <sheetName val="의정부갑지 (4)"/>
      <sheetName val="의정부을 (4)"/>
      <sheetName val="외자재"/>
      <sheetName val="의정부을 (5)"/>
      <sheetName val="의정부문예회관변경내역"/>
      <sheetName val="현장변경98210"/>
      <sheetName val="변경요청"/>
      <sheetName val="의정부갑지 980523"/>
      <sheetName val="의정부문예변경980523"/>
      <sheetName val="변경990108"/>
      <sheetName val="변경990108 (2)"/>
      <sheetName val="변경990108 (4)"/>
      <sheetName val="변경990108 (3)"/>
      <sheetName val="확인990113"/>
      <sheetName val="변경990210 (4)"/>
      <sheetName val="변경991215"/>
      <sheetName val="변경200124"/>
      <sheetName val="의정부"/>
      <sheetName val="의정내"/>
      <sheetName val="변경991215 (2)"/>
      <sheetName val="변경991215 (3)"/>
      <sheetName val="의정부변경"/>
      <sheetName val="JUCK"/>
      <sheetName val="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8TON트럭"/>
      <sheetName val="콘크리트 캇타"/>
      <sheetName val="대형브레이카"/>
      <sheetName val="소형브레이카"/>
      <sheetName val="공기압축기"/>
      <sheetName val="유압식백호우(0.2)"/>
      <sheetName val="유압식백호우(0.2)-보"/>
      <sheetName val="유압식백호우 (0.4)"/>
      <sheetName val="유압식백호우(0.4)-보"/>
      <sheetName val="램머"/>
      <sheetName val="원치부라인트럭"/>
      <sheetName val="원치부라인트럭 (보)"/>
      <sheetName val="코아드릴"/>
      <sheetName val="포장절단"/>
      <sheetName val="포장깨기-0.2"/>
      <sheetName val="포장깨기-0.4"/>
      <sheetName val="중기터파기"/>
      <sheetName val="중기되메우기"/>
      <sheetName val="다짐-램머"/>
      <sheetName val="골재운반"/>
      <sheetName val="변수값"/>
      <sheetName val="잔토운반"/>
      <sheetName val="운반비산출근거"/>
      <sheetName val="나. 현장 소운반"/>
      <sheetName val="FLOWMOLE공사비산출표"/>
      <sheetName val="FLOW-MOLE"/>
      <sheetName val="flowmole1set"/>
      <sheetName val="폐기물"/>
      <sheetName val="라바콘,교통표지판.공사안내판"/>
      <sheetName val="양수작업시간산출"/>
      <sheetName val="가설울타리"/>
      <sheetName val="라바콘,교통표지판,공사안내판"/>
      <sheetName val="PE전선관피스표"/>
      <sheetName val="경고테이프"/>
      <sheetName val="FC관자재산출"/>
      <sheetName val="지수푸럭설치"/>
      <sheetName val="관구보호몰탈"/>
      <sheetName val="관구보호몰탈(그림)"/>
      <sheetName val="벽체구멍뚫기"/>
      <sheetName val="벽체구멍뚫기(표)"/>
      <sheetName val="인수공재료계산서(수공2호)"/>
      <sheetName val="인수공재료계산서(L형1호)"/>
      <sheetName val="압입(FM)수량산출"/>
      <sheetName val="공제대산출"/>
      <sheetName val="단가표"/>
      <sheetName val="손료"/>
      <sheetName val="#REF"/>
      <sheetName val="G.R300경비"/>
      <sheetName val="확약서"/>
      <sheetName val="3"/>
      <sheetName val="4차원가계산서"/>
      <sheetName val="노임이"/>
      <sheetName val="입찰안"/>
      <sheetName val="수량조서"/>
      <sheetName val="DATE"/>
      <sheetName val="BID"/>
      <sheetName val="조직"/>
      <sheetName val="일위대가"/>
      <sheetName val="구조물수량집계"/>
      <sheetName val="배수장토목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총공사비"/>
      <sheetName val="장비자재비"/>
      <sheetName val="장비설치비"/>
      <sheetName val="배관 자재비 "/>
      <sheetName val="배관 설치비"/>
      <sheetName val="기계공사비(장래분)"/>
      <sheetName val="장비자재비 (장래분)"/>
      <sheetName val="장비설치비 (장래분)"/>
      <sheetName val="배관 공사비 (장래분)"/>
      <sheetName val="일위대가목차"/>
      <sheetName val="양구일위"/>
      <sheetName val="장비단가비교표 "/>
      <sheetName val="단가조사서"/>
      <sheetName val="인건비"/>
      <sheetName val="1.전처리 설비BM"/>
      <sheetName val="2.1차처리 설비BM"/>
      <sheetName val="3.2차처리 설비BM"/>
      <sheetName val="4.3차처리 설비BM"/>
      <sheetName val="5.고도처리 설비(장래분)BM"/>
      <sheetName val="6.슬러지 처리설비BM"/>
      <sheetName val="7.약품 공급설비BM"/>
      <sheetName val="8.기타설비BM"/>
      <sheetName val="G.R300경비"/>
      <sheetName val="의정부문예회관변경내역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톤당</v>
          </cell>
        </row>
        <row r="4">
          <cell r="D4" t="str">
            <v>톤당</v>
          </cell>
        </row>
        <row r="5">
          <cell r="D5" t="str">
            <v>톤당</v>
          </cell>
        </row>
        <row r="6">
          <cell r="D6" t="str">
            <v>톤당</v>
          </cell>
        </row>
        <row r="7">
          <cell r="D7" t="str">
            <v>톤당</v>
          </cell>
        </row>
        <row r="8">
          <cell r="D8" t="str">
            <v>톤당</v>
          </cell>
        </row>
        <row r="9">
          <cell r="D9" t="str">
            <v>톤당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  <sheetName val="DATA"/>
      <sheetName val="수안보-MBR1"/>
      <sheetName val="설계"/>
      <sheetName val="Macro1"/>
      <sheetName val="LX-CAL"/>
      <sheetName val="Sheet1"/>
      <sheetName val="Sheet7"/>
      <sheetName val="Macro(차단기)"/>
      <sheetName val="Pjny"/>
      <sheetName val="Total"/>
      <sheetName val="기계내역"/>
      <sheetName val="실행철강하도"/>
      <sheetName val="????"/>
      <sheetName val="CONCRETE"/>
      <sheetName val="단면치수"/>
      <sheetName val="내역서"/>
      <sheetName val="LOPCALC"/>
      <sheetName val="공사비집계"/>
      <sheetName val="BQ(실행)"/>
      <sheetName val="우각부보강"/>
      <sheetName val="COPING"/>
      <sheetName val="Cost bd-&quot;A&quot;"/>
      <sheetName val="현금"/>
      <sheetName val="기기리스트"/>
      <sheetName val="흥양2교토공집계표"/>
      <sheetName val="계수시트"/>
      <sheetName val="원가계산서"/>
      <sheetName val="사용성검토"/>
      <sheetName val="동해title"/>
      <sheetName val="5.모델링"/>
      <sheetName val="외천교"/>
      <sheetName val="Graph (LGEN)"/>
      <sheetName val="out_prog"/>
      <sheetName val="선적schedule (2)"/>
      <sheetName val="PROJECT BRIEF(EX.NEW)"/>
      <sheetName val="소상 &quot;1&quot;"/>
      <sheetName val="MOTOR"/>
      <sheetName val="PIPE내역(FCN)"/>
      <sheetName val="감가상각"/>
      <sheetName val="#REF"/>
      <sheetName val="자압"/>
      <sheetName val="매입세"/>
      <sheetName val="데이타"/>
      <sheetName val="1.설계조건"/>
      <sheetName val="가설건물"/>
      <sheetName val="ÅÍ³ÎÁ¶µµ"/>
      <sheetName val="Àü¾Ð°­ÇÏ-»óÇà"/>
      <sheetName val="Àü¾Ð°­ÇÏ-ÇÏÇà"/>
      <sheetName val="&quot;u&quot; TYPE ±¸°£ Á¶¸í"/>
      <sheetName val="&quot;U&quot;TYPE Àü¾Ð°­ÇÏ"/>
      <sheetName val="TR¿ë·®"/>
      <sheetName val="TR¿ë·® (2)"/>
      <sheetName val="°£¼±±½±â ¼³¸í"/>
      <sheetName val="°£¼±±½±â"/>
      <sheetName val="Á¢Áö"/>
      <sheetName val="Á÷·ùÀü¿ø"/>
      <sheetName val="ºÒÆòÇü °è»ê½Ä"/>
      <sheetName val="°è»ê1"/>
      <sheetName val="°è»ê2"/>
      <sheetName val="»ç¿ë¼º°ËÅä"/>
      <sheetName val="준검 내역서"/>
      <sheetName val="공종단가"/>
      <sheetName val="UNIT"/>
      <sheetName val="세부내역서"/>
      <sheetName val="ELECTRIC"/>
      <sheetName val="10.1"/>
      <sheetName val="DATE"/>
      <sheetName val="Dae_Jiju"/>
      <sheetName val="Sikje_ingun"/>
      <sheetName val="TREE_D"/>
      <sheetName val="2.단면가정"/>
      <sheetName val="공용시설내역"/>
      <sheetName val="TARGET"/>
      <sheetName val="정부노임단가"/>
      <sheetName val="INPUT"/>
      <sheetName val="교대"/>
      <sheetName val="내역"/>
      <sheetName val="본선 토공 분배표"/>
      <sheetName val="Parem"/>
      <sheetName val="2.손익계산서"/>
      <sheetName val="JUCKEYK"/>
      <sheetName val="부하(반월)"/>
      <sheetName val="유동표(변경)"/>
      <sheetName val="와동25-3(변경)"/>
      <sheetName val="일반공사"/>
      <sheetName val="약품설비"/>
      <sheetName val="회로내역(승인)"/>
      <sheetName val="환율적용표"/>
      <sheetName val="동원(3)"/>
      <sheetName val="예정(3)"/>
      <sheetName val="부대내역"/>
      <sheetName val="노임"/>
      <sheetName val="표지 (2)"/>
      <sheetName val="Macro2"/>
      <sheetName val="BID"/>
      <sheetName val="집수정(600-700)"/>
      <sheetName val="매입세율"/>
      <sheetName val="Data&amp;Result"/>
      <sheetName val="BSD (2)"/>
      <sheetName val="Sheet3"/>
      <sheetName val="Factor"/>
      <sheetName val="c_balju"/>
      <sheetName val="자압1"/>
      <sheetName val="IN"/>
      <sheetName val="공사개요"/>
      <sheetName val="청구내역(9807)"/>
      <sheetName val="ITEM"/>
      <sheetName val="현관"/>
      <sheetName val="일위대가목차"/>
      <sheetName val="NA"/>
      <sheetName val="h-013211-2"/>
      <sheetName val="VESSEL Sh. 1"/>
      <sheetName val="S0"/>
      <sheetName val="6PILE  (돌출)"/>
      <sheetName val="Sheet6"/>
      <sheetName val="수질정화시설"/>
      <sheetName val="¼³°è"/>
      <sheetName val="¼ö¾Èº¸-MBR1"/>
      <sheetName val="´Ü¸éÄ¡¼ö"/>
      <sheetName val="°ø»çºñÁý°è"/>
      <sheetName val="BQ(½ÇÇà)"/>
      <sheetName val="¿ì°¢ºÎº¸°­"/>
      <sheetName val="½ÇÇàÃ¶°­ÇÏµµ"/>
      <sheetName val="지급자재"/>
      <sheetName val="입고장부 (4)"/>
      <sheetName val="월선수금"/>
      <sheetName val="List(rev.B)"/>
      <sheetName val="설계가"/>
      <sheetName val="1공구(을)"/>
      <sheetName val="플랜트 설치"/>
      <sheetName val="EP0618"/>
      <sheetName val="공량산출서"/>
      <sheetName val="JUCK"/>
      <sheetName val="기술자료 (광화문)"/>
      <sheetName val="수입"/>
      <sheetName val="배수내역"/>
      <sheetName val="명세서"/>
      <sheetName val="입력DATA"/>
      <sheetName val="A-4"/>
      <sheetName val="특별교실"/>
      <sheetName val="가도공"/>
      <sheetName val="ABUT수량-A1"/>
      <sheetName val="입찰보고"/>
      <sheetName val="Sheet17"/>
      <sheetName val="MOTOR3"/>
      <sheetName val="교각계산"/>
      <sheetName val="G.R300경비"/>
      <sheetName val="b_balju_cho"/>
      <sheetName val="경상비"/>
      <sheetName val="말뚝지지력산정"/>
      <sheetName val="부하LOAD"/>
      <sheetName val="대치판정"/>
      <sheetName val="입찰내역서"/>
      <sheetName val="차액보증"/>
      <sheetName val="배수공 주요자재 집계표"/>
      <sheetName val="포설list원본"/>
      <sheetName val="공사기본자료"/>
      <sheetName val="상세내역,전력산출서"/>
      <sheetName val="MFAB"/>
      <sheetName val="MFRT"/>
      <sheetName val="MPKG"/>
      <sheetName val="MPRD"/>
      <sheetName val="설계조건"/>
      <sheetName val="6호기"/>
      <sheetName val="³»¿ª¼­"/>
      <sheetName val="Çö±Ý"/>
      <sheetName val="±â±â¸®½ºÆ®"/>
      <sheetName val="Èï¾ç2±³Åä°øÁý°èÇ¥"/>
      <sheetName val="°è¼ö½ÃÆ®"/>
      <sheetName val="¿ø°¡°è»ê¼­"/>
      <sheetName val="µ¿ÇØtitle"/>
      <sheetName val="5.¸ðµ¨¸µ"/>
      <sheetName val="¿ÜÃµ±³"/>
      <sheetName val="¼±Àûschedule (2)"/>
      <sheetName val="Macro(Â÷´Ü±â)"/>
      <sheetName val="±â°è³»¿ª"/>
      <sheetName val="¼Ò»ó &quot;1&quot;"/>
      <sheetName val="ÁØ°Ë ³»¿ª¼­"/>
      <sheetName val="ÀÚ¾Ð"/>
      <sheetName val="1.¼³°èÁ¶°Ç"/>
      <sheetName val="°¡¼³°Ç¹°"/>
      <sheetName val="°¨°¡»ó°¢"/>
      <sheetName val="Á¤ºÎ³ëÀÓ´Ü°¡"/>
      <sheetName val="°øÁ¾´Ü°¡"/>
      <sheetName val="PIPE³»¿ª(FCN)"/>
      <sheetName val="표지(1)"/>
      <sheetName val="KL HSMT tinh thieu"/>
      <sheetName val="설계서(설치)"/>
      <sheetName val="단가"/>
      <sheetName val="품셈집계표"/>
      <sheetName val="자재조사표(참고용)"/>
      <sheetName val="일반부표집계표"/>
      <sheetName val="POOM_MOTO"/>
      <sheetName val="22-2M단"/>
      <sheetName val="22-1소단"/>
      <sheetName val="Y-WORK"/>
      <sheetName val="L형 옹벽"/>
      <sheetName val="2000전체분"/>
      <sheetName val="2000년1차"/>
      <sheetName val="list"/>
      <sheetName val="총괄내역"/>
      <sheetName val="진로도급"/>
      <sheetName val="인원투입계획"/>
      <sheetName val="공사개요(사업승인변경)"/>
      <sheetName val="Key assumption"/>
      <sheetName val="indirect"/>
      <sheetName val="슬래브1"/>
      <sheetName val="L_RPTA05_목록"/>
      <sheetName val="LG제품"/>
      <sheetName val="05년"/>
      <sheetName val="cable-data"/>
      <sheetName val="견적기준"/>
      <sheetName val="매입부가세율(동림)"/>
      <sheetName val="BACK DATA"/>
      <sheetName val="copy"/>
      <sheetName val="잡비"/>
      <sheetName val="일위대가목록"/>
      <sheetName val="____"/>
      <sheetName val="건축내역서"/>
      <sheetName val="토목내역서"/>
      <sheetName val="단가대비표"/>
      <sheetName val="분석가정"/>
      <sheetName val="노무비"/>
      <sheetName val="우수"/>
      <sheetName val="주형"/>
      <sheetName val="N賃率-職"/>
      <sheetName val="일위대가 "/>
      <sheetName val="일위대가-1"/>
      <sheetName val="A"/>
      <sheetName val="입력정보"/>
      <sheetName val="Data &amp; Result"/>
      <sheetName val="&quot;u&quot;_TYPE_구간_조명"/>
      <sheetName val="&quot;U&quot;TYPE_전압강하"/>
      <sheetName val="TR용량_(2)"/>
      <sheetName val="간선굵기_설명"/>
      <sheetName val="불평형_계산식"/>
      <sheetName val="Cost_bd-&quot;A&quot;"/>
      <sheetName val="5_모델링"/>
      <sheetName val="준검_내역서"/>
      <sheetName val="설비내역서"/>
      <sheetName val="SELTDATA"/>
      <sheetName val="1"/>
      <sheetName val="을지"/>
      <sheetName val="우배수"/>
      <sheetName val="계산식"/>
      <sheetName val="GRACE"/>
      <sheetName val="1-1"/>
      <sheetName val="터파기및재료"/>
      <sheetName val="토목"/>
      <sheetName val="부하계산서"/>
      <sheetName val="수량산출"/>
      <sheetName val="C3"/>
      <sheetName val="MAT"/>
      <sheetName val="실행내역서 "/>
      <sheetName val="목차"/>
      <sheetName val="노임단가"/>
      <sheetName val="부하(성남)"/>
      <sheetName val="tggwan(mac)"/>
      <sheetName val="cost"/>
      <sheetName val="정산내임"/>
      <sheetName val="공통(20-91)"/>
      <sheetName val="입찰안"/>
      <sheetName val="TSS Part List"/>
      <sheetName val="봉양~조차장간고하개명(신설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왕십리방향"/>
      <sheetName val="1을"/>
      <sheetName val="ⴭⴭⴭⴭ"/>
      <sheetName val="구의33고"/>
      <sheetName val="#2_일위대가목록"/>
      <sheetName val="OZ049E"/>
      <sheetName val="배수개거재(신)"/>
      <sheetName val="출근부"/>
      <sheetName val="3련 BOX"/>
      <sheetName val="토공A"/>
      <sheetName val="EQT-ESTN"/>
      <sheetName val="조명율데이타"/>
      <sheetName val="견적정보"/>
      <sheetName val="조정금액결과표 (차수별)"/>
      <sheetName val="Summary - Budget"/>
      <sheetName val="토공사"/>
      <sheetName val="일위대가"/>
      <sheetName val="&quot;u&quot;_TYPE_구간_조명1"/>
      <sheetName val="&quot;U&quot;TYPE_전압강하1"/>
      <sheetName val="TR용량_(2)1"/>
      <sheetName val="간선굵기_설명1"/>
      <sheetName val="불평형_계산식1"/>
      <sheetName val="Graph_(LGEN)"/>
      <sheetName val="선적schedule_(2)"/>
      <sheetName val="&quot;u&quot;_TYPE_±¸°£_Á¶¸í"/>
      <sheetName val="&quot;U&quot;TYPE_Àü¾Ð°­ÇÏ"/>
      <sheetName val="TR¿ë·®_(2)"/>
      <sheetName val="°£¼±±½±â_¼³¸í"/>
      <sheetName val="ºÒÆòÇü_°è»ê½Ä"/>
      <sheetName val="1_설계조건"/>
      <sheetName val="6PILE__(돌출)"/>
      <sheetName val="2_단면가정"/>
      <sheetName val="표지_(2)"/>
      <sheetName val="PROJECT_BRIEF(EX_NEW)"/>
      <sheetName val="중동상가"/>
      <sheetName val="밸브설치"/>
      <sheetName val="참고"/>
      <sheetName val="신관(1)"/>
      <sheetName val="정산K산출"/>
      <sheetName val="96작생능"/>
      <sheetName val="기초계산(Pmax)"/>
      <sheetName val="기계경비(시간당)"/>
      <sheetName val="램머"/>
      <sheetName val="평가데이터"/>
      <sheetName val="청천내"/>
      <sheetName val="식재총괄"/>
      <sheetName val="일위목록"/>
      <sheetName val="산출근거"/>
      <sheetName val="PROJECT BRIEF_EX_NEW_"/>
      <sheetName val="견적"/>
      <sheetName val="장비내역서"/>
      <sheetName val="UPDATA"/>
      <sheetName val="전기"/>
      <sheetName val="Param"/>
      <sheetName val="HVAC"/>
      <sheetName val="설산1.나"/>
      <sheetName val="본사S"/>
      <sheetName val="WORK"/>
      <sheetName val="적격"/>
      <sheetName val="단가 "/>
      <sheetName val="일위총괄표"/>
      <sheetName val="동력부하(도산)"/>
      <sheetName val="No-&gt;Code"/>
      <sheetName val="타공종이기"/>
      <sheetName val="자재수량"/>
      <sheetName val="배선DATA"/>
      <sheetName val="자재단가"/>
      <sheetName val="집1"/>
      <sheetName val="선급법인세 (2)"/>
      <sheetName val="1-최종안"/>
      <sheetName val="사업분석-분양가결정"/>
      <sheetName val="sw1"/>
      <sheetName val="NOMUBI"/>
      <sheetName val="노무비 "/>
      <sheetName val="견적조건"/>
      <sheetName val="REDUCER"/>
      <sheetName val="WE'T"/>
      <sheetName val="구조물철거타공정이월"/>
      <sheetName val="최종"/>
      <sheetName val="공통가설"/>
      <sheetName val="SG"/>
      <sheetName val="411-00 외화장기"/>
      <sheetName val="충주"/>
      <sheetName val="환경기계공정표 (3)"/>
      <sheetName val="2월가격"/>
      <sheetName val="토공집계"/>
      <sheetName val="표지판단위"/>
      <sheetName val="적용기준"/>
      <sheetName val="기초자료입력"/>
      <sheetName val="2000상반기노임"/>
      <sheetName val="STORAGE"/>
      <sheetName val="토공집계표"/>
      <sheetName val="설계명세서"/>
      <sheetName val="예산명세서"/>
      <sheetName val="자료입력"/>
      <sheetName val="인건-측정"/>
      <sheetName val="AS복구"/>
      <sheetName val="중기터파기"/>
      <sheetName val="변수값"/>
      <sheetName val="중기상차"/>
      <sheetName val="포장복구집계"/>
      <sheetName val="부대토목"/>
      <sheetName val="실행비교"/>
      <sheetName val="WC96709"/>
      <sheetName val="갑지"/>
      <sheetName val="지수"/>
      <sheetName val="(A)내역서"/>
      <sheetName val="Table"/>
      <sheetName val="ilch"/>
      <sheetName val="투찰"/>
      <sheetName val="Site Expenses"/>
      <sheetName val="0001(arch)"/>
      <sheetName val="우수공"/>
      <sheetName val="통합"/>
      <sheetName val="1,2공구원가계산서"/>
      <sheetName val="2공구산출내역"/>
      <sheetName val="1공구산출내역서"/>
      <sheetName val="토공(완충)"/>
      <sheetName val="계산근거"/>
      <sheetName val="집계표"/>
      <sheetName val="Licences"/>
      <sheetName val="내역(정지)"/>
      <sheetName val="입력"/>
      <sheetName val="총괄표"/>
      <sheetName val="TNHCHINH"/>
      <sheetName val="1.Pre"/>
      <sheetName val="Food court "/>
      <sheetName val="직원동원계획"/>
      <sheetName val="기계-설변"/>
      <sheetName val="CALCULATION"/>
      <sheetName val="기본일위"/>
      <sheetName val="wall"/>
      <sheetName val="Front"/>
      <sheetName val="할증 "/>
      <sheetName val="간접"/>
      <sheetName val="20관리비율"/>
      <sheetName val="FOOTING단면력"/>
      <sheetName val="3BL공동구 수량"/>
      <sheetName val="담당자"/>
      <sheetName val="3.하중산정4.지지력"/>
      <sheetName val="001"/>
      <sheetName val="공사개요 (2)"/>
      <sheetName val="CAT_5"/>
      <sheetName val="P-산#1-1(WOWA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자료입력"/>
      <sheetName val="공사계획서"/>
      <sheetName val="공사비예산서"/>
      <sheetName val="예산명세서"/>
      <sheetName val="품셈총괄"/>
      <sheetName val="설계명세서"/>
      <sheetName val="부표총괄"/>
      <sheetName val="부  표"/>
      <sheetName val="별표총괄"/>
      <sheetName val="별   표"/>
      <sheetName val="수량총괄"/>
      <sheetName val="수량산출"/>
      <sheetName val="수목표준대가"/>
      <sheetName val="일위대가표 "/>
      <sheetName val="1단계"/>
      <sheetName val="남대문빌딩"/>
      <sheetName val="실행대비"/>
      <sheetName val="자재단가"/>
      <sheetName val="건축내역"/>
      <sheetName val="DATA"/>
      <sheetName val="진입도로"/>
      <sheetName val="기자재비"/>
      <sheetName val="노임단가"/>
      <sheetName val="내역서"/>
      <sheetName val="수목데이타 "/>
      <sheetName val="수목집계"/>
      <sheetName val="관수"/>
      <sheetName val="산출내역서"/>
      <sheetName val="원가서"/>
      <sheetName val="TRE TABLE"/>
      <sheetName val="const."/>
      <sheetName val="을지"/>
      <sheetName val="코드표"/>
      <sheetName val="총괄"/>
      <sheetName val="DATE"/>
      <sheetName val="공조기"/>
      <sheetName val="2.냉난방설비공사"/>
      <sheetName val="7.자동제어공사"/>
      <sheetName val="자료"/>
      <sheetName val="예산분개"/>
      <sheetName val="인건비"/>
      <sheetName val="2공구산출내역"/>
      <sheetName val="제경비율"/>
      <sheetName val="일위대가목차"/>
      <sheetName val="간접"/>
      <sheetName val="계수시트"/>
      <sheetName val="원가계산서"/>
      <sheetName val="내역"/>
      <sheetName val="노임"/>
      <sheetName val="노단"/>
      <sheetName val="36단가"/>
      <sheetName val="36수량"/>
      <sheetName val="토목내역서 (도급단가)"/>
      <sheetName val="노무비"/>
      <sheetName val="퍼스트"/>
      <sheetName val="수정"/>
      <sheetName val="수량산출서 (2)"/>
      <sheetName val="건축내역서"/>
      <sheetName val="집계표"/>
      <sheetName val="설비내역서"/>
      <sheetName val="전기내역서"/>
      <sheetName val="자재단가비교표"/>
      <sheetName val="DANGA"/>
      <sheetName val="간접(90)"/>
      <sheetName val="냉천부속동"/>
      <sheetName val="내역서(토목)"/>
      <sheetName val="데이타"/>
      <sheetName val="실행내역"/>
      <sheetName val="입찰보고"/>
      <sheetName val="남양주부대"/>
      <sheetName val="견적서"/>
      <sheetName val="단가표"/>
      <sheetName val="일위대가"/>
      <sheetName val="6공구(당초)"/>
      <sheetName val="unit"/>
      <sheetName val="JUCKEYK"/>
      <sheetName val="R&amp;D"/>
      <sheetName val="공조기휀"/>
      <sheetName val="AHU집계"/>
      <sheetName val="wall"/>
      <sheetName val="Front"/>
      <sheetName val="경비"/>
      <sheetName val="공통가설"/>
      <sheetName val="공통단가"/>
      <sheetName val="운반비"/>
      <sheetName val="200"/>
      <sheetName val="조명시설"/>
      <sheetName val="220 (2)"/>
      <sheetName val="b_balju"/>
      <sheetName val="공조실"/>
      <sheetName val="Mc1"/>
      <sheetName val="일위대가표"/>
    </sheetNames>
    <sheetDataSet>
      <sheetData sheetId="0" refreshError="1"/>
      <sheetData sheetId="1" refreshError="1">
        <row r="5">
          <cell r="B5" t="str">
            <v xml:space="preserve">  팔당H/P 사택포장 및 기타공사</v>
          </cell>
        </row>
        <row r="10">
          <cell r="B10" t="str">
            <v>장 석 우 (인)</v>
          </cell>
        </row>
        <row r="11">
          <cell r="B11" t="str">
            <v>김 영 수 (인)</v>
          </cell>
        </row>
        <row r="12">
          <cell r="B12" t="str">
            <v>1997.  9.   .</v>
          </cell>
        </row>
        <row r="13">
          <cell r="B13" t="str">
            <v xml:space="preserve">  착   공 : 1997년  9월   일</v>
          </cell>
        </row>
        <row r="14">
          <cell r="B14" t="str">
            <v xml:space="preserve">  준   공 : 1997년 10월   일    착공후  30   일</v>
          </cell>
        </row>
        <row r="16">
          <cell r="B16" t="str">
            <v xml:space="preserve">  수.유.구.수 ( 54 - 1 - 7 )</v>
          </cell>
        </row>
      </sheetData>
      <sheetData sheetId="2" refreshError="1"/>
      <sheetData sheetId="3" refreshError="1"/>
      <sheetData sheetId="4" refreshError="1">
        <row r="81">
          <cell r="J81">
            <v>31784717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Y-WORK"/>
      <sheetName val="STORAGE"/>
      <sheetName val="YES"/>
      <sheetName val="터널조도"/>
      <sheetName val="갑지"/>
      <sheetName val="공사원가계산서"/>
      <sheetName val="총내역서"/>
      <sheetName val="내역서"/>
      <sheetName val="일위대가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조명율표"/>
      <sheetName val="품셈"/>
      <sheetName val="예정(3)"/>
      <sheetName val="동원(3)"/>
      <sheetName val="MOTOR"/>
      <sheetName val="Sheet2"/>
      <sheetName val="과천MAIN"/>
      <sheetName val="주형"/>
      <sheetName val="1.설계기준"/>
      <sheetName val="3차설계"/>
      <sheetName val="노임"/>
      <sheetName val="현황CODE"/>
      <sheetName val="손익현황"/>
      <sheetName val="기둥(원형)"/>
      <sheetName val="옹벽"/>
      <sheetName val="단가비교표"/>
      <sheetName val="ABUT수량-A1"/>
      <sheetName val="DATA"/>
      <sheetName val="밸브설치"/>
      <sheetName val="Sheet1 (2)"/>
      <sheetName val="3.바닥판설계"/>
      <sheetName val="조건"/>
      <sheetName val="여흥"/>
      <sheetName val="인건-측정"/>
      <sheetName val="BOX"/>
      <sheetName val="工완성공사율"/>
      <sheetName val="JUCK"/>
      <sheetName val="t형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BID"/>
      <sheetName val="점수계산1-2"/>
      <sheetName val="총계"/>
      <sheetName val="수안보-MBR1"/>
      <sheetName val="입력DATA"/>
      <sheetName val="2000.11월설계내역"/>
      <sheetName val="8. 안정검토"/>
      <sheetName val="9GNG운반"/>
      <sheetName val="영업소실적"/>
      <sheetName val="공사진행"/>
      <sheetName val="견적서(대외) (2)"/>
      <sheetName val="__MAIN"/>
      <sheetName val="Sheet6"/>
      <sheetName val="현장지지물물량"/>
      <sheetName val="6PILE  (돌출)"/>
      <sheetName val="시공계획"/>
      <sheetName val="데이타"/>
      <sheetName val="WORK"/>
      <sheetName val="MACRO(전선관)"/>
      <sheetName val="Macro(차단기)"/>
      <sheetName val="소방사항"/>
      <sheetName val="ITEM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견적서"/>
      <sheetName val="호계"/>
      <sheetName val="제암"/>
      <sheetName val="월마트"/>
      <sheetName val="월드컵"/>
      <sheetName val="Sheet1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견적조건"/>
      <sheetName val="견적조건(을지)"/>
      <sheetName val="대구실행"/>
      <sheetName val="Baby일위대가"/>
      <sheetName val="일반공사"/>
      <sheetName val="을"/>
      <sheetName val="N賃率-職"/>
      <sheetName val="표지 (2)"/>
      <sheetName val="간선계산"/>
      <sheetName val="FILE1"/>
      <sheetName val="입찰안"/>
      <sheetName val="대치판정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기성"/>
      <sheetName val="기성내역 진짜"/>
      <sheetName val="기성갑지"/>
      <sheetName val="총괄표"/>
      <sheetName val="2회기성사정"/>
      <sheetName val="3회기성갑지"/>
      <sheetName val="3회총괄"/>
      <sheetName val="3회기성"/>
      <sheetName val="TRE TABLE"/>
      <sheetName val="토목"/>
      <sheetName val="설계예산서"/>
      <sheetName val="수량집계"/>
      <sheetName val="EACT10"/>
      <sheetName val="가로등내역서"/>
      <sheetName val="수량산출서"/>
      <sheetName val="#REF"/>
      <sheetName val="터파기및재료"/>
      <sheetName val="집계표"/>
      <sheetName val="단가"/>
      <sheetName val="말뚝지지력산정"/>
      <sheetName val="전선 및 전선관"/>
      <sheetName val="실행철강하도"/>
      <sheetName val="내역서2안"/>
      <sheetName val="단가산출"/>
      <sheetName val="소야공정계획표"/>
      <sheetName val="준검 내역서"/>
      <sheetName val="단가조사"/>
      <sheetName val="6호기"/>
      <sheetName val="봉양~조차장간고하개명(신설)"/>
      <sheetName val="수량산출"/>
      <sheetName val="내역"/>
      <sheetName val="보증수수료산출"/>
      <sheetName val="주상도"/>
      <sheetName val="설계가"/>
      <sheetName val="- INFORMATION -"/>
      <sheetName val="현금"/>
      <sheetName val="현장"/>
      <sheetName val="설비"/>
      <sheetName val="철근량 검토"/>
      <sheetName val="°©Áö"/>
      <sheetName val="°ø»ç¿ø°¡°è»ê¼­"/>
      <sheetName val="ÃÑ³»¿ª¼­"/>
      <sheetName val="³»¿ª¼­"/>
      <sheetName val="ÀÏÀ§´ë°¡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Á¶¸íÀ²Ç¥"/>
      <sheetName val="µ¿¿ø(3)"/>
      <sheetName val="¿¹Á¤(3)"/>
      <sheetName val="°úÃµMAIN"/>
      <sheetName val="ÁÖÇü"/>
      <sheetName val="ÅÍ³ÎÁ¶µµ"/>
      <sheetName val="1.¼³°è±âÁØ"/>
      <sheetName val="3Â÷¼³°è"/>
      <sheetName val="³ëÀÓ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Ç¥Áö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2000.11¿ù¼³°è³»¿ª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정부노임단가"/>
      <sheetName val="DANGA"/>
      <sheetName val="설계조건"/>
      <sheetName val="원형1호맨홀토공수량"/>
      <sheetName val="TYPE-A"/>
      <sheetName val="8.PILE  (돌출)"/>
      <sheetName val="NOMUBI"/>
      <sheetName val="MCC제원"/>
      <sheetName val="BASIC (2)"/>
      <sheetName val="부산4"/>
      <sheetName val="갑지1"/>
      <sheetName val="연부97-1"/>
      <sheetName val="CALCULATION"/>
      <sheetName val="자재"/>
      <sheetName val="일위대가표"/>
      <sheetName val="날개벽(시점좌측)"/>
      <sheetName val="3_바닥판설계"/>
      <sheetName val="Piping Design Data"/>
      <sheetName val="wall"/>
      <sheetName val="H PILE수량"/>
      <sheetName val="H-PILE수량집계"/>
      <sheetName val="TC표지"/>
      <sheetName val="종배수관"/>
      <sheetName val="산출(전주P7)"/>
      <sheetName val="전기일위대가"/>
      <sheetName val="통합"/>
      <sheetName val="STBOX"/>
      <sheetName val="품의서"/>
      <sheetName val="부하계산서"/>
      <sheetName val="물가시세"/>
      <sheetName val="SG"/>
      <sheetName val="전신환매도율"/>
      <sheetName val="물가자료"/>
      <sheetName val="2000년1차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공사비예산서(토목분)"/>
      <sheetName val="guard(mac)"/>
      <sheetName val="단면 (2)"/>
      <sheetName val="품셈TABLE"/>
      <sheetName val="품셈표"/>
      <sheetName val="자재단가"/>
      <sheetName val="부대대비"/>
      <sheetName val="냉연집계"/>
      <sheetName val="BSD (2)"/>
      <sheetName val="하조서"/>
      <sheetName val="1.수인터널"/>
      <sheetName val="가로등"/>
      <sheetName val="기계경비"/>
      <sheetName val="INPUT"/>
      <sheetName val="각형맨홀"/>
      <sheetName val="수목단가"/>
      <sheetName val="시설수량표"/>
      <sheetName val="식재수량표"/>
      <sheetName val="일위목록"/>
      <sheetName val="산출내역서"/>
      <sheetName val="수목데이타 "/>
      <sheetName val="변압기 및 발전기 용량"/>
      <sheetName val="저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SLAB&quot;1&quot;"/>
      <sheetName val="경상비"/>
      <sheetName val="BQ"/>
      <sheetName val="설계내역서"/>
      <sheetName val="현장관리비집계표"/>
      <sheetName val="Macro1"/>
      <sheetName val="내역(설계)"/>
      <sheetName val="예산변경사항"/>
      <sheetName val="대비"/>
      <sheetName val="직공비"/>
      <sheetName val="부대공사비"/>
      <sheetName val="직노"/>
      <sheetName val="실행내역"/>
      <sheetName val="200"/>
      <sheetName val="2F 회의실견적(5_14 일대)"/>
      <sheetName val="식생블럭단위수량"/>
      <sheetName val="을지"/>
      <sheetName val="기초단가"/>
      <sheetName val="0.집계"/>
      <sheetName val="가로등부표"/>
      <sheetName val="001"/>
      <sheetName val="노무비"/>
      <sheetName val="본선차로수량집계표"/>
      <sheetName val="단가 및 재료비"/>
      <sheetName val="일위대가(목록)"/>
      <sheetName val="재료비"/>
      <sheetName val="참고"/>
      <sheetName val="공사개요"/>
      <sheetName val="부대내역"/>
      <sheetName val="입찰보고"/>
      <sheetName val="노무비단가"/>
      <sheetName val="매립"/>
      <sheetName val="내력서"/>
      <sheetName val="1.설계조건"/>
      <sheetName val="일위대가목차"/>
      <sheetName val="3-1.CB"/>
      <sheetName val="MAIN_TABLE"/>
      <sheetName val="재료"/>
      <sheetName val="제경비율"/>
      <sheetName val="조도계산서 (도서)"/>
      <sheetName val="LOPCALC"/>
      <sheetName val="아산추가1220"/>
      <sheetName val="당초"/>
      <sheetName val="인건비"/>
      <sheetName val="98지급계획"/>
      <sheetName val="XL4Poppy"/>
      <sheetName val="본공사"/>
      <sheetName val="일위대가(가설)"/>
      <sheetName val="BID-도로"/>
      <sheetName val="실행내역서"/>
      <sheetName val="설 계"/>
      <sheetName val="타공종이기"/>
      <sheetName val="수입"/>
      <sheetName val="JUCKEYK"/>
      <sheetName val="연습"/>
      <sheetName val="수주현황2월"/>
      <sheetName val="토공유동표"/>
      <sheetName val="교각계산"/>
      <sheetName val="ASP포장"/>
      <sheetName val="단가산출서(기계)"/>
      <sheetName val="내역서(전기)"/>
      <sheetName val="3BL공동구 수량"/>
      <sheetName val="에너지동"/>
      <sheetName val="Total"/>
      <sheetName val="스톱로그내역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주관사업"/>
      <sheetName val="JJ"/>
      <sheetName val="조건표"/>
      <sheetName val="설계"/>
      <sheetName val="수문일1"/>
      <sheetName val="1차설계변경내역"/>
      <sheetName val="발주설계서(당초)"/>
      <sheetName val="가설건물"/>
      <sheetName val="토공"/>
      <sheetName val="교각1"/>
      <sheetName val="ETC"/>
      <sheetName val="돌망태단위수량"/>
      <sheetName val="요율"/>
      <sheetName val="자재대"/>
      <sheetName val="소요자재"/>
      <sheetName val="노무산출서"/>
      <sheetName val="코드표"/>
      <sheetName val="가공비"/>
      <sheetName val="우각부보강"/>
      <sheetName val="nys"/>
      <sheetName val="기준액"/>
      <sheetName val="노무비 근거"/>
      <sheetName val="연습장소"/>
      <sheetName val="상세내역,전력산출서"/>
      <sheetName val="날개벽(TYPE3)"/>
      <sheetName val="비교표"/>
      <sheetName val="대창(함평)-창열"/>
      <sheetName val="대창(장성)"/>
      <sheetName val="90.03실행 "/>
      <sheetName val="자료입력"/>
      <sheetName val="3.공통공사대비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단면(RW1)"/>
      <sheetName val="시설물일위"/>
      <sheetName val="차액보증"/>
      <sheetName val="소비자가"/>
      <sheetName val="ilch"/>
      <sheetName val="A-4"/>
      <sheetName val="맨홀수량집계"/>
      <sheetName val="IMP(MAIN)"/>
      <sheetName val="IMP (REACTOR)"/>
      <sheetName val="오산갈곳"/>
      <sheetName val="안정계산"/>
      <sheetName val="단면검토"/>
      <sheetName val="경비2내역"/>
      <sheetName val="현장관리비내역서"/>
      <sheetName val="포장복구집계"/>
      <sheetName val="조명시설"/>
      <sheetName val="일위대가목록"/>
      <sheetName val="DATA1"/>
      <sheetName val="Testing"/>
      <sheetName val="REACTION(USD지진시)"/>
      <sheetName val="안정검토"/>
      <sheetName val="REACTION(USE평시)"/>
      <sheetName val="단가대비표"/>
      <sheetName val="일위대가표 (2)"/>
      <sheetName val="계화배수"/>
      <sheetName val="I一般比"/>
      <sheetName val="AS포장복구 "/>
      <sheetName val="¼³°è¿¹»ê¼­"/>
      <sheetName val="¼ö·®Áý°è"/>
      <sheetName val="ÃÑ°ý"/>
      <sheetName val="Åä¸ñ"/>
      <sheetName val="°¡·Îµî³»¿ª¼­"/>
      <sheetName val="¼ö·®»êÃâ¼­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6È£±â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기계경비시간당손료목록"/>
      <sheetName val="동력부하(도산)"/>
      <sheetName val="신우"/>
      <sheetName val="말뚝물량"/>
      <sheetName val="우수맨홀공제단위수량"/>
      <sheetName val="공구원가계산"/>
      <sheetName val="2000전체분"/>
      <sheetName val="입찰결과(DATA)"/>
      <sheetName val="일반수량"/>
      <sheetName val="일위대가표(유단가)"/>
      <sheetName val="CABLE SIZE-3"/>
      <sheetName val="EQUIP-H"/>
      <sheetName val="경비_원본"/>
      <sheetName val="가감수량"/>
      <sheetName val="맨홀수량산출"/>
      <sheetName val="기초코드"/>
      <sheetName val="하수급견적대비"/>
      <sheetName val="총괄내역서"/>
      <sheetName val="일위대가 집계표"/>
      <sheetName val="횡배수관토공수량"/>
      <sheetName val="원가"/>
      <sheetName val="지급자재"/>
      <sheetName val="부안일위"/>
      <sheetName val="7.1유효폭"/>
      <sheetName val="유기공정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정화조동내역"/>
      <sheetName val="BLOCK(1)"/>
      <sheetName val="단면치수"/>
      <sheetName val="DATE"/>
      <sheetName val="원가계산서"/>
      <sheetName val="Ampecity Data"/>
      <sheetName val="하중계산"/>
      <sheetName val="공사기본자료"/>
      <sheetName val="전기혼잡제경비(45)"/>
      <sheetName val="IBASE"/>
      <sheetName val="Cost bd-&quot;A&quot;"/>
      <sheetName val="갑지(추정)"/>
      <sheetName val=""/>
      <sheetName val="1호맨홀토공"/>
      <sheetName val="CONCRETE"/>
      <sheetName val="1-1"/>
      <sheetName val="Upgrades pricing"/>
    </sheetNames>
    <definedNames>
      <definedName name="Macro13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 refreshError="1"/>
      <sheetData sheetId="606" refreshError="1"/>
      <sheetData sheetId="607" refreshError="1"/>
      <sheetData sheetId="60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S포장복구 "/>
      <sheetName val="실행철강하도"/>
      <sheetName val="시중노임단가"/>
      <sheetName val="시운전연료"/>
      <sheetName val="최종견"/>
      <sheetName val="실행단가철(ems코드적용)"/>
      <sheetName val="을지"/>
      <sheetName val="집계"/>
      <sheetName val="조명시설"/>
      <sheetName val="수량산출"/>
      <sheetName val="wall"/>
      <sheetName val="Baby일위대가"/>
      <sheetName val="맨홀수량"/>
      <sheetName val="DATE"/>
      <sheetName val="내역서"/>
      <sheetName val="N賃率-職"/>
      <sheetName val="#REF"/>
      <sheetName val="인건비"/>
      <sheetName val="철거산출근거"/>
      <sheetName val="10단가~1"/>
      <sheetName val="내역"/>
      <sheetName val="설계서을"/>
      <sheetName val="단가산출"/>
      <sheetName val="증감내역서"/>
      <sheetName val="기초코드"/>
      <sheetName val="DATA입력"/>
      <sheetName val="총집계표"/>
      <sheetName val="bid"/>
      <sheetName val="2000년1차"/>
      <sheetName val="입찰"/>
      <sheetName val="현경"/>
      <sheetName val="집계표"/>
      <sheetName val="G.R300경비"/>
      <sheetName val="을"/>
      <sheetName val="기흥하도용"/>
      <sheetName val="s"/>
      <sheetName val="금액내역서"/>
      <sheetName val="코드표"/>
      <sheetName val="대창(장성)"/>
      <sheetName val="하도급대비"/>
      <sheetName val="견적대비표"/>
      <sheetName val="EQ"/>
      <sheetName val="예정(3)"/>
      <sheetName val="동원(3)"/>
      <sheetName val="내역(중앙)"/>
      <sheetName val="1차증가원가계산"/>
      <sheetName val="⑻동원인원산출서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炷舅?XLS]데이타'!$E$124"/>
      <sheetName val="ls]노임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AS포장복구 "/>
      <sheetName val="소일위대가코드표"/>
      <sheetName val="炷舅?XLS"/>
      <sheetName val="ls"/>
      <sheetName val="토공사"/>
      <sheetName val="품셈집계표"/>
      <sheetName val="자재조사표(참고용)"/>
      <sheetName val="일반부표집계표"/>
      <sheetName val="간접"/>
      <sheetName val="원가계산"/>
      <sheetName val="품셈TABLE"/>
      <sheetName val="수목일위"/>
      <sheetName val="6호기"/>
      <sheetName val="Total"/>
      <sheetName val="가설공사비"/>
      <sheetName val="도로구조공사비"/>
      <sheetName val="도로토공공사비"/>
      <sheetName val="여수토공사비"/>
      <sheetName val="수목데이타"/>
      <sheetName val="표지 (2)"/>
      <sheetName val="2000.11월설계내역"/>
      <sheetName val="Sheet1"/>
      <sheetName val="Customer Databas"/>
      <sheetName val=""/>
      <sheetName val="건축2"/>
      <sheetName val="공종단가"/>
      <sheetName val="시설물일위"/>
      <sheetName val="가설공사"/>
      <sheetName val="단가결정"/>
      <sheetName val="내역아"/>
      <sheetName val="울타리"/>
      <sheetName val="문학간접"/>
      <sheetName val="원내역"/>
      <sheetName val="기타 정보통신공사"/>
      <sheetName val="설명"/>
      <sheetName val="노임단가"/>
      <sheetName val="단가조사"/>
      <sheetName val="갑  지"/>
      <sheetName val="수목표준대가"/>
      <sheetName val="참고"/>
      <sheetName val="공사개요"/>
      <sheetName val="기초일위"/>
      <sheetName val="장비별표(오거보링)(Ø400)(12M)"/>
      <sheetName val="단가대비표"/>
      <sheetName val="䈘목(중국단풍-)"/>
      <sheetName val="접속도로1"/>
      <sheetName val="평가데이터"/>
      <sheetName val="시설일위"/>
      <sheetName val="조명일위"/>
      <sheetName val="자재단가조사표-수목"/>
      <sheetName val="준검 내역서"/>
      <sheetName val="공종별원가계산"/>
      <sheetName val="화재 탐지 설비"/>
      <sheetName val="unit 4"/>
      <sheetName val="1"/>
      <sheetName val="2"/>
      <sheetName val="3"/>
      <sheetName val="4"/>
      <sheetName val="5"/>
      <sheetName val="전익자재"/>
      <sheetName val="수량산출서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간선계산"/>
      <sheetName val="1차증가원가계산"/>
      <sheetName val="직재"/>
      <sheetName val="재집"/>
      <sheetName val="금액"/>
      <sheetName val="골조시행"/>
      <sheetName val="일위대가(가설)"/>
      <sheetName val="기본단가표"/>
      <sheetName val="금액내역서"/>
      <sheetName val="총괄내역"/>
      <sheetName val="공종목록표"/>
      <sheetName val="교사기준면적(초등)"/>
      <sheetName val="금융비용"/>
      <sheetName val="단가 및 재료비"/>
      <sheetName val="단가산출2"/>
      <sheetName val="내역"/>
      <sheetName val="건축-물가변동"/>
      <sheetName val="데리네이타현황"/>
      <sheetName val="현장관리비"/>
      <sheetName val="이름표지정"/>
      <sheetName val="일위대가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Sheet1 (2)"/>
      <sheetName val="노무,재료"/>
      <sheetName val="9811"/>
      <sheetName val="49"/>
      <sheetName val="2000년1차"/>
      <sheetName val="2000전체분"/>
      <sheetName val="남양내역"/>
      <sheetName val="Sheet4"/>
      <sheetName val="A"/>
      <sheetName val="가감수량"/>
      <sheetName val="맨홀수량산출"/>
      <sheetName val="EACT10"/>
      <sheetName val="10공구일위"/>
      <sheetName val="별표집계"/>
      <sheetName val="자재단가"/>
      <sheetName val="9509"/>
      <sheetName val="노임(1차)"/>
      <sheetName val="시멘트"/>
      <sheetName val="철콘"/>
      <sheetName val="개인"/>
      <sheetName val="일위대가-1"/>
      <sheetName val="data"/>
      <sheetName val="직접경비"/>
      <sheetName val="직접인건비"/>
      <sheetName val="노임이"/>
      <sheetName val="총괄내역서"/>
      <sheetName val="입찰"/>
      <sheetName val="현경"/>
      <sheetName val="DANGA"/>
      <sheetName val="기초자료입력"/>
      <sheetName val="세부내역"/>
      <sheetName val="년도별시공"/>
      <sheetName val="단가"/>
      <sheetName val="DT"/>
      <sheetName val="롤러"/>
      <sheetName val="펌프차타설"/>
      <sheetName val="배수내역"/>
      <sheetName val="참조"/>
      <sheetName val="횡배수관토공수량"/>
      <sheetName val="전기혼잡제경비(45)"/>
      <sheetName val="견적시담(송포2공구)"/>
      <sheetName val="단가산출1"/>
      <sheetName val="현장"/>
      <sheetName val="비목군분류일위"/>
      <sheetName val="2공구산출내역"/>
      <sheetName val="토공산출(주차장)"/>
      <sheetName val="현장관리"/>
      <sheetName val="공통가설"/>
      <sheetName val="매입"/>
      <sheetName val="토공산출 (아파트)"/>
      <sheetName val="연습"/>
      <sheetName val="단가산출"/>
      <sheetName val="전주2本1"/>
      <sheetName val="조명시설"/>
      <sheetName val="1.설계조건"/>
      <sheetName val="품셈"/>
      <sheetName val="전체"/>
      <sheetName val="기계경비적용기준"/>
      <sheetName val="수목단가"/>
      <sheetName val="식재수량표"/>
      <sheetName val="식재일위"/>
      <sheetName val="간접비"/>
      <sheetName val="123"/>
      <sheetName val="전기"/>
      <sheetName val="공구원가계산"/>
      <sheetName val="중기사용료산출근거"/>
      <sheetName val="Mc1"/>
      <sheetName val="평가내역"/>
      <sheetName val="개소별수량산출"/>
      <sheetName val="토목주소"/>
      <sheetName val="공사비예산서(토목분)"/>
      <sheetName val="시설수량표"/>
      <sheetName val="교육종류"/>
      <sheetName val="수안보-MBR1"/>
      <sheetName val="일위"/>
      <sheetName val="산출내역서집계표"/>
      <sheetName val="DC-O-4-S(설명서)"/>
      <sheetName val="물가자료"/>
      <sheetName val="BID"/>
      <sheetName val="INPUT"/>
      <sheetName val="지주목시비량산출서"/>
      <sheetName val="Ⅶ-2.현장경비산출"/>
      <sheetName val="수량산출"/>
      <sheetName val="말고개터널조명전압강하"/>
      <sheetName val="자재 집계표"/>
      <sheetName val="내역(APT)"/>
      <sheetName val="기계설비-물가변동"/>
      <sheetName val="예산명세서"/>
      <sheetName val="설계명세서"/>
      <sheetName val="자료입력"/>
      <sheetName val="5 일위목록"/>
      <sheetName val="7 단가조사"/>
      <sheetName val="6 일위대가"/>
      <sheetName val="정렬"/>
      <sheetName val="E.P.T수량산출서"/>
      <sheetName val="파일의이용"/>
      <sheetName val="일위목록"/>
      <sheetName val="카렌스센터계량기설치공사"/>
      <sheetName val="입력자료"/>
      <sheetName val="골조대비내역"/>
      <sheetName val="설계서"/>
      <sheetName val="식재"/>
      <sheetName val="시설물"/>
      <sheetName val="식재출력용"/>
      <sheetName val="유지관리"/>
      <sheetName val="절감계산"/>
      <sheetName val="토공수량"/>
      <sheetName val="설계내역일위"/>
      <sheetName val="부하계산"/>
      <sheetName val="조건"/>
      <sheetName val="공내역"/>
      <sheetName val="밸브설치"/>
      <sheetName val="참조M"/>
      <sheetName val="일반부표"/>
      <sheetName val="실행간접비용"/>
      <sheetName val="合成単価作成表-BLDG"/>
      <sheetName val="삭제금지단가"/>
      <sheetName val="공사기본내용입력"/>
      <sheetName val="공통"/>
      <sheetName val="ABUT수량-A1"/>
      <sheetName val="시설물기초"/>
      <sheetName val="설계예산서"/>
      <sheetName val="퍼스트"/>
      <sheetName val="2.대외공문"/>
      <sheetName val="중기일위대가"/>
      <sheetName val="총괄표"/>
      <sheetName val="부하계산서"/>
      <sheetName val="대가표(품셈)"/>
      <sheetName val="공사별 가중치 산출근거(토목)"/>
      <sheetName val="가중치근거(조경)"/>
      <sheetName val="DB@Acess"/>
      <sheetName val="Civil"/>
      <sheetName val="준공정산"/>
      <sheetName val="견적"/>
      <sheetName val="단가표 (2)"/>
      <sheetName val="입찰안"/>
      <sheetName val="GAS"/>
      <sheetName val="공사요율산출표"/>
      <sheetName val="에너지동"/>
      <sheetName val="계수시트"/>
      <sheetName val="기초자료"/>
      <sheetName val="금융"/>
      <sheetName val="1차 내역서"/>
      <sheetName val="예가표"/>
      <sheetName val="관공일위대가"/>
      <sheetName val="충주"/>
      <sheetName val="상 부"/>
      <sheetName val="3.바닥판  "/>
      <sheetName val="SG"/>
      <sheetName val="공작물조직표(용배수)"/>
      <sheetName val="제수"/>
      <sheetName val="공기"/>
      <sheetName val="일위대가목차"/>
      <sheetName val="운동장 (2)"/>
      <sheetName val="동해title"/>
      <sheetName val="JUCKEYK"/>
      <sheetName val="단위단가"/>
      <sheetName val="부대공Ⅱ"/>
      <sheetName val="경산"/>
      <sheetName val="가도공"/>
      <sheetName val="현관"/>
      <sheetName val="인원"/>
      <sheetName val="전선 및 전선관"/>
      <sheetName val="귀래 설계 공내역서"/>
      <sheetName val="MOTOR"/>
      <sheetName val="소야공정계획표"/>
      <sheetName val="주관사업"/>
      <sheetName val="공통비총괄표"/>
      <sheetName val="시추주상도"/>
      <sheetName val="건축(을)"/>
      <sheetName val="근거(기밀댐퍼)"/>
      <sheetName val="기성청구"/>
      <sheetName val="약품설비"/>
      <sheetName val="기기리스트"/>
      <sheetName val="퇴직금(울산천상)"/>
      <sheetName val="설계내역서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예산갑지"/>
      <sheetName val="총괄표1"/>
      <sheetName val="토공집계"/>
      <sheetName val="설계내역"/>
      <sheetName val="설계내"/>
      <sheetName val="견적율"/>
      <sheetName val="와동25-3(변경)"/>
      <sheetName val="일위집계표"/>
      <sheetName val="4-10"/>
      <sheetName val="자료"/>
      <sheetName val="간선"/>
      <sheetName val="전압"/>
      <sheetName val="조도"/>
      <sheetName val="동력"/>
      <sheetName val="내역서2안"/>
      <sheetName val="간지"/>
      <sheetName val="배수공"/>
      <sheetName val="BH"/>
      <sheetName val="SCHE"/>
      <sheetName val="정부노임단가"/>
      <sheetName val="설계"/>
      <sheetName val="산출근거"/>
      <sheetName val="주요항목별"/>
      <sheetName val="WORK"/>
      <sheetName val="자단"/>
      <sheetName val="인공산출"/>
      <sheetName val="조명율표"/>
      <sheetName val="내역서01"/>
      <sheetName val="사전공사"/>
      <sheetName val="적용기준"/>
      <sheetName val="공종집계"/>
      <sheetName val="노무비단가"/>
      <sheetName val="천방교접속"/>
      <sheetName val="D&amp;P특기사항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지수"/>
      <sheetName val="대치판정"/>
      <sheetName val="JUCK"/>
      <sheetName val="11월"/>
      <sheetName val="발생토"/>
      <sheetName val="EQT-ESTN"/>
      <sheetName val="부안일위"/>
      <sheetName val="위치조서"/>
      <sheetName val="과세내역(세부)"/>
      <sheetName val="단가비교"/>
      <sheetName val="평교-내역"/>
      <sheetName val="날개벽(좌,우=60도-4개)"/>
      <sheetName val="사급자재"/>
      <sheetName val="1안"/>
      <sheetName val="정화조방수미장"/>
      <sheetName val="코드"/>
      <sheetName val="인건비"/>
      <sheetName val="03하반기내역서"/>
      <sheetName val="04상반기"/>
      <sheetName val="약품공급2"/>
      <sheetName val="평형별수량표"/>
      <sheetName val="가설개략"/>
      <sheetName val="을지"/>
      <sheetName val="평당"/>
      <sheetName val="매입세"/>
      <sheetName val="창호"/>
      <sheetName val="PW3"/>
      <sheetName val="PW4"/>
      <sheetName val="SC1"/>
      <sheetName val="PE"/>
      <sheetName val="PM"/>
      <sheetName val="TR"/>
      <sheetName val="cable-data"/>
      <sheetName val="시공"/>
      <sheetName val="기타_정보통신공사"/>
      <sheetName val="2000_11월설계내역"/>
      <sheetName val="AS포장복구_"/>
      <sheetName val="표지_(2)"/>
      <sheetName val="Customer_Databas"/>
      <sheetName val="화재_탐지_설비"/>
      <sheetName val="갑__지"/>
      <sheetName val="unit_4"/>
      <sheetName val="단가_및_재료비"/>
      <sheetName val="Sheet1_(2)"/>
      <sheetName val="준검_내역서"/>
      <sheetName val="1차_내역서"/>
      <sheetName val="1_설계조건"/>
      <sheetName val="토공산출_(아파트)"/>
      <sheetName val="가로등"/>
      <sheetName val="설계예시"/>
      <sheetName val="품셈표"/>
      <sheetName val="계산내역(설비)"/>
      <sheetName val="공정코드"/>
      <sheetName val="Ⅶ-2_현장경비산출"/>
      <sheetName val="귀래_설계_공내역서"/>
      <sheetName val="자재_집계표"/>
      <sheetName val="5_일위목록"/>
      <sheetName val="7_단가조사"/>
      <sheetName val="6_일위대가"/>
      <sheetName val="E_P_T수량산출서"/>
      <sheetName val="전선_및_전선관"/>
      <sheetName val="GAS저장소"/>
      <sheetName val="라인마킹"/>
      <sheetName val="위험물저장소"/>
      <sheetName val="일반창고동"/>
      <sheetName val="기초1"/>
      <sheetName val="참조(2)"/>
      <sheetName val="제잡비"/>
      <sheetName val="토집"/>
      <sheetName val="가스(내역)"/>
      <sheetName val="ITEM"/>
      <sheetName val="22인공"/>
      <sheetName val="JOIN(2span)"/>
      <sheetName val="바닥판"/>
      <sheetName val="주빔의 설계"/>
      <sheetName val="철근량산정및사용성검토"/>
      <sheetName val="입력DATA"/>
      <sheetName val="노무비"/>
      <sheetName val="1호인버트수량"/>
      <sheetName val="석축설면"/>
      <sheetName val="법면단"/>
      <sheetName val="설계조건"/>
      <sheetName val="안정계산"/>
      <sheetName val="단면검토"/>
      <sheetName val="계약내역서(을지)"/>
      <sheetName val="토공집계표"/>
      <sheetName val="날개벽수량표"/>
      <sheetName val="bearing"/>
      <sheetName val="단가표_(2)"/>
      <sheetName val="잡비"/>
      <sheetName val="투찰금액"/>
      <sheetName val="지급자재"/>
      <sheetName val="가스내역"/>
      <sheetName val="가격조사서"/>
      <sheetName val="부대내역"/>
      <sheetName val="제잡비집계"/>
      <sheetName val="가설건물"/>
      <sheetName val="70%"/>
      <sheetName val="터널조도"/>
      <sheetName val="EQUIP-H"/>
      <sheetName val="건축내역서"/>
      <sheetName val="설비내역서"/>
      <sheetName val="전기내역서"/>
      <sheetName val="담장산출"/>
      <sheetName val="전기일위대가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관리,공감"/>
      <sheetName val="총괄"/>
      <sheetName val="ENTRY"/>
      <sheetName val="참고자료"/>
      <sheetName val="진주방향"/>
      <sheetName val=" 견적서"/>
      <sheetName val="하수급견적대비"/>
      <sheetName val="기성내역"/>
      <sheetName val="공사비집계표"/>
      <sheetName val="동력부하계산"/>
      <sheetName val="炷舅_XLS_데이타'!$E$124"/>
      <sheetName val="ls_노임"/>
      <sheetName val="炷舅_XLS"/>
      <sheetName val="가격비"/>
      <sheetName val="투자효율분석"/>
      <sheetName val="오억미만"/>
      <sheetName val="공사발의서"/>
      <sheetName val="S0"/>
      <sheetName val="3.공통공사대비"/>
      <sheetName val="전차선로 물량표"/>
      <sheetName val="한강운반비"/>
      <sheetName val="자재"/>
      <sheetName val="공통(20-91)"/>
      <sheetName val="Sheet6"/>
      <sheetName val="목차 "/>
      <sheetName val="계획서"/>
      <sheetName val="연장"/>
      <sheetName val="위치도(점용허가용)"/>
      <sheetName val="신청서"/>
      <sheetName val="기계실 D200"/>
      <sheetName val="자"/>
      <sheetName val="노"/>
      <sheetName val="6PILE  (돌출)"/>
      <sheetName val="가설"/>
      <sheetName val="구조포설"/>
      <sheetName val="복구"/>
      <sheetName val="부대"/>
      <sheetName val="부호표"/>
      <sheetName val="토공"/>
      <sheetName val="월별"/>
      <sheetName val="FB25JN"/>
      <sheetName val="당초내역서"/>
      <sheetName val="기성2"/>
      <sheetName val="실행철강하도"/>
      <sheetName val="예정(3)"/>
      <sheetName val="9GNG운반"/>
      <sheetName val="설계가"/>
      <sheetName val="01"/>
      <sheetName val="토목"/>
      <sheetName val="전기공사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Y-WORK"/>
      <sheetName val="을"/>
      <sheetName val="영업.일1"/>
      <sheetName val="전등설비"/>
      <sheetName val="영창26"/>
      <sheetName val="Front"/>
      <sheetName val="wall"/>
      <sheetName val="설명서"/>
      <sheetName val="예정공정표"/>
      <sheetName val="표지1"/>
      <sheetName val="수량집계표"/>
      <sheetName val="공종별수량집계"/>
      <sheetName val="부하(성남)"/>
      <sheetName val="자판실행"/>
      <sheetName val="COVER"/>
      <sheetName val="단목"/>
      <sheetName val="토목수량"/>
      <sheetName val="성곽내역서"/>
      <sheetName val="재료단가"/>
      <sheetName val="이름정의"/>
      <sheetName val="초기화면"/>
      <sheetName val="공사비산출내역"/>
      <sheetName val="현장조사"/>
      <sheetName val="요약&amp;결과"/>
      <sheetName val="연돌일위집계"/>
      <sheetName val="토공실행"/>
      <sheetName val="원가"/>
      <sheetName val="N賃率-職"/>
      <sheetName val="단면 (2)"/>
      <sheetName val="b_balju"/>
      <sheetName val="배수판"/>
      <sheetName val="전계가"/>
      <sheetName val="TEL"/>
      <sheetName val="PAINT"/>
      <sheetName val="말뚝지지력산정"/>
      <sheetName val="대공종"/>
      <sheetName val="실행"/>
      <sheetName val="수량집계"/>
      <sheetName val="A-4"/>
      <sheetName val="교대시점"/>
      <sheetName val="설계기준"/>
      <sheetName val="2.2.10.샤시등"/>
      <sheetName val="내역1"/>
      <sheetName val="신표지1"/>
      <sheetName val="인제내역"/>
      <sheetName val="sub"/>
      <sheetName val="인부신상자료"/>
      <sheetName val="EJ"/>
      <sheetName val="소요자재"/>
      <sheetName val="노무산출서"/>
      <sheetName val="횡배수관수량집계"/>
      <sheetName val="횡배수관기초"/>
      <sheetName val="기성내역서표지"/>
      <sheetName val="1.가설"/>
      <sheetName val="4.목공사"/>
      <sheetName val="덕소내역"/>
      <sheetName val="기계경비일람"/>
      <sheetName val="기타경비"/>
      <sheetName val="잔토처리"/>
      <sheetName val="터파기,되메우기,램머,코아"/>
      <sheetName val="절단,포장깨기"/>
      <sheetName val="G.R300경비"/>
      <sheetName val="가감수량(2호)"/>
      <sheetName val="맨홀수량산출(2호)"/>
      <sheetName val="수목데이타 "/>
      <sheetName val="기준액"/>
      <sheetName val="각종단가"/>
      <sheetName val="일위대가목록"/>
      <sheetName val="우수공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차준공"/>
      <sheetName val="MAIN"/>
      <sheetName val="단면가정"/>
      <sheetName val="견적서"/>
      <sheetName val="철거산출근거"/>
      <sheetName val="환경기계공정표 (3)"/>
      <sheetName val="3.하중산정4.지지력"/>
      <sheetName val="관내역"/>
      <sheetName val="내역서-전체낙찰율"/>
      <sheetName val="2호맨홀공제수량"/>
      <sheetName val="구조물철거타공정이월"/>
      <sheetName val="소방"/>
      <sheetName val="현장관리비 산출내역"/>
      <sheetName val="테이블"/>
      <sheetName val="수로단위수량"/>
      <sheetName val="Cost bd-&quot;A&quot;"/>
      <sheetName val="설계변경조서"/>
      <sheetName val="TRE TABLE"/>
      <sheetName val="TB-내역서"/>
      <sheetName val="Sheet13"/>
      <sheetName val="발전기"/>
      <sheetName val="Sheet14"/>
      <sheetName val="대비표"/>
      <sheetName val="투입비"/>
      <sheetName val="철근량"/>
      <sheetName val="邅☳"/>
      <sheetName val="GAEYO"/>
      <sheetName val="영동(D)"/>
      <sheetName val="방호시설검토"/>
      <sheetName val="98지급계획"/>
      <sheetName val="실행(표지,갑,을)"/>
      <sheetName val="-배수구조물⳵토공"/>
      <sheetName val="경상비"/>
      <sheetName val="내역서(전기)"/>
      <sheetName val="D16"/>
      <sheetName val="D25"/>
      <sheetName val="D22"/>
      <sheetName val="인사자료총집계"/>
      <sheetName val="신.분"/>
      <sheetName val="(A)내역서"/>
      <sheetName val="신우"/>
      <sheetName val="7단가"/>
      <sheetName val="원형1호맨홀토공수량"/>
      <sheetName val="2.가로등(영구)"/>
      <sheetName val="건축공사집계"/>
      <sheetName val="H-pile(298x299)"/>
      <sheetName val="H-pile(250x250)"/>
      <sheetName val="날개벽"/>
      <sheetName val="단위수량산출"/>
      <sheetName val="환율 및 노임"/>
      <sheetName val="속 일위대가"/>
      <sheetName val="우배수"/>
      <sheetName val="원형맨홀수량"/>
      <sheetName val="2000,9월 일위"/>
      <sheetName val="품의서(0217)"/>
      <sheetName val="월별입차량"/>
      <sheetName val="tggwan(mac)"/>
      <sheetName val="시화점실행"/>
      <sheetName val="타견적(을)"/>
      <sheetName val="부시수량"/>
      <sheetName val="고개가설"/>
      <sheetName val="MAT"/>
      <sheetName val="자금청구"/>
      <sheetName val="기성고조서 "/>
      <sheetName val="봉급(직영)"/>
      <sheetName val="200"/>
      <sheetName val="기타공사"/>
      <sheetName val="단청(제외)"/>
      <sheetName val="목공집계"/>
      <sheetName val="미장(2)"/>
      <sheetName val="운반"/>
      <sheetName val="지붕(기와)"/>
      <sheetName val="경비산출"/>
      <sheetName val="안정검토(온1)"/>
      <sheetName val="잡철물"/>
      <sheetName val="신규품셈목차"/>
      <sheetName val="시중노임단가"/>
      <sheetName val="건축공사"/>
      <sheetName val="총괄집계표"/>
      <sheetName val="견적대비"/>
      <sheetName val="일위(PN)"/>
      <sheetName val="6.가격조사서 "/>
      <sheetName val="현장관리비 "/>
      <sheetName val="코드표"/>
      <sheetName val="1.설계기준"/>
      <sheetName val="HVAC"/>
      <sheetName val="날개벽(시점좌측)"/>
      <sheetName val="도시가스현황"/>
      <sheetName val="결재갑지"/>
      <sheetName val="통합내역"/>
      <sheetName val="재정비직인"/>
      <sheetName val="자재단가대비표"/>
      <sheetName val="식재일위대가"/>
      <sheetName val="CC16-내역서"/>
      <sheetName val="단위수량"/>
      <sheetName val="일위대가(건축)"/>
      <sheetName val="내2"/>
      <sheetName val="직노"/>
      <sheetName val="경비"/>
      <sheetName val="I一般比"/>
      <sheetName val="경율산정.XLS"/>
      <sheetName val="table"/>
      <sheetName val="차수"/>
      <sheetName val="Ȁ_x0004_夁瓅"/>
      <sheetName val="기초공"/>
      <sheetName val="기둥(원형)"/>
      <sheetName val="관기성공.내"/>
      <sheetName val="프랜트면허"/>
      <sheetName val="cal"/>
      <sheetName val="단위세대물량"/>
      <sheetName val="직접공사비집계표_7"/>
      <sheetName val="공통가설_8"/>
      <sheetName val="기타시설"/>
      <sheetName val="아파트_9"/>
      <sheetName val="주민복지관"/>
      <sheetName val="지하주차장"/>
      <sheetName val="변경일위"/>
      <sheetName val="Book1"/>
      <sheetName val="용산1(해보)"/>
      <sheetName val="간선토공재집"/>
      <sheetName val="지선토공재집"/>
      <sheetName val="1공구내역서(1)"/>
      <sheetName val="결재판(삭제하지말아주세요)"/>
      <sheetName val="O＆P"/>
      <sheetName val="일위_파일"/>
      <sheetName val="3BL공동구 수량"/>
      <sheetName val="XL4Poppy"/>
      <sheetName val="자재표"/>
      <sheetName val="기구조직"/>
      <sheetName val="집계"/>
      <sheetName val="예가비교표"/>
      <sheetName val="설계서(본관)"/>
      <sheetName val="우각부보강"/>
      <sheetName val="공사원가"/>
      <sheetName val="3.바닥판설계"/>
      <sheetName val="중갑지"/>
      <sheetName val="내역서(기성청구)"/>
      <sheetName val="청천내"/>
      <sheetName val="산출2-기기동력"/>
      <sheetName val="인건비 "/>
      <sheetName val="X17-TOTAL"/>
      <sheetName val="P-산#1-1(WOWA1)"/>
      <sheetName val="증감내역서"/>
      <sheetName val="현장지지물물량"/>
      <sheetName val="수입"/>
      <sheetName val="DATA1"/>
      <sheetName val="내역(토목)"/>
      <sheetName val="대비표(토공1안)"/>
      <sheetName val="직원투입계획"/>
      <sheetName val="36+45-113-18+19+20I"/>
      <sheetName val="부속동"/>
      <sheetName val="연결임시"/>
      <sheetName val="환율표"/>
      <sheetName val="공사비총괄표"/>
      <sheetName val="표  지"/>
      <sheetName val="노임 단가"/>
      <sheetName val="3연box"/>
      <sheetName val="단 box"/>
      <sheetName val="CODE"/>
      <sheetName val="99.12"/>
      <sheetName val="교각1"/>
      <sheetName val="재정비내역"/>
      <sheetName val="지적고시내역"/>
      <sheetName val="VXXXXX"/>
      <sheetName val="입출재고현황 (2)"/>
      <sheetName val="암거단위"/>
      <sheetName val="횡 연장"/>
      <sheetName val="노 무 비"/>
      <sheetName val="중기사용료"/>
      <sheetName val="계정"/>
      <sheetName val="별표 "/>
      <sheetName val="무시"/>
      <sheetName val="전익정산집계"/>
      <sheetName val="단가 산출서(산근#1~#102)"/>
      <sheetName val="남양시작동자105노65기1.3화1.2"/>
      <sheetName val="남양시작동010313100%"/>
      <sheetName val="조명율"/>
      <sheetName val="항목등록"/>
      <sheetName val="남양구조시험동"/>
      <sheetName val="48일위"/>
      <sheetName val="48수량"/>
      <sheetName val="22수량"/>
      <sheetName val="49일위"/>
      <sheetName val="22일위"/>
      <sheetName val="49수량"/>
      <sheetName val="빙장비사양"/>
      <sheetName val="장비사양"/>
      <sheetName val="LF자재단가"/>
      <sheetName val="※참고자료※"/>
      <sheetName val="단중표-ST"/>
      <sheetName val="기준표"/>
      <sheetName val="선급금신청서"/>
      <sheetName val="철집"/>
      <sheetName val="Factor"/>
      <sheetName val="General Data"/>
      <sheetName val="1안내역"/>
      <sheetName val="공사대장"/>
      <sheetName val="토적계산"/>
      <sheetName val="토목-물가"/>
      <sheetName val="F4-F7"/>
      <sheetName val="내역표지"/>
      <sheetName val="단가(자재)"/>
      <sheetName val="단가(노임)"/>
      <sheetName val="기초목록"/>
      <sheetName val="열린교실"/>
      <sheetName val="EQUIP LIST"/>
      <sheetName val="1단계"/>
      <sheetName val="단가입력"/>
      <sheetName val="장비가동"/>
      <sheetName val="XXXXXX"/>
      <sheetName val="아파트"/>
      <sheetName val="부대시설"/>
      <sheetName val="안내"/>
      <sheetName val="입력"/>
      <sheetName val="대비"/>
      <sheetName val="설계내역서 "/>
      <sheetName val="소비자가"/>
      <sheetName val="날개벽(좌,우=45도,75도)"/>
      <sheetName val="샘플표지"/>
      <sheetName val="평형별㓈_x0019_؟"/>
      <sheetName val="앉음벽 (2)"/>
      <sheetName val="투찰내역"/>
      <sheetName val="교대철근집계"/>
      <sheetName val="마포토정"/>
      <sheetName val="건축공사수량"/>
      <sheetName val="자재_집계표1"/>
      <sheetName val="귀래_설계_공내역서1"/>
      <sheetName val="전선_및_전선관1"/>
      <sheetName val="2_대외공문"/>
      <sheetName val="공사별_가중치_산출근거(토목)"/>
      <sheetName val="상_부"/>
      <sheetName val="운동장_(2)"/>
      <sheetName val="1차_내역서1"/>
      <sheetName val="_견적서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3_바닥판__"/>
      <sheetName val="PriceSummary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동일대내"/>
      <sheetName val="설비2차"/>
      <sheetName val="고창방향"/>
      <sheetName val="내역서1"/>
      <sheetName val="토공총괄표"/>
      <sheetName val="암거단위-1련"/>
      <sheetName val="5.전사투자계획종함안"/>
      <sheetName val="도급원가"/>
      <sheetName val="XREF"/>
      <sheetName val="감가상각누계액"/>
      <sheetName val="견"/>
      <sheetName val="분류"/>
      <sheetName val="RAW DATA"/>
      <sheetName val="106C0300"/>
      <sheetName val="개산공사비"/>
      <sheetName val="접속도로"/>
      <sheetName val="빌딩 안내"/>
      <sheetName val="품목납기"/>
      <sheetName val="교대"/>
      <sheetName val="도급FORM"/>
      <sheetName val="가설(사)"/>
      <sheetName val="목집(사)"/>
      <sheetName val="운반(사)"/>
      <sheetName val="지붕(사)"/>
      <sheetName val="증감대비"/>
      <sheetName val="전압강하자료"/>
      <sheetName val="Macro7"/>
      <sheetName val="지입재료비"/>
      <sheetName val="전선관"/>
      <sheetName val="물가대비표"/>
      <sheetName val="절감계산(보일러)"/>
      <sheetName val="도급"/>
      <sheetName val="#3_일위대가목록"/>
      <sheetName val="SUMMARY(S)"/>
      <sheetName val="자재단가집계"/>
      <sheetName val="FAB별"/>
      <sheetName val="포장자재집계표"/>
      <sheetName val="INPUTDATA"/>
      <sheetName val="45,46"/>
      <sheetName val="견적대비표"/>
      <sheetName val="물량표"/>
      <sheetName val="토공정보"/>
      <sheetName val="공량산출서"/>
      <sheetName val="Macro(차단기)"/>
      <sheetName val="세부내역서"/>
      <sheetName val="보차도경계석"/>
      <sheetName val="일반전기"/>
      <sheetName val="실행대비"/>
      <sheetName val="전문품의"/>
      <sheetName val="사통"/>
      <sheetName val="공종별자재"/>
      <sheetName val="관계주식"/>
      <sheetName val="L_RPTA05_목록"/>
      <sheetName val="AS복구"/>
      <sheetName val="중기터파기"/>
      <sheetName val="변수값"/>
      <sheetName val="중기상차"/>
      <sheetName val="대로근거"/>
      <sheetName val="Sheet7(ㅅ)"/>
      <sheetName val="산출기준(파견전산실)"/>
      <sheetName val="10월"/>
      <sheetName val="건축(APT,부대동)"/>
      <sheetName val="유림골조"/>
      <sheetName val="관람석제출"/>
      <sheetName val="일목"/>
      <sheetName val="일위집계(기존)"/>
      <sheetName val="woo(mac)"/>
      <sheetName val="산출내역(K2)"/>
      <sheetName val="구조물공"/>
      <sheetName val="제출내역 (2)"/>
      <sheetName val="6공구(당초)"/>
      <sheetName val="부대공"/>
      <sheetName val="공사비집계"/>
      <sheetName val="투찰"/>
      <sheetName val="1,2공구원가계산서"/>
      <sheetName val="Macro2"/>
      <sheetName val="1공구산출내역서"/>
      <sheetName val="Macro1"/>
      <sheetName val="설직재-1"/>
      <sheetName val="제직재"/>
      <sheetName val="PC"/>
      <sheetName val="덕전리"/>
      <sheetName val="배수관공"/>
      <sheetName val="설계기준 및 하중계산"/>
      <sheetName val="Apt내역"/>
      <sheetName val="96보완계획7.12"/>
      <sheetName val="일반문틀 설치"/>
      <sheetName val="샌딩 에폭시 도장"/>
      <sheetName val="스텐문틀설치"/>
      <sheetName val="단가산출서 (2)"/>
      <sheetName val="단가산출서"/>
      <sheetName val="CON'C"/>
      <sheetName val="b_balju_cho"/>
      <sheetName val="카메라"/>
      <sheetName val="예산M12A"/>
      <sheetName val="SCHEDULE"/>
      <sheetName val="ELECTRIC"/>
      <sheetName val="목표세부명세"/>
      <sheetName val="MAT_N048"/>
      <sheetName val="공주-교대(A1)"/>
      <sheetName val="설계서(7)"/>
      <sheetName val="예산서(6)"/>
      <sheetName val="ETC"/>
      <sheetName val="부표총괄표"/>
      <sheetName val="토목내역서"/>
      <sheetName val="냉천부속동"/>
      <sheetName val="ilch"/>
      <sheetName val="갑지(추정)"/>
      <sheetName val="물가시세"/>
      <sheetName val="제2~4호표"/>
      <sheetName val="2-나.물가조사서"/>
      <sheetName val="99년신청"/>
      <sheetName val="우수받이"/>
      <sheetName val="항목(1)"/>
      <sheetName val="BOOK4"/>
      <sheetName val="역T형교대(말뚝기초)"/>
      <sheetName val="인부노임"/>
      <sheetName val="중로근거"/>
      <sheetName val="왕십리방향"/>
      <sheetName val="전체제잡비"/>
      <sheetName val="세골재  T2 변경 현황"/>
      <sheetName val="단가비교표"/>
      <sheetName val="3차설계"/>
      <sheetName val="매원개착터널총괄"/>
      <sheetName val="IBM UX"/>
      <sheetName val="구의33고"/>
      <sheetName val="요율"/>
      <sheetName val="BQ"/>
      <sheetName val="일위1"/>
      <sheetName val="참조-(1)"/>
      <sheetName val="자동제어"/>
      <sheetName val="type-F"/>
      <sheetName val="현장경비"/>
      <sheetName val="예산서"/>
      <sheetName val="대,유,램"/>
      <sheetName val="도배공사언고"/>
      <sheetName val="단가입력창"/>
      <sheetName val="공종단가표 "/>
      <sheetName val="가격"/>
      <sheetName val="Customer_Databas2"/>
      <sheetName val="AS포장복구_2"/>
      <sheetName val="2000_11월설계내역2"/>
      <sheetName val="표지_(2)2"/>
      <sheetName val="기타_정보통신공사2"/>
      <sheetName val="갑__지2"/>
      <sheetName val="화재_탐지_설비2"/>
      <sheetName val="unit_42"/>
      <sheetName val="준검_내역서2"/>
      <sheetName val="단가_및_재료비2"/>
      <sheetName val="Sheet1_(2)2"/>
      <sheetName val="토공산출_(아파트)2"/>
      <sheetName val="1_설계조건2"/>
      <sheetName val="자재_집계표2"/>
      <sheetName val="1차_내역서2"/>
      <sheetName val="Ⅶ-2_현장경비산출2"/>
      <sheetName val="5_일위목록2"/>
      <sheetName val="7_단가조사2"/>
      <sheetName val="6_일위대가2"/>
      <sheetName val="E_P_T수량산출서2"/>
      <sheetName val="전선_및_전선관2"/>
      <sheetName val="2_대외공문1"/>
      <sheetName val="운동장_(2)1"/>
      <sheetName val="공사별_가중치_산출근거(토목)1"/>
      <sheetName val="상_부1"/>
      <sheetName val="단가표_(2)1"/>
      <sheetName val="귀래_설계_공내역서2"/>
      <sheetName val="3_바닥판__1"/>
      <sheetName val="_견적서1"/>
      <sheetName val="평형별㓈؟"/>
      <sheetName val="영업_일1"/>
      <sheetName val="수량계산서_집계표(가설_신설_및_철거-을지로3가_3호선1"/>
      <sheetName val="수량계산서_집계표(신설-을지로3가_3호선)1"/>
      <sheetName val="수량계산서_집계표(철거-을지로3가_3호선)1"/>
      <sheetName val="TRE_TABLE"/>
      <sheetName val="현장관리비_산출내역"/>
      <sheetName val="2_2_10_샤시등"/>
      <sheetName val="6PILE__(돌출)"/>
      <sheetName val="3_공통공사대비"/>
      <sheetName val="전차선로_물량표"/>
      <sheetName val="2000,9월_일위"/>
      <sheetName val="기계실_D200"/>
      <sheetName val="수목데이타_"/>
      <sheetName val="G_R300경비"/>
      <sheetName val="3_하중산정4_지지력"/>
      <sheetName val="1_가설"/>
      <sheetName val="4_목공사"/>
      <sheetName val="주빔의_설계"/>
      <sheetName val="단면_(2)"/>
      <sheetName val="환경기계공정표_(3)"/>
      <sheetName val="목차_"/>
      <sheetName val="Cost_bd-&quot;A&quot;"/>
      <sheetName val="5_전사투자계획종함안"/>
      <sheetName val="현장관리비_"/>
      <sheetName val="RAW_DATA"/>
      <sheetName val="별표_"/>
      <sheetName val="1_설계기준"/>
      <sheetName val="표__지"/>
      <sheetName val="3BL공동구_수량"/>
      <sheetName val="2_가로등(영구)"/>
      <sheetName val="General_Data"/>
      <sheetName val="Ȁ夁瓅"/>
      <sheetName val="경율산정_XLS"/>
      <sheetName val="관기성공_내"/>
      <sheetName val="남양시작동자105노65기1_3화1_2"/>
      <sheetName val="단가_산출서(산근#1~#102)"/>
      <sheetName val="신_분"/>
      <sheetName val="설계기준_및_하중계산"/>
      <sheetName val="설계내역서_"/>
      <sheetName val="3_바닥판설계"/>
      <sheetName val="96보완계획7_12"/>
      <sheetName val="일반문틀_설치"/>
      <sheetName val="샌딩_에폭시_도장"/>
      <sheetName val="환율_및_노임"/>
      <sheetName val="속_일위대가"/>
      <sheetName val="노_무_비"/>
      <sheetName val="EQUIP_LIST"/>
      <sheetName val="입출재고현황_(2)"/>
      <sheetName val="횡_연장"/>
      <sheetName val="단가산출서_(2)"/>
      <sheetName val="기성고조서_"/>
      <sheetName val="제출내역_(2)"/>
      <sheetName val="공종단가표_"/>
      <sheetName val="6_가격조사서_"/>
      <sheetName val="빌딩_안내"/>
      <sheetName val="현장일보"/>
      <sheetName val="일위대가(내역)"/>
      <sheetName val="foxz"/>
      <sheetName val="실행집계"/>
      <sheetName val="원실행"/>
      <sheetName val="공통가설계"/>
      <sheetName val="공통가설비"/>
      <sheetName val="현관계"/>
      <sheetName val="원가LIST"/>
      <sheetName val="월별투입계획"/>
      <sheetName val="el\설계서\수목일위.XLS]데이타"/>
      <sheetName val="현황"/>
      <sheetName val="현황(1공구)"/>
      <sheetName val="현황(2공구)"/>
      <sheetName val="현황(3공구)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터널구조물산근"/>
      <sheetName val="도로구조물산근"/>
      <sheetName val="터널굴착단산"/>
      <sheetName val="장약패턴90M2"/>
      <sheetName val="토공산근"/>
      <sheetName val="단가산출근거"/>
      <sheetName val="구조물공수량명세서"/>
      <sheetName val="실행내역서"/>
      <sheetName val="1.토공"/>
      <sheetName val="2.배수공"/>
      <sheetName val="3.구조물공"/>
      <sheetName val="4.포장공"/>
      <sheetName val="5부대공"/>
      <sheetName val="6사급자재대"/>
      <sheetName val="공통가설공"/>
      <sheetName val="BASIC1"/>
      <sheetName val="재료비"/>
      <sheetName val="중기비"/>
      <sheetName val="공사비"/>
      <sheetName val="가드레일산근"/>
      <sheetName val="적용2002"/>
      <sheetName val="중기"/>
      <sheetName val="PACKING LIST"/>
      <sheetName val="조경공사(총괄)"/>
      <sheetName val="지주목 및 비료산출기준"/>
      <sheetName val="지주목및비료산출"/>
      <sheetName val="시설물수량산출서"/>
      <sheetName val="수량집계A"/>
      <sheetName val="철근집계A"/>
      <sheetName val="el\설계서\수목일위.XLS"/>
      <sheetName val="1. 설계예산서"/>
      <sheetName val="2. 목차"/>
      <sheetName val="3.설계설명서"/>
      <sheetName val="4.시방서갑지"/>
      <sheetName val="5.시방서(일반시방서)"/>
      <sheetName val="6.시방서갑지(특기)"/>
      <sheetName val="7.예정공정표"/>
      <sheetName val="8. 설계예산서"/>
      <sheetName val="16.설계서용지(갑)"/>
      <sheetName val="17. 내역서갑지"/>
      <sheetName val="공종별집계표"/>
      <sheetName val="내 역 서"/>
      <sheetName val="일 위 대 가 표"/>
      <sheetName val="일위대가표(자동제어반제작)"/>
      <sheetName val="수 량 산 출 서"/>
      <sheetName val="계통도갑지"/>
      <sheetName val="일위대가 "/>
      <sheetName val="예산내역서"/>
      <sheetName val="총계"/>
      <sheetName val="원가서"/>
      <sheetName val="기계경비산출기준"/>
      <sheetName val="노무"/>
      <sheetName val="실행(ALT1)"/>
      <sheetName val="변경내역"/>
      <sheetName val="BOJUNGGM"/>
      <sheetName val="가시설"/>
      <sheetName val="기초단가"/>
      <sheetName val="결재판"/>
      <sheetName val="중기조종사 단위단가"/>
      <sheetName val="관접합및부설"/>
      <sheetName val="장비집계"/>
      <sheetName val="nys"/>
      <sheetName val="관급자재"/>
      <sheetName val="폐기물"/>
      <sheetName val="다공관8"/>
      <sheetName val="다공관12"/>
      <sheetName val="다공관20"/>
      <sheetName val="다공관22"/>
      <sheetName val="영구ANCHOR(1사면)"/>
      <sheetName val="영구ANCHOR(8-2사면)"/>
      <sheetName val="격자블럭공"/>
      <sheetName val="격자블럭호표"/>
      <sheetName val="장비손료"/>
      <sheetName val="공사설명서"/>
      <sheetName val="계산서(곡선부)"/>
      <sheetName val="16-1"/>
      <sheetName val="전기일위목록"/>
      <sheetName val="전기대가"/>
      <sheetName val="산출조서표지"/>
      <sheetName val="공량산출"/>
      <sheetName val="단가산출_목록"/>
      <sheetName val="골재집계"/>
      <sheetName val="도장재료산출"/>
      <sheetName val="설비"/>
      <sheetName val="포항보고서"/>
      <sheetName val="배수관토공"/>
      <sheetName val="재료집계표"/>
      <sheetName val="DESIGN CRETERIA"/>
      <sheetName val="계약내역서(을지"/>
      <sheetName val="실행내역"/>
      <sheetName val="주소록"/>
      <sheetName val="익월작업계힉"/>
      <sheetName val="변경총괄지(1)"/>
      <sheetName val="노단"/>
      <sheetName val="guard(mac)"/>
      <sheetName val="변화치수"/>
      <sheetName val="Sheet17"/>
      <sheetName val="교각계산"/>
      <sheetName val="관로토공"/>
      <sheetName val="중기손료"/>
      <sheetName val="퇴직공제부금산출근거"/>
      <sheetName val="피벗테이블데이터분석"/>
      <sheetName val="평균높이산출근거"/>
      <sheetName val="횡배수관위치조서"/>
      <sheetName val="CTEMCOST"/>
      <sheetName val="Sheet5"/>
      <sheetName val="용수량(생활용수)"/>
      <sheetName val="연결관산출조서"/>
      <sheetName val="운반공"/>
      <sheetName val="유기공정"/>
      <sheetName val="copy"/>
      <sheetName val="서식"/>
      <sheetName val="POOM_MOTO"/>
      <sheetName val="POOM_MOTO2"/>
      <sheetName val="000000"/>
      <sheetName val="기슭막이(야면석찰쌓기)"/>
      <sheetName val="단가표"/>
      <sheetName val="c_balju"/>
      <sheetName val="사급자재비"/>
      <sheetName val="계측제어설비"/>
      <sheetName val="-레미콘집계"/>
      <sheetName val="자갈,시멘트,모래산출"/>
      <sheetName val="-철근집계"/>
      <sheetName val="포장재료(1)"/>
      <sheetName val="-흄관집계"/>
      <sheetName val="계획금액"/>
      <sheetName val="2003상반기노임기준"/>
      <sheetName val="산출기초"/>
      <sheetName val="값"/>
      <sheetName val="버스운행안내"/>
      <sheetName val="근태계획서"/>
      <sheetName val="예방접종계획"/>
      <sheetName val="PL단가산정"/>
      <sheetName val="그림"/>
      <sheetName val="그림2"/>
      <sheetName val="심사물량"/>
      <sheetName val="심사계산"/>
      <sheetName val="기별(종합)"/>
      <sheetName val="수로교총재료집계"/>
      <sheetName val="설계예산2"/>
      <sheetName val="보건노"/>
      <sheetName val="N賃԰_x0000__x0000_"/>
      <sheetName val="도급내역서(3)"/>
      <sheetName val="09공임"/>
      <sheetName val="기중"/>
      <sheetName val="일위2"/>
      <sheetName val="J01"/>
      <sheetName val="제경비"/>
      <sheetName val="기준비용"/>
      <sheetName val="UPDATA"/>
      <sheetName val="마감LIST-1"/>
      <sheetName val="성곽내역헾"/>
      <sheetName val="자재단가_사급"/>
      <sheetName val="중기기준"/>
      <sheetName val="중기적산목록"/>
      <sheetName val="포장집계"/>
      <sheetName val="포장연장"/>
      <sheetName val="mcc일위대가"/>
      <sheetName val="제수문"/>
      <sheetName val="1호토공"/>
      <sheetName val="좌홍배수장"/>
      <sheetName val="좌홍배수장토공"/>
      <sheetName val="당초"/>
      <sheetName val="SPC노임(5월)"/>
      <sheetName val="총괄집퀀ᦔ"/>
      <sheetName val="연돌일退←_xdc00_"/>
      <sheetName val="연돌일위退←"/>
      <sheetName val="연돌일_x0000__x0000_Ԁ"/>
      <sheetName val="선급비용"/>
      <sheetName val="99년하반기"/>
      <sheetName val="목동세대 산출근거"/>
      <sheetName val="0.갑지"/>
      <sheetName val="8.현장관리비"/>
      <sheetName val="7.안전관리비"/>
      <sheetName val="C3"/>
      <sheetName val="배관내역서"/>
      <sheetName val="배관품셈총괄표"/>
      <sheetName val="해평견적"/>
      <sheetName val="2.토목공사"/>
      <sheetName val="본선 토공 분배표"/>
      <sheetName val="자재조사표"/>
      <sheetName val="분양가상한산출"/>
      <sheetName val="내역서 제출"/>
      <sheetName val="공사설명서외"/>
      <sheetName val="기성내역서"/>
      <sheetName val="2.도실원내역(원본)"/>
      <sheetName val="영창2餀"/>
      <sheetName val="영창2"/>
      <sheetName val="매립"/>
      <sheetName val="수량계산서 집계표(가설 신설 및 철거-을지로3가 2호선)"/>
      <sheetName val="수량계산서 집계표(신설-을지로3가 2호선)"/>
      <sheetName val="수량계산서 집계표(철거-을지로3가 2호선)"/>
      <sheetName val="마북 손익분석(CATIA)"/>
      <sheetName val="공사"/>
      <sheetName val="당정동공통이수"/>
      <sheetName val="당정동경상이수"/>
      <sheetName val="표층포설및다짐"/>
      <sheetName val="COPING"/>
      <sheetName val="el\설계서\수목일위_XLS]데이타"/>
      <sheetName val="1공구_단가_(정원)"/>
      <sheetName val="1공구_단가_(산광)"/>
      <sheetName val="1공구_단가_(용호)"/>
      <sheetName val="간지_(2)"/>
      <sheetName val="2공구_단가(인성)"/>
      <sheetName val="2공구_단가(대동)"/>
      <sheetName val="2공구_단가(산광)"/>
      <sheetName val="1_토공"/>
      <sheetName val="2_배수공"/>
      <sheetName val="3_구조물공"/>
      <sheetName val="4_포장공"/>
      <sheetName val="PACKING_LIST"/>
      <sheetName val="지주목_및_비료산출기준"/>
      <sheetName val="el\설계서\수목일위_XLS"/>
      <sheetName val="1__설계예산서"/>
      <sheetName val="2__목차"/>
      <sheetName val="3_설계설명서"/>
      <sheetName val="4_시방서갑지"/>
      <sheetName val="5_시방서(일반시방서)"/>
      <sheetName val="6_시방서갑지(특기)"/>
      <sheetName val="7_예정공정표"/>
      <sheetName val="8__설계예산서"/>
      <sheetName val="16_설계서용지(갑)"/>
      <sheetName val="17__내역서갑지"/>
      <sheetName val="내_역_서"/>
      <sheetName val="일_위_대_가_표"/>
      <sheetName val="수_량_산_출_서"/>
      <sheetName val="일위대가_"/>
      <sheetName val="중기조종사_단위단가"/>
      <sheetName val="도"/>
      <sheetName val="1회기성을"/>
      <sheetName val="업무분장"/>
      <sheetName val="산출동탄"/>
      <sheetName val="과단위"/>
      <sheetName val="단가비교표_공통1"/>
      <sheetName val="기본일위"/>
      <sheetName val="공조기"/>
      <sheetName val="공조기휀"/>
      <sheetName val="AHU집계"/>
      <sheetName val="unitpric"/>
      <sheetName val="케이블류 OLD"/>
      <sheetName val="기계경비(시간당)"/>
      <sheetName val="램머"/>
      <sheetName val="GI-LIST"/>
      <sheetName val="가시설수량"/>
      <sheetName val="기별"/>
      <sheetName val="PROJECT BRIEF"/>
      <sheetName val="적용단위길이"/>
      <sheetName val="특수기호강도거푸집"/>
      <sheetName val="종배수관면벽신"/>
      <sheetName val="종배수관(신)"/>
      <sheetName val="일위목록표-내역서순"/>
      <sheetName val="석축단"/>
      <sheetName val="총누계"/>
      <sheetName val="목록"/>
      <sheetName val="대구실행"/>
      <sheetName val="DATA 입력란"/>
      <sheetName val="A가설공사"/>
      <sheetName val="G균열보수공사"/>
      <sheetName val="Z기타공사"/>
      <sheetName val="P도배공사"/>
      <sheetName val="M도장공사"/>
      <sheetName val="R목공사_old"/>
      <sheetName val="K미장공사"/>
      <sheetName val="Q설비공사"/>
      <sheetName val="H방수공사"/>
      <sheetName val="S보수,보강공사"/>
      <sheetName val="L석공사"/>
      <sheetName val="I수장공사"/>
      <sheetName val="F조적공사"/>
      <sheetName val="B지반보강공사"/>
      <sheetName val="N지붕공사"/>
      <sheetName val="O창호공사"/>
      <sheetName val="D철거및잔재처리"/>
      <sheetName val="U철골공사"/>
      <sheetName val="E철근콘크리트공사"/>
      <sheetName val="J타일공사"/>
      <sheetName val="C토공사"/>
      <sheetName val="대림경상68억"/>
      <sheetName val="공문"/>
      <sheetName val="Requirement(Work Crew)"/>
      <sheetName val="현금"/>
      <sheetName val="3.건축(현장안)"/>
      <sheetName val="단면(직벽형)-H=1m"/>
      <sheetName val="SLAB&quot;1&quot;"/>
      <sheetName val="공사비집계표(서해안고속도로)"/>
      <sheetName val="1SGATE97"/>
      <sheetName val="도급기성"/>
      <sheetName val="배수장토목공사비"/>
      <sheetName val="제잡비계산"/>
      <sheetName val="용역비내역-진짜"/>
      <sheetName val="갈현동"/>
      <sheetName val="경영"/>
      <sheetName val="98년"/>
      <sheetName val="실적"/>
      <sheetName val="1공구원가계산"/>
      <sheetName val="1공구원가계산서"/>
      <sheetName val="일위산출"/>
      <sheetName val="LP-S"/>
      <sheetName val="입찰견적보고서"/>
      <sheetName val="원가계산 (2)"/>
      <sheetName val="건축"/>
      <sheetName val="기초입력 DATA"/>
      <sheetName val="제경비적용기준"/>
      <sheetName val="공사자료입력"/>
      <sheetName val="포장수량단위"/>
      <sheetName val="참조 (2)"/>
      <sheetName val="적용공정"/>
      <sheetName val="Recovered_Sheet1"/>
      <sheetName val="수량계표"/>
      <sheetName val="콘크스"/>
      <sheetName val="-치수표(곡선부)"/>
      <sheetName val="내역서생태통로"/>
      <sheetName val="원가계산(생태통로)"/>
      <sheetName val="생태통로"/>
      <sheetName val="내역서(석산부지)"/>
      <sheetName val="원가계산(석산부지)"/>
      <sheetName val="석산부지녹화"/>
      <sheetName val="일위대가목록(식재)"/>
      <sheetName val="일위대가 (식재)"/>
      <sheetName val="자재단가(식재)"/>
      <sheetName val="노임단가(식재)"/>
      <sheetName val="집계(공통)"/>
      <sheetName val="집계(건축-총괄)"/>
      <sheetName val="집계(건축-공동주택)"/>
      <sheetName val="집계(건축-업무)"/>
      <sheetName val="집계(건축-지하)"/>
      <sheetName val="집계(건축-근생)"/>
      <sheetName val="내역(건축-공동주택)"/>
      <sheetName val="집계(기계-총괄)"/>
      <sheetName val="집계(기계-공동주택)"/>
      <sheetName val="집계(기계-업무)"/>
      <sheetName val="집계(기계-지하)"/>
      <sheetName val="집계(기계-근생)"/>
      <sheetName val="집계(기계-복리)"/>
      <sheetName val="집계(토목)"/>
      <sheetName val="골조-APT 갑지"/>
      <sheetName val="월간관리비"/>
      <sheetName val="임금단가"/>
      <sheetName val="장비목록표"/>
      <sheetName val="장비운전경비"/>
      <sheetName val="표_재료"/>
      <sheetName val="자재단가2007.10"/>
      <sheetName val="자재단가2008.4"/>
      <sheetName val="을-ATYPE"/>
      <sheetName val="제경비율"/>
      <sheetName val="해외(원화)"/>
      <sheetName val="기초코드"/>
      <sheetName val="구조물5월기성내역"/>
      <sheetName val="설명서 "/>
      <sheetName val="팔당터널(1공구)"/>
      <sheetName val="재료값"/>
      <sheetName val="iec"/>
      <sheetName val="ks"/>
      <sheetName val="선로정수"/>
      <sheetName val="경비_원본"/>
      <sheetName val="노임,재료비"/>
      <sheetName val="부대tu"/>
      <sheetName val="설계총괄표"/>
      <sheetName val="판매시설"/>
      <sheetName val="L_RPTB02_01"/>
      <sheetName val="설계예산"/>
      <sheetName val="토목검측서"/>
      <sheetName val="기계경비"/>
      <sheetName val="노임단가표"/>
      <sheetName val="6-1. 관개량조서"/>
      <sheetName val="화성태안9공구내역(실행)"/>
      <sheetName val="장비경비"/>
      <sheetName val="11-2.아파트내역"/>
      <sheetName val="INDEX  LIST"/>
      <sheetName val="타공종이기"/>
      <sheetName val="평당공사비산정"/>
      <sheetName val="화장실"/>
      <sheetName val="세금자료"/>
      <sheetName val="실행,원가 최종예상"/>
      <sheetName val="적점"/>
      <sheetName val="플랜트 설치"/>
      <sheetName val="00노임기준"/>
      <sheetName val="고유코드_설계"/>
      <sheetName val="원가data"/>
      <sheetName val="토목(대안)"/>
      <sheetName val="30집계표"/>
      <sheetName val="아파트 내역"/>
      <sheetName val="FOB발"/>
      <sheetName val="산출내역서"/>
      <sheetName val="조경집계표"/>
      <sheetName val="7.원가계산서(품셈)"/>
      <sheetName val="조경내역서"/>
      <sheetName val="일위대가1"/>
      <sheetName val="단가산출근거 목록표"/>
      <sheetName val="단 가 산 출 근 거"/>
      <sheetName val="중기 목록표"/>
      <sheetName val="시간당 중기사용료"/>
      <sheetName val="노임단가목록"/>
      <sheetName val="환율및 기초자료"/>
      <sheetName val="순공사비내역서"/>
      <sheetName val="일위대가목록표"/>
      <sheetName val="기계경비목록"/>
      <sheetName val="단가산출목록"/>
      <sheetName val="단목객토단위수량산출"/>
      <sheetName val="맹암거,초지"/>
      <sheetName val="대상수목수량"/>
      <sheetName val="년도별노임표"/>
      <sheetName val="중기목록표"/>
      <sheetName val="공정표"/>
      <sheetName val="LOOKUP"/>
      <sheetName val="CABLE SIZE-1"/>
      <sheetName val="Sheet15"/>
      <sheetName val="산출(부하간선)"/>
      <sheetName val="1-4-2.관(약)"/>
      <sheetName val="일위대가목록표(1)"/>
      <sheetName val="일위대가표(1)"/>
      <sheetName val="일위대가목록표(2)"/>
      <sheetName val="일위대가표(2)"/>
      <sheetName val="자재단가조사서"/>
      <sheetName val="노임단가조사서"/>
      <sheetName val="산근1"/>
      <sheetName val="산근2"/>
      <sheetName val="산근3"/>
      <sheetName val="산근4"/>
      <sheetName val="산근5"/>
      <sheetName val="산근6"/>
      <sheetName val="산근7"/>
      <sheetName val="산근8"/>
      <sheetName val="산근9"/>
      <sheetName val="산근10"/>
      <sheetName val="산근11"/>
      <sheetName val="산근12"/>
      <sheetName val="산근13"/>
      <sheetName val="21301동"/>
      <sheetName val="지질조사"/>
      <sheetName val="배수장공사비명세서"/>
      <sheetName val="내역갑지"/>
      <sheetName val="참고사항"/>
      <sheetName val="근로자자료입력"/>
      <sheetName val="Tool"/>
      <sheetName val="1-최종안"/>
      <sheetName val="사업분석-분양가결정"/>
      <sheetName val="산출근거(복구)"/>
      <sheetName val="투자비"/>
      <sheetName val="조성원가DATA"/>
      <sheetName val="사업비"/>
      <sheetName val="장비투입계획"/>
      <sheetName val="매채조회"/>
      <sheetName val="공사비증감"/>
      <sheetName val="월별수입"/>
      <sheetName val="건설기계"/>
      <sheetName val="2공구하도급내역서"/>
      <sheetName val="램프"/>
      <sheetName val="화설내"/>
      <sheetName val="내역서1999.8최종"/>
      <sheetName val="BSD (2)"/>
      <sheetName val="COST"/>
      <sheetName val="99노임기준"/>
      <sheetName val="협력업체"/>
      <sheetName val="★도급내역(2공구)"/>
      <sheetName val="계정code"/>
      <sheetName val="총괄내역서(설계)"/>
      <sheetName val="기본정보입력"/>
      <sheetName val="케이블트레이"/>
      <sheetName val="경비내역(을)-1"/>
      <sheetName val="7.계측제어"/>
      <sheetName val="6.동력"/>
      <sheetName val="13.방송공사"/>
      <sheetName val="15.소방공사"/>
      <sheetName val="12.옥외 방송공사"/>
      <sheetName val="8.옥외 보안등공사"/>
      <sheetName val="9.전등공사"/>
      <sheetName val="4.전력간선공사"/>
      <sheetName val="1.전력인입"/>
      <sheetName val="10.전열 공사"/>
      <sheetName val="11.전화공사"/>
      <sheetName val="5.CABLE TRAY"/>
      <sheetName val="3.피뢰공사"/>
      <sheetName val="14.TV공사"/>
      <sheetName val="1.2 동력(철거)"/>
      <sheetName val="1.접지공사"/>
      <sheetName val="구체"/>
      <sheetName val="좌측날개벽"/>
      <sheetName val="우측날개벽"/>
      <sheetName val="맨홀수량집계"/>
      <sheetName val="중기집계"/>
      <sheetName val="단가일람"/>
      <sheetName val="자재일람"/>
      <sheetName val="조경일람"/>
      <sheetName val="EARTH"/>
      <sheetName val="재료"/>
      <sheetName val="본사공가현황"/>
      <sheetName val="pier(각형)"/>
      <sheetName val="기본단가"/>
      <sheetName val="7월11일"/>
      <sheetName val="토공사(흙막이)"/>
      <sheetName val="상호참고자료"/>
      <sheetName val="발주처자료입력"/>
      <sheetName val="회사기본자료"/>
      <sheetName val="하자보증자료"/>
      <sheetName val="기술자관련자료"/>
      <sheetName val="원가계산하도"/>
      <sheetName val="주공 갑지"/>
      <sheetName val="골조물량"/>
      <sheetName val="현장식당(1)"/>
      <sheetName val="경율산정"/>
      <sheetName val="단가목록"/>
      <sheetName val="A LINE"/>
      <sheetName val="입력란"/>
      <sheetName val="97노임단가"/>
      <sheetName val="00상노임"/>
      <sheetName val="공사진행"/>
      <sheetName val="자재목록"/>
      <sheetName val="노임목록"/>
      <sheetName val="설계산출기초"/>
      <sheetName val="내역(원)"/>
      <sheetName val="수정"/>
      <sheetName val="직원관련자료"/>
      <sheetName val="상부공철근집계(ABC)"/>
      <sheetName val="AL공사(원)"/>
      <sheetName val="수목_바_주목_"/>
      <sheetName val="차액보증"/>
      <sheetName val="시점교대"/>
      <sheetName val="백호우계수"/>
      <sheetName val="2.고용보험료산출근거"/>
      <sheetName val="실행_ALT1_"/>
      <sheetName val="48일위(기존)"/>
      <sheetName val="조내역"/>
      <sheetName val="본실행경비"/>
      <sheetName val="D-철근총괄"/>
      <sheetName val="기술자자료입력"/>
      <sheetName val="단가및재료비"/>
      <sheetName val="직접경비호표"/>
      <sheetName val="관련자료입력"/>
      <sheetName val="원가계산서구조조정"/>
      <sheetName val="98수문일위"/>
      <sheetName val="쌍송교"/>
      <sheetName val="H-PILE수량집계"/>
      <sheetName val="자재운반단가일람표"/>
      <sheetName val="공용시설내역"/>
      <sheetName val="인원계획-미화"/>
      <sheetName val="재무가정"/>
      <sheetName val="1Month+Sheet2!"/>
      <sheetName val="견적 (2)"/>
      <sheetName val="0_갑지"/>
      <sheetName val="8_현장관리비"/>
      <sheetName val="7_안전관리비"/>
      <sheetName val="말뚝물량"/>
      <sheetName val="원가계산서(남측)"/>
      <sheetName val="PIPE(UG)내역"/>
      <sheetName val="단"/>
      <sheetName val="J直材4"/>
      <sheetName val="6. 안전관리비"/>
      <sheetName val="3.부제O호표"/>
      <sheetName val="4.장비손료"/>
      <sheetName val="5.소모재료비"/>
      <sheetName val="9.공삭공지층별작업시간"/>
      <sheetName val="7.주입분사시간제원표"/>
      <sheetName val="6.작업시간표"/>
      <sheetName val="8.시멘트제원표"/>
      <sheetName val="2.품제O호표"/>
      <sheetName val="1.총괄표1500mm"/>
      <sheetName val="수량3"/>
      <sheetName val="횡배수관"/>
      <sheetName val="실행원가내역"/>
      <sheetName val="3련 BOX"/>
      <sheetName val="00000"/>
      <sheetName val="공사현황"/>
      <sheetName val="표 지"/>
      <sheetName val="CAT_5"/>
      <sheetName val="관급"/>
      <sheetName val="1. 설계조건 2.단면가정 3. 하중계산"/>
      <sheetName val="토공A"/>
      <sheetName val="TOTAL_BOQ"/>
      <sheetName val="정내"/>
      <sheetName val="계약내역서(을橂】"/>
      <sheetName val="태안9)3-2)원내역"/>
      <sheetName val="001"/>
      <sheetName val="수량산출표"/>
      <sheetName val="댐구조도"/>
      <sheetName val="세월교산출기초"/>
      <sheetName val="기성세부내역서"/>
      <sheetName val="기성원가계산서"/>
      <sheetName val="기성부분내역서"/>
      <sheetName val="[수목일위.XLS]el\설계서\수목일위.XLS]데이타"/>
      <sheetName val="[수목일위.XLS]el\설계서\수목일위.XLS"/>
      <sheetName val="구천"/>
      <sheetName val="8.PILE  (돌출)"/>
      <sheetName val="아파트 "/>
      <sheetName val="loading"/>
      <sheetName val="오餀ԯ"/>
      <sheetName val="원본(갑지)"/>
      <sheetName val="하도"/>
      <sheetName val="한일양산"/>
      <sheetName val="견적(100%)"/>
      <sheetName val="DNT OSBL"/>
      <sheetName val="부재력정리"/>
      <sheetName val="경영계획1월"/>
      <sheetName val="총괄 내역서"/>
      <sheetName val="일반자료"/>
      <sheetName val="물량산출"/>
      <sheetName val="산근1,2"/>
      <sheetName val="분석대장"/>
      <sheetName val="base"/>
      <sheetName val="내역서을지"/>
      <sheetName val="일위총괄표"/>
      <sheetName val="11.닥트설치공사(bm)"/>
      <sheetName val="수주추정"/>
      <sheetName val="총괄서"/>
      <sheetName val="손익분석"/>
      <sheetName val="Summary Sheet"/>
      <sheetName val="마산방향철근집계"/>
      <sheetName val="마산방향"/>
      <sheetName val="기성(1차) "/>
      <sheetName val="표준계약서"/>
      <sheetName val="중기목록"/>
      <sheetName val="ALL"/>
      <sheetName val="예총"/>
      <sheetName val="주식"/>
      <sheetName val="공량산출근거서"/>
      <sheetName val="금액집계"/>
      <sheetName val="SAM"/>
      <sheetName val="과천MAIN"/>
      <sheetName val="경⠀ស"/>
      <sheetName val="분양가격표"/>
      <sheetName val="절단표"/>
      <sheetName val="4차원가계산서"/>
      <sheetName val="총괄변경내역서"/>
      <sheetName val="5사남"/>
      <sheetName val="실행내역 "/>
      <sheetName val="청-교대(A1-A2)"/>
      <sheetName val="2.냉난방설비공사"/>
      <sheetName val="96노임기준"/>
      <sheetName val="가정급수관"/>
      <sheetName val="sぎ"/>
      <sheetName val="단가조사표"/>
      <sheetName val="4. 검토"/>
      <sheetName val="안양동교 1안"/>
      <sheetName val="설계변경내역 98"/>
      <sheetName val="개별직종노임단가(2005.1)"/>
      <sheetName val="TABLE DB"/>
      <sheetName val="쌍용 data base"/>
      <sheetName val="법면설면"/>
      <sheetName val="법면수집"/>
      <sheetName val="자재코드"/>
      <sheetName val="99노임단가"/>
      <sheetName val="상촌터널실행"/>
      <sheetName val="양재동 고향생각"/>
      <sheetName val="토공(우물통,기타) "/>
      <sheetName val="건설산출"/>
      <sheetName val="설계변경총괄표(계산식)"/>
      <sheetName val="여과지동"/>
      <sheetName val="Summary"/>
      <sheetName val="부표총괄"/>
      <sheetName val="계장 품셈표"/>
      <sheetName val="거래처등록"/>
      <sheetName val="은행코드"/>
      <sheetName val="8설7발"/>
      <sheetName val="비계공사"/>
      <sheetName val="시가지우회도로공내역서"/>
      <sheetName val="내역(전체_금차)"/>
      <sheetName val="제경비_전체"/>
      <sheetName val="제경비_금차준공분"/>
      <sheetName val="식재가격"/>
      <sheetName val="식재총괄"/>
      <sheetName val="8.설치품셈"/>
      <sheetName val="actual"/>
      <sheetName val="공사별 가중치 산출근거(건축)"/>
      <sheetName val="설계명세서-2"/>
      <sheetName val="개비온집계"/>
      <sheetName val="개비온 단위"/>
      <sheetName val="운반자료"/>
      <sheetName val="UPRI"/>
      <sheetName val="계획"/>
      <sheetName val="총집계표"/>
      <sheetName val="구간산출"/>
      <sheetName val="수량산출(음암)"/>
      <sheetName val="단계별내역 (2)"/>
      <sheetName val="사업비변경내역(96.9단가)"/>
      <sheetName val="상반기손익차2총괄"/>
      <sheetName val="참조_(2)"/>
      <sheetName val="원가계산_(2)"/>
      <sheetName val="LD"/>
      <sheetName val="고시단가"/>
      <sheetName val="기초입력_DATA"/>
      <sheetName val="일위대가_(식재)"/>
      <sheetName val="11-2_아파트내역"/>
      <sheetName val="골조-APT_갑지"/>
      <sheetName val="플랜트_설치"/>
      <sheetName val="설명서_"/>
      <sheetName val="6-1__관개량조서"/>
      <sheetName val="자재단가2007_10"/>
      <sheetName val="자재단가2008_4"/>
      <sheetName val="아파트_내역"/>
      <sheetName val="7_원가계산서(품셈)"/>
      <sheetName val="단가산출근거_목록표"/>
      <sheetName val="북제주원가"/>
      <sheetName val="조건표"/>
      <sheetName val="직접노무비"/>
      <sheetName val=" 상부공통집계(총괄)"/>
      <sheetName val="본실행_x0005__x0000_"/>
      <sheetName val="24.보증금"/>
      <sheetName val="구조"/>
      <sheetName val="조경일0"/>
      <sheetName val="방수"/>
      <sheetName val="단가집"/>
      <sheetName val="갑지1"/>
      <sheetName val="단위수량산출서"/>
      <sheetName val="1~9 하중계산"/>
      <sheetName val="실행내역서 "/>
      <sheetName val="유동표"/>
      <sheetName val="INDEX__LIST"/>
      <sheetName val="인건비_"/>
      <sheetName val="자재비"/>
      <sheetName val="2)관접합"/>
      <sheetName val="토공연장"/>
      <sheetName val="각사별공사비분개 "/>
      <sheetName val="기준"/>
      <sheetName val="FCM"/>
      <sheetName val="Sheet4_x0000__x0010_[수목일위.XLS]가드레일산근_x0000_耀_x000f_[수목일"/>
      <sheetName val="AL공사԰"/>
      <sheetName val="정산산출서(배수판)"/>
      <sheetName val="FTRN20-총괄표"/>
      <sheetName val="토적집계"/>
      <sheetName val="el_설계서_수목일위.XLS_데이타"/>
      <sheetName val="el_설계서_수목일위.XLS"/>
      <sheetName val="가설공사내역"/>
      <sheetName val="401"/>
      <sheetName val="계정c԰_x0000_缀"/>
      <sheetName val="제안서입력"/>
      <sheetName val="D"/>
      <sheetName val="일위대가단가표"/>
      <sheetName val="BQ(실행)"/>
      <sheetName val="공사요율"/>
      <sheetName val="공종별산출내역서"/>
      <sheetName val="4.설계예산내역서"/>
      <sheetName val="6.관급자재조서"/>
      <sheetName val="품신"/>
      <sheetName val="3.예정공정표"/>
      <sheetName val="7.청제공기계기구조서"/>
      <sheetName val="5. 현장관리비(new) "/>
      <sheetName val="24.보증금(전신전화가입권)"/>
      <sheetName val="일위-1"/>
      <sheetName val="IHS"/>
      <sheetName val="결과조달"/>
      <sheetName val="산근"/>
      <sheetName val="AL공사ԯ_x0000_缀"/>
      <sheetName val="공사비명세서"/>
      <sheetName val="공사계획서"/>
      <sheetName val="변경-C"/>
      <sheetName val="VST재료산출"/>
      <sheetName val="내역서1999_8최종"/>
      <sheetName val="단_가_산_출_근_거"/>
      <sheetName val="중기_목록표"/>
      <sheetName val="시간당_중기사용료"/>
      <sheetName val="동문건설"/>
      <sheetName val="6.송금의뢰내역서"/>
      <sheetName val="기본설정"/>
      <sheetName val="기자재비"/>
      <sheetName val="전체실행"/>
      <sheetName val="배수통관(좌)"/>
      <sheetName val="관리동"/>
      <sheetName val="청제공기계일위대가"/>
      <sheetName val="방지책개소별명세"/>
      <sheetName val="토  공"/>
      <sheetName val="발주내역"/>
      <sheetName val="포장복구집계"/>
      <sheetName val="재료수량(1)"/>
      <sheetName val="적격"/>
      <sheetName val="소방 하 내역"/>
      <sheetName val="도급내역"/>
      <sheetName val="공사비 증감 내역서"/>
      <sheetName val="계약서"/>
      <sheetName val="환율및_기초자료"/>
      <sheetName val="CABLE_SIZE-1"/>
      <sheetName val="1-4-2_관(약)"/>
      <sheetName val="1.취수장"/>
      <sheetName val="Scenario"/>
      <sheetName val="실행철강렀቟"/>
      <sheetName val="자재 집_x0005__x0003_"/>
      <sheetName val="_x0000__x0003__x0000__x0004_"/>
      <sheetName val="건축일위"/>
      <sheetName val="그라우팅일위"/>
      <sheetName val="3.고용보험료산출근거"/>
      <sheetName val="4.고용보험"/>
      <sheetName val="단가(긴급전화)"/>
      <sheetName val="자재(원원+원대)"/>
      <sheetName val="1SPAN"/>
      <sheetName val="견적단가"/>
      <sheetName val="빙축열"/>
      <sheetName val="일위대가(1)"/>
      <sheetName val="DATA-UPS"/>
      <sheetName val="공사명입력"/>
      <sheetName val="2BOX본체"/>
      <sheetName val="인건비(10)"/>
      <sheetName val="현장경상비"/>
      <sheetName val="31.경비기본입력"/>
      <sheetName val="골막이(야매)"/>
      <sheetName val="내역을"/>
      <sheetName val="교량하부공"/>
      <sheetName val="건설기계사용료목록"/>
      <sheetName val="자재단가조사"/>
      <sheetName val="피해현황"/>
      <sheetName val="피해현황 (수량합계)"/>
      <sheetName val="연동내역"/>
      <sheetName val="5.2.6~7공사요율"/>
      <sheetName val="실행내역(10.13)"/>
      <sheetName val="시설물단가표"/>
      <sheetName val="노무비단가표"/>
      <sheetName val="연결관암거"/>
      <sheetName val="Sheet4_x0000__x0000__x0000__x0000__x0000__x0000__x0000__x0010_[수목일위.XLS]가드레일산근_x0000_"/>
      <sheetName val="월ԯ_x0000_缀"/>
      <sheetName val="월Ň԰"/>
      <sheetName val="월԰ԯ_x0000_"/>
      <sheetName val="램퀀"/>
      <sheetName val="기䩇ԯ"/>
      <sheetName val="월䩇ԯ"/>
      <sheetName val="월片ԯ"/>
      <sheetName val="월ကᙿ"/>
      <sheetName val="기怀፵ꈀ"/>
      <sheetName val="3단계"/>
      <sheetName val="2단계"/>
      <sheetName val="월԰瀀፮"/>
      <sheetName val="기怀፵"/>
      <sheetName val="기堀᎟鰀"/>
      <sheetName val="월堀᎟鰀"/>
      <sheetName val="마감물량"/>
      <sheetName val="날怀፵"/>
      <sheetName val="램怀"/>
      <sheetName val="램堀"/>
      <sheetName val="월별氀饿"/>
      <sheetName val="기԰_x0000_缀"/>
      <sheetName val="프랜怀፵"/>
      <sheetName val="월԰堀᎟"/>
      <sheetName val="날԰_x0000_"/>
      <sheetName val="4_시방서롌቟"/>
      <sheetName val="옹벽"/>
      <sheetName val="패널"/>
      <sheetName val="4_시방서Ռ_x0000_"/>
      <sheetName val="D-䈀ᅪ԰_x0000_"/>
      <sheetName val="TYPE-1"/>
      <sheetName val="2015년 제3차 공사 물량조사 양식.xlsx"/>
      <sheetName val="순공사비"/>
      <sheetName val="전기단가조사서"/>
      <sheetName val="J형측구단위수량"/>
      <sheetName val="제수변수량"/>
      <sheetName val="h-013211-2"/>
      <sheetName val="단위가격"/>
      <sheetName val="군남내역서"/>
      <sheetName val="인건-측정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 refreshError="1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 refreshError="1"/>
      <sheetData sheetId="7" refreshError="1"/>
      <sheetData sheetId="8"/>
      <sheetData sheetId="9"/>
      <sheetData sheetId="10">
        <row r="2">
          <cell r="E2">
            <v>23200</v>
          </cell>
        </row>
      </sheetData>
      <sheetData sheetId="11">
        <row r="2">
          <cell r="E2">
            <v>23200</v>
          </cell>
        </row>
      </sheetData>
      <sheetData sheetId="12">
        <row r="2">
          <cell r="E2">
            <v>23200</v>
          </cell>
        </row>
      </sheetData>
      <sheetData sheetId="13">
        <row r="2">
          <cell r="E2">
            <v>23200</v>
          </cell>
        </row>
      </sheetData>
      <sheetData sheetId="14">
        <row r="2">
          <cell r="E2">
            <v>23200</v>
          </cell>
        </row>
      </sheetData>
      <sheetData sheetId="15">
        <row r="2">
          <cell r="E2">
            <v>23200</v>
          </cell>
        </row>
      </sheetData>
      <sheetData sheetId="16">
        <row r="2">
          <cell r="E2">
            <v>23200</v>
          </cell>
        </row>
      </sheetData>
      <sheetData sheetId="17">
        <row r="2">
          <cell r="E2">
            <v>23200</v>
          </cell>
        </row>
      </sheetData>
      <sheetData sheetId="18">
        <row r="2">
          <cell r="E2">
            <v>23200</v>
          </cell>
        </row>
      </sheetData>
      <sheetData sheetId="19"/>
      <sheetData sheetId="20"/>
      <sheetData sheetId="21"/>
      <sheetData sheetId="22"/>
      <sheetData sheetId="23">
        <row r="2">
          <cell r="E2">
            <v>23200</v>
          </cell>
        </row>
      </sheetData>
      <sheetData sheetId="24">
        <row r="2">
          <cell r="E2">
            <v>23200</v>
          </cell>
        </row>
      </sheetData>
      <sheetData sheetId="25">
        <row r="2">
          <cell r="E2">
            <v>23200</v>
          </cell>
        </row>
      </sheetData>
      <sheetData sheetId="26"/>
      <sheetData sheetId="27"/>
      <sheetData sheetId="28">
        <row r="5">
          <cell r="B5" t="str">
            <v>백-호</v>
          </cell>
        </row>
      </sheetData>
      <sheetData sheetId="29">
        <row r="5">
          <cell r="B5" t="str">
            <v>백-호</v>
          </cell>
        </row>
      </sheetData>
      <sheetData sheetId="30">
        <row r="5">
          <cell r="B5" t="str">
            <v>백-호</v>
          </cell>
        </row>
      </sheetData>
      <sheetData sheetId="31">
        <row r="2">
          <cell r="E2">
            <v>23200</v>
          </cell>
        </row>
      </sheetData>
      <sheetData sheetId="32">
        <row r="2">
          <cell r="E2">
            <v>23200</v>
          </cell>
        </row>
      </sheetData>
      <sheetData sheetId="33">
        <row r="2">
          <cell r="E2">
            <v>23200</v>
          </cell>
        </row>
      </sheetData>
      <sheetData sheetId="34">
        <row r="2">
          <cell r="E2">
            <v>23200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 refreshError="1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 refreshError="1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내역서"/>
      <sheetName val="타견적 서원기산"/>
      <sheetName val="타견적 스트릭"/>
      <sheetName val="표지"/>
      <sheetName val="산출근거표 "/>
      <sheetName val="데이타"/>
      <sheetName val="식재인부"/>
      <sheetName val="일위대가목록"/>
      <sheetName val="일위대가"/>
      <sheetName val="단가대비표"/>
      <sheetName val="원가"/>
      <sheetName val="Total"/>
      <sheetName val="식재"/>
      <sheetName val="시설물"/>
      <sheetName val="식재출력용"/>
      <sheetName val="유지관리"/>
      <sheetName val="단가"/>
      <sheetName val="소방"/>
      <sheetName val="AS포장복구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집계표"/>
      <sheetName val="견적조건 (2)"/>
      <sheetName val="인제내역"/>
      <sheetName val="견적"/>
      <sheetName val="보일러"/>
      <sheetName val="공조장비"/>
      <sheetName val="PUMP"/>
      <sheetName val="부스타"/>
      <sheetName val="탱크류"/>
      <sheetName val="FAN"/>
      <sheetName val="Sheet3"/>
      <sheetName val="금액내역서"/>
      <sheetName val="인제하수종말"/>
      <sheetName val="주관사업"/>
      <sheetName val="회사99"/>
      <sheetName val="수목표준대가"/>
      <sheetName val="의정부문예회관변경내역"/>
      <sheetName val="01"/>
      <sheetName val="계수시트"/>
      <sheetName val="원가계산서"/>
      <sheetName val="AS포장복구 "/>
      <sheetName val="간접비"/>
      <sheetName val="간접"/>
      <sheetName val="문학간접"/>
      <sheetName val="표지"/>
      <sheetName val="데이타"/>
      <sheetName val="식재인부"/>
      <sheetName val="D"/>
      <sheetName val="RE9604"/>
      <sheetName val="을지"/>
      <sheetName val="일위대가(건축)"/>
      <sheetName val="손익분석"/>
      <sheetName val="예총"/>
      <sheetName val="2공구하도급내역서"/>
      <sheetName val="일위대가"/>
      <sheetName val="1호맨홀가감수량"/>
      <sheetName val="가시설(TYPE-A)"/>
      <sheetName val="1-1평균터파기고(1)"/>
      <sheetName val="1호맨홀수량산출"/>
      <sheetName val="SAM"/>
      <sheetName val="Sheet1"/>
      <sheetName val="수지표"/>
      <sheetName val="셀명"/>
      <sheetName val="6호기"/>
      <sheetName val="건축"/>
      <sheetName val="건축2"/>
      <sheetName val="산출내역서집계표"/>
      <sheetName val="Sheet5"/>
      <sheetName val="세부내역"/>
      <sheetName val="단가 및 재료비"/>
      <sheetName val="중기사용료산출근거"/>
      <sheetName val="을"/>
      <sheetName val="식재"/>
      <sheetName val="시설물"/>
      <sheetName val="식재출력용"/>
      <sheetName val="유지관리"/>
      <sheetName val="단가"/>
      <sheetName val="#REF"/>
      <sheetName val="설비원가"/>
      <sheetName val="대림경상68억"/>
      <sheetName val="공사비산출내역"/>
      <sheetName val="내역"/>
      <sheetName val="3M"/>
      <sheetName val="설계예시"/>
      <sheetName val="포장공사"/>
      <sheetName val="재료비"/>
      <sheetName val="토목주소"/>
      <sheetName val="기계경비(시간당)"/>
      <sheetName val="램머"/>
      <sheetName val="연동내역"/>
      <sheetName val="일위대가표"/>
      <sheetName val="내역서"/>
      <sheetName val="준공조서"/>
      <sheetName val="공사준공계"/>
      <sheetName val="준공검사보고서"/>
      <sheetName val="수량산출"/>
      <sheetName val="현장관리비"/>
      <sheetName val="일위_파일"/>
      <sheetName val="조건"/>
      <sheetName val="유림총괄"/>
      <sheetName val="수목데이타"/>
      <sheetName val="터파기및재료"/>
      <sheetName val="도급"/>
      <sheetName val="내역_FILE"/>
      <sheetName val="대비표(토공1안)"/>
      <sheetName val="건축집계표"/>
      <sheetName val="간지"/>
      <sheetName val="건축원가"/>
      <sheetName val="가스내역"/>
      <sheetName val="경비"/>
      <sheetName val="단가조사"/>
      <sheetName val="노임이"/>
      <sheetName val="Total"/>
      <sheetName val="104동"/>
      <sheetName val="22전선(P)"/>
      <sheetName val="22전선(L)"/>
      <sheetName val="22전선(R)"/>
      <sheetName val="잡철물"/>
    </sheetNames>
    <sheetDataSet>
      <sheetData sheetId="0"/>
      <sheetData sheetId="1"/>
      <sheetData sheetId="2"/>
      <sheetData sheetId="3" refreshError="1">
        <row r="3">
          <cell r="D3" t="str">
            <v>공 사 명 [ 인제군 하수종말처리시설 설치사업 실시설계 ]</v>
          </cell>
        </row>
        <row r="4">
          <cell r="D4" t="str">
            <v>품           명</v>
          </cell>
          <cell r="E4" t="str">
            <v>규              격</v>
          </cell>
          <cell r="F4" t="str">
            <v>단 위</v>
          </cell>
          <cell r="G4" t="str">
            <v>수  량</v>
          </cell>
          <cell r="H4" t="str">
            <v>재  료  비</v>
          </cell>
          <cell r="J4" t="str">
            <v>노  무  비</v>
          </cell>
          <cell r="L4" t="str">
            <v>경       비</v>
          </cell>
          <cell r="N4" t="str">
            <v>합         계</v>
          </cell>
          <cell r="P4" t="str">
            <v>비    고</v>
          </cell>
        </row>
        <row r="5">
          <cell r="H5" t="str">
            <v>단    가</v>
          </cell>
          <cell r="I5" t="str">
            <v>금    액</v>
          </cell>
          <cell r="J5" t="str">
            <v>단    가</v>
          </cell>
          <cell r="K5" t="str">
            <v>금    액</v>
          </cell>
          <cell r="L5" t="str">
            <v>단    가</v>
          </cell>
          <cell r="M5" t="str">
            <v>금    액</v>
          </cell>
          <cell r="N5" t="str">
            <v>단    가</v>
          </cell>
          <cell r="O5" t="str">
            <v>금    액</v>
          </cell>
        </row>
        <row r="6">
          <cell r="D6" t="str">
            <v>건축기계설비공사</v>
          </cell>
          <cell r="F6" t="str">
            <v>식</v>
          </cell>
          <cell r="G6">
            <v>1</v>
          </cell>
          <cell r="I6">
            <v>21504090</v>
          </cell>
          <cell r="K6">
            <v>6067956</v>
          </cell>
          <cell r="O6">
            <v>27572046</v>
          </cell>
        </row>
        <row r="7">
          <cell r="D7" t="str">
            <v xml:space="preserve">     장비설치공사</v>
          </cell>
          <cell r="F7" t="str">
            <v>식</v>
          </cell>
          <cell r="G7">
            <v>1</v>
          </cell>
          <cell r="I7">
            <v>14908767</v>
          </cell>
          <cell r="K7">
            <v>552265</v>
          </cell>
          <cell r="O7">
            <v>15461032</v>
          </cell>
        </row>
        <row r="8">
          <cell r="D8" t="str">
            <v xml:space="preserve">     위생배관공사</v>
          </cell>
          <cell r="F8" t="str">
            <v>식</v>
          </cell>
          <cell r="G8">
            <v>1</v>
          </cell>
          <cell r="I8">
            <v>4190183</v>
          </cell>
          <cell r="K8">
            <v>3788866</v>
          </cell>
          <cell r="O8">
            <v>7979049</v>
          </cell>
        </row>
        <row r="9">
          <cell r="D9" t="str">
            <v xml:space="preserve">            위생기구설치공사</v>
          </cell>
          <cell r="F9" t="str">
            <v>식</v>
          </cell>
          <cell r="G9">
            <v>1</v>
          </cell>
          <cell r="I9">
            <v>544430</v>
          </cell>
          <cell r="K9">
            <v>174335</v>
          </cell>
          <cell r="O9">
            <v>718765</v>
          </cell>
        </row>
        <row r="10">
          <cell r="D10" t="str">
            <v xml:space="preserve">            급수급탕배관공사</v>
          </cell>
          <cell r="F10" t="str">
            <v>식</v>
          </cell>
          <cell r="G10">
            <v>1</v>
          </cell>
          <cell r="I10">
            <v>2060119</v>
          </cell>
          <cell r="K10">
            <v>1699682</v>
          </cell>
          <cell r="O10">
            <v>3759801</v>
          </cell>
        </row>
        <row r="11">
          <cell r="D11" t="str">
            <v xml:space="preserve">            오배수배관공사</v>
          </cell>
          <cell r="F11" t="str">
            <v>식</v>
          </cell>
          <cell r="G11">
            <v>1</v>
          </cell>
          <cell r="I11">
            <v>1585634</v>
          </cell>
          <cell r="K11">
            <v>1914849</v>
          </cell>
          <cell r="O11">
            <v>3500483</v>
          </cell>
        </row>
        <row r="12">
          <cell r="D12" t="str">
            <v xml:space="preserve">     난방배관공사(설비동)</v>
          </cell>
          <cell r="F12" t="str">
            <v>식</v>
          </cell>
          <cell r="G12">
            <v>1</v>
          </cell>
          <cell r="I12">
            <v>1791140</v>
          </cell>
          <cell r="K12">
            <v>1726825</v>
          </cell>
          <cell r="O12">
            <v>3517965</v>
          </cell>
        </row>
        <row r="13">
          <cell r="D13" t="str">
            <v xml:space="preserve">     소방설비</v>
          </cell>
          <cell r="F13" t="str">
            <v>식</v>
          </cell>
          <cell r="G13">
            <v>1</v>
          </cell>
          <cell r="I13">
            <v>614000</v>
          </cell>
          <cell r="K13">
            <v>0</v>
          </cell>
          <cell r="O13">
            <v>614000</v>
          </cell>
        </row>
        <row r="23">
          <cell r="D23" t="str">
            <v>공 사 명 [ 인제군 하수종말처리시설 설치사업 실시설계 ]  [ 건축기계설비공사  ]</v>
          </cell>
        </row>
        <row r="24">
          <cell r="D24" t="str">
            <v>품           명</v>
          </cell>
          <cell r="E24" t="str">
            <v>규              격</v>
          </cell>
          <cell r="F24" t="str">
            <v>단 위</v>
          </cell>
          <cell r="G24" t="str">
            <v>수  량</v>
          </cell>
          <cell r="H24" t="str">
            <v>재  료  비</v>
          </cell>
          <cell r="J24" t="str">
            <v>노  무  비</v>
          </cell>
          <cell r="L24" t="str">
            <v>경       비</v>
          </cell>
          <cell r="N24" t="str">
            <v>합         계</v>
          </cell>
          <cell r="P24" t="str">
            <v>비    고</v>
          </cell>
        </row>
        <row r="25">
          <cell r="H25" t="str">
            <v>단    가</v>
          </cell>
          <cell r="I25" t="str">
            <v>금    액</v>
          </cell>
          <cell r="J25" t="str">
            <v>단    가</v>
          </cell>
          <cell r="K25" t="str">
            <v>금    액</v>
          </cell>
          <cell r="L25" t="str">
            <v>단    가</v>
          </cell>
          <cell r="M25" t="str">
            <v>금    액</v>
          </cell>
          <cell r="N25" t="str">
            <v>단    가</v>
          </cell>
          <cell r="O25" t="str">
            <v>금    액</v>
          </cell>
        </row>
        <row r="26">
          <cell r="D26" t="str">
            <v>01  장비설치공사</v>
          </cell>
        </row>
        <row r="27">
          <cell r="D27" t="str">
            <v>온수보일러(난방, 급탕)</v>
          </cell>
          <cell r="E27" t="str">
            <v>15000 kcal/h (순환펌프내장)</v>
          </cell>
          <cell r="F27" t="str">
            <v>대</v>
          </cell>
          <cell r="G27">
            <v>1</v>
          </cell>
          <cell r="H27">
            <v>384000</v>
          </cell>
          <cell r="I27">
            <v>384000</v>
          </cell>
          <cell r="N27">
            <v>384000</v>
          </cell>
          <cell r="O27">
            <v>384000</v>
          </cell>
        </row>
        <row r="28">
          <cell r="D28" t="str">
            <v>온수보일러(난방용)</v>
          </cell>
          <cell r="E28" t="str">
            <v>50000 kcal/h</v>
          </cell>
          <cell r="F28" t="str">
            <v>대</v>
          </cell>
          <cell r="G28">
            <v>1</v>
          </cell>
          <cell r="H28">
            <v>630000</v>
          </cell>
          <cell r="I28">
            <v>630000</v>
          </cell>
          <cell r="N28">
            <v>630000</v>
          </cell>
          <cell r="O28">
            <v>630000</v>
          </cell>
        </row>
        <row r="29">
          <cell r="D29" t="str">
            <v>원형 고가수조(FRP), 보온포함</v>
          </cell>
          <cell r="E29" t="str">
            <v>3 TON</v>
          </cell>
          <cell r="F29" t="str">
            <v>조</v>
          </cell>
          <cell r="G29">
            <v>1</v>
          </cell>
          <cell r="H29">
            <v>500000</v>
          </cell>
          <cell r="I29">
            <v>500000</v>
          </cell>
          <cell r="N29">
            <v>500000</v>
          </cell>
          <cell r="O29">
            <v>500000</v>
          </cell>
        </row>
        <row r="30">
          <cell r="D30" t="str">
            <v>기름탱크(SS41)</v>
          </cell>
          <cell r="E30" t="str">
            <v>각형 900LIT</v>
          </cell>
          <cell r="F30" t="str">
            <v>조</v>
          </cell>
          <cell r="G30">
            <v>1</v>
          </cell>
          <cell r="H30">
            <v>1700000</v>
          </cell>
          <cell r="I30">
            <v>1700000</v>
          </cell>
          <cell r="N30">
            <v>1700000</v>
          </cell>
          <cell r="O30">
            <v>1700000</v>
          </cell>
        </row>
        <row r="31">
          <cell r="D31" t="str">
            <v>밀폐형팽창탱크(다이아후램식)</v>
          </cell>
          <cell r="E31" t="str">
            <v>53LIT (보충수제어밸브포함)</v>
          </cell>
          <cell r="F31" t="str">
            <v>조</v>
          </cell>
          <cell r="G31">
            <v>1</v>
          </cell>
          <cell r="H31">
            <v>43000</v>
          </cell>
          <cell r="I31">
            <v>43000</v>
          </cell>
          <cell r="N31">
            <v>43000</v>
          </cell>
          <cell r="O31">
            <v>43000</v>
          </cell>
        </row>
        <row r="32">
          <cell r="D32" t="str">
            <v>팩케지에어콘(히트펌프)</v>
          </cell>
          <cell r="E32" t="str">
            <v>냉 : 6100K, 난 : 6100kcal/h</v>
          </cell>
          <cell r="F32" t="str">
            <v>대</v>
          </cell>
          <cell r="G32">
            <v>2</v>
          </cell>
          <cell r="H32">
            <v>2328000</v>
          </cell>
          <cell r="I32">
            <v>4656000</v>
          </cell>
          <cell r="N32">
            <v>2328000</v>
          </cell>
          <cell r="O32">
            <v>4656000</v>
          </cell>
        </row>
        <row r="33">
          <cell r="D33" t="str">
            <v>팩케지에어콘(히트펌프)</v>
          </cell>
          <cell r="E33" t="str">
            <v>냉 : 5100K, 난 : 5100kcal/h</v>
          </cell>
          <cell r="F33" t="str">
            <v>대</v>
          </cell>
          <cell r="G33">
            <v>1</v>
          </cell>
          <cell r="H33">
            <v>2328000</v>
          </cell>
          <cell r="I33">
            <v>2328000</v>
          </cell>
          <cell r="N33">
            <v>2328000</v>
          </cell>
          <cell r="O33">
            <v>2328000</v>
          </cell>
        </row>
        <row r="34">
          <cell r="D34" t="str">
            <v>룸에어콘(분리형)</v>
          </cell>
          <cell r="E34" t="str">
            <v>냉 : 1450kcal/h</v>
          </cell>
          <cell r="F34" t="str">
            <v>대</v>
          </cell>
          <cell r="G34">
            <v>1</v>
          </cell>
          <cell r="H34">
            <v>784000</v>
          </cell>
          <cell r="I34">
            <v>784000</v>
          </cell>
          <cell r="N34">
            <v>784000</v>
          </cell>
          <cell r="O34">
            <v>784000</v>
          </cell>
        </row>
        <row r="35">
          <cell r="D35" t="str">
            <v>난방순환펌프</v>
          </cell>
          <cell r="E35" t="str">
            <v>67LPM * 12M * 1HP</v>
          </cell>
          <cell r="F35" t="str">
            <v>대</v>
          </cell>
          <cell r="G35">
            <v>2</v>
          </cell>
          <cell r="H35">
            <v>253000</v>
          </cell>
          <cell r="I35">
            <v>506000</v>
          </cell>
          <cell r="N35">
            <v>253000</v>
          </cell>
          <cell r="O35">
            <v>506000</v>
          </cell>
        </row>
        <row r="36">
          <cell r="D36" t="str">
            <v>유니트히터(온수형)</v>
          </cell>
          <cell r="E36" t="str">
            <v>5000kcal/h, 벽걸이형</v>
          </cell>
          <cell r="F36" t="str">
            <v>대</v>
          </cell>
          <cell r="G36">
            <v>8</v>
          </cell>
          <cell r="H36">
            <v>204000</v>
          </cell>
          <cell r="I36">
            <v>1632000</v>
          </cell>
          <cell r="N36">
            <v>204000</v>
          </cell>
          <cell r="O36">
            <v>1632000</v>
          </cell>
        </row>
        <row r="37">
          <cell r="D37" t="str">
            <v>WALL FAN</v>
          </cell>
          <cell r="E37" t="str">
            <v>110MM * 1/20HP</v>
          </cell>
          <cell r="F37" t="str">
            <v>대</v>
          </cell>
          <cell r="G37">
            <v>2</v>
          </cell>
          <cell r="H37">
            <v>27000</v>
          </cell>
          <cell r="I37">
            <v>54000</v>
          </cell>
          <cell r="N37">
            <v>27000</v>
          </cell>
          <cell r="O37">
            <v>54000</v>
          </cell>
        </row>
        <row r="38">
          <cell r="D38" t="str">
            <v>WALL FAN</v>
          </cell>
          <cell r="E38" t="str">
            <v>190MM * 1/15HP</v>
          </cell>
          <cell r="F38" t="str">
            <v>대</v>
          </cell>
          <cell r="G38">
            <v>1</v>
          </cell>
          <cell r="H38">
            <v>22000</v>
          </cell>
          <cell r="I38">
            <v>22000</v>
          </cell>
          <cell r="N38">
            <v>22000</v>
          </cell>
          <cell r="O38">
            <v>22000</v>
          </cell>
        </row>
        <row r="39">
          <cell r="D39" t="str">
            <v>WALL FAN</v>
          </cell>
          <cell r="E39" t="str">
            <v>320MM * 1/10HP</v>
          </cell>
          <cell r="F39" t="str">
            <v>대</v>
          </cell>
          <cell r="G39">
            <v>16</v>
          </cell>
          <cell r="H39">
            <v>63000</v>
          </cell>
          <cell r="I39">
            <v>1008000</v>
          </cell>
          <cell r="N39">
            <v>63000</v>
          </cell>
          <cell r="O39">
            <v>1008000</v>
          </cell>
        </row>
        <row r="40">
          <cell r="D40" t="str">
            <v>WALL FAN</v>
          </cell>
          <cell r="E40" t="str">
            <v>410MM * 1/8HP</v>
          </cell>
          <cell r="F40" t="str">
            <v>대</v>
          </cell>
          <cell r="G40">
            <v>3</v>
          </cell>
          <cell r="H40">
            <v>72000</v>
          </cell>
          <cell r="I40">
            <v>216000</v>
          </cell>
          <cell r="N40">
            <v>72000</v>
          </cell>
          <cell r="O40">
            <v>216000</v>
          </cell>
        </row>
        <row r="41">
          <cell r="D41" t="str">
            <v>WALL FAN</v>
          </cell>
          <cell r="E41" t="str">
            <v>630MM * 1/4HP</v>
          </cell>
          <cell r="F41" t="str">
            <v>대</v>
          </cell>
          <cell r="G41">
            <v>3</v>
          </cell>
          <cell r="H41">
            <v>90000</v>
          </cell>
          <cell r="I41">
            <v>270000</v>
          </cell>
          <cell r="N41">
            <v>90000</v>
          </cell>
          <cell r="O41">
            <v>270000</v>
          </cell>
        </row>
        <row r="43">
          <cell r="D43" t="str">
            <v>공 사 명 [ 인제군 하수종말처리시설 설치사업 실시설계 ]  [ 건축기계설비공사  ]</v>
          </cell>
        </row>
        <row r="44">
          <cell r="D44" t="str">
            <v>품           명</v>
          </cell>
          <cell r="E44" t="str">
            <v>규              격</v>
          </cell>
          <cell r="F44" t="str">
            <v>단 위</v>
          </cell>
          <cell r="G44" t="str">
            <v>수  량</v>
          </cell>
          <cell r="H44" t="str">
            <v>재  료  비</v>
          </cell>
          <cell r="J44" t="str">
            <v>노  무  비</v>
          </cell>
          <cell r="L44" t="str">
            <v>경       비</v>
          </cell>
          <cell r="N44" t="str">
            <v>합         계</v>
          </cell>
          <cell r="P44" t="str">
            <v>비    고</v>
          </cell>
        </row>
        <row r="45">
          <cell r="H45" t="str">
            <v>단    가</v>
          </cell>
          <cell r="I45" t="str">
            <v>금    액</v>
          </cell>
          <cell r="J45" t="str">
            <v>단    가</v>
          </cell>
          <cell r="K45" t="str">
            <v>금    액</v>
          </cell>
          <cell r="L45" t="str">
            <v>단    가</v>
          </cell>
          <cell r="M45" t="str">
            <v>금    액</v>
          </cell>
          <cell r="N45" t="str">
            <v>단    가</v>
          </cell>
          <cell r="O45" t="str">
            <v>금    액</v>
          </cell>
        </row>
        <row r="46">
          <cell r="D46" t="str">
            <v>온수분배기(노출형)볼밸브포함</v>
          </cell>
          <cell r="E46" t="str">
            <v>청동주물 4구(D15)</v>
          </cell>
          <cell r="F46" t="str">
            <v>SET</v>
          </cell>
          <cell r="G46">
            <v>1</v>
          </cell>
          <cell r="H46">
            <v>29200</v>
          </cell>
          <cell r="I46">
            <v>29200</v>
          </cell>
          <cell r="N46">
            <v>29200</v>
          </cell>
          <cell r="O46">
            <v>29200</v>
          </cell>
        </row>
        <row r="47">
          <cell r="D47" t="str">
            <v>방열기(AR-600)</v>
          </cell>
          <cell r="E47" t="str">
            <v>10S</v>
          </cell>
          <cell r="F47" t="str">
            <v>SET</v>
          </cell>
          <cell r="G47">
            <v>2</v>
          </cell>
          <cell r="H47">
            <v>65000</v>
          </cell>
          <cell r="I47">
            <v>130000</v>
          </cell>
          <cell r="N47">
            <v>65000</v>
          </cell>
          <cell r="O47">
            <v>130000</v>
          </cell>
        </row>
        <row r="48">
          <cell r="D48" t="str">
            <v>노무비</v>
          </cell>
          <cell r="E48" t="str">
            <v>배관공</v>
          </cell>
          <cell r="F48" t="str">
            <v>인</v>
          </cell>
          <cell r="G48">
            <v>2</v>
          </cell>
          <cell r="J48">
            <v>28427</v>
          </cell>
          <cell r="K48">
            <v>56854</v>
          </cell>
          <cell r="N48">
            <v>28427</v>
          </cell>
          <cell r="O48">
            <v>56854</v>
          </cell>
        </row>
        <row r="49">
          <cell r="D49" t="str">
            <v>노무비</v>
          </cell>
          <cell r="E49" t="str">
            <v>보통인부</v>
          </cell>
          <cell r="F49" t="str">
            <v>인</v>
          </cell>
          <cell r="G49">
            <v>3</v>
          </cell>
          <cell r="J49">
            <v>16079</v>
          </cell>
          <cell r="K49">
            <v>48237</v>
          </cell>
          <cell r="N49">
            <v>16079</v>
          </cell>
          <cell r="O49">
            <v>48237</v>
          </cell>
        </row>
        <row r="50">
          <cell r="D50" t="str">
            <v>노무비</v>
          </cell>
          <cell r="E50" t="str">
            <v>기계설치공</v>
          </cell>
          <cell r="F50" t="str">
            <v>인</v>
          </cell>
          <cell r="G50">
            <v>21</v>
          </cell>
          <cell r="J50">
            <v>21294</v>
          </cell>
          <cell r="K50">
            <v>447174</v>
          </cell>
          <cell r="N50">
            <v>21294</v>
          </cell>
          <cell r="O50">
            <v>447174</v>
          </cell>
        </row>
        <row r="51">
          <cell r="D51" t="str">
            <v>공구손료</v>
          </cell>
          <cell r="E51" t="str">
            <v>노무비의 3%</v>
          </cell>
          <cell r="F51" t="str">
            <v>식</v>
          </cell>
          <cell r="G51">
            <v>1</v>
          </cell>
          <cell r="H51">
            <v>16567</v>
          </cell>
          <cell r="I51">
            <v>16567</v>
          </cell>
          <cell r="N51">
            <v>16567</v>
          </cell>
          <cell r="O51">
            <v>16567</v>
          </cell>
        </row>
        <row r="61">
          <cell r="D61" t="str">
            <v xml:space="preserve"> 합                              계</v>
          </cell>
          <cell r="I61">
            <v>14908767</v>
          </cell>
          <cell r="K61">
            <v>552265</v>
          </cell>
          <cell r="M61">
            <v>0</v>
          </cell>
          <cell r="O61">
            <v>15461032</v>
          </cell>
        </row>
        <row r="63">
          <cell r="D63" t="str">
            <v>공 사 명 [ 인제군 하수종말처리시설 설치사업 실시설계 ]  [ 건축기계설비공사 위생배관공사 ]</v>
          </cell>
        </row>
        <row r="64">
          <cell r="D64" t="str">
            <v>품           명</v>
          </cell>
          <cell r="E64" t="str">
            <v>규              격</v>
          </cell>
          <cell r="F64" t="str">
            <v>단 위</v>
          </cell>
          <cell r="G64" t="str">
            <v>수  량</v>
          </cell>
          <cell r="H64" t="str">
            <v>재  료  비</v>
          </cell>
          <cell r="J64" t="str">
            <v>노  무  비</v>
          </cell>
          <cell r="L64" t="str">
            <v>경       비</v>
          </cell>
          <cell r="N64" t="str">
            <v>합         계</v>
          </cell>
          <cell r="P64" t="str">
            <v>비    고</v>
          </cell>
        </row>
        <row r="65">
          <cell r="H65" t="str">
            <v>단    가</v>
          </cell>
          <cell r="I65" t="str">
            <v>금    액</v>
          </cell>
          <cell r="J65" t="str">
            <v>단    가</v>
          </cell>
          <cell r="K65" t="str">
            <v>금    액</v>
          </cell>
          <cell r="L65" t="str">
            <v>단    가</v>
          </cell>
          <cell r="M65" t="str">
            <v>금    액</v>
          </cell>
          <cell r="N65" t="str">
            <v>단    가</v>
          </cell>
          <cell r="O65" t="str">
            <v>금    액</v>
          </cell>
        </row>
        <row r="66">
          <cell r="A66" t="str">
            <v>10101</v>
          </cell>
          <cell r="B66">
            <v>3</v>
          </cell>
          <cell r="C66" t="str">
            <v>95200010</v>
          </cell>
          <cell r="D66" t="str">
            <v>01  위생기구설치공사</v>
          </cell>
          <cell r="W66">
            <v>0</v>
          </cell>
          <cell r="X66">
            <v>0</v>
          </cell>
          <cell r="Y66">
            <v>0</v>
          </cell>
        </row>
        <row r="67">
          <cell r="A67" t="str">
            <v>10101</v>
          </cell>
          <cell r="B67">
            <v>4</v>
          </cell>
          <cell r="C67" t="str">
            <v>95200020</v>
          </cell>
          <cell r="D67" t="str">
            <v>양변기 (R.T)</v>
          </cell>
          <cell r="E67" t="str">
            <v>VC-1410</v>
          </cell>
          <cell r="F67" t="str">
            <v>SET</v>
          </cell>
          <cell r="G67">
            <v>1</v>
          </cell>
          <cell r="H67">
            <v>74100</v>
          </cell>
          <cell r="I67">
            <v>74100</v>
          </cell>
          <cell r="N67">
            <v>74100</v>
          </cell>
          <cell r="O67">
            <v>74100</v>
          </cell>
          <cell r="W67">
            <v>0</v>
          </cell>
          <cell r="X67">
            <v>0</v>
          </cell>
          <cell r="Y67">
            <v>0</v>
          </cell>
        </row>
        <row r="68">
          <cell r="A68" t="str">
            <v>10101</v>
          </cell>
          <cell r="B68">
            <v>5</v>
          </cell>
          <cell r="C68" t="str">
            <v>95200030</v>
          </cell>
          <cell r="D68" t="str">
            <v>소변기 (전자감응식)</v>
          </cell>
          <cell r="E68" t="str">
            <v>VU-410</v>
          </cell>
          <cell r="F68" t="str">
            <v>SET</v>
          </cell>
          <cell r="G68">
            <v>1</v>
          </cell>
          <cell r="H68">
            <v>216120</v>
          </cell>
          <cell r="I68">
            <v>216120</v>
          </cell>
          <cell r="N68">
            <v>216120</v>
          </cell>
          <cell r="O68">
            <v>216120</v>
          </cell>
          <cell r="W68">
            <v>0</v>
          </cell>
          <cell r="X68">
            <v>0</v>
          </cell>
          <cell r="Y68">
            <v>0</v>
          </cell>
        </row>
        <row r="69">
          <cell r="A69" t="str">
            <v>10101</v>
          </cell>
          <cell r="B69">
            <v>6</v>
          </cell>
          <cell r="C69" t="str">
            <v>95200040</v>
          </cell>
          <cell r="D69" t="str">
            <v>세면기 (S/L)</v>
          </cell>
          <cell r="E69" t="str">
            <v>VL-510</v>
          </cell>
          <cell r="F69" t="str">
            <v>SET</v>
          </cell>
          <cell r="G69">
            <v>1</v>
          </cell>
          <cell r="H69">
            <v>92600</v>
          </cell>
          <cell r="I69">
            <v>92600</v>
          </cell>
          <cell r="N69">
            <v>92600</v>
          </cell>
          <cell r="O69">
            <v>92600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>10101</v>
          </cell>
          <cell r="B70">
            <v>7</v>
          </cell>
          <cell r="C70" t="str">
            <v>95200050</v>
          </cell>
          <cell r="D70" t="str">
            <v>샤워기 (싱글레버식)</v>
          </cell>
          <cell r="E70" t="str">
            <v>FB-135SN</v>
          </cell>
          <cell r="F70" t="str">
            <v>EA</v>
          </cell>
          <cell r="G70">
            <v>2</v>
          </cell>
          <cell r="H70">
            <v>53940</v>
          </cell>
          <cell r="I70">
            <v>107880</v>
          </cell>
          <cell r="N70">
            <v>53940</v>
          </cell>
          <cell r="O70">
            <v>107880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>10101</v>
          </cell>
          <cell r="B71">
            <v>8</v>
          </cell>
          <cell r="C71" t="str">
            <v>95200060</v>
          </cell>
          <cell r="D71" t="str">
            <v>수건선반</v>
          </cell>
          <cell r="E71" t="str">
            <v>STS</v>
          </cell>
          <cell r="F71" t="str">
            <v>EA</v>
          </cell>
          <cell r="G71">
            <v>2</v>
          </cell>
          <cell r="H71">
            <v>4000</v>
          </cell>
          <cell r="I71">
            <v>8000</v>
          </cell>
          <cell r="N71">
            <v>4000</v>
          </cell>
          <cell r="O71">
            <v>8000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10101</v>
          </cell>
          <cell r="B72">
            <v>9</v>
          </cell>
          <cell r="C72" t="str">
            <v>95200070</v>
          </cell>
          <cell r="D72" t="str">
            <v>휴지걸이</v>
          </cell>
          <cell r="E72" t="str">
            <v>STS</v>
          </cell>
          <cell r="F72" t="str">
            <v>EA</v>
          </cell>
          <cell r="G72">
            <v>1</v>
          </cell>
          <cell r="H72">
            <v>3500</v>
          </cell>
          <cell r="I72">
            <v>3500</v>
          </cell>
          <cell r="N72">
            <v>3500</v>
          </cell>
          <cell r="O72">
            <v>3500</v>
          </cell>
          <cell r="W72">
            <v>0</v>
          </cell>
          <cell r="X72">
            <v>0</v>
          </cell>
          <cell r="Y72">
            <v>0</v>
          </cell>
        </row>
        <row r="73">
          <cell r="A73" t="str">
            <v>10101</v>
          </cell>
          <cell r="B73">
            <v>10</v>
          </cell>
          <cell r="C73" t="str">
            <v>95200080</v>
          </cell>
          <cell r="D73" t="str">
            <v>화장경</v>
          </cell>
          <cell r="E73" t="str">
            <v>600 * 600 * 5T</v>
          </cell>
          <cell r="F73" t="str">
            <v>EA</v>
          </cell>
          <cell r="G73">
            <v>3</v>
          </cell>
          <cell r="H73">
            <v>9000</v>
          </cell>
          <cell r="I73">
            <v>27000</v>
          </cell>
          <cell r="N73">
            <v>9000</v>
          </cell>
          <cell r="O73">
            <v>27000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10101</v>
          </cell>
          <cell r="B74">
            <v>11</v>
          </cell>
          <cell r="C74" t="str">
            <v>95200090</v>
          </cell>
          <cell r="D74" t="str">
            <v>재털이</v>
          </cell>
          <cell r="E74" t="str">
            <v>STS</v>
          </cell>
          <cell r="F74" t="str">
            <v>EA</v>
          </cell>
          <cell r="G74">
            <v>1</v>
          </cell>
          <cell r="H74">
            <v>2500</v>
          </cell>
          <cell r="I74">
            <v>2500</v>
          </cell>
          <cell r="N74">
            <v>2500</v>
          </cell>
          <cell r="O74">
            <v>2500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>10101</v>
          </cell>
          <cell r="B75">
            <v>12</v>
          </cell>
          <cell r="C75" t="str">
            <v>95200100</v>
          </cell>
          <cell r="D75" t="str">
            <v>비누대</v>
          </cell>
          <cell r="E75" t="str">
            <v>STS</v>
          </cell>
          <cell r="F75" t="str">
            <v>EA</v>
          </cell>
          <cell r="G75">
            <v>3</v>
          </cell>
          <cell r="H75">
            <v>2500</v>
          </cell>
          <cell r="I75">
            <v>7500</v>
          </cell>
          <cell r="N75">
            <v>2500</v>
          </cell>
          <cell r="O75">
            <v>7500</v>
          </cell>
          <cell r="W75">
            <v>0</v>
          </cell>
          <cell r="X75">
            <v>0</v>
          </cell>
          <cell r="Y75">
            <v>0</v>
          </cell>
        </row>
        <row r="76">
          <cell r="A76" t="str">
            <v>10101</v>
          </cell>
          <cell r="B76">
            <v>13</v>
          </cell>
          <cell r="C76" t="str">
            <v>95200110</v>
          </cell>
          <cell r="D76" t="str">
            <v>노무비</v>
          </cell>
          <cell r="E76" t="str">
            <v>위생공</v>
          </cell>
          <cell r="F76" t="str">
            <v>인</v>
          </cell>
          <cell r="G76">
            <v>7</v>
          </cell>
          <cell r="J76">
            <v>22608</v>
          </cell>
          <cell r="K76">
            <v>158256</v>
          </cell>
          <cell r="N76">
            <v>22608</v>
          </cell>
          <cell r="O76">
            <v>158256</v>
          </cell>
          <cell r="W76">
            <v>0</v>
          </cell>
          <cell r="X76">
            <v>0</v>
          </cell>
          <cell r="Y76">
            <v>0</v>
          </cell>
        </row>
        <row r="77">
          <cell r="A77" t="str">
            <v>10101</v>
          </cell>
          <cell r="B77">
            <v>14</v>
          </cell>
          <cell r="C77" t="str">
            <v>95200120</v>
          </cell>
          <cell r="D77" t="str">
            <v>노무비</v>
          </cell>
          <cell r="E77" t="str">
            <v>보통인부</v>
          </cell>
          <cell r="F77" t="str">
            <v>인</v>
          </cell>
          <cell r="G77">
            <v>1</v>
          </cell>
          <cell r="J77">
            <v>16079</v>
          </cell>
          <cell r="K77">
            <v>16079</v>
          </cell>
          <cell r="N77">
            <v>16079</v>
          </cell>
          <cell r="O77">
            <v>16079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10101</v>
          </cell>
          <cell r="B78">
            <v>15</v>
          </cell>
          <cell r="C78" t="str">
            <v>95200130</v>
          </cell>
          <cell r="D78" t="str">
            <v>공구손료</v>
          </cell>
          <cell r="E78" t="str">
            <v>노무비의 3%</v>
          </cell>
          <cell r="F78" t="str">
            <v>식</v>
          </cell>
          <cell r="G78">
            <v>1</v>
          </cell>
          <cell r="H78">
            <v>5230</v>
          </cell>
          <cell r="I78">
            <v>5230</v>
          </cell>
          <cell r="K78">
            <v>0</v>
          </cell>
          <cell r="N78">
            <v>5230</v>
          </cell>
          <cell r="O78">
            <v>5230</v>
          </cell>
          <cell r="W78">
            <v>0</v>
          </cell>
          <cell r="X78">
            <v>0</v>
          </cell>
          <cell r="Y78">
            <v>0</v>
          </cell>
        </row>
        <row r="81">
          <cell r="D81" t="str">
            <v xml:space="preserve"> 합                              계</v>
          </cell>
          <cell r="I81">
            <v>544430</v>
          </cell>
          <cell r="K81">
            <v>174335</v>
          </cell>
          <cell r="M81">
            <v>0</v>
          </cell>
          <cell r="O81">
            <v>718765</v>
          </cell>
        </row>
        <row r="83">
          <cell r="D83" t="str">
            <v>공 사 명 [ 인제군 하수종말처리시설 설치사업 실시설계 ]  [ 건축기계설비공사 위생배관공사 ]</v>
          </cell>
        </row>
        <row r="84">
          <cell r="D84" t="str">
            <v>품           명</v>
          </cell>
          <cell r="E84" t="str">
            <v>규              격</v>
          </cell>
          <cell r="F84" t="str">
            <v>단 위</v>
          </cell>
          <cell r="G84" t="str">
            <v>수  량</v>
          </cell>
          <cell r="H84" t="str">
            <v>재  료  비</v>
          </cell>
          <cell r="J84" t="str">
            <v>노  무  비</v>
          </cell>
          <cell r="L84" t="str">
            <v>경       비</v>
          </cell>
          <cell r="N84" t="str">
            <v>합         계</v>
          </cell>
          <cell r="P84" t="str">
            <v>비    고</v>
          </cell>
        </row>
        <row r="85">
          <cell r="H85" t="str">
            <v>단    가</v>
          </cell>
          <cell r="I85" t="str">
            <v>금    액</v>
          </cell>
          <cell r="J85" t="str">
            <v>단    가</v>
          </cell>
          <cell r="K85" t="str">
            <v>금    액</v>
          </cell>
          <cell r="L85" t="str">
            <v>단    가</v>
          </cell>
          <cell r="M85" t="str">
            <v>금    액</v>
          </cell>
          <cell r="N85" t="str">
            <v>단    가</v>
          </cell>
          <cell r="O85" t="str">
            <v>금    액</v>
          </cell>
        </row>
        <row r="86">
          <cell r="A86" t="str">
            <v>10102</v>
          </cell>
          <cell r="B86">
            <v>2</v>
          </cell>
          <cell r="C86" t="str">
            <v>95300020</v>
          </cell>
          <cell r="D86" t="str">
            <v>02  급수급탕배관공사</v>
          </cell>
          <cell r="W86">
            <v>0</v>
          </cell>
          <cell r="X86">
            <v>0</v>
          </cell>
          <cell r="Y86">
            <v>0</v>
          </cell>
        </row>
        <row r="87">
          <cell r="A87" t="str">
            <v>10102</v>
          </cell>
          <cell r="B87">
            <v>3</v>
          </cell>
          <cell r="C87" t="str">
            <v>95300030</v>
          </cell>
          <cell r="D87" t="str">
            <v>SUS관</v>
          </cell>
          <cell r="E87" t="str">
            <v>D15 * 2.0T</v>
          </cell>
          <cell r="F87" t="str">
            <v>m</v>
          </cell>
          <cell r="G87">
            <v>176</v>
          </cell>
          <cell r="H87">
            <v>3096</v>
          </cell>
          <cell r="I87">
            <v>544896</v>
          </cell>
          <cell r="N87">
            <v>3096</v>
          </cell>
          <cell r="O87">
            <v>544896</v>
          </cell>
          <cell r="W87">
            <v>0</v>
          </cell>
          <cell r="X87">
            <v>0</v>
          </cell>
          <cell r="Y87">
            <v>0</v>
          </cell>
        </row>
        <row r="88">
          <cell r="D88" t="str">
            <v>SUS관</v>
          </cell>
          <cell r="E88" t="str">
            <v>D20 * 2.5T</v>
          </cell>
          <cell r="F88" t="str">
            <v>m</v>
          </cell>
          <cell r="G88">
            <v>39</v>
          </cell>
          <cell r="H88">
            <v>3976</v>
          </cell>
          <cell r="I88">
            <v>155064</v>
          </cell>
          <cell r="N88">
            <v>3976</v>
          </cell>
          <cell r="O88">
            <v>155064</v>
          </cell>
        </row>
        <row r="89">
          <cell r="D89" t="str">
            <v>SUS관</v>
          </cell>
          <cell r="E89" t="str">
            <v>D25 * 2.5T</v>
          </cell>
          <cell r="F89" t="str">
            <v>m</v>
          </cell>
          <cell r="G89">
            <v>9</v>
          </cell>
          <cell r="H89">
            <v>4791</v>
          </cell>
          <cell r="I89">
            <v>43119</v>
          </cell>
          <cell r="N89">
            <v>4791</v>
          </cell>
          <cell r="O89">
            <v>43119</v>
          </cell>
        </row>
        <row r="90">
          <cell r="D90" t="str">
            <v>SUS관</v>
          </cell>
          <cell r="E90" t="str">
            <v>D32 * 2.5T</v>
          </cell>
          <cell r="F90" t="str">
            <v>m</v>
          </cell>
          <cell r="G90">
            <v>24</v>
          </cell>
          <cell r="H90">
            <v>6133</v>
          </cell>
          <cell r="I90">
            <v>147192</v>
          </cell>
          <cell r="N90">
            <v>6133</v>
          </cell>
          <cell r="O90">
            <v>147192</v>
          </cell>
        </row>
        <row r="91">
          <cell r="D91" t="str">
            <v>SUS관</v>
          </cell>
          <cell r="E91" t="str">
            <v>D40 * 2.5T</v>
          </cell>
          <cell r="F91" t="str">
            <v>m</v>
          </cell>
          <cell r="G91">
            <v>30</v>
          </cell>
          <cell r="H91">
            <v>7043</v>
          </cell>
          <cell r="I91">
            <v>211290</v>
          </cell>
          <cell r="N91">
            <v>7043</v>
          </cell>
          <cell r="O91">
            <v>211290</v>
          </cell>
        </row>
        <row r="92">
          <cell r="D92" t="str">
            <v>SUS관</v>
          </cell>
          <cell r="E92" t="str">
            <v>D50 * 2.5T</v>
          </cell>
          <cell r="F92" t="str">
            <v>m</v>
          </cell>
          <cell r="G92">
            <v>4</v>
          </cell>
          <cell r="H92">
            <v>10263</v>
          </cell>
          <cell r="I92">
            <v>41052</v>
          </cell>
          <cell r="N92">
            <v>10263</v>
          </cell>
          <cell r="O92">
            <v>41052</v>
          </cell>
        </row>
        <row r="93">
          <cell r="D93" t="str">
            <v>스텐관용접</v>
          </cell>
          <cell r="E93" t="str">
            <v>D15</v>
          </cell>
          <cell r="F93" t="str">
            <v>개소</v>
          </cell>
          <cell r="G93">
            <v>20</v>
          </cell>
          <cell r="H93">
            <v>236</v>
          </cell>
          <cell r="I93">
            <v>4720</v>
          </cell>
          <cell r="N93">
            <v>236</v>
          </cell>
          <cell r="O93">
            <v>4720</v>
          </cell>
        </row>
        <row r="94">
          <cell r="D94" t="str">
            <v>XL 관 (KS)</v>
          </cell>
          <cell r="E94" t="str">
            <v>D15</v>
          </cell>
          <cell r="F94" t="str">
            <v>m</v>
          </cell>
          <cell r="G94">
            <v>126</v>
          </cell>
          <cell r="H94">
            <v>171</v>
          </cell>
          <cell r="I94">
            <v>21546</v>
          </cell>
          <cell r="N94">
            <v>171</v>
          </cell>
          <cell r="O94">
            <v>21546</v>
          </cell>
        </row>
        <row r="95">
          <cell r="D95" t="str">
            <v>엘보 (SUS 나사)</v>
          </cell>
          <cell r="E95" t="str">
            <v>D15</v>
          </cell>
          <cell r="F95" t="str">
            <v>EA</v>
          </cell>
          <cell r="G95">
            <v>41</v>
          </cell>
          <cell r="H95">
            <v>630</v>
          </cell>
          <cell r="I95">
            <v>25830</v>
          </cell>
          <cell r="N95">
            <v>630</v>
          </cell>
          <cell r="O95">
            <v>25830</v>
          </cell>
        </row>
        <row r="96">
          <cell r="D96" t="str">
            <v>엘보 (SUS 나사)</v>
          </cell>
          <cell r="E96" t="str">
            <v>D20</v>
          </cell>
          <cell r="F96" t="str">
            <v>EA</v>
          </cell>
          <cell r="G96">
            <v>10</v>
          </cell>
          <cell r="H96">
            <v>1020</v>
          </cell>
          <cell r="I96">
            <v>10200</v>
          </cell>
          <cell r="N96">
            <v>1020</v>
          </cell>
          <cell r="O96">
            <v>10200</v>
          </cell>
        </row>
        <row r="97">
          <cell r="D97" t="str">
            <v>엘보 (SUS 나사)</v>
          </cell>
          <cell r="E97" t="str">
            <v>D25</v>
          </cell>
          <cell r="F97" t="str">
            <v>EA</v>
          </cell>
          <cell r="G97">
            <v>3</v>
          </cell>
          <cell r="H97">
            <v>1530</v>
          </cell>
          <cell r="I97">
            <v>4590</v>
          </cell>
          <cell r="N97">
            <v>1530</v>
          </cell>
          <cell r="O97">
            <v>4590</v>
          </cell>
        </row>
        <row r="98">
          <cell r="D98" t="str">
            <v>엘보 (SUS 나사)</v>
          </cell>
          <cell r="E98" t="str">
            <v>D32</v>
          </cell>
          <cell r="F98" t="str">
            <v>EA</v>
          </cell>
          <cell r="G98">
            <v>1</v>
          </cell>
          <cell r="H98">
            <v>2065</v>
          </cell>
          <cell r="I98">
            <v>2065</v>
          </cell>
          <cell r="N98">
            <v>2065</v>
          </cell>
          <cell r="O98">
            <v>2065</v>
          </cell>
        </row>
        <row r="99">
          <cell r="D99" t="str">
            <v>엘보 (SUS 나사)</v>
          </cell>
          <cell r="E99" t="str">
            <v>D40</v>
          </cell>
          <cell r="F99" t="str">
            <v>EA</v>
          </cell>
          <cell r="G99">
            <v>10</v>
          </cell>
          <cell r="H99">
            <v>2410</v>
          </cell>
          <cell r="I99">
            <v>24100</v>
          </cell>
          <cell r="N99">
            <v>2410</v>
          </cell>
          <cell r="O99">
            <v>24100</v>
          </cell>
        </row>
        <row r="100">
          <cell r="D100" t="str">
            <v>엘보 (SUS 나사)</v>
          </cell>
          <cell r="E100" t="str">
            <v>D50</v>
          </cell>
          <cell r="F100" t="str">
            <v>EA</v>
          </cell>
          <cell r="G100">
            <v>4</v>
          </cell>
          <cell r="H100">
            <v>3410</v>
          </cell>
          <cell r="I100">
            <v>13640</v>
          </cell>
          <cell r="N100">
            <v>3410</v>
          </cell>
          <cell r="O100">
            <v>13640</v>
          </cell>
        </row>
        <row r="101">
          <cell r="D101" t="str">
            <v>레듀사 (SUS 나사)</v>
          </cell>
          <cell r="E101" t="str">
            <v>D20</v>
          </cell>
          <cell r="F101" t="str">
            <v>EA</v>
          </cell>
          <cell r="G101">
            <v>4</v>
          </cell>
          <cell r="H101">
            <v>1470</v>
          </cell>
          <cell r="I101">
            <v>5880</v>
          </cell>
          <cell r="N101">
            <v>1470</v>
          </cell>
          <cell r="O101">
            <v>5880</v>
          </cell>
        </row>
        <row r="103">
          <cell r="D103" t="str">
            <v>공 사 명 [ 인제군 하수종말처리시설 설치사업 실시설계 ]  [ 건축기계설비공사 위생배관공사 ]</v>
          </cell>
        </row>
        <row r="104">
          <cell r="D104" t="str">
            <v>품           명</v>
          </cell>
          <cell r="E104" t="str">
            <v>규              격</v>
          </cell>
          <cell r="F104" t="str">
            <v>단 위</v>
          </cell>
          <cell r="G104" t="str">
            <v>수  량</v>
          </cell>
          <cell r="H104" t="str">
            <v>재  료  비</v>
          </cell>
          <cell r="J104" t="str">
            <v>노  무  비</v>
          </cell>
          <cell r="L104" t="str">
            <v>경       비</v>
          </cell>
          <cell r="N104" t="str">
            <v>합         계</v>
          </cell>
          <cell r="P104" t="str">
            <v>비    고</v>
          </cell>
        </row>
        <row r="105">
          <cell r="H105" t="str">
            <v>단    가</v>
          </cell>
          <cell r="I105" t="str">
            <v>금    액</v>
          </cell>
          <cell r="J105" t="str">
            <v>단    가</v>
          </cell>
          <cell r="K105" t="str">
            <v>금    액</v>
          </cell>
          <cell r="L105" t="str">
            <v>단    가</v>
          </cell>
          <cell r="M105" t="str">
            <v>금    액</v>
          </cell>
          <cell r="N105" t="str">
            <v>단    가</v>
          </cell>
          <cell r="O105" t="str">
            <v>금    액</v>
          </cell>
        </row>
        <row r="106">
          <cell r="D106" t="str">
            <v>레듀사 (SUS 나사)</v>
          </cell>
          <cell r="E106" t="str">
            <v>D25</v>
          </cell>
          <cell r="F106" t="str">
            <v>EA</v>
          </cell>
          <cell r="G106">
            <v>1</v>
          </cell>
          <cell r="H106">
            <v>1860</v>
          </cell>
          <cell r="I106">
            <v>1860</v>
          </cell>
          <cell r="N106">
            <v>1860</v>
          </cell>
          <cell r="O106">
            <v>1860</v>
          </cell>
        </row>
        <row r="107">
          <cell r="D107" t="str">
            <v>유니온 (SUS 나사)</v>
          </cell>
          <cell r="E107" t="str">
            <v>D15</v>
          </cell>
          <cell r="F107" t="str">
            <v>EA</v>
          </cell>
          <cell r="G107">
            <v>1</v>
          </cell>
          <cell r="H107">
            <v>2390</v>
          </cell>
          <cell r="I107">
            <v>2390</v>
          </cell>
          <cell r="N107">
            <v>2390</v>
          </cell>
          <cell r="O107">
            <v>2390</v>
          </cell>
        </row>
        <row r="108">
          <cell r="D108" t="str">
            <v>유니온 (SUS 나사)</v>
          </cell>
          <cell r="E108" t="str">
            <v>D20</v>
          </cell>
          <cell r="F108" t="str">
            <v>EA</v>
          </cell>
          <cell r="G108">
            <v>1</v>
          </cell>
          <cell r="H108">
            <v>3110</v>
          </cell>
          <cell r="I108">
            <v>3110</v>
          </cell>
          <cell r="N108">
            <v>3110</v>
          </cell>
          <cell r="O108">
            <v>3110</v>
          </cell>
        </row>
        <row r="109">
          <cell r="D109" t="str">
            <v>유니온 (SUS 나사)</v>
          </cell>
          <cell r="E109" t="str">
            <v>D40</v>
          </cell>
          <cell r="F109" t="str">
            <v>EA</v>
          </cell>
          <cell r="G109">
            <v>2</v>
          </cell>
          <cell r="H109">
            <v>6250</v>
          </cell>
          <cell r="I109">
            <v>12500</v>
          </cell>
          <cell r="N109">
            <v>6250</v>
          </cell>
          <cell r="O109">
            <v>12500</v>
          </cell>
        </row>
        <row r="110">
          <cell r="D110" t="str">
            <v>유니온 (SUS 나사)</v>
          </cell>
          <cell r="E110" t="str">
            <v>D50</v>
          </cell>
          <cell r="F110" t="str">
            <v>EA</v>
          </cell>
          <cell r="G110">
            <v>1</v>
          </cell>
          <cell r="H110">
            <v>8120</v>
          </cell>
          <cell r="I110">
            <v>8120</v>
          </cell>
          <cell r="N110">
            <v>8120</v>
          </cell>
          <cell r="O110">
            <v>8120</v>
          </cell>
        </row>
        <row r="111">
          <cell r="D111" t="str">
            <v>니플 (SUS 나사)</v>
          </cell>
          <cell r="E111" t="str">
            <v>D15</v>
          </cell>
          <cell r="F111" t="str">
            <v>EA</v>
          </cell>
          <cell r="G111">
            <v>1</v>
          </cell>
          <cell r="H111">
            <v>280</v>
          </cell>
          <cell r="I111">
            <v>280</v>
          </cell>
          <cell r="N111">
            <v>280</v>
          </cell>
          <cell r="O111">
            <v>280</v>
          </cell>
        </row>
        <row r="112">
          <cell r="D112" t="str">
            <v>니플 (SUS 나사)</v>
          </cell>
          <cell r="E112" t="str">
            <v>D20</v>
          </cell>
          <cell r="F112" t="str">
            <v>EA</v>
          </cell>
          <cell r="G112">
            <v>1</v>
          </cell>
          <cell r="H112">
            <v>340</v>
          </cell>
          <cell r="I112">
            <v>340</v>
          </cell>
          <cell r="N112">
            <v>340</v>
          </cell>
          <cell r="O112">
            <v>340</v>
          </cell>
        </row>
        <row r="113">
          <cell r="D113" t="str">
            <v>니플 (SUS 나사)</v>
          </cell>
          <cell r="E113" t="str">
            <v>D40</v>
          </cell>
          <cell r="F113" t="str">
            <v>EA</v>
          </cell>
          <cell r="G113">
            <v>2</v>
          </cell>
          <cell r="H113">
            <v>750</v>
          </cell>
          <cell r="I113">
            <v>1500</v>
          </cell>
          <cell r="N113">
            <v>750</v>
          </cell>
          <cell r="O113">
            <v>1500</v>
          </cell>
        </row>
        <row r="114">
          <cell r="D114" t="str">
            <v>니플 (SUS 나사)</v>
          </cell>
          <cell r="E114" t="str">
            <v>D50</v>
          </cell>
          <cell r="F114" t="str">
            <v>EA</v>
          </cell>
          <cell r="G114">
            <v>1</v>
          </cell>
          <cell r="H114">
            <v>1100</v>
          </cell>
          <cell r="I114">
            <v>1100</v>
          </cell>
          <cell r="N114">
            <v>1100</v>
          </cell>
          <cell r="O114">
            <v>1100</v>
          </cell>
        </row>
        <row r="115">
          <cell r="D115" t="str">
            <v>캡 (SUS 나사)</v>
          </cell>
          <cell r="E115" t="str">
            <v>D15</v>
          </cell>
          <cell r="F115" t="str">
            <v>EA</v>
          </cell>
          <cell r="G115">
            <v>2</v>
          </cell>
          <cell r="H115">
            <v>990</v>
          </cell>
          <cell r="I115">
            <v>1980</v>
          </cell>
          <cell r="N115">
            <v>990</v>
          </cell>
          <cell r="O115">
            <v>1980</v>
          </cell>
        </row>
        <row r="116">
          <cell r="D116" t="str">
            <v>캡 (SUS 나사)</v>
          </cell>
          <cell r="E116" t="str">
            <v>D40</v>
          </cell>
          <cell r="F116" t="str">
            <v>EA</v>
          </cell>
          <cell r="G116">
            <v>1</v>
          </cell>
          <cell r="H116">
            <v>2960</v>
          </cell>
          <cell r="I116">
            <v>2960</v>
          </cell>
          <cell r="N116">
            <v>2960</v>
          </cell>
          <cell r="O116">
            <v>2960</v>
          </cell>
        </row>
        <row r="117">
          <cell r="D117" t="str">
            <v>볼밸브 (황동, 10㎏)</v>
          </cell>
          <cell r="E117" t="str">
            <v>D15</v>
          </cell>
          <cell r="F117" t="str">
            <v>EA</v>
          </cell>
          <cell r="G117">
            <v>1</v>
          </cell>
          <cell r="H117">
            <v>1480</v>
          </cell>
          <cell r="I117">
            <v>1480</v>
          </cell>
          <cell r="N117">
            <v>1480</v>
          </cell>
          <cell r="O117">
            <v>1480</v>
          </cell>
        </row>
        <row r="118">
          <cell r="A118" t="str">
            <v>10103</v>
          </cell>
          <cell r="B118">
            <v>1</v>
          </cell>
          <cell r="C118" t="str">
            <v>95400010</v>
          </cell>
          <cell r="D118" t="str">
            <v>볼밸브 (황동, 10㎏)</v>
          </cell>
          <cell r="E118" t="str">
            <v>D20</v>
          </cell>
          <cell r="F118" t="str">
            <v>EA</v>
          </cell>
          <cell r="G118">
            <v>1</v>
          </cell>
          <cell r="H118">
            <v>1920</v>
          </cell>
          <cell r="I118">
            <v>1920</v>
          </cell>
          <cell r="N118">
            <v>1920</v>
          </cell>
          <cell r="O118">
            <v>1920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10103</v>
          </cell>
          <cell r="B119">
            <v>2</v>
          </cell>
          <cell r="C119" t="str">
            <v>95400020</v>
          </cell>
          <cell r="D119" t="str">
            <v>볼밸브 (황동, 10㎏)</v>
          </cell>
          <cell r="E119" t="str">
            <v>D40</v>
          </cell>
          <cell r="F119" t="str">
            <v>EA</v>
          </cell>
          <cell r="G119">
            <v>3</v>
          </cell>
          <cell r="H119">
            <v>6870</v>
          </cell>
          <cell r="I119">
            <v>20610</v>
          </cell>
          <cell r="N119">
            <v>6870</v>
          </cell>
          <cell r="O119">
            <v>20610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10103</v>
          </cell>
          <cell r="B120">
            <v>3</v>
          </cell>
          <cell r="C120" t="str">
            <v>95400030</v>
          </cell>
          <cell r="D120" t="str">
            <v>볼밸브 (황동, 10㎏)</v>
          </cell>
          <cell r="E120" t="str">
            <v>D50</v>
          </cell>
          <cell r="F120" t="str">
            <v>EA</v>
          </cell>
          <cell r="G120">
            <v>1</v>
          </cell>
          <cell r="H120">
            <v>10450</v>
          </cell>
          <cell r="I120">
            <v>10450</v>
          </cell>
          <cell r="N120">
            <v>10450</v>
          </cell>
          <cell r="O120">
            <v>10450</v>
          </cell>
          <cell r="W120">
            <v>0</v>
          </cell>
          <cell r="X120">
            <v>0</v>
          </cell>
          <cell r="Y120">
            <v>0</v>
          </cell>
        </row>
        <row r="121">
          <cell r="A121" t="str">
            <v>10103</v>
          </cell>
          <cell r="B121">
            <v>4</v>
          </cell>
          <cell r="C121" t="str">
            <v>95400040</v>
          </cell>
          <cell r="D121" t="str">
            <v>절연행가 (전산볼트)</v>
          </cell>
          <cell r="E121" t="str">
            <v>D15</v>
          </cell>
          <cell r="F121" t="str">
            <v>개소</v>
          </cell>
          <cell r="G121">
            <v>24</v>
          </cell>
          <cell r="H121">
            <v>660</v>
          </cell>
          <cell r="I121">
            <v>15840</v>
          </cell>
          <cell r="N121">
            <v>660</v>
          </cell>
          <cell r="O121">
            <v>15840</v>
          </cell>
          <cell r="W121">
            <v>0</v>
          </cell>
          <cell r="X121">
            <v>0</v>
          </cell>
          <cell r="Y121">
            <v>0</v>
          </cell>
        </row>
        <row r="123">
          <cell r="D123" t="str">
            <v>공 사 명 [ 인제군 하수종말처리시설 설치사업 실시설계 ]  [ 건축기계설비공사 위생배관공사 ]</v>
          </cell>
        </row>
        <row r="124">
          <cell r="D124" t="str">
            <v>품           명</v>
          </cell>
          <cell r="E124" t="str">
            <v>규              격</v>
          </cell>
          <cell r="F124" t="str">
            <v>단 위</v>
          </cell>
          <cell r="G124" t="str">
            <v>수  량</v>
          </cell>
          <cell r="H124" t="str">
            <v>재  료  비</v>
          </cell>
          <cell r="J124" t="str">
            <v>노  무  비</v>
          </cell>
          <cell r="L124" t="str">
            <v>경       비</v>
          </cell>
          <cell r="N124" t="str">
            <v>합         계</v>
          </cell>
          <cell r="P124" t="str">
            <v>비    고</v>
          </cell>
        </row>
        <row r="125">
          <cell r="H125" t="str">
            <v>단    가</v>
          </cell>
          <cell r="I125" t="str">
            <v>금    액</v>
          </cell>
          <cell r="J125" t="str">
            <v>단    가</v>
          </cell>
          <cell r="K125" t="str">
            <v>금    액</v>
          </cell>
          <cell r="L125" t="str">
            <v>단    가</v>
          </cell>
          <cell r="M125" t="str">
            <v>금    액</v>
          </cell>
          <cell r="N125" t="str">
            <v>단    가</v>
          </cell>
          <cell r="O125" t="str">
            <v>금    액</v>
          </cell>
        </row>
        <row r="126">
          <cell r="A126" t="str">
            <v>10103</v>
          </cell>
          <cell r="B126">
            <v>5</v>
          </cell>
          <cell r="C126" t="str">
            <v>95400050</v>
          </cell>
          <cell r="D126" t="str">
            <v>절연행가 (전산볼트)</v>
          </cell>
          <cell r="E126" t="str">
            <v>D20</v>
          </cell>
          <cell r="F126" t="str">
            <v>개소</v>
          </cell>
          <cell r="G126">
            <v>19</v>
          </cell>
          <cell r="H126">
            <v>690</v>
          </cell>
          <cell r="I126">
            <v>13110</v>
          </cell>
          <cell r="N126">
            <v>690</v>
          </cell>
          <cell r="O126">
            <v>13110</v>
          </cell>
          <cell r="W126">
            <v>0</v>
          </cell>
          <cell r="X126">
            <v>0</v>
          </cell>
          <cell r="Y126">
            <v>0</v>
          </cell>
        </row>
        <row r="127">
          <cell r="A127" t="str">
            <v>10103</v>
          </cell>
          <cell r="B127">
            <v>6</v>
          </cell>
          <cell r="C127" t="str">
            <v>95400070</v>
          </cell>
          <cell r="D127" t="str">
            <v>절연행가 (전산볼트)</v>
          </cell>
          <cell r="E127" t="str">
            <v>D25</v>
          </cell>
          <cell r="F127" t="str">
            <v>개소</v>
          </cell>
          <cell r="G127">
            <v>5</v>
          </cell>
          <cell r="H127">
            <v>720</v>
          </cell>
          <cell r="I127">
            <v>3600</v>
          </cell>
          <cell r="N127">
            <v>720</v>
          </cell>
          <cell r="O127">
            <v>3600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>10103</v>
          </cell>
          <cell r="B128">
            <v>7</v>
          </cell>
          <cell r="C128" t="str">
            <v>95400080</v>
          </cell>
          <cell r="D128" t="str">
            <v>절연행가 (전산볼트)</v>
          </cell>
          <cell r="E128" t="str">
            <v>D32</v>
          </cell>
          <cell r="F128" t="str">
            <v>개소</v>
          </cell>
          <cell r="G128">
            <v>8</v>
          </cell>
          <cell r="H128">
            <v>780</v>
          </cell>
          <cell r="I128">
            <v>6240</v>
          </cell>
          <cell r="N128">
            <v>780</v>
          </cell>
          <cell r="O128">
            <v>6240</v>
          </cell>
          <cell r="W128">
            <v>0</v>
          </cell>
          <cell r="X128">
            <v>0</v>
          </cell>
          <cell r="Y128">
            <v>0</v>
          </cell>
        </row>
        <row r="129">
          <cell r="A129" t="str">
            <v>10103</v>
          </cell>
          <cell r="B129">
            <v>8</v>
          </cell>
          <cell r="C129" t="str">
            <v>95400090</v>
          </cell>
          <cell r="D129" t="str">
            <v>절연행가 (전산볼트)</v>
          </cell>
          <cell r="E129" t="str">
            <v>D40</v>
          </cell>
          <cell r="F129" t="str">
            <v>개소</v>
          </cell>
          <cell r="G129">
            <v>15</v>
          </cell>
          <cell r="H129">
            <v>810</v>
          </cell>
          <cell r="I129">
            <v>12150</v>
          </cell>
          <cell r="N129">
            <v>810</v>
          </cell>
          <cell r="O129">
            <v>12150</v>
          </cell>
          <cell r="W129">
            <v>0</v>
          </cell>
          <cell r="X129">
            <v>0</v>
          </cell>
          <cell r="Y129">
            <v>0</v>
          </cell>
        </row>
        <row r="130">
          <cell r="A130" t="str">
            <v>10103</v>
          </cell>
          <cell r="B130">
            <v>9</v>
          </cell>
          <cell r="C130" t="str">
            <v>95400100</v>
          </cell>
          <cell r="D130" t="str">
            <v>절연행가 (전산볼트)</v>
          </cell>
          <cell r="E130" t="str">
            <v>D50</v>
          </cell>
          <cell r="F130" t="str">
            <v>개소</v>
          </cell>
          <cell r="G130">
            <v>2</v>
          </cell>
          <cell r="H130">
            <v>960</v>
          </cell>
          <cell r="I130">
            <v>1920</v>
          </cell>
          <cell r="N130">
            <v>960</v>
          </cell>
          <cell r="O130">
            <v>1920</v>
          </cell>
          <cell r="W130">
            <v>0</v>
          </cell>
          <cell r="X130">
            <v>0</v>
          </cell>
          <cell r="Y130">
            <v>0</v>
          </cell>
        </row>
        <row r="131">
          <cell r="D131" t="str">
            <v>U 볼트/너트</v>
          </cell>
          <cell r="E131" t="str">
            <v>M125</v>
          </cell>
          <cell r="F131" t="str">
            <v>개</v>
          </cell>
          <cell r="G131">
            <v>2</v>
          </cell>
          <cell r="H131">
            <v>230</v>
          </cell>
          <cell r="I131">
            <v>460</v>
          </cell>
          <cell r="N131">
            <v>230</v>
          </cell>
          <cell r="O131">
            <v>460</v>
          </cell>
        </row>
        <row r="132">
          <cell r="D132" t="str">
            <v>스트레이너</v>
          </cell>
          <cell r="E132" t="str">
            <v>D40</v>
          </cell>
          <cell r="F132" t="str">
            <v>EA</v>
          </cell>
          <cell r="G132">
            <v>2</v>
          </cell>
          <cell r="H132">
            <v>9700</v>
          </cell>
          <cell r="I132">
            <v>19400</v>
          </cell>
          <cell r="N132">
            <v>9700</v>
          </cell>
          <cell r="O132">
            <v>19400</v>
          </cell>
        </row>
        <row r="133">
          <cell r="D133" t="str">
            <v>강관스리브 (지수판포함)</v>
          </cell>
          <cell r="E133" t="str">
            <v>D20</v>
          </cell>
          <cell r="F133" t="str">
            <v>개소</v>
          </cell>
          <cell r="G133">
            <v>1</v>
          </cell>
          <cell r="H133">
            <v>554</v>
          </cell>
          <cell r="I133">
            <v>554</v>
          </cell>
          <cell r="N133">
            <v>554</v>
          </cell>
          <cell r="O133">
            <v>554</v>
          </cell>
        </row>
        <row r="134">
          <cell r="D134" t="str">
            <v>강관스리브 (지수판포함)</v>
          </cell>
          <cell r="E134" t="str">
            <v>D32</v>
          </cell>
          <cell r="F134" t="str">
            <v>개소</v>
          </cell>
          <cell r="G134">
            <v>1</v>
          </cell>
          <cell r="H134">
            <v>806</v>
          </cell>
          <cell r="I134">
            <v>806</v>
          </cell>
          <cell r="N134">
            <v>806</v>
          </cell>
          <cell r="O134">
            <v>806</v>
          </cell>
        </row>
        <row r="135">
          <cell r="D135" t="str">
            <v>강관스리브 (지수판포함)</v>
          </cell>
          <cell r="E135" t="str">
            <v>D40</v>
          </cell>
          <cell r="F135" t="str">
            <v>개소</v>
          </cell>
          <cell r="G135">
            <v>3</v>
          </cell>
          <cell r="H135">
            <v>994</v>
          </cell>
          <cell r="I135">
            <v>2982</v>
          </cell>
          <cell r="N135">
            <v>994</v>
          </cell>
          <cell r="O135">
            <v>2982</v>
          </cell>
        </row>
        <row r="136">
          <cell r="D136" t="str">
            <v>강관스리브 (지수판포함)</v>
          </cell>
          <cell r="E136" t="str">
            <v>D50</v>
          </cell>
          <cell r="F136" t="str">
            <v>개소</v>
          </cell>
          <cell r="G136">
            <v>1</v>
          </cell>
          <cell r="H136">
            <v>1213</v>
          </cell>
          <cell r="I136">
            <v>1213</v>
          </cell>
          <cell r="N136">
            <v>1213</v>
          </cell>
          <cell r="O136">
            <v>1213</v>
          </cell>
        </row>
        <row r="137">
          <cell r="D137" t="str">
            <v>티이 (SUS 나사)</v>
          </cell>
          <cell r="E137" t="str">
            <v>D15</v>
          </cell>
          <cell r="F137" t="str">
            <v>EA</v>
          </cell>
          <cell r="G137">
            <v>3</v>
          </cell>
          <cell r="H137">
            <v>1010</v>
          </cell>
          <cell r="I137">
            <v>3030</v>
          </cell>
          <cell r="N137">
            <v>1010</v>
          </cell>
          <cell r="O137">
            <v>3030</v>
          </cell>
        </row>
        <row r="138">
          <cell r="D138" t="str">
            <v>티이 (SUS 나사)</v>
          </cell>
          <cell r="E138" t="str">
            <v>D20</v>
          </cell>
          <cell r="F138" t="str">
            <v>EA</v>
          </cell>
          <cell r="G138">
            <v>8</v>
          </cell>
          <cell r="H138">
            <v>1320</v>
          </cell>
          <cell r="I138">
            <v>10560</v>
          </cell>
          <cell r="N138">
            <v>1320</v>
          </cell>
          <cell r="O138">
            <v>10560</v>
          </cell>
        </row>
        <row r="139">
          <cell r="D139" t="str">
            <v>티이 (SUS 나사)</v>
          </cell>
          <cell r="E139" t="str">
            <v>D25</v>
          </cell>
          <cell r="F139" t="str">
            <v>EA</v>
          </cell>
          <cell r="G139">
            <v>3</v>
          </cell>
          <cell r="H139">
            <v>2000</v>
          </cell>
          <cell r="I139">
            <v>6000</v>
          </cell>
          <cell r="N139">
            <v>2000</v>
          </cell>
          <cell r="O139">
            <v>6000</v>
          </cell>
        </row>
        <row r="140">
          <cell r="D140" t="str">
            <v>티이 (SUS 나사)</v>
          </cell>
          <cell r="E140" t="str">
            <v>D40</v>
          </cell>
          <cell r="F140" t="str">
            <v>EA</v>
          </cell>
          <cell r="G140">
            <v>2</v>
          </cell>
          <cell r="H140">
            <v>3120</v>
          </cell>
          <cell r="I140">
            <v>6240</v>
          </cell>
          <cell r="N140">
            <v>3120</v>
          </cell>
          <cell r="O140">
            <v>6240</v>
          </cell>
        </row>
        <row r="141">
          <cell r="D141" t="str">
            <v>관보온 (유리솜, 포리마테프)</v>
          </cell>
          <cell r="E141" t="str">
            <v>25T x D15</v>
          </cell>
          <cell r="F141" t="str">
            <v>M</v>
          </cell>
          <cell r="G141">
            <v>50</v>
          </cell>
          <cell r="H141">
            <v>870</v>
          </cell>
          <cell r="I141">
            <v>43500</v>
          </cell>
          <cell r="J141">
            <v>1038</v>
          </cell>
          <cell r="K141">
            <v>51900</v>
          </cell>
          <cell r="N141">
            <v>1908</v>
          </cell>
          <cell r="O141">
            <v>95400</v>
          </cell>
        </row>
        <row r="143">
          <cell r="D143" t="str">
            <v>공 사 명 [ 인제군 하수종말처리시설 설치사업 실시설계 ]  [ 건축기계설비공사 위생배관공사 ]</v>
          </cell>
        </row>
        <row r="144">
          <cell r="D144" t="str">
            <v>품           명</v>
          </cell>
          <cell r="E144" t="str">
            <v>규              격</v>
          </cell>
          <cell r="F144" t="str">
            <v>단 위</v>
          </cell>
          <cell r="G144" t="str">
            <v>수  량</v>
          </cell>
          <cell r="H144" t="str">
            <v>재  료  비</v>
          </cell>
          <cell r="J144" t="str">
            <v>노  무  비</v>
          </cell>
          <cell r="L144" t="str">
            <v>경       비</v>
          </cell>
          <cell r="N144" t="str">
            <v>합         계</v>
          </cell>
          <cell r="P144" t="str">
            <v>비    고</v>
          </cell>
        </row>
        <row r="145">
          <cell r="H145" t="str">
            <v>단    가</v>
          </cell>
          <cell r="I145" t="str">
            <v>금    액</v>
          </cell>
          <cell r="J145" t="str">
            <v>단    가</v>
          </cell>
          <cell r="K145" t="str">
            <v>금    액</v>
          </cell>
          <cell r="L145" t="str">
            <v>단    가</v>
          </cell>
          <cell r="M145" t="str">
            <v>금    액</v>
          </cell>
          <cell r="N145" t="str">
            <v>단    가</v>
          </cell>
          <cell r="O145" t="str">
            <v>금    액</v>
          </cell>
        </row>
        <row r="146">
          <cell r="D146" t="str">
            <v>관보온 (유리솜, 포리마테프)</v>
          </cell>
          <cell r="E146" t="str">
            <v>25T x D20</v>
          </cell>
          <cell r="F146" t="str">
            <v>M</v>
          </cell>
          <cell r="G146">
            <v>41</v>
          </cell>
          <cell r="H146">
            <v>960</v>
          </cell>
          <cell r="I146">
            <v>39360</v>
          </cell>
          <cell r="J146">
            <v>1245</v>
          </cell>
          <cell r="K146">
            <v>51045</v>
          </cell>
          <cell r="N146">
            <v>2205</v>
          </cell>
          <cell r="O146">
            <v>90405</v>
          </cell>
        </row>
        <row r="147">
          <cell r="D147" t="str">
            <v>관보온 (유리솜, 포리마테프)</v>
          </cell>
          <cell r="E147" t="str">
            <v>25T x D25</v>
          </cell>
          <cell r="F147" t="str">
            <v>M</v>
          </cell>
          <cell r="G147">
            <v>9</v>
          </cell>
          <cell r="H147">
            <v>1070</v>
          </cell>
          <cell r="I147">
            <v>9630</v>
          </cell>
          <cell r="J147">
            <v>1453</v>
          </cell>
          <cell r="K147">
            <v>13077</v>
          </cell>
          <cell r="N147">
            <v>2523</v>
          </cell>
          <cell r="O147">
            <v>22707</v>
          </cell>
        </row>
        <row r="148">
          <cell r="D148" t="str">
            <v>관보온 (유리솜, 포리마테프)</v>
          </cell>
          <cell r="E148" t="str">
            <v>25T x D32</v>
          </cell>
          <cell r="F148" t="str">
            <v>M</v>
          </cell>
          <cell r="G148">
            <v>25</v>
          </cell>
          <cell r="H148">
            <v>1220</v>
          </cell>
          <cell r="I148">
            <v>30500</v>
          </cell>
          <cell r="J148">
            <v>1661</v>
          </cell>
          <cell r="K148">
            <v>41525</v>
          </cell>
          <cell r="N148">
            <v>2881</v>
          </cell>
          <cell r="O148">
            <v>72025</v>
          </cell>
        </row>
        <row r="149">
          <cell r="D149" t="str">
            <v>관보온 (유리솜, 포리마테프)</v>
          </cell>
          <cell r="E149" t="str">
            <v>25T x D40</v>
          </cell>
          <cell r="F149" t="str">
            <v>M</v>
          </cell>
          <cell r="G149">
            <v>32</v>
          </cell>
          <cell r="H149">
            <v>1310</v>
          </cell>
          <cell r="I149">
            <v>41920</v>
          </cell>
          <cell r="J149">
            <v>1661</v>
          </cell>
          <cell r="K149">
            <v>53152</v>
          </cell>
          <cell r="N149">
            <v>2971</v>
          </cell>
          <cell r="O149">
            <v>95072</v>
          </cell>
        </row>
        <row r="150">
          <cell r="D150" t="str">
            <v>관보온 (유리솜, 포리마테프)</v>
          </cell>
          <cell r="E150" t="str">
            <v>25T x D50</v>
          </cell>
          <cell r="F150" t="str">
            <v>M</v>
          </cell>
          <cell r="G150">
            <v>4</v>
          </cell>
          <cell r="H150">
            <v>1530</v>
          </cell>
          <cell r="I150">
            <v>6120</v>
          </cell>
          <cell r="J150">
            <v>1661</v>
          </cell>
          <cell r="K150">
            <v>6644</v>
          </cell>
          <cell r="N150">
            <v>3191</v>
          </cell>
          <cell r="O150">
            <v>12764</v>
          </cell>
        </row>
        <row r="151">
          <cell r="D151" t="str">
            <v>볼탭 (SUS)</v>
          </cell>
          <cell r="E151" t="str">
            <v>D40</v>
          </cell>
          <cell r="F151" t="str">
            <v>EA</v>
          </cell>
          <cell r="G151">
            <v>1</v>
          </cell>
          <cell r="H151">
            <v>27500</v>
          </cell>
          <cell r="I151">
            <v>27500</v>
          </cell>
          <cell r="N151">
            <v>27500</v>
          </cell>
          <cell r="O151">
            <v>27500</v>
          </cell>
        </row>
        <row r="152">
          <cell r="D152" t="str">
            <v>압력계</v>
          </cell>
          <cell r="E152" t="str">
            <v>2∼35K</v>
          </cell>
          <cell r="F152" t="str">
            <v>EA</v>
          </cell>
          <cell r="G152">
            <v>2</v>
          </cell>
          <cell r="H152">
            <v>11266</v>
          </cell>
          <cell r="I152">
            <v>22532</v>
          </cell>
          <cell r="J152">
            <v>2048</v>
          </cell>
          <cell r="K152">
            <v>4096</v>
          </cell>
          <cell r="N152">
            <v>13314</v>
          </cell>
          <cell r="O152">
            <v>26628</v>
          </cell>
        </row>
        <row r="153">
          <cell r="D153" t="str">
            <v>온도계 (바이메탈식)</v>
          </cell>
          <cell r="E153" t="str">
            <v>150℃</v>
          </cell>
          <cell r="F153" t="str">
            <v>EA</v>
          </cell>
          <cell r="G153">
            <v>1</v>
          </cell>
          <cell r="H153">
            <v>16919</v>
          </cell>
          <cell r="I153">
            <v>16919</v>
          </cell>
          <cell r="J153">
            <v>2048</v>
          </cell>
          <cell r="K153">
            <v>2048</v>
          </cell>
          <cell r="N153">
            <v>18967</v>
          </cell>
          <cell r="O153">
            <v>18967</v>
          </cell>
        </row>
        <row r="154">
          <cell r="D154" t="str">
            <v>수도미터습식 (신설용) 1급</v>
          </cell>
          <cell r="E154" t="str">
            <v>D40</v>
          </cell>
          <cell r="F154" t="str">
            <v>EA</v>
          </cell>
          <cell r="G154">
            <v>1</v>
          </cell>
          <cell r="H154">
            <v>50000</v>
          </cell>
          <cell r="I154">
            <v>50000</v>
          </cell>
          <cell r="N154">
            <v>50000</v>
          </cell>
          <cell r="O154">
            <v>50000</v>
          </cell>
        </row>
        <row r="155">
          <cell r="D155" t="str">
            <v>수도시설분담금 (인입관40MM)</v>
          </cell>
          <cell r="E155" t="str">
            <v>(인제기준)</v>
          </cell>
          <cell r="F155" t="str">
            <v>식</v>
          </cell>
          <cell r="G155">
            <v>1</v>
          </cell>
          <cell r="H155">
            <v>300000</v>
          </cell>
          <cell r="I155">
            <v>300000</v>
          </cell>
          <cell r="N155">
            <v>300000</v>
          </cell>
          <cell r="O155">
            <v>300000</v>
          </cell>
        </row>
        <row r="156">
          <cell r="D156" t="str">
            <v>인력터파기, 되메우기, 다지기</v>
          </cell>
          <cell r="E156" t="str">
            <v>(옥외급수관)</v>
          </cell>
          <cell r="F156" t="str">
            <v>㎥</v>
          </cell>
          <cell r="G156">
            <v>10</v>
          </cell>
          <cell r="J156">
            <v>6789</v>
          </cell>
          <cell r="K156">
            <v>67890</v>
          </cell>
          <cell r="N156">
            <v>6789</v>
          </cell>
          <cell r="O156">
            <v>67890</v>
          </cell>
        </row>
        <row r="157">
          <cell r="D157" t="str">
            <v>노무비</v>
          </cell>
          <cell r="E157" t="str">
            <v>배관공</v>
          </cell>
          <cell r="F157" t="str">
            <v>인</v>
          </cell>
          <cell r="G157">
            <v>16</v>
          </cell>
          <cell r="J157">
            <v>28427</v>
          </cell>
          <cell r="K157">
            <v>454832</v>
          </cell>
          <cell r="N157">
            <v>28427</v>
          </cell>
          <cell r="O157">
            <v>454832</v>
          </cell>
        </row>
        <row r="158">
          <cell r="D158" t="str">
            <v>노무비</v>
          </cell>
          <cell r="E158" t="str">
            <v>보통인부</v>
          </cell>
          <cell r="F158" t="str">
            <v>인</v>
          </cell>
          <cell r="G158">
            <v>15</v>
          </cell>
          <cell r="J158">
            <v>16079</v>
          </cell>
          <cell r="K158">
            <v>241185</v>
          </cell>
          <cell r="N158">
            <v>16079</v>
          </cell>
          <cell r="O158">
            <v>241185</v>
          </cell>
        </row>
        <row r="159">
          <cell r="D159" t="str">
            <v>노무비</v>
          </cell>
          <cell r="E159" t="str">
            <v>용접공(일반)</v>
          </cell>
          <cell r="F159" t="str">
            <v>인</v>
          </cell>
          <cell r="G159">
            <v>32</v>
          </cell>
          <cell r="J159">
            <v>22259</v>
          </cell>
          <cell r="K159">
            <v>712288</v>
          </cell>
          <cell r="N159">
            <v>22259</v>
          </cell>
          <cell r="O159">
            <v>712288</v>
          </cell>
        </row>
        <row r="160">
          <cell r="D160" t="str">
            <v>공구손료</v>
          </cell>
          <cell r="E160" t="str">
            <v>노무비의 3%</v>
          </cell>
          <cell r="F160" t="str">
            <v>식</v>
          </cell>
          <cell r="G160">
            <v>1</v>
          </cell>
          <cell r="H160">
            <v>42249</v>
          </cell>
          <cell r="I160">
            <v>42249</v>
          </cell>
          <cell r="K160">
            <v>0</v>
          </cell>
          <cell r="N160">
            <v>42249</v>
          </cell>
          <cell r="O160">
            <v>42249</v>
          </cell>
        </row>
        <row r="161">
          <cell r="D161" t="str">
            <v>합                          계</v>
          </cell>
          <cell r="I161">
            <v>2060119</v>
          </cell>
          <cell r="K161">
            <v>1699682</v>
          </cell>
          <cell r="M161">
            <v>0</v>
          </cell>
          <cell r="O161">
            <v>3759801</v>
          </cell>
        </row>
        <row r="163">
          <cell r="D163" t="str">
            <v>공 사 명 [ 인제군 하수종말처리시설 설치사업 실시설계 ]  [ 건축기계설비공사 위생배관공사 ]</v>
          </cell>
        </row>
        <row r="164">
          <cell r="D164" t="str">
            <v>품           명</v>
          </cell>
          <cell r="E164" t="str">
            <v>규              격</v>
          </cell>
          <cell r="F164" t="str">
            <v>단 위</v>
          </cell>
          <cell r="G164" t="str">
            <v>수  량</v>
          </cell>
          <cell r="H164" t="str">
            <v>재  료  비</v>
          </cell>
          <cell r="J164" t="str">
            <v>노  무  비</v>
          </cell>
          <cell r="L164" t="str">
            <v>경       비</v>
          </cell>
          <cell r="N164" t="str">
            <v>합         계</v>
          </cell>
          <cell r="P164" t="str">
            <v>비    고</v>
          </cell>
        </row>
        <row r="165">
          <cell r="H165" t="str">
            <v>단    가</v>
          </cell>
          <cell r="I165" t="str">
            <v>금    액</v>
          </cell>
          <cell r="J165" t="str">
            <v>단    가</v>
          </cell>
          <cell r="K165" t="str">
            <v>금    액</v>
          </cell>
          <cell r="L165" t="str">
            <v>단    가</v>
          </cell>
          <cell r="M165" t="str">
            <v>금    액</v>
          </cell>
          <cell r="N165" t="str">
            <v>단    가</v>
          </cell>
          <cell r="O165" t="str">
            <v>금    액</v>
          </cell>
        </row>
        <row r="166">
          <cell r="D166" t="str">
            <v>03    오배수배관공사</v>
          </cell>
        </row>
        <row r="167">
          <cell r="D167" t="str">
            <v>주철직관 (KS 1종)</v>
          </cell>
          <cell r="E167" t="str">
            <v>D50 x 300L</v>
          </cell>
          <cell r="F167" t="str">
            <v>EA</v>
          </cell>
          <cell r="G167">
            <v>4</v>
          </cell>
          <cell r="H167">
            <v>3039</v>
          </cell>
          <cell r="I167">
            <v>12156</v>
          </cell>
          <cell r="N167">
            <v>3039</v>
          </cell>
          <cell r="O167">
            <v>12156</v>
          </cell>
        </row>
        <row r="168">
          <cell r="D168" t="str">
            <v>주철직관 (KS 1종)</v>
          </cell>
          <cell r="E168" t="str">
            <v>D50 x 1000L</v>
          </cell>
          <cell r="F168" t="str">
            <v>EA</v>
          </cell>
          <cell r="G168">
            <v>1</v>
          </cell>
          <cell r="H168">
            <v>7623</v>
          </cell>
          <cell r="I168">
            <v>7623</v>
          </cell>
          <cell r="N168">
            <v>7623</v>
          </cell>
          <cell r="O168">
            <v>7623</v>
          </cell>
        </row>
        <row r="169">
          <cell r="D169" t="str">
            <v>주철직관 (KS 1종)</v>
          </cell>
          <cell r="E169" t="str">
            <v>D50 x 1600L</v>
          </cell>
          <cell r="F169" t="str">
            <v>EA</v>
          </cell>
          <cell r="G169">
            <v>1</v>
          </cell>
          <cell r="H169">
            <v>12353</v>
          </cell>
          <cell r="I169">
            <v>12353</v>
          </cell>
          <cell r="N169">
            <v>12353</v>
          </cell>
          <cell r="O169">
            <v>12353</v>
          </cell>
        </row>
        <row r="170">
          <cell r="D170" t="str">
            <v>주철직관 (KS 1종)</v>
          </cell>
          <cell r="E170" t="str">
            <v>D75 x 300L</v>
          </cell>
          <cell r="F170" t="str">
            <v>EA</v>
          </cell>
          <cell r="G170">
            <v>4</v>
          </cell>
          <cell r="H170">
            <v>4391</v>
          </cell>
          <cell r="I170">
            <v>17564</v>
          </cell>
          <cell r="N170">
            <v>4391</v>
          </cell>
          <cell r="O170">
            <v>17564</v>
          </cell>
        </row>
        <row r="171">
          <cell r="D171" t="str">
            <v>주철직관 (KS 1종)</v>
          </cell>
          <cell r="E171" t="str">
            <v>D75 x 400L</v>
          </cell>
          <cell r="F171" t="str">
            <v>EA</v>
          </cell>
          <cell r="G171">
            <v>3</v>
          </cell>
          <cell r="H171">
            <v>5259</v>
          </cell>
          <cell r="I171">
            <v>15777</v>
          </cell>
          <cell r="N171">
            <v>5259</v>
          </cell>
          <cell r="O171">
            <v>15777</v>
          </cell>
        </row>
        <row r="172">
          <cell r="D172" t="str">
            <v>주철직관 (KS 1종)</v>
          </cell>
          <cell r="E172" t="str">
            <v>D75 x 600L</v>
          </cell>
          <cell r="F172" t="str">
            <v>EA</v>
          </cell>
          <cell r="G172">
            <v>3</v>
          </cell>
          <cell r="H172">
            <v>6899</v>
          </cell>
          <cell r="I172">
            <v>20697</v>
          </cell>
          <cell r="N172">
            <v>6899</v>
          </cell>
          <cell r="O172">
            <v>20697</v>
          </cell>
        </row>
        <row r="173">
          <cell r="D173" t="str">
            <v>주철직관 (KS 1종)</v>
          </cell>
          <cell r="E173" t="str">
            <v>D75 x 1000L</v>
          </cell>
          <cell r="F173" t="str">
            <v>EA</v>
          </cell>
          <cell r="G173">
            <v>3</v>
          </cell>
          <cell r="H173">
            <v>10326</v>
          </cell>
          <cell r="I173">
            <v>30978</v>
          </cell>
          <cell r="N173">
            <v>10326</v>
          </cell>
          <cell r="O173">
            <v>30978</v>
          </cell>
        </row>
        <row r="174">
          <cell r="D174" t="str">
            <v>주철직관 (KS 1종)</v>
          </cell>
          <cell r="E174" t="str">
            <v>D75 x 1600L</v>
          </cell>
          <cell r="F174" t="str">
            <v>EA</v>
          </cell>
          <cell r="G174">
            <v>33</v>
          </cell>
          <cell r="H174">
            <v>15682</v>
          </cell>
          <cell r="I174">
            <v>517506</v>
          </cell>
          <cell r="N174">
            <v>15682</v>
          </cell>
          <cell r="O174">
            <v>517506</v>
          </cell>
        </row>
        <row r="175">
          <cell r="D175" t="str">
            <v>주철직관 (KS 1종)</v>
          </cell>
          <cell r="E175" t="str">
            <v>D100 x 300L</v>
          </cell>
          <cell r="F175" t="str">
            <v>EA</v>
          </cell>
          <cell r="G175">
            <v>2</v>
          </cell>
          <cell r="H175">
            <v>5741</v>
          </cell>
          <cell r="I175">
            <v>11482</v>
          </cell>
          <cell r="N175">
            <v>5741</v>
          </cell>
          <cell r="O175">
            <v>11482</v>
          </cell>
        </row>
        <row r="176">
          <cell r="D176" t="str">
            <v>주철직관 (KS 1종)</v>
          </cell>
          <cell r="E176" t="str">
            <v>D100 x 400L</v>
          </cell>
          <cell r="F176" t="str">
            <v>EA</v>
          </cell>
          <cell r="G176">
            <v>1</v>
          </cell>
          <cell r="H176">
            <v>6899</v>
          </cell>
          <cell r="I176">
            <v>6899</v>
          </cell>
          <cell r="N176">
            <v>6899</v>
          </cell>
          <cell r="O176">
            <v>6899</v>
          </cell>
        </row>
        <row r="177">
          <cell r="D177" t="str">
            <v>주철직관 (KS 1종)</v>
          </cell>
          <cell r="E177" t="str">
            <v>D100 x 600L</v>
          </cell>
          <cell r="F177" t="str">
            <v>EA</v>
          </cell>
          <cell r="G177">
            <v>1</v>
          </cell>
          <cell r="H177">
            <v>8781</v>
          </cell>
          <cell r="I177">
            <v>8781</v>
          </cell>
          <cell r="N177">
            <v>8781</v>
          </cell>
          <cell r="O177">
            <v>8781</v>
          </cell>
        </row>
        <row r="178">
          <cell r="D178" t="str">
            <v>주철직관 (KS 1종)</v>
          </cell>
          <cell r="E178" t="str">
            <v>D100 x 1000L</v>
          </cell>
          <cell r="F178" t="str">
            <v>EA</v>
          </cell>
          <cell r="G178">
            <v>1</v>
          </cell>
          <cell r="H178">
            <v>13076</v>
          </cell>
          <cell r="I178">
            <v>13076</v>
          </cell>
          <cell r="N178">
            <v>13076</v>
          </cell>
          <cell r="O178">
            <v>13076</v>
          </cell>
        </row>
        <row r="179">
          <cell r="D179" t="str">
            <v>주철직관 (KS 1종)</v>
          </cell>
          <cell r="E179" t="str">
            <v>D100 x 1600L</v>
          </cell>
          <cell r="F179" t="str">
            <v>EA</v>
          </cell>
          <cell r="G179">
            <v>20</v>
          </cell>
          <cell r="H179">
            <v>19638</v>
          </cell>
          <cell r="I179">
            <v>392760</v>
          </cell>
          <cell r="N179">
            <v>19638</v>
          </cell>
          <cell r="O179">
            <v>392760</v>
          </cell>
        </row>
        <row r="180">
          <cell r="D180" t="str">
            <v>주철Y관 (HUB)</v>
          </cell>
          <cell r="E180" t="str">
            <v>D50 x 50</v>
          </cell>
          <cell r="F180" t="str">
            <v>EA</v>
          </cell>
          <cell r="G180">
            <v>1</v>
          </cell>
          <cell r="H180">
            <v>4004</v>
          </cell>
          <cell r="I180">
            <v>4004</v>
          </cell>
          <cell r="N180">
            <v>4004</v>
          </cell>
          <cell r="O180">
            <v>4004</v>
          </cell>
        </row>
        <row r="181">
          <cell r="D181" t="str">
            <v>주철Y관 (HUB)</v>
          </cell>
          <cell r="E181" t="str">
            <v>D75 x 50</v>
          </cell>
          <cell r="F181" t="str">
            <v>EA</v>
          </cell>
          <cell r="G181">
            <v>4</v>
          </cell>
          <cell r="H181">
            <v>4921</v>
          </cell>
          <cell r="I181">
            <v>19684</v>
          </cell>
          <cell r="N181">
            <v>4921</v>
          </cell>
          <cell r="O181">
            <v>19684</v>
          </cell>
        </row>
        <row r="183">
          <cell r="D183" t="str">
            <v>공 사 명 [ 인제군 하수종말처리시설 설치사업 실시설계 ]  [ 건축기계설비공사 위생배관공사 ]</v>
          </cell>
        </row>
        <row r="184">
          <cell r="D184" t="str">
            <v>품           명</v>
          </cell>
          <cell r="E184" t="str">
            <v>규              격</v>
          </cell>
          <cell r="F184" t="str">
            <v>단 위</v>
          </cell>
          <cell r="G184" t="str">
            <v>수  량</v>
          </cell>
          <cell r="H184" t="str">
            <v>재  료  비</v>
          </cell>
          <cell r="J184" t="str">
            <v>노  무  비</v>
          </cell>
          <cell r="L184" t="str">
            <v>경       비</v>
          </cell>
          <cell r="N184" t="str">
            <v>합         계</v>
          </cell>
          <cell r="P184" t="str">
            <v>비    고</v>
          </cell>
        </row>
        <row r="185">
          <cell r="H185" t="str">
            <v>단    가</v>
          </cell>
          <cell r="I185" t="str">
            <v>금    액</v>
          </cell>
          <cell r="J185" t="str">
            <v>단    가</v>
          </cell>
          <cell r="K185" t="str">
            <v>금    액</v>
          </cell>
          <cell r="L185" t="str">
            <v>단    가</v>
          </cell>
          <cell r="M185" t="str">
            <v>금    액</v>
          </cell>
          <cell r="N185" t="str">
            <v>단    가</v>
          </cell>
          <cell r="O185" t="str">
            <v>금    액</v>
          </cell>
        </row>
        <row r="186">
          <cell r="D186" t="str">
            <v>주철Y관 (HUB)</v>
          </cell>
          <cell r="E186" t="str">
            <v>D75 x 75</v>
          </cell>
          <cell r="F186" t="str">
            <v>EA</v>
          </cell>
          <cell r="G186">
            <v>3</v>
          </cell>
          <cell r="H186">
            <v>6344</v>
          </cell>
          <cell r="I186">
            <v>19032</v>
          </cell>
          <cell r="N186">
            <v>6344</v>
          </cell>
          <cell r="O186">
            <v>19032</v>
          </cell>
        </row>
        <row r="187">
          <cell r="D187" t="str">
            <v>주철Y관 (HUB)</v>
          </cell>
          <cell r="E187" t="str">
            <v>D100 x 100</v>
          </cell>
          <cell r="F187" t="str">
            <v>EA</v>
          </cell>
          <cell r="G187">
            <v>2</v>
          </cell>
          <cell r="H187">
            <v>8781</v>
          </cell>
          <cell r="I187">
            <v>17562</v>
          </cell>
          <cell r="N187">
            <v>8781</v>
          </cell>
          <cell r="O187">
            <v>17562</v>
          </cell>
        </row>
        <row r="188">
          <cell r="D188" t="str">
            <v>주철90。 Y관 (HUB)</v>
          </cell>
          <cell r="E188" t="str">
            <v>D75 x 50</v>
          </cell>
          <cell r="F188" t="str">
            <v>EA</v>
          </cell>
          <cell r="G188">
            <v>1</v>
          </cell>
          <cell r="H188">
            <v>5507</v>
          </cell>
          <cell r="I188">
            <v>5507</v>
          </cell>
          <cell r="N188">
            <v>5507</v>
          </cell>
          <cell r="O188">
            <v>5507</v>
          </cell>
        </row>
        <row r="189">
          <cell r="D189" t="str">
            <v>주철90。 Y관 (HUB)</v>
          </cell>
          <cell r="E189" t="str">
            <v>D75 x 75</v>
          </cell>
          <cell r="F189" t="str">
            <v>EA</v>
          </cell>
          <cell r="G189">
            <v>3</v>
          </cell>
          <cell r="H189">
            <v>7076</v>
          </cell>
          <cell r="I189">
            <v>21228</v>
          </cell>
          <cell r="N189">
            <v>7076</v>
          </cell>
          <cell r="O189">
            <v>21228</v>
          </cell>
        </row>
        <row r="190">
          <cell r="D190" t="str">
            <v>주철90。 Y관 (HUB)</v>
          </cell>
          <cell r="E190" t="str">
            <v>D100 x 75</v>
          </cell>
          <cell r="F190" t="str">
            <v>EA</v>
          </cell>
          <cell r="G190">
            <v>1</v>
          </cell>
          <cell r="H190">
            <v>8860</v>
          </cell>
          <cell r="I190">
            <v>8860</v>
          </cell>
          <cell r="N190">
            <v>8860</v>
          </cell>
          <cell r="O190">
            <v>8860</v>
          </cell>
        </row>
        <row r="191">
          <cell r="D191" t="str">
            <v>주철배T관 (HUB:YT)</v>
          </cell>
          <cell r="E191" t="str">
            <v>D100 x 50</v>
          </cell>
          <cell r="F191" t="str">
            <v>EA</v>
          </cell>
          <cell r="G191">
            <v>1</v>
          </cell>
          <cell r="H191">
            <v>8251</v>
          </cell>
          <cell r="I191">
            <v>8251</v>
          </cell>
          <cell r="N191">
            <v>8251</v>
          </cell>
          <cell r="O191">
            <v>8251</v>
          </cell>
        </row>
        <row r="192">
          <cell r="D192" t="str">
            <v>사각육가 (F.D)</v>
          </cell>
          <cell r="E192" t="str">
            <v>KS D75</v>
          </cell>
          <cell r="F192" t="str">
            <v>EA</v>
          </cell>
          <cell r="G192">
            <v>3</v>
          </cell>
          <cell r="H192">
            <v>17250</v>
          </cell>
          <cell r="I192">
            <v>51750</v>
          </cell>
          <cell r="N192">
            <v>17250</v>
          </cell>
          <cell r="O192">
            <v>51750</v>
          </cell>
        </row>
        <row r="193">
          <cell r="D193" t="str">
            <v>주철곡관 45。 (HUB)</v>
          </cell>
          <cell r="E193" t="str">
            <v>D50</v>
          </cell>
          <cell r="F193" t="str">
            <v>EA</v>
          </cell>
          <cell r="G193">
            <v>4</v>
          </cell>
          <cell r="H193">
            <v>2122</v>
          </cell>
          <cell r="I193">
            <v>8488</v>
          </cell>
          <cell r="N193">
            <v>2122</v>
          </cell>
          <cell r="O193">
            <v>8488</v>
          </cell>
        </row>
        <row r="194">
          <cell r="D194" t="str">
            <v>주철곡관 45。 (HUB)</v>
          </cell>
          <cell r="E194" t="str">
            <v>D75</v>
          </cell>
          <cell r="F194" t="str">
            <v>EA</v>
          </cell>
          <cell r="G194">
            <v>7</v>
          </cell>
          <cell r="H194">
            <v>2991</v>
          </cell>
          <cell r="I194">
            <v>20937</v>
          </cell>
          <cell r="N194">
            <v>2991</v>
          </cell>
          <cell r="O194">
            <v>20937</v>
          </cell>
        </row>
        <row r="195">
          <cell r="D195" t="str">
            <v>주철곡관 45。 (HUB)</v>
          </cell>
          <cell r="E195" t="str">
            <v>D100</v>
          </cell>
          <cell r="F195" t="str">
            <v>EA</v>
          </cell>
          <cell r="G195">
            <v>6</v>
          </cell>
          <cell r="H195">
            <v>4391</v>
          </cell>
          <cell r="I195">
            <v>26346</v>
          </cell>
          <cell r="N195">
            <v>4391</v>
          </cell>
          <cell r="O195">
            <v>26346</v>
          </cell>
        </row>
        <row r="196">
          <cell r="D196" t="str">
            <v>주철90。 장곡관 (HUB)</v>
          </cell>
          <cell r="E196" t="str">
            <v>D75</v>
          </cell>
          <cell r="F196" t="str">
            <v>EA</v>
          </cell>
          <cell r="G196">
            <v>3</v>
          </cell>
          <cell r="H196">
            <v>5500</v>
          </cell>
          <cell r="I196">
            <v>16500</v>
          </cell>
          <cell r="N196">
            <v>5500</v>
          </cell>
          <cell r="O196">
            <v>16500</v>
          </cell>
        </row>
        <row r="197">
          <cell r="D197" t="str">
            <v>주철90。 장곡관 (HUB)</v>
          </cell>
          <cell r="E197" t="str">
            <v>D100</v>
          </cell>
          <cell r="F197" t="str">
            <v>EA</v>
          </cell>
          <cell r="G197">
            <v>1</v>
          </cell>
          <cell r="H197">
            <v>7672</v>
          </cell>
          <cell r="I197">
            <v>7672</v>
          </cell>
          <cell r="N197">
            <v>7672</v>
          </cell>
          <cell r="O197">
            <v>7672</v>
          </cell>
        </row>
        <row r="198">
          <cell r="A198" t="str">
            <v>1020101</v>
          </cell>
          <cell r="B198">
            <v>1</v>
          </cell>
          <cell r="C198" t="str">
            <v>06A00010</v>
          </cell>
          <cell r="D198" t="str">
            <v>백티이 (나사)</v>
          </cell>
          <cell r="E198" t="str">
            <v>D50</v>
          </cell>
          <cell r="F198" t="str">
            <v>EA</v>
          </cell>
          <cell r="G198">
            <v>1</v>
          </cell>
          <cell r="H198">
            <v>1921</v>
          </cell>
          <cell r="I198">
            <v>1921</v>
          </cell>
          <cell r="N198">
            <v>1921</v>
          </cell>
          <cell r="O198">
            <v>1921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1020101</v>
          </cell>
          <cell r="B199">
            <v>3</v>
          </cell>
          <cell r="C199" t="str">
            <v>06A00130</v>
          </cell>
          <cell r="D199" t="str">
            <v>백엘보 (용접)</v>
          </cell>
          <cell r="E199" t="str">
            <v>D50</v>
          </cell>
          <cell r="F199" t="str">
            <v>EA</v>
          </cell>
          <cell r="G199">
            <v>7</v>
          </cell>
          <cell r="H199">
            <v>866</v>
          </cell>
          <cell r="I199">
            <v>6062</v>
          </cell>
          <cell r="N199">
            <v>866</v>
          </cell>
          <cell r="O199">
            <v>6062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1020101</v>
          </cell>
          <cell r="B200">
            <v>4</v>
          </cell>
          <cell r="C200" t="str">
            <v>06A00140</v>
          </cell>
          <cell r="D200" t="str">
            <v>백관 (SPP)</v>
          </cell>
          <cell r="E200" t="str">
            <v>D50</v>
          </cell>
          <cell r="F200" t="str">
            <v>M</v>
          </cell>
          <cell r="G200">
            <v>7</v>
          </cell>
          <cell r="H200">
            <v>2981</v>
          </cell>
          <cell r="I200">
            <v>20867</v>
          </cell>
          <cell r="N200">
            <v>2981</v>
          </cell>
          <cell r="O200">
            <v>20867</v>
          </cell>
          <cell r="W200">
            <v>0</v>
          </cell>
          <cell r="X200">
            <v>0</v>
          </cell>
          <cell r="Y200">
            <v>0</v>
          </cell>
        </row>
        <row r="201">
          <cell r="A201" t="str">
            <v>1020101</v>
          </cell>
          <cell r="B201">
            <v>5</v>
          </cell>
          <cell r="C201" t="str">
            <v>06A00150</v>
          </cell>
          <cell r="D201" t="str">
            <v>강관스리브 (지수판포함)</v>
          </cell>
          <cell r="E201" t="str">
            <v>D50</v>
          </cell>
          <cell r="F201" t="str">
            <v>개소</v>
          </cell>
          <cell r="G201">
            <v>4</v>
          </cell>
          <cell r="H201">
            <v>1213</v>
          </cell>
          <cell r="I201">
            <v>4852</v>
          </cell>
          <cell r="N201">
            <v>1213</v>
          </cell>
          <cell r="O201">
            <v>4852</v>
          </cell>
          <cell r="W201">
            <v>0</v>
          </cell>
          <cell r="X201">
            <v>0</v>
          </cell>
          <cell r="Y201">
            <v>0</v>
          </cell>
        </row>
        <row r="203">
          <cell r="D203" t="str">
            <v>공 사 명 [ 인제군 하수종말처리시설 설치사업 실시설계 ]  [ 건축기계설비공사 위생배관공사 ]</v>
          </cell>
        </row>
        <row r="204">
          <cell r="D204" t="str">
            <v>품           명</v>
          </cell>
          <cell r="E204" t="str">
            <v>규              격</v>
          </cell>
          <cell r="F204" t="str">
            <v>단 위</v>
          </cell>
          <cell r="G204" t="str">
            <v>수  량</v>
          </cell>
          <cell r="H204" t="str">
            <v>재  료  비</v>
          </cell>
          <cell r="J204" t="str">
            <v>노  무  비</v>
          </cell>
          <cell r="L204" t="str">
            <v>경       비</v>
          </cell>
          <cell r="N204" t="str">
            <v>합         계</v>
          </cell>
          <cell r="P204" t="str">
            <v>비    고</v>
          </cell>
        </row>
        <row r="205">
          <cell r="H205" t="str">
            <v>단    가</v>
          </cell>
          <cell r="I205" t="str">
            <v>금    액</v>
          </cell>
          <cell r="J205" t="str">
            <v>단    가</v>
          </cell>
          <cell r="K205" t="str">
            <v>금    액</v>
          </cell>
          <cell r="L205" t="str">
            <v>단    가</v>
          </cell>
          <cell r="M205" t="str">
            <v>금    액</v>
          </cell>
          <cell r="N205" t="str">
            <v>단    가</v>
          </cell>
          <cell r="O205" t="str">
            <v>금    액</v>
          </cell>
        </row>
        <row r="206">
          <cell r="A206" t="str">
            <v>1020101</v>
          </cell>
          <cell r="B206">
            <v>6</v>
          </cell>
          <cell r="C206" t="str">
            <v>06A00160</v>
          </cell>
          <cell r="D206" t="str">
            <v>강관스리브 (지수판포함)</v>
          </cell>
          <cell r="E206" t="str">
            <v>D80</v>
          </cell>
          <cell r="F206" t="str">
            <v>개소</v>
          </cell>
          <cell r="G206">
            <v>6</v>
          </cell>
          <cell r="H206">
            <v>2067</v>
          </cell>
          <cell r="I206">
            <v>12402</v>
          </cell>
          <cell r="N206">
            <v>2067</v>
          </cell>
          <cell r="O206">
            <v>12402</v>
          </cell>
          <cell r="W206">
            <v>0</v>
          </cell>
          <cell r="X206">
            <v>0</v>
          </cell>
          <cell r="Y206">
            <v>0</v>
          </cell>
        </row>
        <row r="207">
          <cell r="A207" t="str">
            <v>1020101</v>
          </cell>
          <cell r="B207">
            <v>8</v>
          </cell>
          <cell r="C207" t="str">
            <v>07A00140</v>
          </cell>
          <cell r="D207" t="str">
            <v>강관스리브 (지수판포함)</v>
          </cell>
          <cell r="E207" t="str">
            <v>D100</v>
          </cell>
          <cell r="F207" t="str">
            <v>개소</v>
          </cell>
          <cell r="G207">
            <v>2</v>
          </cell>
          <cell r="H207">
            <v>2439</v>
          </cell>
          <cell r="I207">
            <v>4878</v>
          </cell>
          <cell r="N207">
            <v>2439</v>
          </cell>
          <cell r="O207">
            <v>4878</v>
          </cell>
          <cell r="W207">
            <v>0</v>
          </cell>
          <cell r="X207">
            <v>0</v>
          </cell>
          <cell r="Y207">
            <v>0</v>
          </cell>
        </row>
        <row r="208">
          <cell r="A208" t="str">
            <v>1020101</v>
          </cell>
          <cell r="B208">
            <v>9</v>
          </cell>
          <cell r="C208" t="str">
            <v>07A00130</v>
          </cell>
          <cell r="D208" t="str">
            <v>주철P트랩 (HUB)</v>
          </cell>
          <cell r="E208" t="str">
            <v>D75</v>
          </cell>
          <cell r="F208" t="str">
            <v>EA</v>
          </cell>
          <cell r="G208">
            <v>3</v>
          </cell>
          <cell r="H208">
            <v>6320</v>
          </cell>
          <cell r="I208">
            <v>18960</v>
          </cell>
          <cell r="N208">
            <v>6320</v>
          </cell>
          <cell r="O208">
            <v>18960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>1020101</v>
          </cell>
          <cell r="B209">
            <v>10</v>
          </cell>
          <cell r="C209" t="str">
            <v>07A00010</v>
          </cell>
          <cell r="D209" t="str">
            <v>주철C.O (HUB)</v>
          </cell>
          <cell r="E209" t="str">
            <v>D50</v>
          </cell>
          <cell r="F209" t="str">
            <v>EA</v>
          </cell>
          <cell r="G209">
            <v>1</v>
          </cell>
          <cell r="H209">
            <v>2267</v>
          </cell>
          <cell r="I209">
            <v>2267</v>
          </cell>
          <cell r="N209">
            <v>2267</v>
          </cell>
          <cell r="O209">
            <v>2267</v>
          </cell>
          <cell r="W209">
            <v>0</v>
          </cell>
          <cell r="X209">
            <v>0</v>
          </cell>
          <cell r="Y209">
            <v>0</v>
          </cell>
        </row>
        <row r="210">
          <cell r="A210" t="str">
            <v>1020101</v>
          </cell>
          <cell r="B210">
            <v>12</v>
          </cell>
          <cell r="C210" t="str">
            <v>07B00152</v>
          </cell>
          <cell r="D210" t="str">
            <v>주철C.O (HUB)</v>
          </cell>
          <cell r="E210" t="str">
            <v>D75</v>
          </cell>
          <cell r="F210" t="str">
            <v>EA</v>
          </cell>
          <cell r="G210">
            <v>3</v>
          </cell>
          <cell r="H210">
            <v>2557</v>
          </cell>
          <cell r="I210">
            <v>7671</v>
          </cell>
          <cell r="N210">
            <v>2557</v>
          </cell>
          <cell r="O210">
            <v>7671</v>
          </cell>
          <cell r="W210">
            <v>0</v>
          </cell>
          <cell r="X210">
            <v>0</v>
          </cell>
          <cell r="Y210">
            <v>0</v>
          </cell>
        </row>
        <row r="211">
          <cell r="A211" t="str">
            <v>1020101</v>
          </cell>
          <cell r="B211">
            <v>13</v>
          </cell>
          <cell r="C211" t="str">
            <v>07B00130</v>
          </cell>
          <cell r="D211" t="str">
            <v>주철C.O (HUB)</v>
          </cell>
          <cell r="E211" t="str">
            <v>D100</v>
          </cell>
          <cell r="F211" t="str">
            <v>EA</v>
          </cell>
          <cell r="G211">
            <v>3</v>
          </cell>
          <cell r="H211">
            <v>2943</v>
          </cell>
          <cell r="I211">
            <v>8829</v>
          </cell>
          <cell r="N211">
            <v>2943</v>
          </cell>
          <cell r="O211">
            <v>8829</v>
          </cell>
          <cell r="W211">
            <v>0</v>
          </cell>
          <cell r="X211">
            <v>0</v>
          </cell>
          <cell r="Y211">
            <v>0</v>
          </cell>
        </row>
        <row r="212">
          <cell r="A212" t="str">
            <v>1020101</v>
          </cell>
          <cell r="B212">
            <v>14</v>
          </cell>
          <cell r="C212" t="str">
            <v>07B00010</v>
          </cell>
          <cell r="D212" t="str">
            <v>주철관접합 (지중)</v>
          </cell>
          <cell r="E212" t="str">
            <v>D50</v>
          </cell>
          <cell r="F212" t="str">
            <v>수구</v>
          </cell>
          <cell r="G212">
            <v>16</v>
          </cell>
          <cell r="H212">
            <v>912</v>
          </cell>
          <cell r="I212">
            <v>14592</v>
          </cell>
          <cell r="J212">
            <v>10642</v>
          </cell>
          <cell r="K212">
            <v>170272</v>
          </cell>
          <cell r="N212">
            <v>11554</v>
          </cell>
          <cell r="O212">
            <v>184864</v>
          </cell>
          <cell r="W212">
            <v>0</v>
          </cell>
          <cell r="X212">
            <v>0</v>
          </cell>
          <cell r="Y212">
            <v>0</v>
          </cell>
        </row>
        <row r="213">
          <cell r="A213" t="str">
            <v>1020101</v>
          </cell>
          <cell r="B213">
            <v>15</v>
          </cell>
          <cell r="C213" t="str">
            <v>07C00120</v>
          </cell>
          <cell r="D213" t="str">
            <v>주철관접합 (지중)</v>
          </cell>
          <cell r="E213" t="str">
            <v>D75</v>
          </cell>
          <cell r="F213" t="str">
            <v>수구</v>
          </cell>
          <cell r="G213">
            <v>61</v>
          </cell>
          <cell r="H213">
            <v>1533</v>
          </cell>
          <cell r="I213">
            <v>93513</v>
          </cell>
          <cell r="J213">
            <v>14985</v>
          </cell>
          <cell r="K213">
            <v>914085</v>
          </cell>
          <cell r="N213">
            <v>16518</v>
          </cell>
          <cell r="O213">
            <v>1007598</v>
          </cell>
          <cell r="W213">
            <v>0</v>
          </cell>
          <cell r="X213">
            <v>0</v>
          </cell>
          <cell r="Y213">
            <v>0</v>
          </cell>
        </row>
        <row r="214">
          <cell r="A214" t="str">
            <v>1020101</v>
          </cell>
          <cell r="B214">
            <v>16</v>
          </cell>
          <cell r="C214" t="str">
            <v>05A00160</v>
          </cell>
          <cell r="D214" t="str">
            <v>주철관접합 (지중)</v>
          </cell>
          <cell r="E214" t="str">
            <v>D100</v>
          </cell>
          <cell r="F214" t="str">
            <v>수구</v>
          </cell>
          <cell r="G214">
            <v>40</v>
          </cell>
          <cell r="H214">
            <v>2079</v>
          </cell>
          <cell r="I214">
            <v>83160</v>
          </cell>
          <cell r="J214">
            <v>17072</v>
          </cell>
          <cell r="K214">
            <v>682880</v>
          </cell>
          <cell r="N214">
            <v>19151</v>
          </cell>
          <cell r="O214">
            <v>766040</v>
          </cell>
          <cell r="W214">
            <v>0</v>
          </cell>
          <cell r="X214">
            <v>0</v>
          </cell>
          <cell r="Y214">
            <v>0</v>
          </cell>
        </row>
        <row r="215">
          <cell r="A215" t="str">
            <v>1020101</v>
          </cell>
          <cell r="B215">
            <v>17</v>
          </cell>
          <cell r="C215" t="str">
            <v>05A00150</v>
          </cell>
          <cell r="D215" t="str">
            <v>인력터파기, 되메우기, 다지기</v>
          </cell>
          <cell r="E215" t="str">
            <v>(옥외오배수관)</v>
          </cell>
          <cell r="F215" t="str">
            <v>㎥</v>
          </cell>
          <cell r="G215">
            <v>11</v>
          </cell>
          <cell r="J215">
            <v>6789</v>
          </cell>
          <cell r="K215">
            <v>74679</v>
          </cell>
          <cell r="N215">
            <v>6789</v>
          </cell>
          <cell r="O215">
            <v>74679</v>
          </cell>
          <cell r="W215">
            <v>0</v>
          </cell>
          <cell r="X215">
            <v>0</v>
          </cell>
          <cell r="Y215">
            <v>0</v>
          </cell>
        </row>
        <row r="216">
          <cell r="A216" t="str">
            <v>1020101</v>
          </cell>
          <cell r="B216">
            <v>18</v>
          </cell>
          <cell r="C216" t="str">
            <v>05E00100</v>
          </cell>
          <cell r="D216" t="str">
            <v>노무비</v>
          </cell>
          <cell r="E216" t="str">
            <v>배관공</v>
          </cell>
          <cell r="F216" t="str">
            <v>인</v>
          </cell>
          <cell r="G216">
            <v>2</v>
          </cell>
          <cell r="J216">
            <v>28427</v>
          </cell>
          <cell r="K216">
            <v>56854</v>
          </cell>
          <cell r="N216">
            <v>28427</v>
          </cell>
          <cell r="O216">
            <v>56854</v>
          </cell>
          <cell r="W216">
            <v>0</v>
          </cell>
          <cell r="X216">
            <v>0</v>
          </cell>
          <cell r="Y216">
            <v>0</v>
          </cell>
        </row>
        <row r="217">
          <cell r="A217" t="str">
            <v>1020101</v>
          </cell>
          <cell r="B217">
            <v>19</v>
          </cell>
          <cell r="C217" t="str">
            <v>05C00020</v>
          </cell>
          <cell r="D217" t="str">
            <v>노무비</v>
          </cell>
          <cell r="E217" t="str">
            <v>보통인부</v>
          </cell>
          <cell r="F217" t="str">
            <v>인</v>
          </cell>
          <cell r="G217">
            <v>1</v>
          </cell>
          <cell r="J217">
            <v>16079</v>
          </cell>
          <cell r="K217">
            <v>16079</v>
          </cell>
          <cell r="N217">
            <v>16079</v>
          </cell>
          <cell r="O217">
            <v>16079</v>
          </cell>
          <cell r="W217">
            <v>0</v>
          </cell>
          <cell r="X217">
            <v>0</v>
          </cell>
          <cell r="Y217">
            <v>0</v>
          </cell>
        </row>
        <row r="218">
          <cell r="A218" t="str">
            <v>1020101</v>
          </cell>
          <cell r="B218">
            <v>21</v>
          </cell>
          <cell r="C218" t="str">
            <v>07H00150</v>
          </cell>
          <cell r="D218" t="str">
            <v>공구손료</v>
          </cell>
          <cell r="E218" t="str">
            <v>노무비의3%</v>
          </cell>
          <cell r="F218" t="str">
            <v>식</v>
          </cell>
          <cell r="G218">
            <v>1</v>
          </cell>
          <cell r="H218">
            <v>2187</v>
          </cell>
          <cell r="I218">
            <v>2187</v>
          </cell>
          <cell r="K218">
            <v>0</v>
          </cell>
          <cell r="N218">
            <v>2187</v>
          </cell>
          <cell r="O218">
            <v>2187</v>
          </cell>
          <cell r="W218">
            <v>0</v>
          </cell>
          <cell r="X218">
            <v>0</v>
          </cell>
          <cell r="Y218">
            <v>0</v>
          </cell>
        </row>
        <row r="219">
          <cell r="A219" t="str">
            <v>1020101</v>
          </cell>
          <cell r="B219">
            <v>34</v>
          </cell>
          <cell r="C219" t="str">
            <v>91110140</v>
          </cell>
          <cell r="W219">
            <v>0</v>
          </cell>
          <cell r="X219">
            <v>0</v>
          </cell>
          <cell r="Y219">
            <v>0</v>
          </cell>
        </row>
        <row r="220">
          <cell r="A220" t="str">
            <v>1020101</v>
          </cell>
          <cell r="B220">
            <v>35</v>
          </cell>
          <cell r="C220" t="str">
            <v>91110130</v>
          </cell>
          <cell r="W220">
            <v>0</v>
          </cell>
          <cell r="X220">
            <v>0</v>
          </cell>
          <cell r="Y220">
            <v>0</v>
          </cell>
        </row>
        <row r="221">
          <cell r="A221" t="str">
            <v>1020101</v>
          </cell>
          <cell r="B221">
            <v>36</v>
          </cell>
          <cell r="C221" t="str">
            <v>91110120</v>
          </cell>
          <cell r="D221" t="str">
            <v>합                              계</v>
          </cell>
          <cell r="I221">
            <v>1585634</v>
          </cell>
          <cell r="K221">
            <v>1914849</v>
          </cell>
          <cell r="M221">
            <v>0</v>
          </cell>
          <cell r="O221">
            <v>3500483</v>
          </cell>
          <cell r="W221">
            <v>0</v>
          </cell>
          <cell r="X221">
            <v>0</v>
          </cell>
          <cell r="Y221">
            <v>0</v>
          </cell>
        </row>
        <row r="223">
          <cell r="D223" t="str">
            <v>공 사 명 [ 인제군 하수종말처리시설 설치사업 실시설계 ]  [ 건축기계설비공사 ]</v>
          </cell>
        </row>
        <row r="224">
          <cell r="D224" t="str">
            <v>품           명</v>
          </cell>
          <cell r="E224" t="str">
            <v>규              격</v>
          </cell>
          <cell r="F224" t="str">
            <v>단 위</v>
          </cell>
          <cell r="G224" t="str">
            <v>수  량</v>
          </cell>
          <cell r="H224" t="str">
            <v>재  료  비</v>
          </cell>
          <cell r="J224" t="str">
            <v>노  무  비</v>
          </cell>
          <cell r="L224" t="str">
            <v>경       비</v>
          </cell>
          <cell r="N224" t="str">
            <v>합         계</v>
          </cell>
          <cell r="P224" t="str">
            <v>비    고</v>
          </cell>
        </row>
        <row r="225">
          <cell r="H225" t="str">
            <v>단    가</v>
          </cell>
          <cell r="I225" t="str">
            <v>금    액</v>
          </cell>
          <cell r="J225" t="str">
            <v>단    가</v>
          </cell>
          <cell r="K225" t="str">
            <v>금    액</v>
          </cell>
          <cell r="L225" t="str">
            <v>단    가</v>
          </cell>
          <cell r="M225" t="str">
            <v>금    액</v>
          </cell>
          <cell r="N225" t="str">
            <v>단    가</v>
          </cell>
          <cell r="O225" t="str">
            <v>금    액</v>
          </cell>
        </row>
        <row r="226">
          <cell r="A226" t="str">
            <v>1020101</v>
          </cell>
          <cell r="B226">
            <v>37</v>
          </cell>
          <cell r="C226" t="str">
            <v>91110010</v>
          </cell>
          <cell r="D226" t="str">
            <v>03   난방배관공사(설비동)</v>
          </cell>
          <cell r="W226">
            <v>0</v>
          </cell>
          <cell r="X226">
            <v>0</v>
          </cell>
          <cell r="Y226">
            <v>0</v>
          </cell>
        </row>
        <row r="227">
          <cell r="A227" t="str">
            <v>1020101</v>
          </cell>
          <cell r="B227">
            <v>38</v>
          </cell>
          <cell r="C227" t="str">
            <v>91190010</v>
          </cell>
          <cell r="D227" t="str">
            <v>백관</v>
          </cell>
          <cell r="E227" t="str">
            <v>D20</v>
          </cell>
          <cell r="F227" t="str">
            <v>M</v>
          </cell>
          <cell r="G227">
            <v>20</v>
          </cell>
          <cell r="H227">
            <v>1103</v>
          </cell>
          <cell r="I227">
            <v>22060</v>
          </cell>
          <cell r="N227">
            <v>1103</v>
          </cell>
          <cell r="O227">
            <v>22060</v>
          </cell>
          <cell r="W227">
            <v>0</v>
          </cell>
          <cell r="X227">
            <v>0</v>
          </cell>
          <cell r="Y227">
            <v>0</v>
          </cell>
        </row>
        <row r="228">
          <cell r="A228" t="str">
            <v>1020101</v>
          </cell>
          <cell r="B228">
            <v>39</v>
          </cell>
          <cell r="C228" t="str">
            <v>91140010</v>
          </cell>
          <cell r="D228" t="str">
            <v>백관</v>
          </cell>
          <cell r="E228" t="str">
            <v>D25</v>
          </cell>
          <cell r="F228" t="str">
            <v>M</v>
          </cell>
          <cell r="G228">
            <v>38</v>
          </cell>
          <cell r="H228">
            <v>1567</v>
          </cell>
          <cell r="I228">
            <v>59546</v>
          </cell>
          <cell r="N228">
            <v>1567</v>
          </cell>
          <cell r="O228">
            <v>59546</v>
          </cell>
          <cell r="W228">
            <v>0</v>
          </cell>
          <cell r="X228">
            <v>0</v>
          </cell>
          <cell r="Y228">
            <v>0</v>
          </cell>
        </row>
        <row r="229">
          <cell r="A229" t="str">
            <v>1020101</v>
          </cell>
          <cell r="B229">
            <v>40</v>
          </cell>
          <cell r="C229" t="str">
            <v>91090010</v>
          </cell>
          <cell r="D229" t="str">
            <v>백관</v>
          </cell>
          <cell r="E229" t="str">
            <v>D32</v>
          </cell>
          <cell r="F229" t="str">
            <v>M</v>
          </cell>
          <cell r="G229">
            <v>49</v>
          </cell>
          <cell r="H229">
            <v>1892</v>
          </cell>
          <cell r="I229">
            <v>92708</v>
          </cell>
          <cell r="N229">
            <v>1892</v>
          </cell>
          <cell r="O229">
            <v>92708</v>
          </cell>
          <cell r="W229">
            <v>0</v>
          </cell>
          <cell r="X229">
            <v>0</v>
          </cell>
          <cell r="Y229">
            <v>0</v>
          </cell>
        </row>
        <row r="230">
          <cell r="A230" t="str">
            <v>1020101</v>
          </cell>
          <cell r="B230">
            <v>41</v>
          </cell>
          <cell r="C230" t="str">
            <v>91090120</v>
          </cell>
          <cell r="D230" t="str">
            <v>백관</v>
          </cell>
          <cell r="E230" t="str">
            <v>D40</v>
          </cell>
          <cell r="F230" t="str">
            <v>M</v>
          </cell>
          <cell r="G230">
            <v>89</v>
          </cell>
          <cell r="H230">
            <v>2177</v>
          </cell>
          <cell r="I230">
            <v>193753</v>
          </cell>
          <cell r="N230">
            <v>2177</v>
          </cell>
          <cell r="O230">
            <v>193753</v>
          </cell>
          <cell r="W230">
            <v>0</v>
          </cell>
          <cell r="X230">
            <v>0</v>
          </cell>
          <cell r="Y230">
            <v>0</v>
          </cell>
        </row>
        <row r="231">
          <cell r="A231" t="str">
            <v>1020101</v>
          </cell>
          <cell r="B231">
            <v>42</v>
          </cell>
          <cell r="C231" t="str">
            <v>91090130</v>
          </cell>
          <cell r="D231" t="str">
            <v>백엘보 (나사)</v>
          </cell>
          <cell r="E231" t="str">
            <v>D20</v>
          </cell>
          <cell r="F231" t="str">
            <v>EA</v>
          </cell>
          <cell r="G231">
            <v>56</v>
          </cell>
          <cell r="H231">
            <v>320</v>
          </cell>
          <cell r="I231">
            <v>17920</v>
          </cell>
          <cell r="N231">
            <v>320</v>
          </cell>
          <cell r="O231">
            <v>17920</v>
          </cell>
          <cell r="W231">
            <v>0</v>
          </cell>
          <cell r="X231">
            <v>0</v>
          </cell>
          <cell r="Y231">
            <v>0</v>
          </cell>
        </row>
        <row r="232">
          <cell r="A232" t="str">
            <v>1020101</v>
          </cell>
          <cell r="B232">
            <v>43</v>
          </cell>
          <cell r="C232" t="str">
            <v>91090140</v>
          </cell>
          <cell r="D232" t="str">
            <v>백엘보 (나사)</v>
          </cell>
          <cell r="E232" t="str">
            <v>D25</v>
          </cell>
          <cell r="F232" t="str">
            <v>EA</v>
          </cell>
          <cell r="G232">
            <v>26</v>
          </cell>
          <cell r="H232">
            <v>519</v>
          </cell>
          <cell r="I232">
            <v>13494</v>
          </cell>
          <cell r="N232">
            <v>519</v>
          </cell>
          <cell r="O232">
            <v>13494</v>
          </cell>
          <cell r="W232">
            <v>0</v>
          </cell>
          <cell r="X232">
            <v>0</v>
          </cell>
          <cell r="Y232">
            <v>0</v>
          </cell>
        </row>
        <row r="233">
          <cell r="A233" t="str">
            <v>1020101</v>
          </cell>
          <cell r="B233">
            <v>44</v>
          </cell>
          <cell r="C233" t="str">
            <v>91090150</v>
          </cell>
          <cell r="D233" t="str">
            <v>백엘보 (나사)</v>
          </cell>
          <cell r="E233" t="str">
            <v>D32</v>
          </cell>
          <cell r="F233" t="str">
            <v>EA</v>
          </cell>
          <cell r="G233">
            <v>30</v>
          </cell>
          <cell r="H233">
            <v>791</v>
          </cell>
          <cell r="I233">
            <v>23730</v>
          </cell>
          <cell r="N233">
            <v>791</v>
          </cell>
          <cell r="O233">
            <v>23730</v>
          </cell>
          <cell r="W233">
            <v>0</v>
          </cell>
          <cell r="X233">
            <v>0</v>
          </cell>
          <cell r="Y233">
            <v>0</v>
          </cell>
        </row>
        <row r="234">
          <cell r="A234" t="str">
            <v>1020101</v>
          </cell>
          <cell r="B234">
            <v>45</v>
          </cell>
          <cell r="C234" t="str">
            <v>25A00010</v>
          </cell>
          <cell r="D234" t="str">
            <v>백엘보 (나사)</v>
          </cell>
          <cell r="E234" t="str">
            <v>D40</v>
          </cell>
          <cell r="F234" t="str">
            <v>EA</v>
          </cell>
          <cell r="G234">
            <v>57</v>
          </cell>
          <cell r="H234">
            <v>950</v>
          </cell>
          <cell r="I234">
            <v>54150</v>
          </cell>
          <cell r="N234">
            <v>950</v>
          </cell>
          <cell r="O234">
            <v>54150</v>
          </cell>
          <cell r="W234">
            <v>0</v>
          </cell>
          <cell r="X234">
            <v>0</v>
          </cell>
          <cell r="Y234">
            <v>0</v>
          </cell>
        </row>
        <row r="235">
          <cell r="A235" t="str">
            <v>1020101</v>
          </cell>
          <cell r="B235">
            <v>46</v>
          </cell>
          <cell r="C235" t="str">
            <v>91150110</v>
          </cell>
          <cell r="D235" t="str">
            <v>백티이 (나사)</v>
          </cell>
          <cell r="E235" t="str">
            <v>D20</v>
          </cell>
          <cell r="F235" t="str">
            <v>EA</v>
          </cell>
          <cell r="G235">
            <v>2</v>
          </cell>
          <cell r="H235">
            <v>474</v>
          </cell>
          <cell r="I235">
            <v>948</v>
          </cell>
          <cell r="N235">
            <v>474</v>
          </cell>
          <cell r="O235">
            <v>948</v>
          </cell>
          <cell r="W235">
            <v>0</v>
          </cell>
          <cell r="X235">
            <v>0</v>
          </cell>
          <cell r="Y235">
            <v>0</v>
          </cell>
        </row>
        <row r="236">
          <cell r="A236" t="str">
            <v>1020101</v>
          </cell>
          <cell r="B236">
            <v>47</v>
          </cell>
          <cell r="C236" t="str">
            <v>91150100</v>
          </cell>
          <cell r="D236" t="str">
            <v>백티이 (나사)</v>
          </cell>
          <cell r="E236" t="str">
            <v>D25</v>
          </cell>
          <cell r="F236" t="str">
            <v>EA</v>
          </cell>
          <cell r="G236">
            <v>3</v>
          </cell>
          <cell r="H236">
            <v>711</v>
          </cell>
          <cell r="I236">
            <v>2133</v>
          </cell>
          <cell r="N236">
            <v>711</v>
          </cell>
          <cell r="O236">
            <v>2133</v>
          </cell>
          <cell r="W236">
            <v>0</v>
          </cell>
          <cell r="X236">
            <v>0</v>
          </cell>
          <cell r="Y236">
            <v>0</v>
          </cell>
        </row>
        <row r="237">
          <cell r="A237" t="str">
            <v>1020101</v>
          </cell>
          <cell r="B237">
            <v>48</v>
          </cell>
          <cell r="C237" t="str">
            <v>91150010</v>
          </cell>
          <cell r="D237" t="str">
            <v>백티이 (나사)</v>
          </cell>
          <cell r="E237" t="str">
            <v>D32</v>
          </cell>
          <cell r="F237" t="str">
            <v>EA</v>
          </cell>
          <cell r="G237">
            <v>7</v>
          </cell>
          <cell r="H237">
            <v>992</v>
          </cell>
          <cell r="I237">
            <v>6944</v>
          </cell>
          <cell r="N237">
            <v>992</v>
          </cell>
          <cell r="O237">
            <v>6944</v>
          </cell>
          <cell r="W237">
            <v>0</v>
          </cell>
          <cell r="X237">
            <v>0</v>
          </cell>
          <cell r="Y237">
            <v>0</v>
          </cell>
        </row>
        <row r="238">
          <cell r="D238" t="str">
            <v>백티이 (나사)</v>
          </cell>
          <cell r="E238" t="str">
            <v>D40</v>
          </cell>
          <cell r="F238" t="str">
            <v>EA</v>
          </cell>
          <cell r="G238">
            <v>2</v>
          </cell>
          <cell r="H238">
            <v>1328</v>
          </cell>
          <cell r="I238">
            <v>2656</v>
          </cell>
          <cell r="N238">
            <v>1328</v>
          </cell>
          <cell r="O238">
            <v>2656</v>
          </cell>
        </row>
        <row r="239">
          <cell r="D239" t="str">
            <v>백니플 (나사)</v>
          </cell>
          <cell r="E239" t="str">
            <v>D20</v>
          </cell>
          <cell r="F239" t="str">
            <v>EA</v>
          </cell>
          <cell r="G239">
            <v>8</v>
          </cell>
          <cell r="H239">
            <v>294</v>
          </cell>
          <cell r="I239">
            <v>2352</v>
          </cell>
          <cell r="N239">
            <v>294</v>
          </cell>
          <cell r="O239">
            <v>2352</v>
          </cell>
        </row>
        <row r="240">
          <cell r="D240" t="str">
            <v>백유니온 (나사)</v>
          </cell>
          <cell r="E240" t="str">
            <v>D20</v>
          </cell>
          <cell r="F240" t="str">
            <v>EA</v>
          </cell>
          <cell r="G240">
            <v>8</v>
          </cell>
          <cell r="H240">
            <v>1052</v>
          </cell>
          <cell r="I240">
            <v>8416</v>
          </cell>
          <cell r="N240">
            <v>1052</v>
          </cell>
          <cell r="O240">
            <v>8416</v>
          </cell>
        </row>
        <row r="241">
          <cell r="D241" t="str">
            <v>볼밸브 (황동, 10kg)</v>
          </cell>
          <cell r="E241" t="str">
            <v>D20</v>
          </cell>
          <cell r="F241" t="str">
            <v>EA</v>
          </cell>
          <cell r="G241">
            <v>8</v>
          </cell>
          <cell r="H241">
            <v>1920</v>
          </cell>
          <cell r="I241">
            <v>15360</v>
          </cell>
          <cell r="N241">
            <v>1920</v>
          </cell>
          <cell r="O241">
            <v>15360</v>
          </cell>
        </row>
        <row r="243">
          <cell r="D243" t="str">
            <v>공 사 명 [ 인제군 하수종말처리시설 설치사업 실시설계 ]  [ 건축기계설비공사 ]</v>
          </cell>
        </row>
        <row r="244">
          <cell r="D244" t="str">
            <v>품           명</v>
          </cell>
          <cell r="E244" t="str">
            <v>규              격</v>
          </cell>
          <cell r="F244" t="str">
            <v>단 위</v>
          </cell>
          <cell r="G244" t="str">
            <v>수  량</v>
          </cell>
          <cell r="H244" t="str">
            <v>재  료  비</v>
          </cell>
          <cell r="J244" t="str">
            <v>노  무  비</v>
          </cell>
          <cell r="L244" t="str">
            <v>경       비</v>
          </cell>
          <cell r="N244" t="str">
            <v>합         계</v>
          </cell>
          <cell r="P244" t="str">
            <v>비    고</v>
          </cell>
        </row>
        <row r="245">
          <cell r="H245" t="str">
            <v>단    가</v>
          </cell>
          <cell r="I245" t="str">
            <v>금    액</v>
          </cell>
          <cell r="J245" t="str">
            <v>단    가</v>
          </cell>
          <cell r="K245" t="str">
            <v>금    액</v>
          </cell>
          <cell r="L245" t="str">
            <v>단    가</v>
          </cell>
          <cell r="M245" t="str">
            <v>금    액</v>
          </cell>
          <cell r="N245" t="str">
            <v>단    가</v>
          </cell>
          <cell r="O245" t="str">
            <v>금    액</v>
          </cell>
        </row>
        <row r="246">
          <cell r="D246" t="str">
            <v>게이트밸브 (청동, 10kg)</v>
          </cell>
          <cell r="E246" t="str">
            <v>D40</v>
          </cell>
          <cell r="F246" t="str">
            <v>EA</v>
          </cell>
          <cell r="G246">
            <v>4</v>
          </cell>
          <cell r="H246">
            <v>13500</v>
          </cell>
          <cell r="I246">
            <v>54000</v>
          </cell>
          <cell r="N246">
            <v>13500</v>
          </cell>
          <cell r="O246">
            <v>54000</v>
          </cell>
        </row>
        <row r="247">
          <cell r="D247" t="str">
            <v>체크밸브 (청동, 10kg)</v>
          </cell>
          <cell r="E247" t="str">
            <v>D40</v>
          </cell>
          <cell r="F247" t="str">
            <v>EA</v>
          </cell>
          <cell r="G247">
            <v>4</v>
          </cell>
          <cell r="H247">
            <v>9270</v>
          </cell>
          <cell r="I247">
            <v>37080</v>
          </cell>
          <cell r="N247">
            <v>9270</v>
          </cell>
          <cell r="O247">
            <v>37080</v>
          </cell>
        </row>
        <row r="248">
          <cell r="D248" t="str">
            <v>백레듀샤 (나사)</v>
          </cell>
          <cell r="E248" t="str">
            <v>D25</v>
          </cell>
          <cell r="F248" t="str">
            <v>EA</v>
          </cell>
          <cell r="G248">
            <v>2</v>
          </cell>
          <cell r="H248">
            <v>407</v>
          </cell>
          <cell r="I248">
            <v>814</v>
          </cell>
          <cell r="N248">
            <v>407</v>
          </cell>
          <cell r="O248">
            <v>814</v>
          </cell>
        </row>
        <row r="249">
          <cell r="D249" t="str">
            <v>백레듀샤 (나사)</v>
          </cell>
          <cell r="E249" t="str">
            <v>D32</v>
          </cell>
          <cell r="F249" t="str">
            <v>EA</v>
          </cell>
          <cell r="G249">
            <v>2</v>
          </cell>
          <cell r="H249">
            <v>521</v>
          </cell>
          <cell r="I249">
            <v>1042</v>
          </cell>
          <cell r="N249">
            <v>521</v>
          </cell>
          <cell r="O249">
            <v>1042</v>
          </cell>
        </row>
        <row r="250">
          <cell r="D250" t="str">
            <v>백레듀샤 (나사)</v>
          </cell>
          <cell r="E250" t="str">
            <v>D40</v>
          </cell>
          <cell r="F250" t="str">
            <v>EA</v>
          </cell>
          <cell r="G250">
            <v>2</v>
          </cell>
          <cell r="H250">
            <v>621</v>
          </cell>
          <cell r="I250">
            <v>1242</v>
          </cell>
          <cell r="N250">
            <v>621</v>
          </cell>
          <cell r="O250">
            <v>1242</v>
          </cell>
        </row>
        <row r="251">
          <cell r="D251" t="str">
            <v>공기변 (물용)</v>
          </cell>
          <cell r="E251" t="str">
            <v>D20</v>
          </cell>
          <cell r="F251" t="str">
            <v>EA</v>
          </cell>
          <cell r="G251">
            <v>9</v>
          </cell>
          <cell r="H251">
            <v>39230</v>
          </cell>
          <cell r="I251">
            <v>353070</v>
          </cell>
          <cell r="N251">
            <v>39230</v>
          </cell>
          <cell r="O251">
            <v>353070</v>
          </cell>
        </row>
        <row r="252">
          <cell r="D252" t="str">
            <v>용접조후렌지</v>
          </cell>
          <cell r="E252" t="str">
            <v>D20</v>
          </cell>
          <cell r="F252" t="str">
            <v>개소</v>
          </cell>
          <cell r="G252">
            <v>2</v>
          </cell>
          <cell r="H252">
            <v>2452</v>
          </cell>
          <cell r="I252">
            <v>4904</v>
          </cell>
          <cell r="N252">
            <v>2452</v>
          </cell>
          <cell r="O252">
            <v>4904</v>
          </cell>
        </row>
        <row r="253">
          <cell r="D253" t="str">
            <v>용접조후렌지</v>
          </cell>
          <cell r="E253" t="str">
            <v>D25</v>
          </cell>
          <cell r="F253" t="str">
            <v>개소</v>
          </cell>
          <cell r="G253">
            <v>2</v>
          </cell>
          <cell r="H253">
            <v>3362</v>
          </cell>
          <cell r="I253">
            <v>6724</v>
          </cell>
          <cell r="N253">
            <v>3362</v>
          </cell>
          <cell r="O253">
            <v>6724</v>
          </cell>
        </row>
        <row r="254">
          <cell r="D254" t="str">
            <v>용접조후렌지</v>
          </cell>
          <cell r="E254" t="str">
            <v>D32</v>
          </cell>
          <cell r="F254" t="str">
            <v>개소</v>
          </cell>
          <cell r="G254">
            <v>5</v>
          </cell>
          <cell r="H254">
            <v>3796</v>
          </cell>
          <cell r="I254">
            <v>18980</v>
          </cell>
          <cell r="N254">
            <v>3796</v>
          </cell>
          <cell r="O254">
            <v>18980</v>
          </cell>
        </row>
        <row r="255">
          <cell r="D255" t="str">
            <v>용접조후렌지</v>
          </cell>
          <cell r="E255" t="str">
            <v>D40</v>
          </cell>
          <cell r="F255" t="str">
            <v>개소</v>
          </cell>
          <cell r="G255">
            <v>6</v>
          </cell>
          <cell r="H255">
            <v>4090</v>
          </cell>
          <cell r="I255">
            <v>24540</v>
          </cell>
          <cell r="N255">
            <v>4090</v>
          </cell>
          <cell r="O255">
            <v>24540</v>
          </cell>
        </row>
        <row r="256">
          <cell r="D256" t="str">
            <v>강관용접</v>
          </cell>
          <cell r="E256" t="str">
            <v>D20</v>
          </cell>
          <cell r="F256" t="str">
            <v>개소</v>
          </cell>
          <cell r="G256">
            <v>4</v>
          </cell>
          <cell r="H256">
            <v>16</v>
          </cell>
          <cell r="I256">
            <v>64</v>
          </cell>
          <cell r="N256">
            <v>16</v>
          </cell>
          <cell r="O256">
            <v>64</v>
          </cell>
        </row>
        <row r="257">
          <cell r="D257" t="str">
            <v>강관용접</v>
          </cell>
          <cell r="E257" t="str">
            <v>D25</v>
          </cell>
          <cell r="F257" t="str">
            <v>개소</v>
          </cell>
          <cell r="G257">
            <v>4</v>
          </cell>
          <cell r="H257">
            <v>25</v>
          </cell>
          <cell r="I257">
            <v>100</v>
          </cell>
          <cell r="N257">
            <v>25</v>
          </cell>
          <cell r="O257">
            <v>100</v>
          </cell>
        </row>
        <row r="258">
          <cell r="A258" t="str">
            <v>1020102</v>
          </cell>
          <cell r="B258">
            <v>2</v>
          </cell>
          <cell r="C258" t="str">
            <v>14A00045</v>
          </cell>
          <cell r="D258" t="str">
            <v>강관용접</v>
          </cell>
          <cell r="E258" t="str">
            <v>D32</v>
          </cell>
          <cell r="F258" t="str">
            <v>개소</v>
          </cell>
          <cell r="G258">
            <v>10</v>
          </cell>
          <cell r="H258">
            <v>33</v>
          </cell>
          <cell r="I258">
            <v>330</v>
          </cell>
          <cell r="N258">
            <v>33</v>
          </cell>
          <cell r="O258">
            <v>330</v>
          </cell>
          <cell r="W258">
            <v>0</v>
          </cell>
          <cell r="X258">
            <v>0</v>
          </cell>
          <cell r="Y258">
            <v>0</v>
          </cell>
        </row>
        <row r="259">
          <cell r="A259" t="str">
            <v>1020102</v>
          </cell>
          <cell r="B259">
            <v>3</v>
          </cell>
          <cell r="C259" t="str">
            <v>14B00020</v>
          </cell>
          <cell r="D259" t="str">
            <v>강관용접</v>
          </cell>
          <cell r="E259" t="str">
            <v>D40</v>
          </cell>
          <cell r="F259" t="str">
            <v>개소</v>
          </cell>
          <cell r="G259">
            <v>12</v>
          </cell>
          <cell r="H259">
            <v>43</v>
          </cell>
          <cell r="I259">
            <v>516</v>
          </cell>
          <cell r="N259">
            <v>43</v>
          </cell>
          <cell r="O259">
            <v>516</v>
          </cell>
          <cell r="W259">
            <v>0</v>
          </cell>
          <cell r="X259">
            <v>0</v>
          </cell>
          <cell r="Y259">
            <v>0</v>
          </cell>
        </row>
        <row r="260">
          <cell r="A260" t="str">
            <v>1020102</v>
          </cell>
          <cell r="B260">
            <v>4</v>
          </cell>
          <cell r="C260" t="str">
            <v>14A00030</v>
          </cell>
          <cell r="D260" t="str">
            <v>스트레너</v>
          </cell>
          <cell r="E260" t="str">
            <v>D20</v>
          </cell>
          <cell r="F260" t="str">
            <v>EA</v>
          </cell>
          <cell r="G260">
            <v>10</v>
          </cell>
          <cell r="H260">
            <v>3330</v>
          </cell>
          <cell r="I260">
            <v>33300</v>
          </cell>
          <cell r="N260">
            <v>3330</v>
          </cell>
          <cell r="O260">
            <v>33300</v>
          </cell>
          <cell r="W260">
            <v>0</v>
          </cell>
          <cell r="X260">
            <v>0</v>
          </cell>
          <cell r="Y260">
            <v>0</v>
          </cell>
        </row>
        <row r="261">
          <cell r="A261" t="str">
            <v>1020102</v>
          </cell>
          <cell r="B261">
            <v>5</v>
          </cell>
          <cell r="C261" t="str">
            <v>14A00040</v>
          </cell>
          <cell r="D261" t="str">
            <v>스트레너</v>
          </cell>
          <cell r="E261" t="str">
            <v>D40</v>
          </cell>
          <cell r="F261" t="str">
            <v>EA</v>
          </cell>
          <cell r="G261">
            <v>2</v>
          </cell>
          <cell r="H261">
            <v>9700</v>
          </cell>
          <cell r="I261">
            <v>19400</v>
          </cell>
          <cell r="N261">
            <v>9700</v>
          </cell>
          <cell r="O261">
            <v>19400</v>
          </cell>
          <cell r="W261">
            <v>0</v>
          </cell>
          <cell r="X261">
            <v>0</v>
          </cell>
          <cell r="Y261">
            <v>0</v>
          </cell>
        </row>
        <row r="263">
          <cell r="D263" t="str">
            <v>공 사 명 [ 인제군 하수종말처리시설 설치사업 실시설계 ]  [ 건축기계설비공사 ]</v>
          </cell>
        </row>
        <row r="264">
          <cell r="D264" t="str">
            <v>품           명</v>
          </cell>
          <cell r="E264" t="str">
            <v>규              격</v>
          </cell>
          <cell r="F264" t="str">
            <v>단 위</v>
          </cell>
          <cell r="G264" t="str">
            <v>수  량</v>
          </cell>
          <cell r="H264" t="str">
            <v>재  료  비</v>
          </cell>
          <cell r="J264" t="str">
            <v>노  무  비</v>
          </cell>
          <cell r="L264" t="str">
            <v>경       비</v>
          </cell>
          <cell r="N264" t="str">
            <v>합         계</v>
          </cell>
          <cell r="P264" t="str">
            <v>비    고</v>
          </cell>
        </row>
        <row r="265">
          <cell r="H265" t="str">
            <v>단    가</v>
          </cell>
          <cell r="I265" t="str">
            <v>금    액</v>
          </cell>
          <cell r="J265" t="str">
            <v>단    가</v>
          </cell>
          <cell r="K265" t="str">
            <v>금    액</v>
          </cell>
          <cell r="L265" t="str">
            <v>단    가</v>
          </cell>
          <cell r="M265" t="str">
            <v>금    액</v>
          </cell>
          <cell r="N265" t="str">
            <v>단    가</v>
          </cell>
          <cell r="O265" t="str">
            <v>금    액</v>
          </cell>
        </row>
        <row r="266">
          <cell r="A266" t="str">
            <v>1020102</v>
          </cell>
          <cell r="B266">
            <v>6</v>
          </cell>
          <cell r="C266" t="str">
            <v>15A00030</v>
          </cell>
          <cell r="D266" t="str">
            <v>관보온 (유리솜, 포리마테프)</v>
          </cell>
          <cell r="E266" t="str">
            <v>40T x D20</v>
          </cell>
          <cell r="F266" t="str">
            <v>M</v>
          </cell>
          <cell r="G266">
            <v>20</v>
          </cell>
          <cell r="H266">
            <v>1670</v>
          </cell>
          <cell r="I266">
            <v>33400</v>
          </cell>
          <cell r="J266">
            <v>1661</v>
          </cell>
          <cell r="K266">
            <v>33220</v>
          </cell>
          <cell r="N266">
            <v>3331</v>
          </cell>
          <cell r="O266">
            <v>66620</v>
          </cell>
          <cell r="W266">
            <v>0</v>
          </cell>
          <cell r="X266">
            <v>0</v>
          </cell>
          <cell r="Y266">
            <v>0</v>
          </cell>
        </row>
        <row r="267">
          <cell r="A267" t="str">
            <v>1020102</v>
          </cell>
          <cell r="B267">
            <v>7</v>
          </cell>
          <cell r="C267" t="str">
            <v>15A00035</v>
          </cell>
          <cell r="D267" t="str">
            <v>관보온 (유리솜, 포리마테프)</v>
          </cell>
          <cell r="E267" t="str">
            <v>40T x D25</v>
          </cell>
          <cell r="F267" t="str">
            <v>M</v>
          </cell>
          <cell r="G267">
            <v>38</v>
          </cell>
          <cell r="H267">
            <v>1830</v>
          </cell>
          <cell r="I267">
            <v>69540</v>
          </cell>
          <cell r="J267">
            <v>1868</v>
          </cell>
          <cell r="K267">
            <v>70984</v>
          </cell>
          <cell r="N267">
            <v>3698</v>
          </cell>
          <cell r="O267">
            <v>140524</v>
          </cell>
          <cell r="W267">
            <v>0</v>
          </cell>
          <cell r="X267">
            <v>0</v>
          </cell>
          <cell r="Y267">
            <v>0</v>
          </cell>
        </row>
        <row r="268">
          <cell r="A268" t="str">
            <v>1020102</v>
          </cell>
          <cell r="B268">
            <v>8</v>
          </cell>
          <cell r="C268" t="str">
            <v>15B00050</v>
          </cell>
          <cell r="D268" t="str">
            <v>관보온 (유리솜, 포리마테프)</v>
          </cell>
          <cell r="E268" t="str">
            <v>40T x D32</v>
          </cell>
          <cell r="F268" t="str">
            <v>M</v>
          </cell>
          <cell r="G268">
            <v>49</v>
          </cell>
          <cell r="H268">
            <v>2030</v>
          </cell>
          <cell r="I268">
            <v>99470</v>
          </cell>
          <cell r="J268">
            <v>2076</v>
          </cell>
          <cell r="K268">
            <v>101724</v>
          </cell>
          <cell r="N268">
            <v>4106</v>
          </cell>
          <cell r="O268">
            <v>201194</v>
          </cell>
          <cell r="W268">
            <v>0</v>
          </cell>
          <cell r="X268">
            <v>0</v>
          </cell>
          <cell r="Y268">
            <v>0</v>
          </cell>
        </row>
        <row r="269">
          <cell r="A269" t="str">
            <v>1020102</v>
          </cell>
          <cell r="B269">
            <v>9</v>
          </cell>
          <cell r="C269" t="str">
            <v>15C00020</v>
          </cell>
          <cell r="D269" t="str">
            <v>관보온 (유리솜, 포리마테프)</v>
          </cell>
          <cell r="E269" t="str">
            <v>40T x D40</v>
          </cell>
          <cell r="F269" t="str">
            <v>M</v>
          </cell>
          <cell r="G269">
            <v>89</v>
          </cell>
          <cell r="H269">
            <v>2180</v>
          </cell>
          <cell r="I269">
            <v>194020</v>
          </cell>
          <cell r="J269">
            <v>2283</v>
          </cell>
          <cell r="K269">
            <v>203187</v>
          </cell>
          <cell r="N269">
            <v>4463</v>
          </cell>
          <cell r="O269">
            <v>397207</v>
          </cell>
          <cell r="W269">
            <v>0</v>
          </cell>
          <cell r="X269">
            <v>0</v>
          </cell>
          <cell r="Y269">
            <v>0</v>
          </cell>
        </row>
        <row r="270">
          <cell r="A270" t="str">
            <v>1020102</v>
          </cell>
          <cell r="B270">
            <v>10</v>
          </cell>
          <cell r="C270" t="str">
            <v>16A00040</v>
          </cell>
          <cell r="D270" t="str">
            <v>ㄱ 형강</v>
          </cell>
          <cell r="E270" t="str">
            <v>75 x 75 x 6</v>
          </cell>
          <cell r="F270" t="str">
            <v>kg</v>
          </cell>
          <cell r="G270">
            <v>96</v>
          </cell>
          <cell r="H270">
            <v>350</v>
          </cell>
          <cell r="I270">
            <v>33600</v>
          </cell>
          <cell r="N270">
            <v>350</v>
          </cell>
          <cell r="O270">
            <v>33600</v>
          </cell>
          <cell r="W270">
            <v>0</v>
          </cell>
          <cell r="X270">
            <v>0</v>
          </cell>
          <cell r="Y270">
            <v>0</v>
          </cell>
        </row>
        <row r="271">
          <cell r="A271" t="str">
            <v>1020102</v>
          </cell>
          <cell r="B271">
            <v>11</v>
          </cell>
          <cell r="C271" t="str">
            <v>16A00030</v>
          </cell>
          <cell r="D271" t="str">
            <v>ㄷ 형강</v>
          </cell>
          <cell r="E271" t="str">
            <v>100*50*5.0t</v>
          </cell>
          <cell r="F271" t="str">
            <v>kg</v>
          </cell>
          <cell r="G271">
            <v>94</v>
          </cell>
          <cell r="H271">
            <v>370</v>
          </cell>
          <cell r="I271">
            <v>34780</v>
          </cell>
          <cell r="N271">
            <v>370</v>
          </cell>
          <cell r="O271">
            <v>34780</v>
          </cell>
          <cell r="W271">
            <v>0</v>
          </cell>
          <cell r="X271">
            <v>0</v>
          </cell>
          <cell r="Y271">
            <v>0</v>
          </cell>
        </row>
        <row r="272">
          <cell r="A272" t="str">
            <v>1020102</v>
          </cell>
          <cell r="B272">
            <v>12</v>
          </cell>
          <cell r="C272" t="str">
            <v>06A00040</v>
          </cell>
          <cell r="D272" t="str">
            <v>열연강판</v>
          </cell>
          <cell r="E272" t="str">
            <v>12t*914*1829</v>
          </cell>
          <cell r="F272" t="str">
            <v>kg</v>
          </cell>
          <cell r="G272">
            <v>23</v>
          </cell>
          <cell r="H272">
            <v>390</v>
          </cell>
          <cell r="I272">
            <v>8970</v>
          </cell>
          <cell r="N272">
            <v>390</v>
          </cell>
          <cell r="O272">
            <v>8970</v>
          </cell>
          <cell r="W272">
            <v>0</v>
          </cell>
          <cell r="X272">
            <v>0</v>
          </cell>
          <cell r="Y272">
            <v>0</v>
          </cell>
        </row>
        <row r="273">
          <cell r="A273" t="str">
            <v>1020102</v>
          </cell>
          <cell r="B273">
            <v>13</v>
          </cell>
          <cell r="C273" t="str">
            <v>91030010</v>
          </cell>
          <cell r="D273" t="str">
            <v>잡철물제작설치</v>
          </cell>
          <cell r="E273" t="str">
            <v>간단</v>
          </cell>
          <cell r="F273" t="str">
            <v>TON</v>
          </cell>
          <cell r="G273">
            <v>0.21299999999999999</v>
          </cell>
          <cell r="H273">
            <v>68503</v>
          </cell>
          <cell r="I273">
            <v>14591</v>
          </cell>
          <cell r="J273">
            <v>673632</v>
          </cell>
          <cell r="K273">
            <v>143483</v>
          </cell>
          <cell r="N273">
            <v>742135</v>
          </cell>
          <cell r="O273">
            <v>158074</v>
          </cell>
          <cell r="W273">
            <v>0</v>
          </cell>
          <cell r="X273">
            <v>0</v>
          </cell>
          <cell r="Y273">
            <v>0</v>
          </cell>
        </row>
        <row r="274">
          <cell r="A274" t="str">
            <v>1020102</v>
          </cell>
          <cell r="B274">
            <v>14</v>
          </cell>
          <cell r="C274" t="str">
            <v>91030020</v>
          </cell>
          <cell r="D274" t="str">
            <v>감압밸브</v>
          </cell>
          <cell r="E274" t="str">
            <v>D15</v>
          </cell>
          <cell r="F274" t="str">
            <v>EA</v>
          </cell>
          <cell r="G274">
            <v>1</v>
          </cell>
          <cell r="H274">
            <v>144000</v>
          </cell>
          <cell r="I274">
            <v>144000</v>
          </cell>
          <cell r="N274">
            <v>144000</v>
          </cell>
          <cell r="O274">
            <v>144000</v>
          </cell>
          <cell r="W274">
            <v>0</v>
          </cell>
          <cell r="X274">
            <v>0</v>
          </cell>
          <cell r="Y274">
            <v>0</v>
          </cell>
        </row>
        <row r="275">
          <cell r="A275" t="str">
            <v>1020102</v>
          </cell>
          <cell r="B275">
            <v>15</v>
          </cell>
          <cell r="C275" t="str">
            <v>91050020</v>
          </cell>
          <cell r="D275" t="str">
            <v>압력계</v>
          </cell>
          <cell r="E275" t="str">
            <v>2∼35K</v>
          </cell>
          <cell r="F275" t="str">
            <v>EA</v>
          </cell>
          <cell r="G275">
            <v>2</v>
          </cell>
          <cell r="H275">
            <v>11266</v>
          </cell>
          <cell r="I275">
            <v>22532</v>
          </cell>
          <cell r="J275">
            <v>2048</v>
          </cell>
          <cell r="K275">
            <v>4096</v>
          </cell>
          <cell r="N275">
            <v>13314</v>
          </cell>
          <cell r="O275">
            <v>26628</v>
          </cell>
          <cell r="W275">
            <v>0</v>
          </cell>
          <cell r="X275">
            <v>0</v>
          </cell>
          <cell r="Y275">
            <v>0</v>
          </cell>
        </row>
        <row r="276">
          <cell r="A276" t="str">
            <v>1020102</v>
          </cell>
          <cell r="B276">
            <v>16</v>
          </cell>
          <cell r="C276" t="str">
            <v>91050040</v>
          </cell>
          <cell r="D276" t="str">
            <v>온도계 (바이메탈식)</v>
          </cell>
          <cell r="E276" t="str">
            <v>150℃</v>
          </cell>
          <cell r="F276" t="str">
            <v>EA</v>
          </cell>
          <cell r="G276">
            <v>1</v>
          </cell>
          <cell r="H276">
            <v>16919</v>
          </cell>
          <cell r="I276">
            <v>16919</v>
          </cell>
          <cell r="J276">
            <v>2048</v>
          </cell>
          <cell r="K276">
            <v>2048</v>
          </cell>
          <cell r="N276">
            <v>18967</v>
          </cell>
          <cell r="O276">
            <v>18967</v>
          </cell>
          <cell r="W276">
            <v>0</v>
          </cell>
          <cell r="X276">
            <v>0</v>
          </cell>
          <cell r="Y276">
            <v>0</v>
          </cell>
        </row>
        <row r="277">
          <cell r="D277" t="str">
            <v>그릴 (AL)</v>
          </cell>
          <cell r="E277" t="str">
            <v>300 x 200</v>
          </cell>
          <cell r="F277" t="str">
            <v>EA</v>
          </cell>
          <cell r="G277">
            <v>2</v>
          </cell>
          <cell r="H277">
            <v>6000</v>
          </cell>
          <cell r="I277">
            <v>12000</v>
          </cell>
          <cell r="N277">
            <v>6000</v>
          </cell>
          <cell r="O277">
            <v>12000</v>
          </cell>
        </row>
        <row r="278">
          <cell r="D278" t="str">
            <v>노무비</v>
          </cell>
          <cell r="E278" t="str">
            <v>배관공</v>
          </cell>
          <cell r="F278" t="str">
            <v>인</v>
          </cell>
          <cell r="G278">
            <v>36</v>
          </cell>
          <cell r="J278">
            <v>28427</v>
          </cell>
          <cell r="K278">
            <v>1023372</v>
          </cell>
          <cell r="N278">
            <v>28427</v>
          </cell>
          <cell r="O278">
            <v>1023372</v>
          </cell>
        </row>
        <row r="279">
          <cell r="D279" t="str">
            <v>노무비</v>
          </cell>
          <cell r="E279" t="str">
            <v>보통인부</v>
          </cell>
          <cell r="F279" t="str">
            <v>인</v>
          </cell>
          <cell r="G279">
            <v>9</v>
          </cell>
          <cell r="J279">
            <v>16079</v>
          </cell>
          <cell r="K279">
            <v>144711</v>
          </cell>
          <cell r="N279">
            <v>16079</v>
          </cell>
          <cell r="O279">
            <v>144711</v>
          </cell>
        </row>
        <row r="280">
          <cell r="D280" t="str">
            <v>공구손료</v>
          </cell>
          <cell r="E280" t="str">
            <v>노무비의 3%</v>
          </cell>
          <cell r="F280" t="str">
            <v>식</v>
          </cell>
          <cell r="G280">
            <v>1</v>
          </cell>
          <cell r="H280">
            <v>35042</v>
          </cell>
          <cell r="I280">
            <v>35042</v>
          </cell>
          <cell r="K280">
            <v>0</v>
          </cell>
          <cell r="N280">
            <v>35042</v>
          </cell>
          <cell r="O280">
            <v>35042</v>
          </cell>
        </row>
        <row r="281">
          <cell r="D281" t="str">
            <v>합                  계</v>
          </cell>
          <cell r="I281">
            <v>1791140</v>
          </cell>
          <cell r="K281">
            <v>1726825</v>
          </cell>
          <cell r="M281">
            <v>0</v>
          </cell>
          <cell r="O281">
            <v>3517965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설비원가"/>
      <sheetName val="표지"/>
      <sheetName val="일위대가"/>
      <sheetName val="손익분석"/>
      <sheetName val="갑지"/>
      <sheetName val="실행예산"/>
      <sheetName val="시운전연료비"/>
      <sheetName val="2.냉난방설비공사"/>
      <sheetName val="#REF"/>
      <sheetName val="집계표"/>
      <sheetName val="전기"/>
      <sheetName val="상도내역"/>
      <sheetName val="Sheet5"/>
      <sheetName val="아파트 "/>
      <sheetName val="매립"/>
      <sheetName val="SUM"/>
      <sheetName val="SUM(예산관리팀)"/>
      <sheetName val="노임단가"/>
      <sheetName val="프랜트면허"/>
      <sheetName val="갑지(추정)"/>
      <sheetName val="골조시행"/>
      <sheetName val="YANG"/>
      <sheetName val="작성"/>
      <sheetName val="ELECTRIC"/>
      <sheetName val="CTEMCOST"/>
      <sheetName val="SCHEDULE"/>
      <sheetName val="mcc일위대가"/>
      <sheetName val="합천내역"/>
      <sheetName val="인사자료총집계"/>
      <sheetName val="내역서"/>
      <sheetName val="을"/>
      <sheetName val="수량산출"/>
      <sheetName val="경비"/>
      <sheetName val="일위대가표"/>
      <sheetName val="토목주소"/>
      <sheetName val="입찰안"/>
      <sheetName val="아파트 기성내역서"/>
      <sheetName val="전기혼잡제경비(45)"/>
      <sheetName val="단위수량"/>
      <sheetName val="FORM-0"/>
      <sheetName val="실행철강하도"/>
      <sheetName val="7"/>
      <sheetName val="노임산출근거"/>
      <sheetName val="공문"/>
      <sheetName val="예산대비"/>
      <sheetName val="계약"/>
      <sheetName val="INPUT"/>
      <sheetName val="MODELING"/>
      <sheetName val="부하(성남)"/>
      <sheetName val="데이타"/>
      <sheetName val="식재인부"/>
      <sheetName val="산출내역서집계표"/>
      <sheetName val="견적서"/>
      <sheetName val="연돌일위집계"/>
      <sheetName val="간접비"/>
      <sheetName val="실행"/>
      <sheetName val="가격조사서"/>
      <sheetName val="부하계산서"/>
      <sheetName val="예정(3)"/>
      <sheetName val="동원(3)"/>
      <sheetName val="h-013211-2"/>
      <sheetName val="본사공가현황"/>
      <sheetName val="도"/>
      <sheetName val="결과조달"/>
      <sheetName val="예상"/>
      <sheetName val="적용단가"/>
      <sheetName val="참조"/>
      <sheetName val="주식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요율"/>
      <sheetName val="산출"/>
      <sheetName val="소방"/>
      <sheetName val="집계"/>
      <sheetName val="내역"/>
      <sheetName val="데이타"/>
      <sheetName val="식재인부"/>
      <sheetName val="내역기초"/>
      <sheetName val="#REF"/>
      <sheetName val="기본일위"/>
      <sheetName val="패널"/>
      <sheetName val="직노"/>
      <sheetName val="내역서2안"/>
      <sheetName val="설직재-1"/>
      <sheetName val="산출내역서집계표"/>
      <sheetName val="예산내역서"/>
      <sheetName val="일위대가"/>
      <sheetName val="예산내역서(총괄)"/>
      <sheetName val="공제대산출"/>
      <sheetName val="노임단가"/>
      <sheetName val="기자재수량"/>
      <sheetName val="솔내고4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공 동 수 급 체   분 담 이 행   내 용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VXXXXX"/>
      <sheetName val="총괄표"/>
      <sheetName val="PMS"/>
      <sheetName val="조경식재"/>
      <sheetName val="조경시설공"/>
      <sheetName val="자재수량산출"/>
      <sheetName val="수량산출서"/>
      <sheetName val="일위대가"/>
      <sheetName val=""/>
      <sheetName val="내역서1999.8최종"/>
      <sheetName val="보할"/>
      <sheetName val="기성총괄"/>
      <sheetName val="기성(단지내)"/>
      <sheetName val="기성(도시기반)"/>
      <sheetName val="기성내역"/>
      <sheetName val="12공구"/>
      <sheetName val="표지"/>
      <sheetName val="COST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단가"/>
      <sheetName val="단가산출"/>
      <sheetName val="골조시행"/>
      <sheetName val="토공사"/>
      <sheetName val="내역(~2"/>
      <sheetName val="일위_파일"/>
      <sheetName val="증감대비"/>
      <sheetName val="Sheet1"/>
      <sheetName val="소비자가"/>
      <sheetName val="RING WALL"/>
      <sheetName val="보증수수료산출"/>
      <sheetName val="실행대비"/>
      <sheetName val="공사비총괄표"/>
      <sheetName val="데이타"/>
      <sheetName val="품셈TABLE"/>
      <sheetName val="재료"/>
      <sheetName val="기성"/>
      <sheetName val="북제주원가"/>
      <sheetName val="노임단가"/>
      <sheetName val="수목단가"/>
      <sheetName val="시설수량표"/>
      <sheetName val="식재수량표"/>
      <sheetName val="일위목록"/>
      <sheetName val="자재단가"/>
      <sheetName val="노임"/>
      <sheetName val="납부서"/>
      <sheetName val="식재가격"/>
      <sheetName val="식재총괄"/>
      <sheetName val="원가"/>
      <sheetName val="99년하반기"/>
      <sheetName val="CON'C"/>
      <sheetName val="집계표"/>
      <sheetName val="BID"/>
      <sheetName val="지질조사"/>
      <sheetName val="실행"/>
      <sheetName val="내역"/>
      <sheetName val="우수받이"/>
      <sheetName val="단가표"/>
      <sheetName val="1,2공구원가계산서"/>
      <sheetName val="2공구산출내역"/>
      <sheetName val="1공구산출내역서"/>
      <sheetName val="설변공종별"/>
      <sheetName val="설변조정내역"/>
      <sheetName val="건기토원가"/>
      <sheetName val="건축원가"/>
      <sheetName val="토목원가"/>
      <sheetName val="기계원가"/>
      <sheetName val="기계내역"/>
      <sheetName val="단가비교표"/>
      <sheetName val="예산서"/>
      <sheetName val="계약내역(2)"/>
      <sheetName val="단가비교표_공통1"/>
      <sheetName val="입찰안"/>
      <sheetName val="표준건축비"/>
      <sheetName val="Sheet5"/>
      <sheetName val="기결의"/>
      <sheetName val="실행(ALT1)"/>
      <sheetName val="단"/>
      <sheetName val="경비"/>
      <sheetName val="2002하반기노임기준"/>
      <sheetName val="건축2"/>
      <sheetName val="#REF"/>
      <sheetName val="식재인부"/>
      <sheetName val="기본단가표"/>
      <sheetName val="건축일위"/>
      <sheetName val="그라우팅일위"/>
      <sheetName val="조명시설"/>
      <sheetName val="입력자료"/>
      <sheetName val="세부내역"/>
      <sheetName val="토사(PE)"/>
      <sheetName val="DATA"/>
      <sheetName val="일위대가(건축)"/>
      <sheetName val="노무비단가"/>
      <sheetName val="청주(철골발주의뢰서)"/>
      <sheetName val="정부노임단가"/>
      <sheetName val="Y-WORK"/>
      <sheetName val="2000,9월 일위"/>
      <sheetName val="터파기및재료"/>
      <sheetName val="䴝괄내역"/>
      <sheetName val="#3_일위대가목록"/>
      <sheetName val="목록"/>
      <sheetName val="COVER"/>
      <sheetName val="의왕내역"/>
      <sheetName val="Sheet1 (2)"/>
      <sheetName val="예산명세서"/>
      <sheetName val="설계명세서"/>
      <sheetName val="자료입력"/>
      <sheetName val="상반기손익차2총괄"/>
      <sheetName val="토목주소"/>
      <sheetName val="원가계산"/>
      <sheetName val="부대내역"/>
      <sheetName val="중기"/>
      <sheetName val="단가(자재)"/>
      <sheetName val="단가(노임)"/>
      <sheetName val="기초목록"/>
      <sheetName val="Sheet6"/>
      <sheetName val="설명서 "/>
      <sheetName val="토목"/>
      <sheetName val="정산내역서"/>
      <sheetName val="공조기"/>
      <sheetName val="갑지"/>
      <sheetName val="수단"/>
      <sheetName val="자료"/>
      <sheetName val="철거산출근거"/>
      <sheetName val="4차원가계산서"/>
      <sheetName val="산출내역서집계표"/>
      <sheetName val="구체"/>
      <sheetName val="좌측날개벽"/>
      <sheetName val="우측날개벽"/>
      <sheetName val="기자재수량"/>
      <sheetName val="전기"/>
      <sheetName val="45,46"/>
      <sheetName val="상계견적"/>
      <sheetName val="DATE"/>
      <sheetName val="산출근거#2-3"/>
      <sheetName val="일위대가목차"/>
      <sheetName val="마감LIST-1"/>
      <sheetName val="2000년1차"/>
      <sheetName val="2000전체분"/>
      <sheetName val="해평견적"/>
      <sheetName val="간접비계산"/>
      <sheetName val="총공사내역서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연결임시"/>
      <sheetName val="건축내역서"/>
      <sheetName val="설비내역서"/>
      <sheetName val="전기내역서"/>
      <sheetName val="횡배수관집현황(2공구)"/>
      <sheetName val="수목표준대가"/>
      <sheetName val="JUCKEYK"/>
      <sheetName val="mcc일위대가"/>
      <sheetName val="MOTOR"/>
      <sheetName val="ES조서출력하기"/>
      <sheetName val="수량산출(음암)"/>
      <sheetName val="건축공사"/>
      <sheetName val="대창(함평)"/>
      <sheetName val="대창(장성)"/>
      <sheetName val="대창(함평)-창열"/>
      <sheetName val="01AC"/>
      <sheetName val="공량산출서"/>
      <sheetName val="Sheet2"/>
      <sheetName val="공사"/>
      <sheetName val="내역서(전기)"/>
      <sheetName val="발주내역"/>
      <sheetName val="6호기"/>
      <sheetName val="시설물일위"/>
      <sheetName val="실행기고및 투입현황(총괄)"/>
      <sheetName val="조명일위"/>
      <sheetName val="공사개요"/>
      <sheetName val="총 원가계산"/>
      <sheetName val="견적공통"/>
      <sheetName val="실행예산"/>
      <sheetName val="명세서"/>
      <sheetName val="인제내역"/>
      <sheetName val="Total"/>
      <sheetName val="일반부표"/>
      <sheetName val="이토변실(A3-LINE)"/>
      <sheetName val="거래처등록"/>
      <sheetName val="기초자료"/>
      <sheetName val="Customer Databas"/>
      <sheetName val="신공항A-9(원가수정)"/>
      <sheetName val="수량산출"/>
      <sheetName val="판매시설"/>
      <sheetName val="수량집계"/>
      <sheetName val="금액"/>
      <sheetName val="일위대가(가설)"/>
      <sheetName val="단가일람"/>
      <sheetName val="단가일람 (2)"/>
      <sheetName val="소방"/>
      <sheetName val="소일위대가코드표"/>
      <sheetName val="덕전리"/>
      <sheetName val="확약서"/>
      <sheetName val="조명율표"/>
      <sheetName val="00000"/>
      <sheetName val="영창26"/>
      <sheetName val="제경비"/>
      <sheetName val="unit 4"/>
      <sheetName val="유리"/>
      <sheetName val="분전반계산서(석관)"/>
      <sheetName val="원가계산서 "/>
      <sheetName val="2.토목공사"/>
      <sheetName val="기초일위"/>
      <sheetName val="시설일위"/>
      <sheetName val="식재일위"/>
      <sheetName val="일위대가 "/>
      <sheetName val="개소별수량산출"/>
      <sheetName val="2단지내역서"/>
      <sheetName val="별표 "/>
      <sheetName val="단가조사"/>
      <sheetName val="#2_일위대가목록"/>
      <sheetName val="을지"/>
      <sheetName val="맨홀수량"/>
      <sheetName val="H-PILE수량집계"/>
      <sheetName val="대비2"/>
      <sheetName val="노임,재료비"/>
      <sheetName val="70%"/>
      <sheetName val="교각1"/>
      <sheetName val="역T형교대(말뚝기초)"/>
      <sheetName val="공정표"/>
      <sheetName val="해외(원화)"/>
      <sheetName val="건축"/>
      <sheetName val="입찰보고"/>
      <sheetName val="바닥판"/>
      <sheetName val="입력DATA"/>
      <sheetName val="교통대책내역"/>
      <sheetName val="구리토평1전기"/>
      <sheetName val="원가집계"/>
      <sheetName val="단위단가"/>
      <sheetName val="시운전연료비"/>
      <sheetName val="연동내역"/>
      <sheetName val="파일의이용"/>
      <sheetName val="오동"/>
      <sheetName val="대조"/>
      <sheetName val="나한"/>
      <sheetName val="철근량"/>
      <sheetName val="재료비"/>
      <sheetName val="DAN"/>
      <sheetName val="백호우계수"/>
      <sheetName val="WORK"/>
      <sheetName val="기안"/>
      <sheetName val="결재갑지"/>
      <sheetName val="내역서 제출"/>
      <sheetName val="101동"/>
      <sheetName val="단가(1)"/>
      <sheetName val="정공공사"/>
      <sheetName val="밸브설치"/>
      <sheetName val="49단가"/>
      <sheetName val="아파트"/>
      <sheetName val="단가대비표"/>
      <sheetName val="용수량(생활용수)"/>
      <sheetName val="EACT10"/>
      <sheetName val="주beam"/>
      <sheetName val="1단계"/>
      <sheetName val="조건"/>
      <sheetName val="시설물기초"/>
      <sheetName val="주소록"/>
      <sheetName val="c_balju"/>
      <sheetName val="공사비"/>
      <sheetName val="평가데이터"/>
      <sheetName val="설계내역"/>
      <sheetName val="Sheet4"/>
      <sheetName val="남대문빌딩"/>
      <sheetName val="도급"/>
      <sheetName val="수간보호"/>
      <sheetName val="22단가"/>
      <sheetName val="22산출"/>
      <sheetName val="단가조사서"/>
      <sheetName val="BSD (2)"/>
      <sheetName val="견적단가"/>
      <sheetName val="s.v"/>
      <sheetName val="물가시세"/>
      <sheetName val="견적(100%)"/>
      <sheetName val="산출2-기기동력"/>
      <sheetName val="HVAC"/>
      <sheetName val="48산출"/>
      <sheetName val="설계명세"/>
      <sheetName val="유림총괄"/>
      <sheetName val="일반수량총괄집계"/>
      <sheetName val="AV시스템"/>
      <sheetName val="2000노임기준"/>
      <sheetName val="코드"/>
      <sheetName val="수주현황2월"/>
      <sheetName val="견적서"/>
      <sheetName val="합의경상"/>
      <sheetName val="현장관리비"/>
      <sheetName val="D"/>
      <sheetName val="단가대비표 (2)"/>
      <sheetName val="APT"/>
      <sheetName val="시중노임"/>
      <sheetName val="남양주댠가표"/>
      <sheetName val="제경비율"/>
      <sheetName val="단가대비표 (3)"/>
      <sheetName val="FB25JN"/>
      <sheetName val="방수"/>
      <sheetName val="차수"/>
      <sheetName val="견적대비표"/>
      <sheetName val="안전시설"/>
      <sheetName val="카메라"/>
      <sheetName val="실행,원가 최종예상"/>
      <sheetName val="8.수량산출 (2)"/>
      <sheetName val="대공종"/>
      <sheetName val="말뚝지지력산정"/>
      <sheetName val="요율"/>
      <sheetName val="A2"/>
      <sheetName val="101동 "/>
      <sheetName val="구조"/>
      <sheetName val="총괄내역서(설계)"/>
      <sheetName val="산근"/>
      <sheetName val="인건비"/>
      <sheetName val="주공 갑지"/>
      <sheetName val="집계"/>
      <sheetName val="데리네이타현황"/>
      <sheetName val="토목변경"/>
      <sheetName val="산출내역서"/>
      <sheetName val="기흥하도용"/>
      <sheetName val="재료값"/>
      <sheetName val="설계기준"/>
      <sheetName val="내역1"/>
      <sheetName val="9-1차이내역"/>
      <sheetName val="중기 부표"/>
      <sheetName val="단중표"/>
      <sheetName val="설계예산서"/>
      <sheetName val="예산내역서"/>
      <sheetName val="총계"/>
      <sheetName val="기본일위"/>
      <sheetName val="프랜트면허"/>
      <sheetName val="노무비"/>
      <sheetName val="간접"/>
      <sheetName val="경상직원"/>
      <sheetName val="AS포장복구 "/>
      <sheetName val="원가서"/>
      <sheetName val="매입세율"/>
      <sheetName val="복지관 풍화암-평면"/>
      <sheetName val="원가계산서(남측)"/>
      <sheetName val="변압기 및 발전기 용량"/>
      <sheetName val="옥외부분합"/>
      <sheetName val="b_babun (2)"/>
      <sheetName val="2.대외공문"/>
      <sheetName val="송전재료비"/>
      <sheetName val="직공비"/>
      <sheetName val="1차 내역서"/>
      <sheetName val="변수값"/>
      <sheetName val="중기상차"/>
      <sheetName val="AS복구"/>
      <sheetName val="중기터파기"/>
      <sheetName val="식재일위대가"/>
      <sheetName val="변경내역서간지"/>
      <sheetName val="건축설비"/>
      <sheetName val="기계경비(시간당)"/>
      <sheetName val="램머"/>
      <sheetName val="건축공사 집계표"/>
      <sheetName val="골조"/>
      <sheetName val="대치판정"/>
      <sheetName val="토공(우물통,기타) "/>
      <sheetName val="대비"/>
      <sheetName val="상하차비용(기계상차)"/>
      <sheetName val="운반비"/>
      <sheetName val="소화배관"/>
      <sheetName val="공조배관"/>
      <sheetName val="공사착공계"/>
      <sheetName val="단가기준"/>
      <sheetName val="기본입력"/>
      <sheetName val="인수공규격"/>
      <sheetName val="1.설계조건"/>
      <sheetName val="수량산출서-2"/>
      <sheetName val="전체내역"/>
      <sheetName val="가정조건"/>
      <sheetName val="갑  지"/>
      <sheetName val="일위대가표_(2)"/>
      <sheetName val="공종별_집계표"/>
      <sheetName val="도급내역서_표지"/>
      <sheetName val="RING_WALL"/>
      <sheetName val="을"/>
      <sheetName val="FORM-0"/>
      <sheetName val="Sheet1_(2)"/>
      <sheetName val="설명서_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내역서1999_8최종"/>
      <sheetName val="실행기고및_투입현황(총괄)"/>
      <sheetName val="2000,9월_일위"/>
      <sheetName val="unit_4"/>
      <sheetName val="단가일람_(2)"/>
      <sheetName val="총_원가계산"/>
      <sheetName val="원가계산서_"/>
      <sheetName val="2_토목공사"/>
      <sheetName val="일위대가_"/>
      <sheetName val="별표_"/>
      <sheetName val="약품공급2"/>
      <sheetName val="견적1"/>
      <sheetName val="4.전기"/>
      <sheetName val="I一般比"/>
      <sheetName val="냉천부속동"/>
      <sheetName val="코드표"/>
      <sheetName val="조건입력"/>
      <sheetName val="조건입력(2)"/>
      <sheetName val="장비선정"/>
      <sheetName val="재노경"/>
      <sheetName val="사회복지관"/>
      <sheetName val="운반공사"/>
      <sheetName val="준검 내역서"/>
      <sheetName val="물집"/>
      <sheetName val="시중노임단가"/>
      <sheetName val="21301동"/>
      <sheetName val="NEYOK"/>
      <sheetName val="표  지"/>
      <sheetName val="별표집계"/>
      <sheetName val="archi(본사)"/>
      <sheetName val="대목"/>
      <sheetName val="AL공사(원)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적용기준"/>
      <sheetName val="견적조건"/>
      <sheetName val="옥내소화전계산서"/>
      <sheetName val="차액보증"/>
      <sheetName val="공통단가"/>
      <sheetName val="2000양배"/>
      <sheetName val="잡비계산"/>
      <sheetName val="직노"/>
      <sheetName val="조정율"/>
      <sheetName val="내역서1"/>
      <sheetName val="값"/>
      <sheetName val="장비경비"/>
      <sheetName val="갑지(추정)"/>
      <sheetName val="본실행경비"/>
      <sheetName val="노임이"/>
      <sheetName val="토목수량(공정)"/>
      <sheetName val="삭제금지단가"/>
      <sheetName val="금액내역서"/>
      <sheetName val="설계가"/>
      <sheetName val="공사수행방안"/>
      <sheetName val="일위"/>
      <sheetName val="자재"/>
      <sheetName val="일위대가목록"/>
      <sheetName val="진흥지역조서(구역밖)"/>
      <sheetName val="석축산출서"/>
      <sheetName val="실행철강하도"/>
      <sheetName val="단양 00 아파트-세부내역"/>
      <sheetName val="PIPE(UG)내역"/>
      <sheetName val="공사비산출내역"/>
      <sheetName val="사급자재"/>
      <sheetName val="내역(원안-대안)"/>
      <sheetName val="노임단가표"/>
      <sheetName val="입력"/>
      <sheetName val="배수내역"/>
      <sheetName val="단가집"/>
      <sheetName val="표지 (2)"/>
      <sheetName val="주배관TYPE현황"/>
      <sheetName val="9GNG운반"/>
      <sheetName val="예정(3)"/>
      <sheetName val="N賃率-職"/>
      <sheetName val="총 괄 표"/>
      <sheetName val="36단가"/>
      <sheetName val="토목내역서"/>
      <sheetName val="견"/>
      <sheetName val="00노임기준"/>
      <sheetName val="LD"/>
      <sheetName val="직원자료입력"/>
      <sheetName val="철골,판넬"/>
      <sheetName val="기존단가 (2)"/>
      <sheetName val="경산"/>
      <sheetName val="총정리"/>
      <sheetName val="산출근거"/>
      <sheetName val="99총공사내역서"/>
      <sheetName val="참고자료"/>
      <sheetName val="은행코드"/>
      <sheetName val="Baby일위대가"/>
      <sheetName val="보할공정"/>
      <sheetName val="내역서적용수량"/>
      <sheetName val="시험장S자로가로등공사"/>
      <sheetName val="설계서(동안동)"/>
      <sheetName val="수목일위"/>
      <sheetName val="영업3"/>
      <sheetName val="영업2"/>
      <sheetName val="tggwan(mac)"/>
      <sheetName val="수량"/>
      <sheetName val="지급자재"/>
      <sheetName val="예총"/>
      <sheetName val="Xunit (단위환산)"/>
      <sheetName val="개산공사비"/>
      <sheetName val="STAND98"/>
      <sheetName val="식재"/>
      <sheetName val="99노임기준"/>
      <sheetName val="시설물"/>
      <sheetName val="식재출력용"/>
      <sheetName val="유지관리"/>
      <sheetName val="48단가"/>
      <sheetName val="산출기초"/>
      <sheetName val="PAINT"/>
      <sheetName val="설계"/>
      <sheetName val="BDATA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조경"/>
      <sheetName val="CATV"/>
      <sheetName val="할증 "/>
      <sheetName val="h-013211-2"/>
      <sheetName val="간접1"/>
      <sheetName val="분전함신설"/>
      <sheetName val="접지1종"/>
      <sheetName val="현관"/>
      <sheetName val="단위중량"/>
      <sheetName val="광주운남을"/>
      <sheetName val="PROG"/>
      <sheetName val="1-1"/>
      <sheetName val="노임단가 (2)"/>
      <sheetName val="1회"/>
      <sheetName val="유림콘도"/>
      <sheetName val="영신토건물가변동"/>
      <sheetName val="산수배수"/>
      <sheetName val="2"/>
      <sheetName val="원"/>
      <sheetName val="소야공정계획표"/>
      <sheetName val="건축원가계산서"/>
      <sheetName val="102역사"/>
      <sheetName val="수량산출서집계"/>
      <sheetName val="공비대비"/>
      <sheetName val="내역_ver1.0"/>
      <sheetName val="자재테이블"/>
      <sheetName val="1련,2련"/>
      <sheetName val="변품8-37"/>
      <sheetName val="빌딩 안내"/>
      <sheetName val="COPING-1"/>
      <sheetName val="역T형교대-2수량"/>
      <sheetName val="품셈집계표"/>
      <sheetName val="자재조사표"/>
      <sheetName val="수목데이타 "/>
      <sheetName val="설계예시"/>
      <sheetName val="거푸집물량"/>
      <sheetName val="인사자료총집계"/>
      <sheetName val="7.산출집계"/>
      <sheetName val="4.일위산출"/>
      <sheetName val="9.자재단가"/>
      <sheetName val="2총괄내역서"/>
      <sheetName val="파일구성"/>
      <sheetName val="단가조정"/>
      <sheetName val="자  재"/>
      <sheetName val="건축외주"/>
      <sheetName val="내역서(도급)"/>
      <sheetName val="단가 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ABUT수량-A1"/>
      <sheetName val="총경력기간"/>
      <sheetName val="점수표"/>
      <sheetName val="과거면접실시자"/>
      <sheetName val="학력사항"/>
      <sheetName val="횡배수관"/>
      <sheetName val="설비"/>
      <sheetName val="설계개요"/>
      <sheetName val="한강운반비"/>
      <sheetName val="일반"/>
      <sheetName val="계획금액"/>
      <sheetName val="설계서(본관)"/>
      <sheetName val="2003상반기노임기준"/>
      <sheetName val="산출2-동력"/>
      <sheetName val="산출3-전등"/>
      <sheetName val="산출4-조명제어"/>
      <sheetName val="산출5-전열"/>
      <sheetName val="산출7-유도등"/>
      <sheetName val="품목"/>
      <sheetName val="견적갑지"/>
      <sheetName val="기초단가"/>
      <sheetName val="관급자재대"/>
      <sheetName val="유기공정"/>
      <sheetName val="가설공사비"/>
      <sheetName val="정보"/>
      <sheetName val="SUB일위대가(이음)"/>
      <sheetName val="매입세会"/>
      <sheetName val="SLAB&quot;1&quot;"/>
      <sheetName val="&lt;양식23_CF&gt;"/>
      <sheetName val="DANGA"/>
      <sheetName val="Dae_Jiju"/>
      <sheetName val="기초도면제작"/>
      <sheetName val="물량표"/>
      <sheetName val="간접경상비"/>
      <sheetName val="직접인건비"/>
      <sheetName val="공기압축기실"/>
      <sheetName val="b_balju_cho"/>
      <sheetName val="플랜트 설치"/>
      <sheetName val="골조공사"/>
      <sheetName val="단가산출서 (2)"/>
      <sheetName val="단가산출서"/>
      <sheetName val="노무산출서"/>
      <sheetName val="소요자재"/>
      <sheetName val="MC내역(이설)"/>
      <sheetName val="CLAUSE"/>
      <sheetName val="시점교대"/>
      <sheetName val="3.단가산출서"/>
      <sheetName val="빗물받이(910-510-410)"/>
      <sheetName val="장비집계"/>
      <sheetName val="입출재고현황 (2)"/>
      <sheetName val="96노임기준"/>
      <sheetName val="각종단가"/>
      <sheetName val="손료기준-공사부구두문의"/>
      <sheetName val="비품"/>
      <sheetName val="factor(건축)"/>
      <sheetName val="수량계산"/>
      <sheetName val="일위산출"/>
      <sheetName val="기성내역1"/>
      <sheetName val="세골재  T2 변경 현황"/>
      <sheetName val="7단가"/>
      <sheetName val="시운전연료"/>
      <sheetName val="계획123"/>
      <sheetName val="단가대비"/>
      <sheetName val="유림골조"/>
      <sheetName val="SG"/>
      <sheetName val="수리보고서비"/>
      <sheetName val="48일위"/>
      <sheetName val="단가대비표(건축)"/>
      <sheetName val="준공정산"/>
      <sheetName val="예측단가간지"/>
      <sheetName val="주출입구조사"/>
      <sheetName val="200"/>
      <sheetName val="JOIN(2span)"/>
      <sheetName val="주빔의 설계"/>
      <sheetName val="철근량산정및사용성검토"/>
      <sheetName val="충주"/>
      <sheetName val="장비가동"/>
      <sheetName val="257A1"/>
      <sheetName val="총괄표 "/>
      <sheetName val="제목"/>
      <sheetName val="수원역(전체분)설계서"/>
      <sheetName val="현황"/>
      <sheetName val="일위대가표_(2)1"/>
      <sheetName val="공종별_집계표1"/>
      <sheetName val="도급내역서_표지1"/>
      <sheetName val="RING_WALL1"/>
      <sheetName val="Sheet1_(2)1"/>
      <sheetName val="설명서_1"/>
      <sheetName val="내역서1999_8최종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실행기고및_투입현황(총괄)1"/>
      <sheetName val="2000,9월_일위1"/>
      <sheetName val="총_원가계산1"/>
      <sheetName val="단가일람_(2)1"/>
      <sheetName val="unit_41"/>
      <sheetName val="원가계산서_1"/>
      <sheetName val="2_토목공사1"/>
      <sheetName val="일위대가_1"/>
      <sheetName val="별표_1"/>
      <sheetName val="실행,원가_최종예상"/>
      <sheetName val="내역서_제출"/>
      <sheetName val="101동_"/>
      <sheetName val="주공_갑지"/>
      <sheetName val="Customer_Databas"/>
      <sheetName val="중기_부표"/>
      <sheetName val="복지관_풍화암-평면"/>
      <sheetName val="변압기_및_발전기_용량"/>
      <sheetName val="b_babun_(2)"/>
      <sheetName val="단가대비표_(2)"/>
      <sheetName val="2_대외공문"/>
      <sheetName val="AS포장복구_"/>
      <sheetName val="토공(우물통,기타)_"/>
      <sheetName val="s_v"/>
      <sheetName val="건축공사_집계표"/>
      <sheetName val="4_전기"/>
      <sheetName val="1차_내역서"/>
      <sheetName val="1_설계조건"/>
      <sheetName val="단가대비표_(3)"/>
      <sheetName val="POL6차-PIPING"/>
      <sheetName val="단위골재량"/>
      <sheetName val="철거단가"/>
      <sheetName val="날개벽수량표"/>
      <sheetName val="웅진교-S2"/>
      <sheetName val="일위대가(1)"/>
      <sheetName val="총괄"/>
      <sheetName val="도근좌표"/>
      <sheetName val="토목공사일반"/>
      <sheetName val="근로자자료입력"/>
      <sheetName val="미드수량"/>
      <sheetName val="중기운반자재총(구조물)"/>
      <sheetName val="수량-가로등"/>
      <sheetName val="대포2교접속"/>
      <sheetName val="단위수량"/>
      <sheetName val="동별물량집계표"/>
      <sheetName val="맨홀조서"/>
      <sheetName val="예산조서(전송)"/>
      <sheetName val="단가 및 재료비"/>
      <sheetName val="중기사용료산출근거"/>
      <sheetName val="A-4"/>
      <sheetName val="직접경비호표"/>
      <sheetName val="1."/>
      <sheetName val="XL4Poppy"/>
      <sheetName val="조직"/>
      <sheetName val="광장"/>
      <sheetName val="제수"/>
      <sheetName val="포장수량"/>
      <sheetName val="b_balju"/>
      <sheetName val="Tool"/>
      <sheetName val="그림"/>
      <sheetName val="건축집계표"/>
      <sheetName val="부표"/>
      <sheetName val="기성고조서"/>
      <sheetName val="산출3-동력"/>
      <sheetName val="산출4-전등"/>
      <sheetName val="FAX"/>
      <sheetName val="일위대가-2"/>
      <sheetName val="gyun"/>
      <sheetName val="설비(제출)"/>
      <sheetName val="C3"/>
      <sheetName val="01"/>
      <sheetName val="항목등록"/>
      <sheetName val="6PILE  (돌출)"/>
      <sheetName val="실행내역(10.13)"/>
      <sheetName val="노무단가"/>
      <sheetName val="1호맨홀토공"/>
      <sheetName val="직접재료비데이타"/>
      <sheetName val="유효폭"/>
      <sheetName val="LP-S"/>
      <sheetName val="퍼스트"/>
      <sheetName val="인테리어내역"/>
      <sheetName val="A 견적"/>
      <sheetName val="교통표지기초"/>
      <sheetName val="가시설수량집계"/>
      <sheetName val="공사비명세서"/>
      <sheetName val="단가목록"/>
      <sheetName val="자재단가비교표"/>
      <sheetName val="갑지1"/>
      <sheetName val="연부97-1"/>
      <sheetName val="직재"/>
      <sheetName val="재집"/>
      <sheetName val="사리부설"/>
      <sheetName val="실행간접비용"/>
      <sheetName val="건축명"/>
      <sheetName val="기계명"/>
      <sheetName val="전기명"/>
      <sheetName val="토목명"/>
      <sheetName val="자재목록표"/>
      <sheetName val="실행(1)"/>
      <sheetName val="테이블"/>
      <sheetName val="품의"/>
      <sheetName val="내역서2안"/>
      <sheetName val="공기압丵〒_x0005_"/>
      <sheetName val="공기압_x0005__x0000_"/>
      <sheetName val="공기압窤皙祜"/>
      <sheetName val="5.수량집계"/>
      <sheetName val="3.일위대가표"/>
      <sheetName val="8.자재단가비교표"/>
      <sheetName val="단1"/>
      <sheetName val="조경일람"/>
      <sheetName val="wall"/>
      <sheetName val="입상내역"/>
      <sheetName val="도급내역"/>
      <sheetName val="실행내역 "/>
      <sheetName val="3.내역서"/>
      <sheetName val="부대공사재료집계표"/>
      <sheetName val="5 일위목록"/>
      <sheetName val="7 단가조사"/>
      <sheetName val="6 일위대가"/>
      <sheetName val="CON기초"/>
      <sheetName val="포장복구집계"/>
      <sheetName val="과천MAIN"/>
      <sheetName val="설명"/>
      <sheetName val="산수배_x0000_"/>
      <sheetName val="제경비요율"/>
      <sheetName val="견적을지"/>
      <sheetName val="기타사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 refreshError="1"/>
      <sheetData sheetId="659"/>
      <sheetData sheetId="660" refreshError="1"/>
      <sheetData sheetId="661"/>
      <sheetData sheetId="662" refreshError="1"/>
      <sheetData sheetId="663" refreshError="1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표"/>
      <sheetName val="일위대가표 (2)"/>
      <sheetName val="총괄내역"/>
      <sheetName val="내역서"/>
      <sheetName val="공종별 집계표"/>
      <sheetName val="사급,관급자재대"/>
      <sheetName val="원가계산서"/>
      <sheetName val="도급내역서 표지"/>
      <sheetName val="공사구성비"/>
      <sheetName val="목차"/>
      <sheetName val="간지"/>
      <sheetName val="AS포장복구 "/>
      <sheetName val="해평견적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1. 공사개요"/>
      <sheetName val="대전-교대(A1-A2)"/>
      <sheetName val="일위대가목록"/>
      <sheetName val="교각1"/>
      <sheetName val="대비표"/>
      <sheetName val="을지"/>
      <sheetName val="주상도"/>
      <sheetName val="일반60"/>
      <sheetName val="단가"/>
      <sheetName val="일위대가"/>
      <sheetName val="물가자료"/>
      <sheetName val="부관맨홀조서"/>
      <sheetName val="수수료율표"/>
      <sheetName val="내역서"/>
      <sheetName val="백호우계수"/>
      <sheetName val="Sheet1 (2)"/>
      <sheetName val="건축내역"/>
      <sheetName val="제잡비 산출내역(실적공사비)"/>
      <sheetName val="data"/>
      <sheetName val="토공"/>
      <sheetName val="Baby일위대가"/>
      <sheetName val="개산공사비"/>
      <sheetName val="내역"/>
      <sheetName val="투찰내역"/>
      <sheetName val="뚝토공"/>
      <sheetName val="재료"/>
      <sheetName val="설치자재"/>
      <sheetName val="작성"/>
      <sheetName val="데이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기초자료입력"/>
      <sheetName val="설계내역서"/>
      <sheetName val="평가데이터"/>
      <sheetName val="데이타"/>
      <sheetName val="요율"/>
      <sheetName val="자재대"/>
      <sheetName val="작성"/>
      <sheetName val="동원인원"/>
      <sheetName val="간접"/>
      <sheetName val="청천내"/>
      <sheetName val="예산명세서"/>
      <sheetName val="설계명세서"/>
      <sheetName val="자료입력"/>
      <sheetName val="일위대가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간지"/>
      <sheetName val="인수공"/>
      <sheetName val="지수프럭"/>
      <sheetName val="압입공사"/>
      <sheetName val="fc관"/>
      <sheetName val="견인선"/>
      <sheetName val="재료"/>
      <sheetName val="토적집계"/>
      <sheetName val="토적(포장)"/>
      <sheetName val="동원(3)"/>
      <sheetName val="예정(3)"/>
      <sheetName val="내역"/>
      <sheetName val="기계경비(시간당)"/>
      <sheetName val="램머"/>
      <sheetName val="Customer Databas"/>
      <sheetName val="입찰안"/>
      <sheetName val="토목"/>
      <sheetName val="대전-1"/>
      <sheetName val="바닥판"/>
      <sheetName val="입력DATA"/>
      <sheetName val="조명율표"/>
      <sheetName val="101동"/>
      <sheetName val="영창26"/>
      <sheetName val="N賃率-職"/>
      <sheetName val="입상내역"/>
      <sheetName val="철근량"/>
      <sheetName val="보증수수료산출"/>
      <sheetName val="2000년1차"/>
      <sheetName val="2000전체분"/>
      <sheetName val="중기"/>
      <sheetName val="산출내역서"/>
      <sheetName val="간접비"/>
      <sheetName val="데리네이타현황"/>
      <sheetName val="일위대가"/>
      <sheetName val="내역_ver1.0"/>
      <sheetName val="총공사내역서"/>
      <sheetName val="지급자재"/>
      <sheetName val="포장공"/>
      <sheetName val="세골재  T2 변경 현황"/>
      <sheetName val="data"/>
      <sheetName val="자재단가"/>
      <sheetName val="BID"/>
      <sheetName val="현장관리비"/>
      <sheetName val="자료"/>
      <sheetName val="간접"/>
      <sheetName val="소비자가"/>
      <sheetName val="세부내역"/>
      <sheetName val="특별땅고르기"/>
      <sheetName val="노임단가"/>
      <sheetName val="내역서"/>
      <sheetName val="#REF"/>
      <sheetName val="내역서1"/>
      <sheetName val="DB"/>
      <sheetName val="기초자료입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남대문빌딩"/>
      <sheetName val="남대문빌딩 (2)"/>
      <sheetName val="삼성동업무시설"/>
      <sheetName val="갑지"/>
      <sheetName val="기계경비(시간당)"/>
      <sheetName val="램머"/>
      <sheetName val="APT"/>
    </sheetNames>
    <sheetDataSet>
      <sheetData sheetId="0">
        <row r="3">
          <cell r="B3" t="str">
            <v>CODE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요율"/>
      <sheetName val="산출"/>
      <sheetName val="소방"/>
      <sheetName val="집계"/>
      <sheetName val="내역"/>
      <sheetName val="하도내역"/>
      <sheetName val="하도원가"/>
      <sheetName val="하도급사항"/>
      <sheetName val="산출내역서집계표"/>
      <sheetName val="설계산출기초"/>
      <sheetName val="설계산출표지"/>
      <sheetName val="을부담운반비"/>
      <sheetName val="운반비산출"/>
      <sheetName val="Macro1"/>
      <sheetName val="별표집계"/>
      <sheetName val="Mc1"/>
      <sheetName val="1"/>
      <sheetName val="설직재-1"/>
      <sheetName val="카렌스센터계량기설치공사"/>
      <sheetName val="목록"/>
      <sheetName val="인건-측정"/>
      <sheetName val="내역서"/>
      <sheetName val="BID"/>
      <sheetName val="토공유동표"/>
      <sheetName val="data"/>
      <sheetName val="배수관토공산출"/>
      <sheetName val="노임단가"/>
      <sheetName val="배수관토공"/>
      <sheetName val="터파기및재료"/>
      <sheetName val="기성 (2)"/>
      <sheetName val="건축"/>
      <sheetName val="01AC"/>
      <sheetName val="부대내역"/>
      <sheetName val="통합"/>
      <sheetName val="L_RPTA05_목록"/>
      <sheetName val="자재단가"/>
      <sheetName val="48일위"/>
      <sheetName val="49일위"/>
      <sheetName val="22일위"/>
      <sheetName val="단위단가"/>
      <sheetName val="단가산출"/>
      <sheetName val="일위대가표"/>
      <sheetName val="일위_파일"/>
      <sheetName val="b_balju_cho"/>
      <sheetName val="건축내역"/>
      <sheetName val="광주역사-최종"/>
      <sheetName val="조건"/>
      <sheetName val="단가"/>
      <sheetName val="근로자자료입력"/>
      <sheetName val="기자재수량"/>
      <sheetName val="4차원가계산서"/>
      <sheetName val="단가표"/>
      <sheetName val="산출내역서"/>
      <sheetName val="분전함신설"/>
      <sheetName val="접지1종"/>
      <sheetName val="개소별수량산출"/>
      <sheetName val="숨은설명"/>
      <sheetName val="원가계산서"/>
      <sheetName val="단위중량"/>
      <sheetName val="계측기"/>
      <sheetName val="을지"/>
      <sheetName val="갈현동"/>
      <sheetName val="일위대가"/>
      <sheetName val="흄관기초"/>
      <sheetName val="설비단가표"/>
      <sheetName val="일위대가 "/>
      <sheetName val="남대문빌딩"/>
      <sheetName val="A-4"/>
      <sheetName val="2002하반기노임기준"/>
      <sheetName val="물류최종8월7"/>
      <sheetName val="Sheet1"/>
      <sheetName val="MOTOR"/>
      <sheetName val="DATE"/>
      <sheetName val="날개수량1.5"/>
      <sheetName val="내역(건축)"/>
      <sheetName val="설계"/>
      <sheetName val="공량산출서"/>
      <sheetName val="소야공정계획표"/>
      <sheetName val="b_balju"/>
      <sheetName val="Sheet5"/>
      <sheetName val="밸브설치"/>
      <sheetName val="Ekog10"/>
      <sheetName val="부대시설"/>
      <sheetName val="참고자료"/>
      <sheetName val="내역서 (2)"/>
      <sheetName val="#REF"/>
      <sheetName val="COST"/>
      <sheetName val="예총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내역표지"/>
      <sheetName val="도급표지 "/>
      <sheetName val="부대표지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내역갑지"/>
      <sheetName val="설계"/>
      <sheetName val="갑지"/>
      <sheetName val="#REF"/>
      <sheetName val="견적의뢰서"/>
      <sheetName val="전기공설계예산서"/>
      <sheetName val="공고"/>
      <sheetName val="공종분석"/>
      <sheetName val="MOTOR"/>
      <sheetName val="간선계산"/>
      <sheetName val="노무비"/>
      <sheetName val="교량전기"/>
      <sheetName val="예가표"/>
      <sheetName val="단가조사"/>
      <sheetName val="Macro1"/>
      <sheetName val=""/>
      <sheetName val="견적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2공구원가계산"/>
      <sheetName val="2공구산출내역"/>
      <sheetName val="2______"/>
      <sheetName val="데이타"/>
      <sheetName val="기자재비"/>
      <sheetName val="일위대가"/>
      <sheetName val="골조시행"/>
      <sheetName val="104동"/>
      <sheetName val="단가표"/>
      <sheetName val="대목"/>
      <sheetName val="2차1차"/>
      <sheetName val="내역"/>
      <sheetName val="예산내역"/>
      <sheetName val="총괄수지표"/>
      <sheetName val="10월"/>
      <sheetName val="일위대가표"/>
      <sheetName val="을"/>
      <sheetName val="견적서"/>
      <sheetName val="식재일위대가"/>
      <sheetName val="내역서2안"/>
      <sheetName val="1차설계변경내역"/>
      <sheetName val="기초일위대가"/>
      <sheetName val="단가대비표"/>
      <sheetName val="b_balju"/>
      <sheetName val="공통가설"/>
      <sheetName val="덤프트럭계수"/>
      <sheetName val="70%"/>
      <sheetName val="자료"/>
      <sheetName val="내역서"/>
      <sheetName val="Mc1"/>
      <sheetName val="일용노임단가"/>
      <sheetName val="건축내역"/>
      <sheetName val="토공사"/>
      <sheetName val="b_balju-단가단가단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Macro1"/>
      <sheetName val="견적시담(송포2공구)"/>
      <sheetName val="식재인부"/>
      <sheetName val="적격점수&lt;300억미만&gt;"/>
      <sheetName val="담장산출"/>
      <sheetName val="수목표준대가"/>
      <sheetName val="설비2차"/>
      <sheetName val="b_balju_cho"/>
      <sheetName val="단가"/>
      <sheetName val="노임단가"/>
      <sheetName val="Data&amp;Result"/>
      <sheetName val="일위대가목차"/>
      <sheetName val="sheet1"/>
      <sheetName val="일위대가(건축)"/>
      <sheetName val="내역5"/>
      <sheetName val="백암비스타내역"/>
      <sheetName val="FB25JN"/>
      <sheetName val="Y-WORK"/>
      <sheetName val="일위목록"/>
      <sheetName val="data2"/>
      <sheetName val="QandAJunior"/>
      <sheetName val="Sheet5"/>
      <sheetName val="공통가설공사"/>
      <sheetName val="건축공사실행"/>
      <sheetName val="EACT10"/>
      <sheetName val="COVER"/>
      <sheetName val="건축"/>
      <sheetName val="공종목록표"/>
      <sheetName val="환율"/>
      <sheetName val="기성내역"/>
      <sheetName val="개요"/>
      <sheetName val="일위대가목록"/>
      <sheetName val="CON'C"/>
      <sheetName val="단가표 (2)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노원열병합  건축공사기성내역서"/>
      <sheetName val="중기사용료산출근거"/>
      <sheetName val="단가 및 재료비"/>
      <sheetName val="BID"/>
      <sheetName val="#REF"/>
      <sheetName val="경비"/>
      <sheetName val="노임"/>
      <sheetName val="집계표"/>
      <sheetName val="단가비교표"/>
      <sheetName val="단가일람"/>
      <sheetName val="단위량당중기"/>
      <sheetName val="★도급내역"/>
      <sheetName val="관리자"/>
      <sheetName val="대가10%"/>
      <sheetName val="자재단가"/>
      <sheetName val="수량산출"/>
      <sheetName val="원가계산서"/>
      <sheetName val="Total"/>
      <sheetName val="결재판"/>
      <sheetName val="회사정보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unit 4"/>
      <sheetName val="제출내역"/>
      <sheetName val="Sheet10"/>
      <sheetName val="단산목록"/>
      <sheetName val="전체"/>
      <sheetName val="FAX"/>
      <sheetName val="일 위 대 가 표"/>
      <sheetName val="투찰추정"/>
      <sheetName val="물가대비표"/>
      <sheetName val="요율"/>
      <sheetName val="직노"/>
      <sheetName val="기본단가"/>
      <sheetName val="인건비단가"/>
      <sheetName val="1,2공구원가계산서"/>
      <sheetName val="1공구산출내역서"/>
      <sheetName val="제직재"/>
      <sheetName val="설직재-1"/>
      <sheetName val="설계"/>
      <sheetName val="장비"/>
      <sheetName val="산근1"/>
      <sheetName val="노무"/>
      <sheetName val="자재"/>
      <sheetName val="국별인원"/>
      <sheetName val="요약&amp;결과"/>
      <sheetName val="선금급신청서"/>
      <sheetName val="광양 3기 유입수"/>
      <sheetName val="물가시세표"/>
      <sheetName val="실행철강하도"/>
      <sheetName val="기계경비(시간당)"/>
      <sheetName val="단가(1)"/>
      <sheetName val="공사비대비표B(토공)"/>
      <sheetName val="DATA1"/>
      <sheetName val="터파기및재료"/>
      <sheetName val="9811"/>
      <sheetName val="보할공정"/>
      <sheetName val="소비자가"/>
      <sheetName val="시설물기초"/>
      <sheetName val="일위_파일"/>
      <sheetName val="실행(1)"/>
      <sheetName val="몰탈재료산출"/>
      <sheetName val="회사기초자료"/>
      <sheetName val="단가조사서"/>
      <sheetName val="기초단가"/>
      <sheetName val="입력"/>
      <sheetName val="출력은 금물"/>
      <sheetName val="중기사용료"/>
      <sheetName val="수지예산"/>
      <sheetName val="등록업체(031124)"/>
      <sheetName val="대한주택보증(수보)"/>
      <sheetName val="대한주택보증(입보)"/>
      <sheetName val="중기조종사 단위단가"/>
      <sheetName val="DANGA"/>
      <sheetName val="Macro2"/>
      <sheetName val="대가"/>
      <sheetName val="단청공사"/>
      <sheetName val="변수값"/>
      <sheetName val="중기상차"/>
      <sheetName val="AS복구"/>
      <sheetName val="중기터파기"/>
      <sheetName val="에너지요금"/>
      <sheetName val="BSD _2_"/>
      <sheetName val="코드목록(시스템담당용)"/>
      <sheetName val=" 갑지"/>
      <sheetName val="도급"/>
      <sheetName val="단가조사"/>
      <sheetName val="코드표"/>
      <sheetName val="안양동교 1안"/>
      <sheetName val="EJ"/>
      <sheetName val="관로내역원"/>
      <sheetName val="증감대비"/>
      <sheetName val="연결임시"/>
      <sheetName val="공통단가"/>
      <sheetName val="운반비"/>
      <sheetName val="2000양배"/>
      <sheetName val="기초내역"/>
      <sheetName val="단가산출"/>
      <sheetName val="인건비"/>
      <sheetName val="일위대가 "/>
      <sheetName val="작업금지"/>
      <sheetName val="할증 "/>
      <sheetName val="금액"/>
      <sheetName val="을지"/>
      <sheetName val="일위대가(출입)"/>
      <sheetName val="수목데이타 "/>
      <sheetName val="기초입력 DATA"/>
      <sheetName val="전기품산출"/>
      <sheetName val="장비사양"/>
      <sheetName val="식재가격"/>
      <sheetName val="식재총괄"/>
      <sheetName val="BS"/>
      <sheetName val="실행내역"/>
      <sheetName val="내부마감"/>
      <sheetName val="급여대장"/>
      <sheetName val="직원 인적급여 카드"/>
      <sheetName val="A-4"/>
      <sheetName val="기계경비일람"/>
      <sheetName val="sheet1 (2)"/>
      <sheetName val="노임단가표"/>
      <sheetName val="주소록"/>
      <sheetName val="01"/>
      <sheetName val="대,유,램"/>
      <sheetName val="교사기준면적(초등)"/>
      <sheetName val="금액내역서"/>
      <sheetName val="품셈TABLE"/>
      <sheetName val="DATA"/>
      <sheetName val="조명율표"/>
      <sheetName val="공정집계_국별"/>
      <sheetName val="AV시스템"/>
      <sheetName val="2.냉난방설비공사"/>
      <sheetName val="7.자동제어공사"/>
      <sheetName val="저수조"/>
      <sheetName val="집계표_식재"/>
      <sheetName val="장비종합부표"/>
      <sheetName val="부표"/>
      <sheetName val="Sheet4"/>
      <sheetName val="총괄내역서"/>
      <sheetName val="000000"/>
      <sheetName val="물가시세"/>
      <sheetName val="웅진교-S2"/>
      <sheetName val="단가비교"/>
      <sheetName val="중기집계"/>
      <sheetName val="위치조서"/>
      <sheetName val="4.일위대가목차"/>
      <sheetName val="일위대가(가설)"/>
      <sheetName val="준검 내역서"/>
      <sheetName val="여과지동"/>
      <sheetName val="ABUT수량-A1"/>
      <sheetName val="토건"/>
      <sheetName val="하부철근수량"/>
      <sheetName val="4.공사별"/>
      <sheetName val="공사개요"/>
      <sheetName val="실행"/>
      <sheetName val=" 견적서"/>
      <sheetName val="재료"/>
      <sheetName val="별제권_정리담보권"/>
      <sheetName val="자단"/>
      <sheetName val="96노임기준"/>
      <sheetName val="철콘공사"/>
      <sheetName val="설계예산서"/>
      <sheetName val="예산내역서"/>
      <sheetName val="기본입력"/>
      <sheetName val="도급FORM"/>
      <sheetName val="범례_(2)"/>
      <sheetName val="unit_4"/>
      <sheetName val="노원열병합__건축공사기성내역서"/>
      <sheetName val="단가_및_재료비"/>
      <sheetName val="단가표_(2)"/>
      <sheetName val="일_위_대_가_표"/>
      <sheetName val="_갑지"/>
      <sheetName val="3련 BOX"/>
      <sheetName val="예산명세서"/>
      <sheetName val="설계명세서"/>
      <sheetName val="자료입력"/>
      <sheetName val="당사실시1"/>
      <sheetName val="상각비"/>
      <sheetName val="조명일위"/>
      <sheetName val="냉천부속동"/>
      <sheetName val="재노경"/>
      <sheetName val="도급내역5+800"/>
      <sheetName val="도급내역"/>
      <sheetName val="경산"/>
      <sheetName val="현장경비"/>
      <sheetName val="const."/>
      <sheetName val="I一般比"/>
      <sheetName val="N賃率-職"/>
      <sheetName val="J直材4"/>
      <sheetName val="2000년1차"/>
      <sheetName val="원하대비"/>
      <sheetName val="원도급"/>
      <sheetName val="하도급"/>
      <sheetName val="대비2"/>
      <sheetName val="건축공사"/>
      <sheetName val="DATE"/>
      <sheetName val="화재 탐지 설비"/>
      <sheetName val="제2호단위수량"/>
      <sheetName val="갑지"/>
      <sheetName val="견적"/>
      <sheetName val="광주전남"/>
      <sheetName val="보도공제면적"/>
      <sheetName val="신규일위"/>
      <sheetName val="수목데이타"/>
      <sheetName val="전력"/>
      <sheetName val="강병규"/>
      <sheetName val="(전남)시범지구 운영실적 및 결과분석(8월까지)"/>
      <sheetName val="우석문틀"/>
      <sheetName val="포장복구집계"/>
      <sheetName val="내역서(전기)"/>
      <sheetName val="시멘트"/>
      <sheetName val="토사(PE)"/>
      <sheetName val="원가계산서(남측)"/>
      <sheetName val="내역-2"/>
      <sheetName val="토량1-1"/>
      <sheetName val="견적단가"/>
      <sheetName val="투찰내역"/>
      <sheetName val="기본단가표"/>
      <sheetName val="북방3터널"/>
      <sheetName val="계약내역(2)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입찰안"/>
      <sheetName val="기준액"/>
      <sheetName val="단가기준"/>
      <sheetName val="기계경비"/>
      <sheetName val="통장출금액"/>
      <sheetName val="6-1. 관개량조서"/>
      <sheetName val="비전경영계획"/>
      <sheetName val="재료비"/>
      <sheetName val="가정조건"/>
      <sheetName val="공통"/>
      <sheetName val="DATA 입력란"/>
      <sheetName val="L_RPTB~1"/>
      <sheetName val="자동제어"/>
      <sheetName val="출력은_금물"/>
      <sheetName val="안양동교_1안"/>
      <sheetName val="할증_"/>
      <sheetName val="광양_3기_유입수"/>
      <sheetName val="수목데이타_"/>
      <sheetName val="중기조종사_단위단가"/>
      <sheetName val="공장동 지하1층"/>
      <sheetName val="용역동 및 154KV"/>
      <sheetName val="공장동 3층"/>
      <sheetName val="공장동 1층"/>
      <sheetName val="구의33고"/>
      <sheetName val="잡비"/>
      <sheetName val="공구"/>
      <sheetName val="계산서(곡선부)"/>
      <sheetName val="포장재료집계표"/>
      <sheetName val="원가data"/>
      <sheetName val="단가산출-기,교"/>
      <sheetName val="일위목록-기"/>
      <sheetName val="이토변실(A3-LINE)"/>
      <sheetName val="노무비"/>
      <sheetName val="일위대가 목록표"/>
      <sheetName val="내 역 서(총괄)"/>
      <sheetName val="중기단가"/>
      <sheetName val="단가및재료비"/>
      <sheetName val="1공구원가계산서"/>
      <sheetName val="설계내역서"/>
      <sheetName val="형틀공사"/>
      <sheetName val="노임이"/>
      <sheetName val="일위대가표(DEEP)"/>
      <sheetName val="기본1"/>
      <sheetName val="수정일위대가"/>
      <sheetName val="CABLE SIZE-1"/>
      <sheetName val="단중표"/>
      <sheetName val="사업성"/>
      <sheetName val="노무비 근거"/>
      <sheetName val="청천내"/>
      <sheetName val="장비경비"/>
      <sheetName val="빗물받이(910-510-410)"/>
      <sheetName val="소방"/>
      <sheetName val="총공사비집계표"/>
      <sheetName val="DAN"/>
      <sheetName val="백호우계수"/>
      <sheetName val="조경일람"/>
      <sheetName val="설명서 "/>
      <sheetName val="토목"/>
      <sheetName val="공내역"/>
      <sheetName val="ⴭⴭⴭⴭⴭ"/>
      <sheetName val="단가산출2"/>
      <sheetName val="교통대책내역"/>
      <sheetName val="부대공"/>
      <sheetName val="배수공"/>
      <sheetName val="토공"/>
      <sheetName val="포장공"/>
      <sheetName val="시작4"/>
      <sheetName val="단가산출서"/>
      <sheetName val="굴화내역"/>
      <sheetName val="10월 (2)"/>
      <sheetName val="종합-임현"/>
      <sheetName val="기초자료"/>
      <sheetName val="1.우편집중내역서"/>
      <sheetName val="한강운반비"/>
      <sheetName val="단가산출(총괄)"/>
      <sheetName val="일위총괄"/>
      <sheetName val="수량산출서"/>
      <sheetName val="을 1"/>
      <sheetName val="을 2"/>
      <sheetName val="의왕내역"/>
      <sheetName val="1안"/>
      <sheetName val="원가"/>
      <sheetName val="단"/>
      <sheetName val="노견단위수량"/>
      <sheetName val="내역1"/>
      <sheetName val="MCC제원"/>
      <sheetName val="제경비율"/>
      <sheetName val="계정code"/>
      <sheetName val="22단가"/>
      <sheetName val="22인공"/>
      <sheetName val="比較表"/>
      <sheetName val="편집1"/>
      <sheetName val="경남"/>
      <sheetName val="경북"/>
      <sheetName val="중부"/>
      <sheetName val="정의"/>
      <sheetName val="공조기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조건"/>
      <sheetName val="기초입력_DATA"/>
      <sheetName val="실행대비"/>
      <sheetName val="실행내역 "/>
      <sheetName val="납부서"/>
      <sheetName val="보고"/>
      <sheetName val="금융비용"/>
      <sheetName val="2000,9월 일위"/>
      <sheetName val="비탈면보호공수량산출"/>
      <sheetName val="현장관리비"/>
      <sheetName val="단위수량"/>
      <sheetName val="계약서"/>
      <sheetName val="간접비 총괄표"/>
      <sheetName val="2.1  노무비 평균단가산출"/>
      <sheetName val="기초일위"/>
      <sheetName val="시설일위"/>
      <sheetName val="종배수관면벽신"/>
      <sheetName val="피벗테이블데이터분석"/>
      <sheetName val="표준항목"/>
      <sheetName val="덤프운반거리산출(토)"/>
      <sheetName val="덤프운반거리산출(풍)"/>
      <sheetName val="덤프운반거리산출(연)"/>
      <sheetName val="교각1"/>
      <sheetName val="식재일위"/>
      <sheetName val="말뚝지지력산정"/>
      <sheetName val="pier(각형)"/>
      <sheetName val="(A)내역서"/>
      <sheetName val="기능공인적사항"/>
      <sheetName val="내역표지"/>
      <sheetName val="유림골조"/>
      <sheetName val="조견표"/>
      <sheetName val="조도계산서 (도서)"/>
      <sheetName val="3.하중산정4.지지력"/>
      <sheetName val="단  가  대  비  표"/>
      <sheetName val="일  위  대  가  목  록"/>
      <sheetName val="2.대외공문"/>
      <sheetName val="-치수표(곡선부)"/>
      <sheetName val="가동비율"/>
      <sheetName val="반포2차"/>
      <sheetName val="기준FACTOR"/>
      <sheetName val="대가단최종"/>
      <sheetName val="전차선로 물량표"/>
      <sheetName val="공통(20-91)"/>
      <sheetName val="개인명세서"/>
      <sheetName val="토적단위"/>
      <sheetName val="중기작업량"/>
      <sheetName val="일위대가(4층원격)"/>
      <sheetName val="자재목록"/>
      <sheetName val="단가목록"/>
      <sheetName val="중기목록"/>
      <sheetName val="부대내역"/>
      <sheetName val="예산편성"/>
      <sheetName val="달대"/>
      <sheetName val="자판실행"/>
      <sheetName val="패널"/>
      <sheetName val="토목공사"/>
      <sheetName val="1차 내역서"/>
      <sheetName val="철거산출근거"/>
      <sheetName val="06 일위대가목록"/>
      <sheetName val="정산명세서"/>
      <sheetName val="일반부표"/>
      <sheetName val="수량집계표(舊)"/>
      <sheetName val="범례_(2)1"/>
      <sheetName val="단가_및_재료비1"/>
      <sheetName val="노원열병합__건축공사기성내역서1"/>
      <sheetName val="일_위_대_가_표1"/>
      <sheetName val="출력은_금물1"/>
      <sheetName val="unit_41"/>
      <sheetName val="_갑지1"/>
      <sheetName val="단가표_(2)1"/>
      <sheetName val="광양_3기_유입수1"/>
      <sheetName val="BSD__2_"/>
      <sheetName val="안양동교_1안1"/>
      <sheetName val="할증_1"/>
      <sheetName val="중기조종사_단위단가1"/>
      <sheetName val="수목데이타_1"/>
      <sheetName val="직원_인적급여_카드"/>
      <sheetName val="sheet1_(2)"/>
      <sheetName val="4_일위대가목차"/>
      <sheetName val="일위대가_"/>
      <sheetName val="2_냉난방설비공사"/>
      <sheetName val="7_자동제어공사"/>
      <sheetName val="화재_탐지_설비"/>
      <sheetName val="4_공사별"/>
      <sheetName val="(전남)시범지구_운영실적_및_결과분석(8월까지)"/>
      <sheetName val="준검_내역서"/>
      <sheetName val="3련_BOX"/>
      <sheetName val="공장동_지하1층"/>
      <sheetName val="용역동_및_154KV"/>
      <sheetName val="공장동_3층"/>
      <sheetName val="공장동_1층"/>
      <sheetName val="유역면적"/>
      <sheetName val="남대문빌딩"/>
      <sheetName val="중기손료"/>
      <sheetName val="VOR"/>
      <sheetName val="front"/>
      <sheetName val="날개벽수량표"/>
      <sheetName val="1. 설계조건 2.단면가정 3. 하중계산"/>
      <sheetName val="기초대가"/>
      <sheetName val="시설대가"/>
      <sheetName val="수목대가"/>
      <sheetName val="인공대가"/>
      <sheetName val="부표총괄"/>
      <sheetName val="배수장토목공사비"/>
      <sheetName val="Baby일위대가"/>
      <sheetName val="변경내역"/>
      <sheetName val="단가견적조사표"/>
      <sheetName val="장비가동"/>
      <sheetName val="간접비"/>
      <sheetName val="램머"/>
      <sheetName val="작업일보"/>
      <sheetName val="괴목육교"/>
      <sheetName val="옥외등신설"/>
      <sheetName val="저케CV22신설"/>
      <sheetName val="저케CV38신설"/>
      <sheetName val="저케CV8신설"/>
      <sheetName val="접지3종"/>
      <sheetName val="sub"/>
      <sheetName val="근로자"/>
      <sheetName val="투입비"/>
      <sheetName val="옥외외등집계표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BOJUNGGM"/>
      <sheetName val="Proposal"/>
      <sheetName val="용산1(해보)"/>
      <sheetName val="기본일위"/>
      <sheetName val="원가서"/>
      <sheetName val="구간별현황"/>
      <sheetName val="외주(기준)"/>
      <sheetName val="재.노.경(기준)"/>
      <sheetName val="선정요령"/>
      <sheetName val="배수량"/>
      <sheetName val="WORK"/>
      <sheetName val="기본계획"/>
      <sheetName val="일용노임단가2001상"/>
      <sheetName val="참조자료"/>
      <sheetName val="기타 정보통신공사"/>
      <sheetName val="원가계산"/>
      <sheetName val="wall"/>
      <sheetName val="A갑지"/>
      <sheetName val="확약서"/>
      <sheetName val="BQ(실행)"/>
      <sheetName val="6호기"/>
      <sheetName val="직접비"/>
      <sheetName val="총괄표"/>
      <sheetName val="인공산출"/>
      <sheetName val="국민연금표"/>
      <sheetName val="총 괄 표"/>
      <sheetName val="포스코실행"/>
      <sheetName val="일위대가집계"/>
      <sheetName val="신고조서"/>
      <sheetName val="단 box"/>
      <sheetName val="개요입력"/>
      <sheetName val="수량기준"/>
      <sheetName val="APT내역"/>
      <sheetName val="부대시설"/>
      <sheetName val="세부내역서(소방)"/>
      <sheetName val="간공설계서"/>
      <sheetName val="JUCKEYK"/>
      <sheetName val="16-1"/>
      <sheetName val="9-1차이내역"/>
      <sheetName val="동문건설"/>
      <sheetName val="설비내역서"/>
      <sheetName val="건축내역서"/>
      <sheetName val="전기내역서"/>
      <sheetName val="예총"/>
      <sheetName val="파일의이용"/>
      <sheetName val="수량집계"/>
      <sheetName val="식재"/>
      <sheetName val="시설물"/>
      <sheetName val="식재출력용"/>
      <sheetName val="유지관리"/>
      <sheetName val="실행기초"/>
      <sheetName val="5직접"/>
      <sheetName val="장비단가"/>
      <sheetName val="4.2.1 마루높이 검토"/>
      <sheetName val="CODE"/>
      <sheetName val="철근콘크리트 (5)"/>
      <sheetName val="청주(철골발주의뢰서)"/>
      <sheetName val="품셈표"/>
      <sheetName val="일위대가(1)"/>
      <sheetName val="2003상반기노임기준"/>
      <sheetName val="제경비"/>
      <sheetName val="전선 및 전선관"/>
      <sheetName val="6공구(당초)"/>
      <sheetName val="본사인상전"/>
      <sheetName val="배수내역"/>
      <sheetName val="변압기 및 발전기 용량"/>
      <sheetName val="산출기초"/>
      <sheetName val="공사비산출서"/>
      <sheetName val="단위단가"/>
      <sheetName val="자재테이블"/>
      <sheetName val="?????"/>
      <sheetName val="구간재료"/>
      <sheetName val="적산산출"/>
      <sheetName val="자재비산출"/>
      <sheetName val="운용비산출"/>
      <sheetName val="S&amp;R"/>
      <sheetName val="인원계획-미화"/>
      <sheetName val="Quality"/>
      <sheetName val="People"/>
      <sheetName val="Risk"/>
      <sheetName val="Training"/>
      <sheetName val="General"/>
      <sheetName val="Instructions"/>
      <sheetName val="주beam"/>
      <sheetName val="노임 단가"/>
      <sheetName val="건축공사 집계표"/>
      <sheetName val="골조"/>
      <sheetName val="관접합및부설"/>
      <sheetName val="시설물일위"/>
      <sheetName val="공내역서"/>
      <sheetName val="실행내역서"/>
      <sheetName val="고내분기~한림"/>
      <sheetName val="광령~경마장"/>
      <sheetName val="세기~광령"/>
      <sheetName val="물건개요"/>
      <sheetName val="빌딩경영보고서"/>
      <sheetName val="리스료"/>
      <sheetName val="산출기준자료"/>
      <sheetName val="수목단가"/>
      <sheetName val="시설수량표"/>
      <sheetName val="식재수량표"/>
      <sheetName val="견적 (2)"/>
      <sheetName val="실행간접비"/>
      <sheetName val="손익계산서"/>
      <sheetName val="발주처담당자"/>
      <sheetName val="공정표"/>
      <sheetName val="도급원가"/>
      <sheetName val="G.R300경비"/>
      <sheetName val="적용단위길이"/>
      <sheetName val="특수기호강도거푸집"/>
      <sheetName val="종배수관(신)"/>
      <sheetName val="내역_FILE"/>
      <sheetName val="목록"/>
      <sheetName val="갑지(추정)"/>
      <sheetName val="지급자재"/>
      <sheetName val="부대공Ⅱ"/>
      <sheetName val="분당임차변경"/>
      <sheetName val="단가_1_"/>
      <sheetName val="접속슬라브"/>
      <sheetName val="세금자료"/>
      <sheetName val="규준틀"/>
      <sheetName val="퍼스트"/>
      <sheetName val="출자한도"/>
      <sheetName val="구리토평1전기"/>
      <sheetName val="Ekog10"/>
      <sheetName val="설계내역2"/>
      <sheetName val="설계예시"/>
      <sheetName val="일위산출"/>
      <sheetName val="설비"/>
      <sheetName val="예가표"/>
      <sheetName val="archi(본사)"/>
      <sheetName val="설계명세서 (장비)"/>
      <sheetName val="안전장치"/>
      <sheetName val="일반공사"/>
      <sheetName val="양남(실시)"/>
      <sheetName val="건천(실시)"/>
      <sheetName val="외동(실시)"/>
      <sheetName val="안강(실시)"/>
      <sheetName val="안강(우선실시)"/>
      <sheetName val="단가대비표 (3)"/>
      <sheetName val="개화1교"/>
      <sheetName val="TYPE-1"/>
      <sheetName val="노무단가"/>
      <sheetName val="건설기계사용기준"/>
      <sheetName val="심사물량"/>
      <sheetName val="도로정위치부표"/>
      <sheetName val="심사계산"/>
      <sheetName val="DB구축"/>
      <sheetName val="도로조사부표"/>
      <sheetName val="재정비내역"/>
      <sheetName val="입력변수"/>
      <sheetName val="지적고시내역"/>
      <sheetName val="도급기성"/>
      <sheetName val="이식운반"/>
      <sheetName val="전기일위목록"/>
      <sheetName val="바닥판"/>
      <sheetName val="입력DATA"/>
      <sheetName val="문학간접"/>
      <sheetName val="하조서"/>
      <sheetName val="주요항목별"/>
      <sheetName val="실행(ALT1)"/>
      <sheetName val="진주방향"/>
      <sheetName val="광주운남을"/>
      <sheetName val="TRE TABLE"/>
      <sheetName val="수입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안전난간대원가"/>
      <sheetName val="코드"/>
      <sheetName val="96작생능"/>
      <sheetName val="버스운행안내"/>
      <sheetName val="도곡동APT"/>
      <sheetName val="신대방교수"/>
      <sheetName val="장비집계"/>
      <sheetName val="자  재"/>
      <sheetName val="사업수지"/>
      <sheetName val="비용"/>
      <sheetName val="공사비산출내역"/>
      <sheetName val="COST"/>
      <sheetName val="약품공급2"/>
      <sheetName val="기초목"/>
      <sheetName val="집계"/>
      <sheetName val="전기"/>
      <sheetName val="조명시설"/>
      <sheetName val="구입단가"/>
      <sheetName val="PAINT"/>
      <sheetName val="기계"/>
      <sheetName val="정화조"/>
      <sheetName val="조경"/>
      <sheetName val="교량하부공"/>
      <sheetName val="미드수량"/>
      <sheetName val="용역비내역-진짜"/>
      <sheetName val="기계설비"/>
      <sheetName val="총괄"/>
      <sheetName val="건축외주"/>
      <sheetName val="적정심사"/>
      <sheetName val="기"/>
      <sheetName val="전선(총)"/>
      <sheetName val="일위대가내역"/>
      <sheetName val="파이프류"/>
      <sheetName val="도堉᎓"/>
      <sheetName val="36단가"/>
      <sheetName val="골막이(야매)"/>
      <sheetName val="점수계산1-2"/>
      <sheetName val="※참고자료※"/>
      <sheetName val="가격조사서"/>
      <sheetName val="1단계총괄내역서"/>
      <sheetName val="3단계"/>
      <sheetName val="간접1"/>
      <sheetName val="경율산정.XLS"/>
      <sheetName val="실행예산"/>
      <sheetName val="내역2"/>
      <sheetName val="아파트 내역"/>
      <sheetName val="일위대가-1"/>
      <sheetName val="1.설계기준 "/>
      <sheetName val="단가 "/>
      <sheetName val="우수받이"/>
      <sheetName val="산출내역서집계표"/>
      <sheetName val="정부노임단가"/>
      <sheetName val="갑지1"/>
      <sheetName val="비교표"/>
      <sheetName val="단가 (2)"/>
      <sheetName val="NYS"/>
      <sheetName val="설계명세서-2"/>
      <sheetName val="아파트"/>
      <sheetName val="덕전리"/>
      <sheetName val="우수공,맨홀,집수정"/>
      <sheetName val="세골재  T2 변경 현황"/>
      <sheetName val="대치판정"/>
      <sheetName val="서식"/>
      <sheetName val="재료표"/>
      <sheetName val="설계예산서(흙막이)"/>
      <sheetName val="물량내역"/>
      <sheetName val="기초데이타"/>
      <sheetName val="Sheet3"/>
    </sheetNames>
    <definedNames>
      <definedName name="DUCT_GO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기계경비(시간당)"/>
      <sheetName val="램머"/>
      <sheetName val="일위대가"/>
      <sheetName val="변수값"/>
      <sheetName val="중기상차"/>
      <sheetName val="AS복구"/>
      <sheetName val="중기터파기"/>
      <sheetName val="기초자료입력"/>
      <sheetName val="경산"/>
      <sheetName val="데이타"/>
      <sheetName val="ELECTRIC"/>
      <sheetName val="청천내"/>
      <sheetName val="구천"/>
      <sheetName val="간지"/>
      <sheetName val="공사원가"/>
      <sheetName val="예산총괄"/>
      <sheetName val="동축기별1"/>
      <sheetName val="동축기별2"/>
      <sheetName val="광기별"/>
      <sheetName val="동축철거기별"/>
      <sheetName val="광철거기별"/>
      <sheetName val="사급자재조서"/>
      <sheetName val="지입자재단가"/>
      <sheetName val="예산내역서"/>
      <sheetName val="동원인원제외"/>
      <sheetName val="공구손료"/>
      <sheetName val="공제대산출"/>
      <sheetName val="운반공사 "/>
      <sheetName val="동원인원산출"/>
      <sheetName val="선로일위대가_INDEX"/>
      <sheetName val="선로_일위대가"/>
      <sheetName val="철거정비_INDEX"/>
      <sheetName val="철거정비_일위대가"/>
      <sheetName val="자재단가"/>
      <sheetName val="시중노임"/>
      <sheetName val="CP주8m이하"/>
      <sheetName val="CP주9m"/>
      <sheetName val="CP주10m"/>
      <sheetName val="IP주8m이하"/>
      <sheetName val="IP주9m"/>
      <sheetName val="IP주10m"/>
      <sheetName val="기계경비산출서 "/>
      <sheetName val="첨부1 "/>
      <sheetName val="첨부2"/>
      <sheetName val="수입원가계산서"/>
      <sheetName val="산출기준"/>
      <sheetName val="간접"/>
      <sheetName val="2공구하도급내역서"/>
      <sheetName val="설계내역서"/>
      <sheetName val="가설대가"/>
      <sheetName val="토공대가"/>
      <sheetName val="구조대가"/>
      <sheetName val="포설대가1"/>
      <sheetName val="부대대가"/>
      <sheetName val="Baby일위대가"/>
      <sheetName val="준검 내역서"/>
      <sheetName val="Sheet1"/>
      <sheetName val="#REF"/>
      <sheetName val="Total"/>
      <sheetName val="작성"/>
      <sheetName val="평가데이터"/>
      <sheetName val="요율"/>
      <sheetName val="자재대"/>
      <sheetName val="L_RPTB02_01"/>
      <sheetName val="3.공통공사대비"/>
      <sheetName val="현장경비"/>
      <sheetName val="DATE"/>
      <sheetName val="동원인원"/>
      <sheetName val="공통비(전체)"/>
      <sheetName val="1차 내역서"/>
      <sheetName val="라인업-1"/>
      <sheetName val="개요"/>
      <sheetName val="라인업-2"/>
      <sheetName val="라인업-3"/>
      <sheetName val="방배동내역(리라)"/>
      <sheetName val="건축공사집계표"/>
      <sheetName val="방배동내역 (총괄)"/>
      <sheetName val="부대공사총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단가표"/>
      <sheetName val="내역_FILE"/>
      <sheetName val="일위_FILE"/>
      <sheetName val="일위대가_수정"/>
      <sheetName val="공정"/>
      <sheetName val="산출계산"/>
      <sheetName val="계산"/>
      <sheetName val="양식_일위대가"/>
      <sheetName val="양식_자재"/>
      <sheetName val="양식_동원인원"/>
      <sheetName val="양식_공구손료"/>
      <sheetName val="양식_내역서"/>
      <sheetName val="목차"/>
      <sheetName val="설계설명"/>
      <sheetName val="예정공정"/>
      <sheetName val="동원"/>
      <sheetName val="총(관로+케이블)"/>
      <sheetName val="총공사"/>
      <sheetName val="공사원가"/>
      <sheetName val="준공내역서(총괄)"/>
      <sheetName val="준공내역서"/>
      <sheetName val="사급자재"/>
      <sheetName val="지입자재"/>
      <sheetName val="일위대가 (2)"/>
      <sheetName val="자재근거"/>
      <sheetName val="일위대가산출근거"/>
      <sheetName val="공구손료"/>
      <sheetName val="소요노력"/>
      <sheetName val="간지"/>
      <sheetName val="MdlSul"/>
      <sheetName val="Baby일위대가"/>
      <sheetName val="골조시행"/>
      <sheetName val="준검 내역서"/>
      <sheetName val="I一般比"/>
      <sheetName val="N賃率-職"/>
      <sheetName val="공정코드"/>
      <sheetName val="단면 (2)"/>
      <sheetName val="9.2단가산출서"/>
      <sheetName val="손료"/>
      <sheetName val="예정(3)"/>
      <sheetName val="저"/>
      <sheetName val="동원(3)"/>
      <sheetName val="부대"/>
      <sheetName val="일위CODE"/>
      <sheetName val="양수장(기계)"/>
      <sheetName val="교각1"/>
      <sheetName val="2공구산출내역"/>
      <sheetName val="구리토평1전기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Baby일위대가"/>
      <sheetName val="일위대가"/>
      <sheetName val="기계설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지입자재 집계표"/>
      <sheetName val="자재운반"/>
      <sheetName val="화물요율"/>
      <sheetName val="노무비"/>
      <sheetName val="자재비"/>
      <sheetName val="02년상반기장비부표"/>
      <sheetName val="이정표"/>
      <sheetName val="단가산출"/>
      <sheetName val="단가목록"/>
      <sheetName val="일반부표"/>
      <sheetName val="부표총괄표"/>
      <sheetName val=" 품셈"/>
      <sheetName val="품셈총괄표"/>
      <sheetName val="설계 내역서(1)"/>
      <sheetName val="경비율산정"/>
      <sheetName val="설계 내역서"/>
      <sheetName val="공사비예산서"/>
      <sheetName val="을지"/>
      <sheetName val="갑지(추정)"/>
      <sheetName val="토목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내역서(표지)"/>
      <sheetName val="견적서"/>
      <sheetName val="원가계산서"/>
      <sheetName val="공종집계"/>
      <sheetName val="내역기초"/>
      <sheetName val="단가표"/>
      <sheetName val="인제내역"/>
      <sheetName val="집계"/>
      <sheetName val="소방"/>
      <sheetName val="일반부표"/>
      <sheetName val="유림총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JABBI(결과)"/>
      <sheetName val="소액"/>
      <sheetName val="순순인건비"/>
      <sheetName val="지역구분"/>
      <sheetName val="지급자재"/>
      <sheetName val="시운전연료"/>
      <sheetName val="Sheet1"/>
      <sheetName val="BID"/>
      <sheetName val="일반부표"/>
      <sheetName val="내역서"/>
      <sheetName val="경비"/>
      <sheetName val="내역"/>
      <sheetName val="우수공"/>
      <sheetName val="공종별예산대비집행현황"/>
      <sheetName val="소비자가"/>
      <sheetName val="내역(중앙)"/>
      <sheetName val="식재가격"/>
      <sheetName val="2.냉난방설비공사"/>
      <sheetName val="7.자동제어공사"/>
      <sheetName val="공사개요"/>
      <sheetName val="계수시트"/>
      <sheetName val="DATE"/>
      <sheetName val="프랜트면허"/>
      <sheetName val="토목주소"/>
      <sheetName val="집계표"/>
      <sheetName val="총괄내역"/>
      <sheetName val="내역서2안"/>
      <sheetName val="경산"/>
      <sheetName val="단가산출"/>
      <sheetName val="조경"/>
      <sheetName val="확약서"/>
      <sheetName val="잡비"/>
      <sheetName val="총괄"/>
      <sheetName val="총괄표"/>
      <sheetName val="집계표(수배전제조구매)"/>
      <sheetName val="#REF"/>
      <sheetName val="자재co"/>
      <sheetName val="일위대가표"/>
      <sheetName val="자재일람"/>
      <sheetName val="98지급계획"/>
      <sheetName val="산출내역서"/>
      <sheetName val="경서-통신"/>
      <sheetName val="갑지"/>
      <sheetName val="하도계약변경 (2)"/>
      <sheetName val="내역서 (2)"/>
      <sheetName val="식재총괄"/>
      <sheetName val="일위목록"/>
      <sheetName val="건축내역(진해석동)"/>
      <sheetName val="원본"/>
      <sheetName val="노임단가"/>
      <sheetName val="일위대가"/>
      <sheetName val="마산방향"/>
      <sheetName val="진주방향"/>
      <sheetName val="금액내역서"/>
      <sheetName val="현장관리비"/>
      <sheetName val="단위수량"/>
      <sheetName val="견적서"/>
      <sheetName val="산출내역서집계표"/>
      <sheetName val="집계"/>
      <sheetName val="99 조정금액"/>
      <sheetName val="교통대책내역"/>
      <sheetName val="물가대비표"/>
      <sheetName val="(2)"/>
      <sheetName val="실행내역서"/>
      <sheetName val="인상효1"/>
      <sheetName val="Macro1"/>
      <sheetName val="갑지_추정_"/>
      <sheetName val="일위대가(1)"/>
      <sheetName val="간접비계산"/>
      <sheetName val="조직"/>
      <sheetName val="플랜트 설치"/>
      <sheetName val="골조시행"/>
      <sheetName val="자재단가"/>
      <sheetName val="시운전연료비"/>
      <sheetName val="총집계표"/>
      <sheetName val="예산명세서"/>
      <sheetName val="설계명세서"/>
      <sheetName val="자료입력"/>
      <sheetName val="주요재료비(원본)"/>
      <sheetName val="물량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공사설명서"/>
      <sheetName val="주요자재"/>
      <sheetName val="예정(3)"/>
      <sheetName val="동원(3)"/>
      <sheetName val="예정공정표 (2)"/>
      <sheetName val="동원인원 (2)"/>
      <sheetName val="예정공정표"/>
      <sheetName val="동원인원"/>
      <sheetName val="가설공사"/>
      <sheetName val="가설울타리"/>
      <sheetName val="경고테이프"/>
      <sheetName val="포장절단"/>
      <sheetName val="FM공법 (2)"/>
      <sheetName val="FM공법"/>
      <sheetName val="인수공지수판"/>
      <sheetName val="양수작업"/>
      <sheetName val="상수도이설"/>
      <sheetName val="포장복구(AS,CO)"/>
      <sheetName val="압입공법"/>
      <sheetName val="GR보호몰탈"/>
      <sheetName val="교량첨가"/>
      <sheetName val="피스표(수정)"/>
      <sheetName val="피스표(수도)"/>
      <sheetName val="피스표(4pe)"/>
      <sheetName val="목차"/>
      <sheetName val="소요노력"/>
      <sheetName val="터널조도"/>
      <sheetName val="9GNG운반"/>
      <sheetName val="투찰"/>
      <sheetName val="Graph (LGEN)"/>
      <sheetName val="out_prog"/>
      <sheetName val="선적schedule (2)"/>
      <sheetName val="노임"/>
      <sheetName val="DATA"/>
      <sheetName val="CALCULATION"/>
      <sheetName val="SK-SUL"/>
      <sheetName val="상 부"/>
      <sheetName val="ABUT수량-A1"/>
      <sheetName val="전체"/>
      <sheetName val="S0"/>
      <sheetName val="부속동"/>
      <sheetName val="TYPE-A"/>
      <sheetName val="고창방향"/>
      <sheetName val="수안보-MBR1"/>
      <sheetName val="설비"/>
      <sheetName val="하수급견적대비"/>
      <sheetName val="기기리스트"/>
      <sheetName val="도장수량(하1)"/>
      <sheetName val="주형"/>
      <sheetName val="SG"/>
      <sheetName val=" 상부공통집계(총괄)"/>
      <sheetName val="입찰내역서"/>
      <sheetName val="Sheet1"/>
      <sheetName val="배수내역 (2)"/>
      <sheetName val="노임단가"/>
      <sheetName val="MOTOR"/>
      <sheetName val="소상 &quot;1&quot;"/>
      <sheetName val="제출내역 (2)"/>
      <sheetName val="유동표"/>
      <sheetName val="원형1호맨홀토공수량"/>
      <sheetName val="대치판정"/>
      <sheetName val="99.12"/>
      <sheetName val="DATE"/>
      <sheetName val="GI-LIST"/>
      <sheetName val="Sheet3"/>
      <sheetName val="Macro(MCC)"/>
      <sheetName val="J直材4"/>
      <sheetName val="BID"/>
      <sheetName val="단면치수"/>
      <sheetName val="견"/>
      <sheetName val="맨홀수량산출"/>
      <sheetName val="단위수량"/>
      <sheetName val="현장지지물물량"/>
      <sheetName val="내역"/>
      <sheetName val="시운전연료"/>
      <sheetName val="신대방33(적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검토결과"/>
      <sheetName val="견적결과보고서"/>
      <sheetName val="실행비교(2002-2004)"/>
      <sheetName val="집계표"/>
      <sheetName val="내역서"/>
      <sheetName val="일위대가목록"/>
      <sheetName val="단가대비표"/>
      <sheetName val="일위대가"/>
      <sheetName val="소방단가대비표"/>
      <sheetName val="잡비"/>
      <sheetName val="외주견적"/>
      <sheetName val="시운전연료비"/>
      <sheetName val="9GNG운반"/>
      <sheetName val="유림총괄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공사비예산서"/>
      <sheetName val="재료비"/>
      <sheetName val="노무비"/>
      <sheetName val="일위대가 "/>
      <sheetName val="품셈"/>
      <sheetName val="고동,고철"/>
      <sheetName val="견적비교(수배전반)"/>
      <sheetName val="견적비교(조명기구)"/>
      <sheetName val="산출총괄표"/>
      <sheetName val="집계표"/>
      <sheetName val="기성율 산출"/>
      <sheetName val="익산설계"/>
      <sheetName val="1,2공구원가계산서"/>
      <sheetName val="1공구산출내역서"/>
      <sheetName val="Y-WORK"/>
      <sheetName val="남대문빌딩"/>
      <sheetName val="인부신상자료"/>
      <sheetName val="시운전연료비"/>
      <sheetName val="골조시행"/>
      <sheetName val="Sheet5"/>
      <sheetName val="시운전연료"/>
      <sheetName val="원가계산서"/>
      <sheetName val="투찰내역"/>
      <sheetName val="투자효율분석"/>
      <sheetName val="99년원가"/>
      <sheetName val="실행철강하도"/>
      <sheetName val="일위대가"/>
      <sheetName val="설계예시"/>
      <sheetName val="표준건축비"/>
      <sheetName val="횡배수관토공수량"/>
      <sheetName val="자재단가"/>
      <sheetName val="C3"/>
      <sheetName val="코드표"/>
      <sheetName val="문학간접"/>
      <sheetName val="수목데이타 "/>
      <sheetName val="일일"/>
      <sheetName val="사업관리"/>
      <sheetName val="노임단가"/>
      <sheetName val="내역서"/>
      <sheetName val="일위"/>
      <sheetName val="2공구산출내역"/>
      <sheetName val="날개벽수량표"/>
      <sheetName val="소화실적"/>
      <sheetName val="준검 내역서"/>
      <sheetName val="산수배수"/>
      <sheetName val="자재단가비교표"/>
      <sheetName val="주요항목별"/>
      <sheetName val="목차"/>
      <sheetName val="여과지동"/>
      <sheetName val="기초자료"/>
      <sheetName val="기성내역"/>
      <sheetName val="금액내역서"/>
      <sheetName val="신우"/>
      <sheetName val="원가계산서(변경)"/>
      <sheetName val="옵션"/>
      <sheetName val="BSD (2)"/>
      <sheetName val="내역"/>
      <sheetName val="총괄내역서"/>
      <sheetName val="연습"/>
      <sheetName val="2"/>
      <sheetName val="9GNG운반"/>
      <sheetName val="단가산출"/>
      <sheetName val="직재"/>
      <sheetName val="TB-내역서"/>
      <sheetName val=""/>
      <sheetName val="sheet1"/>
      <sheetName val="산출내역서집계표"/>
      <sheetName val="원가서"/>
      <sheetName val="#REF"/>
      <sheetName val="견적서갑지연속"/>
      <sheetName val="공통(20-91)"/>
      <sheetName val="BJJIN"/>
      <sheetName val="터파기및재료"/>
      <sheetName val="내역서(전기)"/>
      <sheetName val="JUCKEYK"/>
      <sheetName val="DATA"/>
      <sheetName val="테이블"/>
      <sheetName val="대림경상68억"/>
      <sheetName val="차액보증"/>
      <sheetName val="대구은행"/>
      <sheetName val="수토공단위당"/>
      <sheetName val="공사"/>
      <sheetName val="기계내역"/>
      <sheetName val="gyun"/>
      <sheetName val="을지"/>
      <sheetName val="대창(장성)"/>
      <sheetName val="조명시설"/>
      <sheetName val="일위대가표"/>
      <sheetName val="시화점실행"/>
      <sheetName val="수수료율표"/>
      <sheetName val="환산"/>
      <sheetName val=" 갑지"/>
      <sheetName val="전체"/>
      <sheetName val="수량산출"/>
      <sheetName val="내역서 (2)"/>
      <sheetName val="가스"/>
      <sheetName val="간접"/>
      <sheetName val="원도급"/>
      <sheetName val="하도급"/>
      <sheetName val="예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품의서"/>
      <sheetName val="DB"/>
      <sheetName val="갑"/>
      <sheetName val="정산"/>
      <sheetName val="정산중"/>
      <sheetName val="AL.판넬"/>
      <sheetName val="새한"/>
      <sheetName val="영송"/>
      <sheetName val="성광"/>
      <sheetName val="정산서"/>
      <sheetName val="sheet1"/>
      <sheetName val="금액내역서"/>
      <sheetName val="단가비교"/>
      <sheetName val="원가총괄"/>
      <sheetName val="코드표"/>
      <sheetName val="C1ㅇ"/>
      <sheetName val="자동제어"/>
      <sheetName val="RE9604"/>
      <sheetName val="약품공급2"/>
      <sheetName val="설비2차"/>
      <sheetName val="앉음벽 (2)"/>
      <sheetName val="자재단가비교표"/>
      <sheetName val="내역서"/>
      <sheetName val="4.전기"/>
      <sheetName val="당진1,2호기전선관설치및접지4차공사내역서-을지"/>
      <sheetName val="외부실외기견적-정산"/>
      <sheetName val="교통대책내역"/>
      <sheetName val="#REF"/>
      <sheetName val="교각계산"/>
      <sheetName val="시운전연료"/>
      <sheetName val="요율"/>
      <sheetName val="집계표"/>
      <sheetName val="총괄표"/>
      <sheetName val="2.1  노무비 평균단가산출"/>
      <sheetName val="재료"/>
      <sheetName val="인제내역"/>
      <sheetName val="일위대가"/>
      <sheetName val="봉양~조차장간고하개명(신설)"/>
      <sheetName val="전동기"/>
      <sheetName val="견적서"/>
      <sheetName val="실행(1)"/>
      <sheetName val="ELEC"/>
      <sheetName val="전체"/>
      <sheetName val="5.동별횡주관경"/>
      <sheetName val="자단"/>
      <sheetName val="접지수량"/>
      <sheetName val="XXXXXX"/>
      <sheetName val="예산서"/>
      <sheetName val="적점"/>
      <sheetName val="세원견적서"/>
      <sheetName val="설계산출표지"/>
      <sheetName val="data"/>
      <sheetName val="건설실행"/>
      <sheetName val="2공구산출내역"/>
      <sheetName val="잡철물"/>
      <sheetName val="일위목록"/>
      <sheetName val="갑지(추정)"/>
      <sheetName val="준검 내역서"/>
      <sheetName val="#2_일위대가목록"/>
      <sheetName val="2.대외공문"/>
      <sheetName val="시운전연료비"/>
      <sheetName val="일위대가(1)"/>
      <sheetName val="LD"/>
      <sheetName val="Sheet2"/>
      <sheetName val="전기일위목록"/>
      <sheetName val="교각1"/>
      <sheetName val="천방교접속"/>
      <sheetName val="대포2교접속"/>
    </sheetNames>
    <definedNames>
      <definedName name="이윤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Y-WORK"/>
      <sheetName val="STORAGE"/>
      <sheetName val="YES"/>
      <sheetName val="일위대가표"/>
      <sheetName val="수량산출"/>
      <sheetName val="조명율표"/>
      <sheetName val="내역서2안"/>
      <sheetName val="설계예산서"/>
      <sheetName val="수량집계"/>
      <sheetName val="가로등내역서"/>
      <sheetName val="아파트기별"/>
      <sheetName val="공리일"/>
      <sheetName val="총괄"/>
      <sheetName val="토목"/>
      <sheetName val="DATA"/>
      <sheetName val="1.수인터널"/>
      <sheetName val="부속동"/>
      <sheetName val="수량산출서"/>
      <sheetName val="2000.11월설계내역"/>
      <sheetName val="일위대가"/>
      <sheetName val="단가"/>
      <sheetName val="#REF"/>
      <sheetName val="총괄표"/>
      <sheetName val="말뚝지지력산정"/>
      <sheetName val="터파기및재료"/>
      <sheetName val="집계표"/>
      <sheetName val="전선 및 전선관"/>
      <sheetName val="입찰안"/>
      <sheetName val="내역서"/>
      <sheetName val="단가산출"/>
      <sheetName val="소야공정계획표"/>
      <sheetName val="내역"/>
      <sheetName val="보증수수료산출"/>
      <sheetName val="bid"/>
      <sheetName val="실행철강하도"/>
      <sheetName val="준검 내역서"/>
      <sheetName val="수목데이타 "/>
      <sheetName val="교각1"/>
      <sheetName val="변압기 및 발전기 용량"/>
      <sheetName val="JUCK"/>
      <sheetName val="봉양~조차장간고하개명(신설)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하조서"/>
      <sheetName val="6호기"/>
      <sheetName val="가로등"/>
      <sheetName val="단가조사"/>
      <sheetName val="단가산출서(기계)"/>
      <sheetName val="공사비예산서(토목분)"/>
      <sheetName val="기계경비"/>
      <sheetName val="INPUT"/>
      <sheetName val="Total"/>
      <sheetName val="원가계산"/>
      <sheetName val="단가 및 재료비"/>
      <sheetName val="내역서(전기)"/>
      <sheetName val="일위대가표(유단가)"/>
      <sheetName val="일위목록"/>
      <sheetName val="예산갑지"/>
      <sheetName val="Sheet1"/>
      <sheetName val="Sheet2"/>
      <sheetName val="각형맨홀"/>
      <sheetName val="수목단가"/>
      <sheetName val="시설수량표"/>
      <sheetName val="식재수량표"/>
      <sheetName val="자재단가"/>
      <sheetName val="표지 (2)"/>
      <sheetName val="2000년1차"/>
      <sheetName val="부대내역"/>
      <sheetName val="에너지동"/>
      <sheetName val="ASP포장"/>
      <sheetName val="연습"/>
      <sheetName val="신우"/>
      <sheetName val="EACT10"/>
      <sheetName val="입찰결과(DATA)"/>
      <sheetName val="정부노임단가"/>
      <sheetName val="상수도토공집계표"/>
      <sheetName val="설계가"/>
      <sheetName val="점수계산1-2"/>
      <sheetName val="3BL공동구 수량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단가조사서"/>
      <sheetName val="대치판정"/>
      <sheetName val="일위대가(목록)"/>
      <sheetName val="재료비"/>
      <sheetName val="적용(기계)"/>
      <sheetName val="ETC"/>
      <sheetName val="돌망태단위수량"/>
      <sheetName val="말뚝물량"/>
      <sheetName val="예산변경사항"/>
      <sheetName val="설계내역서"/>
      <sheetName val="일반공사"/>
      <sheetName val="대비"/>
      <sheetName val="본선차로수량집계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데이타"/>
      <sheetName val="참조-(1)"/>
      <sheetName val="구조물철거타공정이월"/>
      <sheetName val="Mc1"/>
      <sheetName val="2000,9월 일위"/>
      <sheetName val="CABLE SIZE-3"/>
      <sheetName val="EQUIP-H"/>
      <sheetName val="코드표"/>
      <sheetName val="Sheet1 (2)"/>
      <sheetName val="MOTOR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소요자재"/>
      <sheetName val="노무산출서"/>
      <sheetName val="요율"/>
      <sheetName val="자재대"/>
      <sheetName val="CTEMCOST"/>
      <sheetName val="가감수량"/>
      <sheetName val="맨홀수량산출"/>
      <sheetName val="물가자료"/>
      <sheetName val="품의서"/>
      <sheetName val="부하계산서"/>
      <sheetName val="물가시세"/>
      <sheetName val="SG"/>
      <sheetName val="전신환매도율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점검총괄"/>
      <sheetName val="공구원가계산"/>
      <sheetName val="1차증가원가계산"/>
      <sheetName val="간선계산"/>
      <sheetName val="노임,재료비"/>
      <sheetName val="기계경비시간당손료목록"/>
      <sheetName val="동력부하(도산)"/>
      <sheetName val="22단가(철거)"/>
      <sheetName val="49단가"/>
      <sheetName val="49단가(철거)"/>
      <sheetName val="22단가"/>
      <sheetName val="2006기계경비산출표"/>
      <sheetName val="BOX전기내역"/>
      <sheetName val="AS포장복구 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참고"/>
      <sheetName val="공사개요"/>
      <sheetName val="토공"/>
      <sheetName val="공종별원가계산"/>
      <sheetName val="말고개터널조명전압강하"/>
      <sheetName val="20관리비율"/>
      <sheetName val="자재목록"/>
      <sheetName val="간접비"/>
      <sheetName val="VA_code"/>
      <sheetName val="ABUT수량-A1"/>
      <sheetName val="단면 (2)"/>
      <sheetName val="9-1차이내역"/>
      <sheetName val="일위"/>
      <sheetName val="견적대비"/>
      <sheetName val="인건비"/>
      <sheetName val="통장출금액"/>
      <sheetName val="기계경비(시간당)"/>
      <sheetName val="램머"/>
      <sheetName val="전기일위대가"/>
      <sheetName val="guard(mac)"/>
      <sheetName val="품셈TABLE"/>
      <sheetName val="품셈표"/>
      <sheetName val="부대대비"/>
      <sheetName val="냉연집계"/>
      <sheetName val="BSD (2)"/>
      <sheetName val="산출내역서"/>
      <sheetName val="저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SLAB&quot;1&quot;"/>
      <sheetName val="경상비"/>
      <sheetName val="BQ"/>
      <sheetName val="예정(3)"/>
      <sheetName val="동원(3)"/>
      <sheetName val="터널조도"/>
      <sheetName val="1.설계기준"/>
      <sheetName val="경비_원본"/>
      <sheetName val="간접1"/>
      <sheetName val="기계내역"/>
      <sheetName val="2000전체분"/>
      <sheetName val="일반수량"/>
      <sheetName val="노임"/>
      <sheetName val="우수맨홀공제단위수량"/>
      <sheetName val="스톱로그내역"/>
      <sheetName val="수주현황2월"/>
      <sheetName val="타공종이기"/>
      <sheetName val="수입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단면(RW1)"/>
      <sheetName val="WORK"/>
      <sheetName val="시설물일위"/>
      <sheetName val="비교표"/>
      <sheetName val="소비자가"/>
      <sheetName val="ilch"/>
      <sheetName val="을지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Baby일위대가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현황CODE"/>
      <sheetName val="손익현황"/>
      <sheetName val="3차설계"/>
      <sheetName val="기둥(원형)"/>
      <sheetName val="주형"/>
      <sheetName val="밸브설치"/>
      <sheetName val="3.바닥판설계"/>
      <sheetName val="안정계산"/>
      <sheetName val="단면검토"/>
      <sheetName val="원가"/>
      <sheetName val="외주"/>
      <sheetName val="Macro(차단기)"/>
      <sheetName val="연결관산출조서"/>
      <sheetName val=" 상부공통집계(총괄)"/>
      <sheetName val="단가일람"/>
      <sheetName val="조경일람"/>
      <sheetName val="일위대가목록"/>
      <sheetName val="하수급견적대비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LP-S"/>
      <sheetName val="일위집계표"/>
      <sheetName val="원가계산서"/>
      <sheetName val="토량1-1"/>
      <sheetName val="공내역"/>
      <sheetName val="백호우계수"/>
      <sheetName val="접속도로1"/>
      <sheetName val="노무비단가"/>
      <sheetName val="입찰보고"/>
      <sheetName val="사업수지"/>
      <sheetName val="AILC004"/>
      <sheetName val="총괄집계표"/>
      <sheetName val="DATA1"/>
      <sheetName val="직공비"/>
      <sheetName val="주관사업"/>
      <sheetName val="수문일1"/>
      <sheetName val="1차설계변경내역"/>
      <sheetName val="발주설계서(당초)"/>
      <sheetName val="노무비"/>
      <sheetName val="가설건물"/>
      <sheetName val="전차선로 물량표"/>
      <sheetName val="옹벽수량집계"/>
      <sheetName val="BASIC (2)"/>
      <sheetName val="자재단가표"/>
      <sheetName val="고창터널(고창방향)"/>
      <sheetName val="관로"/>
      <sheetName val="제수변수량"/>
      <sheetName val="공기변수량"/>
      <sheetName val="포장공"/>
      <sheetName val="PO-BOQ"/>
      <sheetName val="일반수량총괄"/>
      <sheetName val="의왕내역"/>
      <sheetName val="입출재고현황 (2)"/>
      <sheetName val="변경비교-을"/>
      <sheetName val="인건비 "/>
      <sheetName val="시멘트"/>
      <sheetName val="부하LOAD"/>
      <sheetName val="품셈"/>
      <sheetName val="토목주소"/>
      <sheetName val="기자재대비표"/>
      <sheetName val="1SPAN"/>
      <sheetName val="단면가정"/>
      <sheetName val="48일위"/>
      <sheetName val="48수량"/>
      <sheetName val="22수량"/>
      <sheetName val="49일위"/>
      <sheetName val="22일위"/>
      <sheetName val="49수량"/>
      <sheetName val="부서현황"/>
      <sheetName val="견적율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unit 4"/>
      <sheetName val="Summary Sheets"/>
      <sheetName val="일위목록-기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15"/>
      <sheetName val="물량표"/>
      <sheetName val="견적의뢰서"/>
      <sheetName val="제품별"/>
      <sheetName val="수로교총재료집계"/>
      <sheetName val="약품설비"/>
      <sheetName val="기초코드"/>
      <sheetName val="001"/>
      <sheetName val="5.정산서"/>
      <sheetName val="공사별 가중치 산출근거(토목)"/>
      <sheetName val="가중치근거(조경)"/>
      <sheetName val="2공구산출내역"/>
      <sheetName val="목동1절주.bh01"/>
      <sheetName val="금액내역서"/>
      <sheetName val="철거산출근거"/>
      <sheetName val="단가목록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DATE"/>
      <sheetName val="건축내역서 (경제상무실)"/>
      <sheetName val="HRSG SMALL07220"/>
      <sheetName val="금액결정"/>
      <sheetName val="b_balju_cho"/>
      <sheetName val="실행(표지,갑,을)"/>
      <sheetName val="현장관리비 "/>
      <sheetName val="사각맨홀"/>
      <sheetName val="일위대가(가설)"/>
      <sheetName val="몰탈재료산출"/>
      <sheetName val="단위목록"/>
      <sheetName val="기계경비목록"/>
      <sheetName val="관급"/>
      <sheetName val="토량산출서"/>
      <sheetName val="실행갑지"/>
      <sheetName val="실행내역서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교대(A1)"/>
      <sheetName val="교대(A1-A2)"/>
      <sheetName val="I一般比"/>
      <sheetName val="경비2내역"/>
      <sheetName val="현장관리비내역서"/>
      <sheetName val="단가대비표"/>
      <sheetName val="일위대가표 (2)"/>
      <sheetName val="포장복구집계"/>
      <sheetName val="REACTION(USD지진시)"/>
      <sheetName val="안정검토"/>
      <sheetName val="REACTION(USE평시)"/>
      <sheetName val="부재력정리"/>
      <sheetName val="BLOCK(1)"/>
      <sheetName val="총계"/>
      <sheetName val="8. 안정검토"/>
      <sheetName val="제-노임"/>
      <sheetName val="제직재"/>
      <sheetName val="96보완계획7.12"/>
      <sheetName val="지진시"/>
      <sheetName val="BID-도로"/>
      <sheetName val="내력서"/>
      <sheetName val="3.공통공사대비"/>
      <sheetName val="6PILE  (돌출)"/>
      <sheetName val="98NS-N"/>
      <sheetName val="조명시설"/>
      <sheetName val="90.03실행 "/>
      <sheetName val="자  재"/>
      <sheetName val="wall"/>
      <sheetName val="경산(을)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자료입력"/>
      <sheetName val="금리계산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재정비직인"/>
      <sheetName val="재정비내역"/>
      <sheetName val="지적고시내역"/>
      <sheetName val="단위단가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9GNG운반"/>
      <sheetName val="물량산출근거"/>
      <sheetName val="토목내역"/>
      <sheetName val="CONCRETE"/>
      <sheetName val="설산1.나"/>
      <sheetName val="본사S"/>
      <sheetName val="전압강하계산"/>
      <sheetName val="D-3503"/>
      <sheetName val="과천MAIN"/>
      <sheetName val="조건"/>
      <sheetName val="여흥"/>
      <sheetName val="48전력선로일위"/>
      <sheetName val="계수시트"/>
      <sheetName val="AIR SHOWER(3인용)"/>
      <sheetName val="2F 회의실견적(5_14 일대)"/>
      <sheetName val="재집"/>
      <sheetName val="직재"/>
      <sheetName val="손익분석"/>
      <sheetName val="ITB COST"/>
      <sheetName val="소방사항"/>
      <sheetName val="TRE TABLE"/>
      <sheetName val="단가산출서"/>
      <sheetName val="대창(함평)-창열"/>
      <sheetName val="대창(장성)"/>
      <sheetName val="프랜트면허"/>
      <sheetName val="Macro2"/>
      <sheetName val="평교-내역"/>
      <sheetName val="견적990322"/>
      <sheetName val="노임이"/>
      <sheetName val="세부내역"/>
      <sheetName val="Rates"/>
      <sheetName val="정화조동내역"/>
      <sheetName val="단위수량"/>
      <sheetName val="관리사무소"/>
      <sheetName val="Testing"/>
      <sheetName val="계화배수"/>
      <sheetName val="방음벽 기초 일반수량"/>
      <sheetName val="I.설계조건"/>
      <sheetName val="단면치수"/>
      <sheetName val="NEYOK"/>
      <sheetName val="수안보-MBR1"/>
      <sheetName val="입력DATA"/>
      <sheetName val="건축"/>
      <sheetName val="단가산출서 (2)"/>
      <sheetName val="BJJIN"/>
      <sheetName val="시공계획"/>
      <sheetName val="DATA 입력란"/>
      <sheetName val="1. 설계조건 2.단면가정 3. 하중계산"/>
      <sheetName val="공사비집계"/>
      <sheetName val="신공항A-9(원가수정)"/>
      <sheetName val="제수"/>
      <sheetName val="공기"/>
      <sheetName val="대,유,램"/>
      <sheetName val="준공평가"/>
      <sheetName val="실행간접비용"/>
      <sheetName val="인건-측정"/>
      <sheetName val="노임(1차)"/>
      <sheetName val="증감대비"/>
      <sheetName val="공종단가"/>
      <sheetName val="LD일"/>
      <sheetName val="FA설치명세"/>
      <sheetName val="FD"/>
      <sheetName val="설계기준 및 하중계산"/>
      <sheetName val="입력값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보차도경계석"/>
      <sheetName val="우배수"/>
      <sheetName val="맨홀"/>
      <sheetName val="금호"/>
      <sheetName val="예산명세서"/>
      <sheetName val="부하(성남)"/>
      <sheetName val="J直材4"/>
      <sheetName val="연부97-1"/>
      <sheetName val="갑지1"/>
      <sheetName val="율촌법률사무소2내역"/>
      <sheetName val="지주목시비량산출서"/>
      <sheetName val="지급자재"/>
      <sheetName val="99총공사내역서"/>
      <sheetName val="고등학교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LEGEND"/>
      <sheetName val="간접"/>
      <sheetName val="통로box전기"/>
      <sheetName val="밧데리"/>
      <sheetName val="사급자재"/>
      <sheetName val="지주설치제원"/>
      <sheetName val="조명일위"/>
      <sheetName val="설계예시"/>
      <sheetName val="인상효1"/>
      <sheetName val="기본단가"/>
      <sheetName val="basic"/>
      <sheetName val="내역(중앙)"/>
      <sheetName val="내역(창신)"/>
      <sheetName val="물가"/>
      <sheetName val="경산"/>
      <sheetName val="건축개요"/>
      <sheetName val="기자재비"/>
      <sheetName val="일위대가(계측기설치)"/>
      <sheetName val="정화조방수미장"/>
      <sheetName val="단위량당중기"/>
      <sheetName val="접속슬라브"/>
      <sheetName val="IMPEADENCE MAP 취수장"/>
      <sheetName val="P-산#1-1(WOWA1)"/>
      <sheetName val="날개벽수량표"/>
      <sheetName val="설계명세서"/>
      <sheetName val="기본DATA"/>
      <sheetName val="설명"/>
      <sheetName val="전기혼잡제경비(45)"/>
      <sheetName val="AS복구"/>
      <sheetName val="중기터파기"/>
      <sheetName val="변수값"/>
      <sheetName val="중기상차"/>
      <sheetName val="주방환기"/>
      <sheetName val="기계경비일람"/>
      <sheetName val="FAX"/>
      <sheetName val="하중산정"/>
      <sheetName val="개요"/>
      <sheetName val="과세표준율-2"/>
      <sheetName val="면적분양가"/>
      <sheetName val="분양면적(1123)"/>
      <sheetName val="출력소스"/>
      <sheetName val="총집계표"/>
      <sheetName val="통합내역"/>
      <sheetName val="기기리스트"/>
      <sheetName val="명세서"/>
      <sheetName val="36신설수량"/>
      <sheetName val="cost"/>
      <sheetName val="2000_11월설계내역"/>
      <sheetName val="토사(PE)"/>
      <sheetName val="중기일위대가"/>
      <sheetName val="1-1"/>
      <sheetName val="1단계"/>
      <sheetName val="산근"/>
      <sheetName val="진우+대광"/>
      <sheetName val="백암비스타내역"/>
      <sheetName val="설직재-1"/>
      <sheetName val="주차구획선수량"/>
      <sheetName val="공사별 가중치 산출근거(건축)"/>
      <sheetName val="집수A"/>
      <sheetName val="종합기별"/>
      <sheetName val="노무비명세서"/>
      <sheetName val="소요자재명세서"/>
      <sheetName val="일용노임단가"/>
      <sheetName val="MACRO(MCC)"/>
      <sheetName val="sw1"/>
      <sheetName val="교통량조사"/>
      <sheetName val="단가표"/>
      <sheetName val="할증 "/>
      <sheetName val="plan&amp;section of foundation"/>
      <sheetName val="9811"/>
      <sheetName val="투찰내역"/>
      <sheetName val="COVER-P"/>
      <sheetName val="영업소실적"/>
      <sheetName val="총괄내역서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충주"/>
      <sheetName val="진접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출력X"/>
      <sheetName val="문학간접"/>
      <sheetName val="공통(20-91)"/>
      <sheetName val="DB"/>
      <sheetName val="저리조양"/>
      <sheetName val="담장산출"/>
      <sheetName val="기초자료입력"/>
      <sheetName val="예산M6-B"/>
      <sheetName val="Data&amp;Result"/>
      <sheetName val="일위대가(출입)"/>
      <sheetName val="약품공급2"/>
      <sheetName val="차도조도계산"/>
      <sheetName val="CIVIL"/>
      <sheetName val="copy"/>
      <sheetName val="서식"/>
      <sheetName val="4월"/>
      <sheetName val="8월"/>
      <sheetName val="변경후-SHEET"/>
      <sheetName val="인사자료총집계"/>
      <sheetName val="CAT_5"/>
      <sheetName val="1공구(을)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기본단가표"/>
      <sheetName val="2터널시점"/>
      <sheetName val="기본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선정요령"/>
      <sheetName val="메서,변+증"/>
      <sheetName val="자재비"/>
      <sheetName val="공통비"/>
      <sheetName val="VENDOR LIST"/>
      <sheetName val="TYPE집계표"/>
      <sheetName val="현관"/>
      <sheetName val="제진기"/>
      <sheetName val="1안"/>
      <sheetName val="개보수공사BM"/>
      <sheetName val="노무"/>
      <sheetName val="인수공총괄"/>
      <sheetName val="적용기준"/>
      <sheetName val="EQUIPMENT -2"/>
      <sheetName val="EQT-ESTN"/>
      <sheetName val="N賃率_職"/>
      <sheetName val="탑(을지)"/>
      <sheetName val="노무비 근거"/>
      <sheetName val="가시설단위수량"/>
      <sheetName val="SORCE1"/>
      <sheetName val="KMT물량"/>
      <sheetName val="재료집계"/>
      <sheetName val="데리네이타현황"/>
      <sheetName val="가격조사서"/>
      <sheetName val="예비품"/>
      <sheetName val="효성CB 1P기초"/>
      <sheetName val="EQ-R1"/>
      <sheetName val="품목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진주방향"/>
      <sheetName val="마산방향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조견표"/>
      <sheetName val="2공구수량"/>
      <sheetName val="현장지지물물량"/>
      <sheetName val="감액총괄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 refreshError="1"/>
      <sheetData sheetId="456" refreshError="1"/>
      <sheetData sheetId="457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 refreshError="1"/>
      <sheetData sheetId="469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 refreshError="1"/>
      <sheetData sheetId="643" refreshError="1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by일위대가"/>
      <sheetName val="철거산출근거"/>
      <sheetName val="내역"/>
      <sheetName val="동원(3)"/>
      <sheetName val="예정(3)"/>
      <sheetName val="저"/>
      <sheetName val="대목"/>
      <sheetName val="COL"/>
      <sheetName val="일위대가"/>
      <sheetName val="통일일위1"/>
      <sheetName val="연결관암거"/>
      <sheetName val="계측기"/>
      <sheetName val="차액보증"/>
      <sheetName val=" 냉각수펌프"/>
      <sheetName val="공조기휀"/>
      <sheetName val="AHU집계"/>
      <sheetName val="골조시행"/>
      <sheetName val="단가조사"/>
      <sheetName val="내역서"/>
      <sheetName val="일반전기C"/>
      <sheetName val="WEIGHT LIST"/>
      <sheetName val="#REF"/>
      <sheetName val="산#2-1 (2)"/>
      <sheetName val="노원열병합  건축공사기성내역서"/>
      <sheetName val="경산"/>
      <sheetName val="9GNG운반"/>
      <sheetName val="대비표"/>
      <sheetName val="동별내역-3월5일"/>
      <sheetName val="SG"/>
      <sheetName val="참조"/>
      <sheetName val="관급"/>
      <sheetName val="BOQ(전체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목차"/>
      <sheetName val="간지"/>
      <sheetName val="공정집계(인공)"/>
      <sheetName val="공정집계(관로)"/>
      <sheetName val="토적집계표"/>
      <sheetName val="재료집계표"/>
      <sheetName val="토적산출(인공)"/>
      <sheetName val="토적산출(관로)"/>
      <sheetName val="인수공재료"/>
      <sheetName val="관구보호몰탈"/>
      <sheetName val="관구보호몰탈산출"/>
      <sheetName val="방수재수량산출"/>
      <sheetName val="아스팔트도막방수"/>
      <sheetName val="시멘트액체방수"/>
      <sheetName val="조립식방수관및지수푸럭설치"/>
      <sheetName val="지수판설치"/>
      <sheetName val="벽체구멍뚫기"/>
      <sheetName val="경고테이프포설및포장절단"/>
      <sheetName val="CMS표찰"/>
      <sheetName val="PE전선관피스표"/>
      <sheetName val="양수작업"/>
      <sheetName val="자재운반량"/>
      <sheetName val="자재운반비"/>
      <sheetName val="지입자재총괄"/>
      <sheetName val="지입자재내역"/>
      <sheetName val="동원인원총괄"/>
      <sheetName val="동원인원집계"/>
      <sheetName val="공정내역(인공)"/>
      <sheetName val="공정내역(관로)"/>
      <sheetName val="자재집계"/>
      <sheetName val="인공자재"/>
      <sheetName val="관로자재"/>
      <sheetName val="동원인원"/>
      <sheetName val="토적집계"/>
      <sheetName val="지급자재집계 "/>
      <sheetName val="Sheet3"/>
      <sheetName val="#REF"/>
      <sheetName val="재료"/>
      <sheetName val="바닥판"/>
      <sheetName val="입력DATA"/>
      <sheetName val="조명율표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간지"/>
      <sheetName val="목차"/>
      <sheetName val="목차 (2)"/>
      <sheetName val="인공총괄"/>
      <sheetName val="관로총괄"/>
      <sheetName val="공정(인공)"/>
      <sheetName val="공정(관로)"/>
      <sheetName val="가설울타리"/>
      <sheetName val="가설울타리 (2)"/>
      <sheetName val="보안등산출"/>
      <sheetName val="공사안내판"/>
      <sheetName val="산출"/>
      <sheetName val="라바콘"/>
      <sheetName val="경고테이프"/>
      <sheetName val="조립식방수관"/>
      <sheetName val="클리핑방지플럭"/>
      <sheetName val="양수작업"/>
      <sheetName val="지수판"/>
      <sheetName val="관구 "/>
      <sheetName val="XCODE"/>
      <sheetName val="관구 (1)"/>
      <sheetName val="벽체구멍"/>
      <sheetName val="관구"/>
      <sheetName val="관구 (2)"/>
      <sheetName val="코아드릴"/>
      <sheetName val="보강CO"/>
      <sheetName val="관절개절단"/>
      <sheetName val="절체반"/>
      <sheetName val="PE내관 "/>
      <sheetName val="PE내관  (2)"/>
      <sheetName val="견인선"/>
      <sheetName val="시방배합"/>
      <sheetName val="인공"/>
      <sheetName val="중복터파기"/>
      <sheetName val="중복장"/>
      <sheetName val="복구단위"/>
      <sheetName val="복구단위(1)"/>
      <sheetName val="PCODE"/>
      <sheetName val="포장복구집계"/>
      <sheetName val="복구단위량"/>
      <sheetName val="FC관재료"/>
      <sheetName val="자재단가"/>
      <sheetName val="code1"/>
      <sheetName val="재료집계"/>
      <sheetName val="fc관"/>
      <sheetName val="재료"/>
      <sheetName val="북방3터널"/>
      <sheetName val="BQ"/>
      <sheetName val="총괄표"/>
      <sheetName val="입찰안"/>
      <sheetName val="자재단가비교표"/>
      <sheetName val="ABUT수량-A1"/>
      <sheetName val="CPM챠트"/>
      <sheetName val="갑지1"/>
      <sheetName val="9GNG운반"/>
      <sheetName val="내역서"/>
      <sheetName val="J直材4"/>
      <sheetName val="BOX(상시)"/>
      <sheetName val="#REF"/>
      <sheetName val="간접경상비"/>
      <sheetName val="노무비"/>
      <sheetName val="기본DATA"/>
      <sheetName val="INPUT"/>
      <sheetName val="설계"/>
      <sheetName val="인건비"/>
      <sheetName val="설치공사2"/>
      <sheetName val="손익분석"/>
      <sheetName val="CATV"/>
      <sheetName val="ETC"/>
      <sheetName val="양수장내역"/>
      <sheetName val="A-4"/>
      <sheetName val="제수"/>
      <sheetName val="공기"/>
      <sheetName val="작성기준"/>
      <sheetName val="기초단가"/>
      <sheetName val="변수값"/>
      <sheetName val="중기상차"/>
      <sheetName val="AS복구"/>
      <sheetName val="중기터파기"/>
      <sheetName val="5CHBDC"/>
      <sheetName val="공사비집계"/>
      <sheetName val="Sheet1"/>
      <sheetName val="설직재-1"/>
      <sheetName val="점수계산1-2"/>
      <sheetName val="1.설계기준"/>
      <sheetName val="Sheet6"/>
      <sheetName val="Type1021"/>
      <sheetName val="Type1611"/>
      <sheetName val="Type1851"/>
      <sheetName val="Type0092"/>
      <sheetName val="상수도토공집계표"/>
      <sheetName val="AV시스템"/>
      <sheetName val="하나모듈옥외소화전이설"/>
      <sheetName val="GAEYO"/>
      <sheetName val="토목주소"/>
      <sheetName val="프랜트면허"/>
      <sheetName val="방호벽"/>
      <sheetName val="산출내역서"/>
      <sheetName val="Fr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손익분석"/>
      <sheetName val="재료"/>
      <sheetName val="101동"/>
      <sheetName val="200"/>
      <sheetName val="교각별철근수량집계표"/>
      <sheetName val="실행내역"/>
      <sheetName val="95년12월말"/>
      <sheetName val="내역"/>
      <sheetName val="견적서"/>
      <sheetName val="한일양산"/>
      <sheetName val="을지"/>
      <sheetName val="내역서"/>
      <sheetName val="마사회"/>
      <sheetName val="노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자료입력"/>
      <sheetName val="손익분석"/>
      <sheetName val="실행내역"/>
      <sheetName val="200"/>
      <sheetName val="MIJIBI"/>
      <sheetName val="2000년 공정표"/>
      <sheetName val="부대공Ⅱ"/>
      <sheetName val="조경일람"/>
      <sheetName val="입찰보고"/>
      <sheetName val="DANGA"/>
      <sheetName val="3BL공동구 수량"/>
      <sheetName val="1차설계변경내역"/>
      <sheetName val="갑지"/>
      <sheetName val="직노"/>
      <sheetName val="테니스장"/>
      <sheetName val="95년12월말"/>
      <sheetName val="건축내역"/>
      <sheetName val="일위대가표"/>
      <sheetName val="노임"/>
      <sheetName val="국내"/>
      <sheetName val="내역서"/>
      <sheetName val="출자한도"/>
      <sheetName val="총(철거)"/>
      <sheetName val="시중노임"/>
      <sheetName val="실행"/>
      <sheetName val="원가"/>
      <sheetName val="표지"/>
      <sheetName val="램머"/>
      <sheetName val="b_balju"/>
      <sheetName val="한일양산"/>
      <sheetName val="개요"/>
      <sheetName val="품셈TABLE"/>
      <sheetName val="자재단가"/>
      <sheetName val="제경비율"/>
      <sheetName val="내역"/>
      <sheetName val="지급자재"/>
      <sheetName val="재료"/>
      <sheetName val="평내중"/>
      <sheetName val="설계내역서"/>
      <sheetName val="Customer Databas"/>
      <sheetName val="CAT_5"/>
      <sheetName val="SLAB&quot;1&quot;"/>
      <sheetName val="백암비스타내역"/>
      <sheetName val="조명시설"/>
      <sheetName val="공사비총괄표"/>
      <sheetName val="견적의뢰"/>
      <sheetName val="갑"/>
      <sheetName val="카렌스센터계량기설치공사"/>
      <sheetName val="현장"/>
      <sheetName val="기초분물량표"/>
      <sheetName val="2련(배수본선)"/>
      <sheetName val="2련(취수본선)"/>
      <sheetName val="부대단위수량"/>
      <sheetName val="노임단가"/>
      <sheetName val="공정코드"/>
      <sheetName val="설계명세서"/>
      <sheetName val="계약서"/>
      <sheetName val="#3_일위대가목록"/>
      <sheetName val="설계예산서"/>
      <sheetName val="TB-내역서"/>
      <sheetName val="실행내역(현대)"/>
      <sheetName val="노임,재료비"/>
      <sheetName val="지하1층"/>
      <sheetName val="DB"/>
      <sheetName val="내역서 제출"/>
      <sheetName val="조명율표"/>
      <sheetName val="정부노임단가"/>
      <sheetName val="220 (2)"/>
      <sheetName val="변경총괄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DB"/>
      <sheetName val="공정코드"/>
      <sheetName val="품셈표"/>
      <sheetName val="내역"/>
      <sheetName val="국내"/>
      <sheetName val="단가"/>
      <sheetName val="품셈TABLE"/>
      <sheetName val="경비_원본"/>
      <sheetName val="노임단가"/>
      <sheetName val="별표 "/>
      <sheetName val="JJ"/>
      <sheetName val="간접경상비"/>
      <sheetName val="목차"/>
      <sheetName val="산출내역서"/>
      <sheetName val="층"/>
      <sheetName val="운반9"/>
      <sheetName val="집계표"/>
      <sheetName val="도급"/>
      <sheetName val="내역서"/>
      <sheetName val="sw1"/>
      <sheetName val="NOMUBI"/>
      <sheetName val="단가표"/>
      <sheetName val="수량산출서"/>
      <sheetName val="손익분석"/>
      <sheetName val="세원견적서"/>
      <sheetName val="오억미만"/>
      <sheetName val="견적서"/>
      <sheetName val="품셈총괄표"/>
      <sheetName val="자재단가"/>
      <sheetName val="재료"/>
      <sheetName val="포장(수량)-관로부"/>
      <sheetName val="전기일위대가"/>
      <sheetName val="접속도로1"/>
      <sheetName val="평균터파기고(1-2,ASP)"/>
      <sheetName val="교통대책내역"/>
      <sheetName val="교통량"/>
      <sheetName val="1-1평균터파기고(1)"/>
      <sheetName val="단위수량(출력X)"/>
      <sheetName val="수량집계"/>
      <sheetName val="4.2.1 마루높이 검토"/>
      <sheetName val="공사개요"/>
      <sheetName val="토목주소"/>
      <sheetName val="프랜트면허"/>
      <sheetName val="자료입력"/>
      <sheetName val="시설물기초"/>
      <sheetName val="일위대가목록"/>
      <sheetName val="노임"/>
      <sheetName val="견적의뢰"/>
      <sheetName val="#REF"/>
      <sheetName val="2.대외공문"/>
      <sheetName val="3.3수량집계"/>
      <sheetName val="최종"/>
      <sheetName val="fs"/>
      <sheetName val="지하시설물작성"/>
      <sheetName val="96정변2"/>
      <sheetName val="일위목록"/>
      <sheetName val="조명율표"/>
      <sheetName val="투찰(하수)"/>
      <sheetName val="고분전시관"/>
      <sheetName val="포장복구집계"/>
      <sheetName val="본공사"/>
      <sheetName val="포장공사"/>
      <sheetName val="969910( R)"/>
      <sheetName val="SLAB&quot;1&quot;"/>
      <sheetName val="SCH"/>
      <sheetName val="품산출서"/>
      <sheetName val="수량총괄"/>
      <sheetName val="내역서 제출"/>
      <sheetName val="골조시행"/>
      <sheetName val="관급"/>
      <sheetName val="시중노임단가"/>
      <sheetName val="설계조건"/>
      <sheetName val="말뚝설계"/>
      <sheetName val="전기"/>
      <sheetName val="WORK"/>
      <sheetName val="IMP(MAIN)"/>
      <sheetName val="IMP (REACTOR)"/>
      <sheetName val="EJ"/>
      <sheetName val="주상도"/>
      <sheetName val="단가산출_목록"/>
      <sheetName val="실적공사 단가"/>
      <sheetName val="일위대가_목록"/>
      <sheetName val="평자재단가"/>
      <sheetName val="토량산출서"/>
      <sheetName val="ABUT수량-A1"/>
      <sheetName val="입찰보고"/>
      <sheetName val="표준단면수량(출력안함)"/>
      <sheetName val="용소리교"/>
      <sheetName val="공사비총괄표"/>
      <sheetName val="2.펌프장(사급자재)"/>
      <sheetName val="품셈"/>
      <sheetName val="부대내역"/>
      <sheetName val="을지"/>
      <sheetName val="FILE1"/>
      <sheetName val="토적계산"/>
      <sheetName val="내역조적"/>
      <sheetName val="점수계산1-2"/>
      <sheetName val="개요"/>
      <sheetName val="A-4"/>
      <sheetName val="배수통관(좌)"/>
      <sheetName val="Total"/>
      <sheetName val="견적서갑지연속"/>
      <sheetName val="토목내역서"/>
      <sheetName val="제경비율"/>
      <sheetName val="건축내역"/>
      <sheetName val="ELECTRIC"/>
      <sheetName val="현장관리비데이타"/>
      <sheetName val="실행내역"/>
      <sheetName val="삼보지질"/>
      <sheetName val="인건비"/>
      <sheetName val="1차설계변경내역"/>
      <sheetName val="DANGA"/>
      <sheetName val="200"/>
      <sheetName val="공사비예산서(토목분)"/>
      <sheetName val="MOTOR"/>
      <sheetName val="준검 내역서"/>
      <sheetName val="단위수량"/>
      <sheetName val="정렬"/>
      <sheetName val="PIPE(UG)내역"/>
      <sheetName val="총수량집계"/>
      <sheetName val="70%"/>
      <sheetName val="내역서적용수량집계표"/>
      <sheetName val="지급자재"/>
      <sheetName val="전기단가조사서"/>
      <sheetName val="종단계산"/>
      <sheetName val="MAIN_TABLE"/>
      <sheetName val="직노"/>
      <sheetName val="입력자료"/>
      <sheetName val="철근량"/>
      <sheetName val="사다리"/>
      <sheetName val="원형1호맨홀토공수량"/>
      <sheetName val="2000년1차"/>
      <sheetName val="2000전체분"/>
      <sheetName val="총괄-1"/>
      <sheetName val="BID"/>
      <sheetName val="master(2차)"/>
      <sheetName val="NYS"/>
      <sheetName val="예산변경사항"/>
      <sheetName val="XL4Poppy"/>
      <sheetName val="토공(우물통,기타) "/>
      <sheetName val="b_balju"/>
      <sheetName val="guard(mac)"/>
      <sheetName val="총공사내역서"/>
      <sheetName val="1.취수장"/>
      <sheetName val="부안일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별표내역"/>
      <sheetName val="공통가설(현장검토안)"/>
      <sheetName val="3BL공동구 수량"/>
      <sheetName val="자재집계표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토목"/>
      <sheetName val="TB-내역서"/>
      <sheetName val="PIPE(UG)내역"/>
      <sheetName val="노임단가"/>
      <sheetName val="금액내역서"/>
      <sheetName val="원가계산서(남측)"/>
      <sheetName val="자료입력"/>
      <sheetName val="실행내역"/>
      <sheetName val="일위대가표"/>
      <sheetName val="시설물기초"/>
      <sheetName val="단가표"/>
      <sheetName val="견적서"/>
      <sheetName val="도급"/>
      <sheetName val="총괄-1"/>
      <sheetName val="원가계산"/>
      <sheetName val="간접경상비"/>
      <sheetName val="별총"/>
      <sheetName val="부표총괄"/>
      <sheetName val="품셈1-"/>
      <sheetName val="중기"/>
      <sheetName val="EJ"/>
      <sheetName val="우,오수"/>
      <sheetName val="종단계산"/>
      <sheetName val="6-1. 관개량조서"/>
      <sheetName val="오억미만"/>
      <sheetName val="단중"/>
      <sheetName val="을지"/>
      <sheetName val="정렬"/>
      <sheetName val="Ⅴ-2.공종별내역"/>
      <sheetName val="시멘트"/>
      <sheetName val="보차도경계석"/>
      <sheetName val="플랜트 설치"/>
      <sheetName val="총물량"/>
      <sheetName val="일위대가"/>
      <sheetName val="2000년1차"/>
      <sheetName val="내역서"/>
      <sheetName val="외주비"/>
      <sheetName val="대구칠곡5전기"/>
      <sheetName val="BID"/>
      <sheetName val="토목내역서"/>
      <sheetName val="갑지(요약)"/>
      <sheetName val="실행"/>
      <sheetName val="접속도로"/>
      <sheetName val="AABS내역"/>
      <sheetName val="견적의뢰"/>
      <sheetName val="2.품제O호표"/>
      <sheetName val="DATE"/>
      <sheetName val="가시설(TYPE-A)"/>
      <sheetName val="1-1평균터파기고(1)"/>
      <sheetName val="부대내역"/>
      <sheetName val="갑지"/>
      <sheetName val="일위대가목록"/>
      <sheetName val="접속도로1"/>
      <sheetName val="노임"/>
      <sheetName val="별표집계"/>
      <sheetName val="건축"/>
      <sheetName val="JOIN(2span)"/>
      <sheetName val="값"/>
      <sheetName val="일위"/>
      <sheetName val="sw1"/>
      <sheetName val="NOMUBI"/>
      <sheetName val="내역"/>
      <sheetName val="소방"/>
      <sheetName val="PUMP"/>
      <sheetName val="VENDOR LIST"/>
      <sheetName val="공통비"/>
      <sheetName val="6동"/>
      <sheetName val="경비_원본"/>
      <sheetName val="LIST"/>
      <sheetName val="투찰(하수)"/>
      <sheetName val="포장(수량)-관로부"/>
      <sheetName val="프랜트면허"/>
      <sheetName val="인건비"/>
      <sheetName val="예산M2"/>
      <sheetName val="품셈"/>
      <sheetName val="공사내역"/>
      <sheetName val="구조물"/>
      <sheetName val="평균터파기고(1-2,ASP)"/>
      <sheetName val="자재단가조사표-수목"/>
      <sheetName val="표준단면수량(출력안함)"/>
      <sheetName val="명단"/>
      <sheetName val="공사개요"/>
      <sheetName val="에너지요금"/>
      <sheetName val="NYS"/>
      <sheetName val="Sheet1"/>
      <sheetName val="1월"/>
      <sheetName val="지질조사"/>
      <sheetName val="하수급견적대비"/>
      <sheetName val="관계주식"/>
      <sheetName val="국내"/>
      <sheetName val="토공사"/>
      <sheetName val="잡설비내역"/>
      <sheetName val="분수장비시설수량"/>
      <sheetName val="기성내역서표지"/>
      <sheetName val="00상노임"/>
      <sheetName val="중소기업"/>
      <sheetName val="단중표"/>
      <sheetName val="참조-(1)"/>
      <sheetName val="기초일위"/>
      <sheetName val="#REF"/>
      <sheetName val="제품별절단길이-0628"/>
      <sheetName val="절단길이-CODE4"/>
      <sheetName val="색상코드-CODE5,6,7,8"/>
      <sheetName val="일위대가목차"/>
      <sheetName val="집계"/>
      <sheetName val="Macro1"/>
      <sheetName val="정부노임단가"/>
      <sheetName val="설계예시"/>
      <sheetName val="수량산출서"/>
      <sheetName val="교통대책내역"/>
      <sheetName val="접속도로집계"/>
      <sheetName val="마감"/>
      <sheetName val="재료"/>
      <sheetName val="자재단가비교표"/>
      <sheetName val="포장복구집계"/>
      <sheetName val="하조서"/>
      <sheetName val="전기"/>
      <sheetName val="부대공(집계)"/>
      <sheetName val="guard(mac)"/>
      <sheetName val="원가계산서"/>
      <sheetName val="일위대가표집계표"/>
      <sheetName val="우수맨홀공제단위수량"/>
      <sheetName val="정부노임"/>
      <sheetName val="P.M 별"/>
      <sheetName val="물량표"/>
      <sheetName val="장비별표(오거보링)(Ø400)(12M)"/>
      <sheetName val="사다리"/>
      <sheetName val="포장공사"/>
      <sheetName val="인건-측정"/>
      <sheetName val="건축직"/>
      <sheetName val="가시설흙막이"/>
      <sheetName val="목차"/>
      <sheetName val="식재일위"/>
      <sheetName val="원본"/>
      <sheetName val="부대공Ⅱ"/>
      <sheetName val="골조시행"/>
      <sheetName val="단가 및 재료비"/>
      <sheetName val="총괄원가계산서"/>
      <sheetName val="SLAB&quot;1&quot;"/>
      <sheetName val="3.3수량집계"/>
      <sheetName val="몰탈재료산출"/>
      <sheetName val="내역조적"/>
      <sheetName val="공정코드"/>
      <sheetName val="data"/>
      <sheetName val="청주(철골발주의뢰서)"/>
      <sheetName val="정공공사"/>
      <sheetName val="대가표(품셈)"/>
      <sheetName val="200"/>
      <sheetName val="내역_ver1.0"/>
      <sheetName val="설계예산서"/>
      <sheetName val="남양내역"/>
      <sheetName val="품목"/>
      <sheetName val="직노"/>
      <sheetName val="A3.공사비 검토"/>
      <sheetName val="품셈목록"/>
      <sheetName val="변경총괄표"/>
      <sheetName val="기본일위"/>
      <sheetName val="지급자재"/>
      <sheetName val="기계경비(시간당)"/>
      <sheetName val="설 계"/>
      <sheetName val="견"/>
      <sheetName val="토공집계표"/>
      <sheetName val="출자한도"/>
      <sheetName val="MIJIBI"/>
      <sheetName val="MOTOR"/>
      <sheetName val="제잡비(주공종)"/>
      <sheetName val="별표 (1)"/>
      <sheetName val="#3E1_GCR"/>
      <sheetName val="입고장부 (4)"/>
      <sheetName val="밸브설치"/>
      <sheetName val="원가"/>
      <sheetName val="갑지(추정)"/>
      <sheetName val="공사비산출내역"/>
      <sheetName val="선수금"/>
      <sheetName val="주차구획선수량"/>
      <sheetName val="잡비"/>
      <sheetName val="6호기"/>
      <sheetName val="터파기및재료"/>
      <sheetName val="이자율"/>
      <sheetName val="이익영"/>
      <sheetName val="자재단가"/>
      <sheetName val="평자재단가"/>
      <sheetName val="건축공사"/>
      <sheetName val="유림골조"/>
      <sheetName val="MAIN_TABLE"/>
      <sheetName val="I一般比"/>
      <sheetName val="직재"/>
      <sheetName val="Customer Databas"/>
      <sheetName val="총괄표"/>
      <sheetName val="공통가설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Y-WORK"/>
      <sheetName val="대로근거"/>
      <sheetName val="2002상반기노임기준"/>
      <sheetName val="수량산출서 갑지"/>
      <sheetName val="식재수량표"/>
      <sheetName val="101동"/>
      <sheetName val="인건비 "/>
      <sheetName val="노임대가"/>
      <sheetName val="1062-X방향 "/>
      <sheetName val="산출(열차무선)"/>
      <sheetName val="산출(역무통신)"/>
      <sheetName val="1"/>
      <sheetName val="SIL98"/>
      <sheetName val="9-1차이내역"/>
      <sheetName val="손익분석"/>
      <sheetName val="inputdata"/>
      <sheetName val="재공품"/>
      <sheetName val="입력자료(노무비)"/>
      <sheetName val="세부내역"/>
      <sheetName val="전기일위대가"/>
      <sheetName val="비탈면보호공수량산출"/>
      <sheetName val="산출내역서"/>
      <sheetName val="부분별수량산출(조합기초)"/>
      <sheetName val="조명시설"/>
      <sheetName val="(C)원내역"/>
      <sheetName val="견적대비"/>
      <sheetName val="SG"/>
      <sheetName val="BOX전기내역"/>
      <sheetName val="제잡비"/>
      <sheetName val="06-BATCH "/>
      <sheetName val="조명율표"/>
      <sheetName val="C3.토목_옹벽"/>
      <sheetName val="A6.샤시등"/>
      <sheetName val="수량-77m)"/>
      <sheetName val="장비임대료"/>
      <sheetName val="AP1"/>
      <sheetName val="집계표"/>
      <sheetName val="노무비"/>
      <sheetName val="#3_일위대가목록"/>
      <sheetName val="공주방향"/>
      <sheetName val="최종견"/>
      <sheetName val="단위단가"/>
      <sheetName val="우배수"/>
      <sheetName val="입찰"/>
      <sheetName val="현경"/>
      <sheetName val="관리,공감"/>
      <sheetName val="Total"/>
      <sheetName val="1.취수장"/>
      <sheetName val="퇴직금(울산천상)"/>
      <sheetName val="우수받이"/>
      <sheetName val="합계금액"/>
      <sheetName val="표지"/>
      <sheetName val="배수공 시멘트 및 골재량 산출"/>
      <sheetName val="견적대비표"/>
      <sheetName val="방수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3BL공동구_수량"/>
      <sheetName val="별표_"/>
      <sheetName val="품_셈"/>
      <sheetName val="부표_TABLE"/>
      <sheetName val="6-1__관개량조서"/>
      <sheetName val="플랜트_설치"/>
      <sheetName val="Ⅴ-2_공종별내역"/>
      <sheetName val="VENDOR_LIST"/>
      <sheetName val="2_품제O호표"/>
      <sheetName val="P_M_별"/>
      <sheetName val="A3_공사비_검토"/>
      <sheetName val="내역_ver1_0"/>
      <sheetName val="산출근거"/>
      <sheetName val="1F"/>
      <sheetName val="빙장비사양"/>
      <sheetName val="장비사양"/>
      <sheetName val="Macro(전선)"/>
      <sheetName val="2002공임"/>
      <sheetName val="2002자재가격"/>
      <sheetName val="95년12월말"/>
      <sheetName val="시중노임단가"/>
      <sheetName val="BEND LOSS"/>
      <sheetName val="기계경비목록"/>
      <sheetName val="견적을지"/>
      <sheetName val="당초"/>
      <sheetName val="천안IP공장자100노100물량110할증"/>
      <sheetName val="단양 00 아파트-세부내역"/>
      <sheetName val="SCH"/>
      <sheetName val="공통부대비"/>
      <sheetName val="각종양식"/>
      <sheetName val="설계명세서"/>
      <sheetName val="토공총괄표"/>
      <sheetName val="연습"/>
      <sheetName val="기초자료입력"/>
      <sheetName val="설계기준"/>
      <sheetName val="관리비"/>
      <sheetName val="철집"/>
      <sheetName val="1차증가원가계산"/>
      <sheetName val="REINF."/>
      <sheetName val="LOADS"/>
      <sheetName val="SCHEDULE"/>
      <sheetName val="ELECTRIC"/>
      <sheetName val="말뚝지지력산정"/>
      <sheetName val="명세서"/>
      <sheetName val="98지급계획"/>
      <sheetName val="준검 내역서"/>
      <sheetName val="2호맨홀공제수량"/>
      <sheetName val="DATA 입력란"/>
      <sheetName val="BD운반거리"/>
      <sheetName val="개산공사비"/>
      <sheetName val="견적"/>
      <sheetName val="식생블럭단위수량"/>
      <sheetName val="기본단가표"/>
      <sheetName val="입상내역"/>
      <sheetName val="세골재  T2 변경 현황"/>
      <sheetName val="예정공정-전체"/>
      <sheetName val="총공사내역서"/>
      <sheetName val="-배수구조총재료"/>
      <sheetName val="개요"/>
      <sheetName val="DB"/>
      <sheetName val="대치판정"/>
      <sheetName val="cable산출"/>
      <sheetName val="현장"/>
      <sheetName val="용소리교"/>
      <sheetName val="감가상각"/>
      <sheetName val="노임단가명세표"/>
      <sheetName val="교대(A1)"/>
      <sheetName val="인부노임"/>
      <sheetName val="99노임기준"/>
      <sheetName val="출력X"/>
      <sheetName val="품목테이블"/>
      <sheetName val="Baby일위대가"/>
      <sheetName val="교각별철근수량집계표"/>
      <sheetName val="데이타"/>
      <sheetName val="1.수인터널"/>
      <sheetName val="토공(우물통,기타) "/>
      <sheetName val="산출내역서집계표"/>
      <sheetName val="TB_내역서"/>
      <sheetName val="골조공사"/>
      <sheetName val="토목노임단가"/>
      <sheetName val="기계설비"/>
      <sheetName val="단가대비표"/>
      <sheetName val="토사(PE)"/>
      <sheetName val="지구단위계획"/>
      <sheetName val="WEIGHT"/>
      <sheetName val="4.2.1 마루높이 검토"/>
      <sheetName val="내역서(기성청구)"/>
      <sheetName val="입찰보고"/>
      <sheetName val="대가호표"/>
      <sheetName val="철골"/>
      <sheetName val="품셈총괄"/>
      <sheetName val="주관사업"/>
      <sheetName val="전체내역"/>
      <sheetName val="전기단가조사서"/>
      <sheetName val="내역(가지)"/>
      <sheetName val="FACTOR"/>
      <sheetName val="별표"/>
      <sheetName val="일위목차"/>
      <sheetName val="동원인원"/>
      <sheetName val="6.이토처리시간"/>
      <sheetName val="별표(1)"/>
      <sheetName val="중기사용료"/>
      <sheetName val="TABLE"/>
      <sheetName val="삼보지질"/>
      <sheetName val="토적계산서"/>
      <sheetName val="22인공"/>
      <sheetName val="산출표"/>
      <sheetName val="rate"/>
      <sheetName val="입력자료"/>
      <sheetName val="기계공사비집계(원안)"/>
      <sheetName val="품목단가"/>
      <sheetName val="평3"/>
      <sheetName val="근로자자료입력"/>
      <sheetName val="참고자료"/>
      <sheetName val="관급"/>
      <sheetName val="사본 - b_balju"/>
      <sheetName val="설비"/>
      <sheetName val="fursys"/>
      <sheetName val="설계내역서"/>
      <sheetName val="수량명세서"/>
      <sheetName val="자단"/>
      <sheetName val="품셈표-환경공사"/>
      <sheetName val="공사설명서"/>
      <sheetName val="총집계"/>
      <sheetName val="집계표 (2)"/>
      <sheetName val="VXXXXXXX"/>
      <sheetName val="VXXXXX"/>
      <sheetName val="2공구산출내역"/>
      <sheetName val="단가_및_재료비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입찰안"/>
      <sheetName val="토목공사"/>
      <sheetName val="저"/>
      <sheetName val="장비가동"/>
      <sheetName val="설계내역"/>
      <sheetName val="일위대가1"/>
      <sheetName val="총괄내역서"/>
      <sheetName val="3본사"/>
      <sheetName val="부총"/>
      <sheetName val="년도별시공"/>
      <sheetName val="예산명세서"/>
      <sheetName val="대가목록"/>
      <sheetName val="요율"/>
      <sheetName val="기계경비일람"/>
      <sheetName val="DANGA"/>
      <sheetName val="Dae_Jiju"/>
      <sheetName val="실행철강하도"/>
      <sheetName val="우주화성공장"/>
      <sheetName val="퇴직공제부금산출근거"/>
      <sheetName val="성서방향-교대(A2)"/>
      <sheetName val="관개"/>
      <sheetName val="실행단가"/>
      <sheetName val="잡철물"/>
      <sheetName val="98수문일위"/>
      <sheetName val="INPUT"/>
      <sheetName val="찍기"/>
      <sheetName val="현장관리비데이타"/>
      <sheetName val="차액보증"/>
      <sheetName val="SRC-B3U2"/>
      <sheetName val="적용토목"/>
      <sheetName val="건축내역서"/>
      <sheetName val="-기성청구내역서.xlsx"/>
      <sheetName val="주요수량증감"/>
      <sheetName val="3.하중산정4.지지력"/>
      <sheetName val="직영2"/>
      <sheetName val="설계조건"/>
      <sheetName val="말뚝설계"/>
      <sheetName val="건축비목군분류"/>
      <sheetName val="날개벽(시점좌측)"/>
      <sheetName val="2축기둥해석"/>
      <sheetName val="배수통관(좌)"/>
      <sheetName val="대비"/>
      <sheetName val="0217상가미분양자산"/>
      <sheetName val="내용"/>
      <sheetName val="YC구입"/>
      <sheetName val="영창26"/>
      <sheetName val="코드표"/>
      <sheetName val="구조물총"/>
      <sheetName val="7. 현장관리비 "/>
      <sheetName val="6. 안전관리비"/>
      <sheetName val="단면"/>
      <sheetName val="969910( R)"/>
      <sheetName val="기본가정"/>
      <sheetName val="T13(P68~72,78)"/>
      <sheetName val="단면 (2)"/>
      <sheetName val="별첨1"/>
      <sheetName val="건재양식"/>
      <sheetName val="삭제금지단가"/>
      <sheetName val="총괄"/>
      <sheetName val="증감대비"/>
      <sheetName val="6PILE  (돌출)"/>
      <sheetName val="인사자료총집계"/>
      <sheetName val="상하차비용"/>
      <sheetName val="내역서1"/>
      <sheetName val="산출기초"/>
      <sheetName val="기성2"/>
      <sheetName val="연습장소"/>
      <sheetName val="공사비"/>
      <sheetName val="ilch"/>
      <sheetName val="각종단가"/>
      <sheetName val="6.일위목록"/>
      <sheetName val="9.단가조사서"/>
      <sheetName val="새공통"/>
      <sheetName val="하수처리장"/>
      <sheetName val="2000전체분"/>
      <sheetName val="전체"/>
      <sheetName val="퍼스트"/>
      <sheetName val="경비공통"/>
      <sheetName val="내역기준"/>
      <sheetName val="전신환매도율"/>
      <sheetName val="2000년 공정표"/>
      <sheetName val="노무비집계"/>
      <sheetName val="(A)내역서"/>
      <sheetName val="총수량집계표"/>
      <sheetName val="변화치수"/>
      <sheetName val="지수링 단위수량"/>
      <sheetName val="맨홀천공및반구연결거푸집집계"/>
      <sheetName val="오수맨홀평균높이"/>
      <sheetName val="토공"/>
      <sheetName val="동측급수"/>
      <sheetName val="배수장토목공사비"/>
      <sheetName val="수량산출"/>
      <sheetName val="제잡비계산"/>
      <sheetName val="복갑"/>
      <sheetName val="바닥판"/>
      <sheetName val="입력DATA"/>
      <sheetName val="성과심사(총괄)"/>
      <sheetName val="퇴비산출근거"/>
      <sheetName val="신규일위대가"/>
      <sheetName val="기계시공"/>
      <sheetName val="주beam"/>
      <sheetName val="000000"/>
      <sheetName val="코드"/>
      <sheetName val="공통가설공사"/>
      <sheetName val="unit 4"/>
      <sheetName val="장외반출및폐기물 "/>
      <sheetName val="1,2공구원가계산서"/>
      <sheetName val="1공구산출내역서"/>
      <sheetName val="견적대비 견적서"/>
      <sheetName val="설계명세"/>
      <sheetName val="일위목록"/>
      <sheetName val="자재테이블"/>
      <sheetName val="교각1"/>
      <sheetName val="재료집계표"/>
      <sheetName val="신천3호용수로"/>
      <sheetName val="BOM"/>
      <sheetName val="포장공수량집계표"/>
      <sheetName val="제출내역 (2)"/>
      <sheetName val="철근량"/>
      <sheetName val="표지 (2)"/>
      <sheetName val="데리네이타현황"/>
      <sheetName val="부대단위수량"/>
      <sheetName val="품목현황"/>
      <sheetName val="지수"/>
      <sheetName val="1호맨홀토공"/>
      <sheetName val="단가비교"/>
      <sheetName val="3.공통공사대비"/>
      <sheetName val="토량산출서"/>
      <sheetName val="자재대"/>
      <sheetName val="FILE1"/>
      <sheetName val="4.장비손료"/>
      <sheetName val="기성부분내역(한빛-영조)"/>
      <sheetName val="세부내역(한빛-영조)"/>
      <sheetName val="단가비교표"/>
      <sheetName val="공사비총괄표"/>
      <sheetName val="TYPE(B-1)"/>
      <sheetName val="견적조건"/>
      <sheetName val="CAT_5"/>
      <sheetName val="단가및재료비"/>
      <sheetName val="10현장조직"/>
      <sheetName val="PACKING을지(5)"/>
      <sheetName val="포장재료(1)"/>
      <sheetName val="교통표지판기초자료"/>
      <sheetName val="품셈(기초)"/>
      <sheetName val="중로근거"/>
      <sheetName val="총괄집계표"/>
      <sheetName val="수량산출(2공구)"/>
      <sheetName val="수량산출 (3공구)"/>
      <sheetName val="표건"/>
      <sheetName val="C.S.A"/>
      <sheetName val="기존단가 (2)"/>
      <sheetName val="경비단가"/>
      <sheetName val="PBS"/>
      <sheetName val="기계"/>
      <sheetName val="정화조"/>
      <sheetName val="조경"/>
      <sheetName val="중기조종사 단위단가"/>
      <sheetName val="앉음벽 (2)"/>
      <sheetName val="실행(1)"/>
      <sheetName val="양식_자재단가조사표"/>
      <sheetName val="산#8"/>
      <sheetName val="JIG"/>
      <sheetName val="TIE-IN"/>
      <sheetName val="포장수량집계"/>
      <sheetName val="XL4Poppy"/>
      <sheetName val="샌딩 에폭시 도장"/>
      <sheetName val="스텐문틀설치"/>
      <sheetName val="일반문틀 설치"/>
      <sheetName val="장비집계"/>
      <sheetName val="기계사급자재"/>
      <sheetName val="4.전기"/>
      <sheetName val="태안9)3-2)원내역"/>
      <sheetName val="공종목록표"/>
      <sheetName val="공사설계서"/>
      <sheetName val="포장공"/>
      <sheetName val="폐기물운반"/>
      <sheetName val="원가계산 (2)"/>
      <sheetName val="경비일반이윤변경"/>
      <sheetName val="재료변경"/>
      <sheetName val="공예을"/>
      <sheetName val="금융비용"/>
      <sheetName val="을"/>
      <sheetName val="우석문틀"/>
      <sheetName val="SAKUB"/>
      <sheetName val="0226"/>
      <sheetName val="소비자가"/>
      <sheetName val="무시"/>
      <sheetName val="2.대외공문"/>
      <sheetName val=" HIT-&gt;HMC 견적(3900)"/>
      <sheetName val="아파트"/>
      <sheetName val="열린교실"/>
      <sheetName val="입력"/>
      <sheetName val="변경내역서"/>
      <sheetName val="차수"/>
      <sheetName val="1.설계조건"/>
      <sheetName val="설계명세서(선로)"/>
      <sheetName val="음료실행"/>
      <sheetName val="단위수량"/>
      <sheetName val="1차설계변경내역"/>
      <sheetName val="단위중량"/>
      <sheetName val="SORCE1"/>
      <sheetName val="가시설단위수량"/>
      <sheetName val="해평견적"/>
      <sheetName val="노임이"/>
      <sheetName val="자재코드"/>
      <sheetName val="경비"/>
      <sheetName val="220 (2)"/>
      <sheetName val="교수설계"/>
      <sheetName val="심사"/>
      <sheetName val="결재갑지"/>
      <sheetName val="특수조명기구 단가조사서"/>
      <sheetName val="15100"/>
      <sheetName val="여과지동"/>
      <sheetName val="범용개발순소요비용"/>
      <sheetName val="대림경상68억"/>
      <sheetName val="2.입력sheet"/>
      <sheetName val="C_DATA"/>
      <sheetName val="L_RPTA05_목록"/>
      <sheetName val="실행예산"/>
      <sheetName val="말뚝기초(안정검토)-외측"/>
      <sheetName val="일위(시설)"/>
      <sheetName val="날개벽수량표"/>
      <sheetName val="형틀"/>
      <sheetName val="MC-01"/>
      <sheetName val="07년12월까지실정산분"/>
      <sheetName val="Major Shareholder"/>
      <sheetName val="5.소모재료비"/>
      <sheetName val="현장관리비"/>
      <sheetName val="현장관리비참조"/>
      <sheetName val="기계경비 (2)"/>
      <sheetName val="실행내역서 "/>
      <sheetName val="약품공급2"/>
      <sheetName val="ɉ_x0000_က㞀"/>
      <sheetName val=""/>
      <sheetName val="Apt내역"/>
      <sheetName val="부대시설"/>
      <sheetName val="DATA1"/>
      <sheetName val="CABLE SIZE-1"/>
      <sheetName val="plan&amp;section of foundation"/>
      <sheetName val="예산M11A"/>
      <sheetName val="동해묵호1내역"/>
      <sheetName val="품셈(2)"/>
      <sheetName val="조경내역"/>
      <sheetName val="SUMMARY(S)"/>
      <sheetName val="신호등일위대가"/>
      <sheetName val="suk(mac)"/>
      <sheetName val="임대견적서"/>
      <sheetName val="2F 회의실견적(5_14 일대)"/>
      <sheetName val="물류최종8월7"/>
      <sheetName val="평야부총"/>
      <sheetName val="중기근거"/>
      <sheetName val="기계경비"/>
      <sheetName val="설계"/>
      <sheetName val="차수공개요"/>
      <sheetName val="포장단면별단위수량"/>
      <sheetName val="공사품의서"/>
      <sheetName val="FRP산출근거"/>
      <sheetName val="강재단중표"/>
      <sheetName val="신우"/>
      <sheetName val="APT"/>
      <sheetName val="일위대가(1)"/>
      <sheetName val="WORK"/>
      <sheetName val="유동표"/>
      <sheetName val="골조"/>
      <sheetName val="C1 (2)"/>
      <sheetName val="C지구"/>
      <sheetName val="기초자료"/>
      <sheetName val="식재"/>
      <sheetName val="시설물"/>
      <sheetName val="식재출력용"/>
      <sheetName val="유지관리"/>
      <sheetName val="유입량"/>
      <sheetName val="보고서"/>
      <sheetName val="9GNG운반"/>
      <sheetName val="카렌스센터계량기설치공사"/>
      <sheetName val="3"/>
      <sheetName val="물가시세"/>
      <sheetName val="작성"/>
      <sheetName val="비목군분류일위"/>
      <sheetName val="위치조서"/>
      <sheetName val="변경총괄지(1)"/>
      <sheetName val="노무비산출근거"/>
      <sheetName val="산근(지하COL)"/>
      <sheetName val="골재산출"/>
      <sheetName val="폐기물"/>
      <sheetName val="보호"/>
      <sheetName val="ABUT수량-A1"/>
      <sheetName val="공종별적용단가"/>
      <sheetName val="통계연보"/>
      <sheetName val="깨기"/>
      <sheetName val="2.단면가정3.모델링4.하중"/>
      <sheetName val="중기목록"/>
      <sheetName val="Sheet1 (2)"/>
      <sheetName val="실행내역 (2)"/>
      <sheetName val="철거산출근거"/>
      <sheetName val="개별직종노임단가(2003.9)"/>
      <sheetName val="관로토공"/>
      <sheetName val="고분전시관"/>
      <sheetName val="석축산"/>
      <sheetName val="작용하중산정"/>
      <sheetName val="오동"/>
      <sheetName val="대조"/>
      <sheetName val="나한"/>
      <sheetName val="N賃率-職"/>
      <sheetName val="맨홀"/>
      <sheetName val="가시설"/>
      <sheetName val="99년신청"/>
      <sheetName val="집"/>
      <sheetName val="보성조서"/>
      <sheetName val="물집"/>
      <sheetName val="공사비투입-데이타"/>
      <sheetName val="96정변2"/>
      <sheetName val="단가조사"/>
      <sheetName val="단가조사서"/>
      <sheetName val="교통표지판수량집계표"/>
      <sheetName val=" 총괄표"/>
      <sheetName val="102역사"/>
      <sheetName val="공사비예산서_(2)2"/>
      <sheetName val="설계_내역서_(2)2"/>
      <sheetName val="설계_내역서2"/>
      <sheetName val="_품셈2"/>
      <sheetName val="별표_(2)2"/>
      <sheetName val="별_표2"/>
      <sheetName val="견적_조건_변경사항2"/>
      <sheetName val="3BL공동구_수량2"/>
      <sheetName val="별표_2"/>
      <sheetName val="품_셈2"/>
      <sheetName val="부표_TABLE2"/>
      <sheetName val="6-1__관개량조서2"/>
      <sheetName val="Ⅴ-2_공종별내역2"/>
      <sheetName val="플랜트_설치2"/>
      <sheetName val="VENDOR_LIST2"/>
      <sheetName val="2_품제O호표1"/>
      <sheetName val="P_M_별1"/>
      <sheetName val="설_계"/>
      <sheetName val="3_3수량집계"/>
      <sheetName val="A3_공사비_검토1"/>
      <sheetName val="내역_ver1_01"/>
      <sheetName val="별표_(1)"/>
      <sheetName val="입고장부_(4)"/>
      <sheetName val="Customer_Databas"/>
      <sheetName val="일위대가표-4_(2)"/>
      <sheetName val="재료비_"/>
      <sheetName val="단가_및_재료비2"/>
      <sheetName val="1062-X방향_"/>
      <sheetName val="단양_00_아파트-세부내역"/>
      <sheetName val="인건비_"/>
      <sheetName val="배수공_시멘트_및_골재량_산출"/>
      <sheetName val="06-BATCH_"/>
      <sheetName val="C3_토목_옹벽"/>
      <sheetName val="A6_샤시등"/>
      <sheetName val="수량산출서_갑지"/>
      <sheetName val="준검_내역서"/>
      <sheetName val="1_취수장"/>
      <sheetName val="DATA_입력란"/>
      <sheetName val="BEND_LOSS"/>
      <sheetName val="REINF_"/>
      <sheetName val="토공(우물통,기타)_"/>
      <sheetName val="4_2_1_마루높이_검토"/>
      <sheetName val="세골재__T2_변경_현황"/>
      <sheetName val="1_수인터널"/>
      <sheetName val="사본_-_b_balju"/>
      <sheetName val="6PILE__(돌출)"/>
      <sheetName val="6_이토처리시간"/>
      <sheetName val="집계표_(2)"/>
      <sheetName val="7__현장관리비_"/>
      <sheetName val="6__안전관리비"/>
      <sheetName val="969910(_R)"/>
      <sheetName val="-기성청구내역서_xlsx"/>
      <sheetName val="3_하중산정4_지지력"/>
      <sheetName val="6_일위목록"/>
      <sheetName val="9_단가조사서"/>
      <sheetName val="단면_(2)"/>
      <sheetName val="장외반출및폐기물_"/>
      <sheetName val="4_전기"/>
      <sheetName val="Major_Shareholder"/>
      <sheetName val="지수링_단위수량"/>
      <sheetName val="샌딩_에폭시_도장"/>
      <sheetName val="일반문틀_설치"/>
      <sheetName val="3_공통공사대비"/>
      <sheetName val="중기조종사_단위단가"/>
      <sheetName val="앉음벽_(2)"/>
      <sheetName val="제출내역_(2)"/>
      <sheetName val="unit_4"/>
      <sheetName val="수량산출_(3공구)"/>
      <sheetName val="기존단가_(2)"/>
      <sheetName val="특수조명기구_단가조사서"/>
      <sheetName val="재집"/>
      <sheetName val="견적 (2)"/>
      <sheetName val="남양주부대"/>
      <sheetName val="투찰내역"/>
      <sheetName val="TOTAL_BOQ"/>
      <sheetName val="백암비스타내역"/>
      <sheetName val="과천MAIN"/>
      <sheetName val="수입"/>
      <sheetName val="1.설계설명서"/>
      <sheetName val="99년하반기"/>
      <sheetName val="경상비"/>
      <sheetName val="전기혼잡제경비(45)"/>
      <sheetName val="설계서"/>
      <sheetName val="NP-총정리"/>
      <sheetName val="BT2"/>
      <sheetName val="에너지"/>
      <sheetName val="3련 BOX"/>
      <sheetName val="CC16-내역서"/>
      <sheetName val="4.2유효폭의 계산"/>
      <sheetName val="이토변실"/>
      <sheetName val="건축공사실행"/>
      <sheetName val="연결관암거"/>
      <sheetName val="가시설수량"/>
      <sheetName val="뚝토공"/>
      <sheetName val="TYPE-1"/>
      <sheetName val="회사정보"/>
      <sheetName val="공문"/>
      <sheetName val="마산월령동골조물량변경"/>
      <sheetName val="식재인부"/>
      <sheetName val="제경비율"/>
      <sheetName val="재고자산명세"/>
      <sheetName val="도근좌표"/>
      <sheetName val="관광안내(편지식)"/>
      <sheetName val="접지수량"/>
      <sheetName val="공종별집계표"/>
      <sheetName val="대가2(원본)"/>
      <sheetName val="B"/>
      <sheetName val="사토"/>
      <sheetName val="시설물일위"/>
      <sheetName val="1호맨홀수량산출"/>
      <sheetName val="전체분2회변경"/>
      <sheetName val="도장물량산출"/>
      <sheetName val="코드일람표"/>
      <sheetName val="일위대가(건축)"/>
      <sheetName val="맨홀수량산출"/>
      <sheetName val="본사업"/>
      <sheetName val="세대난방"/>
      <sheetName val="지하1층"/>
      <sheetName val="빌딩 안내"/>
      <sheetName val="crude.SLAB RE-bar"/>
      <sheetName val="이름"/>
      <sheetName val="배수관공"/>
      <sheetName val="LINE1L형0+30."/>
      <sheetName val="1호철근량"/>
      <sheetName val="공용시설내역"/>
      <sheetName val="단가목록"/>
      <sheetName val="7기초"/>
      <sheetName val="수목표준대가"/>
      <sheetName val="현장경비"/>
      <sheetName val="구조물공"/>
      <sheetName val="DAN"/>
      <sheetName val="단가산출"/>
      <sheetName val="가도공"/>
      <sheetName val="스포회원매출"/>
      <sheetName val="공통(20-91)"/>
      <sheetName val="내역서 (2)"/>
      <sheetName val="품조정율(97-99)"/>
      <sheetName val="공종산출내역서"/>
      <sheetName val="시운전연료"/>
      <sheetName val="구분자"/>
      <sheetName val="대구파크쿨링타워"/>
      <sheetName val="전기_x0002__x0000_韈G"/>
      <sheetName val="dongia (2)"/>
      <sheetName val="일영수간선"/>
      <sheetName val="참조"/>
      <sheetName val="맨홀수량집계"/>
      <sheetName val="직접인건비"/>
      <sheetName val="일위대가집계표"/>
      <sheetName val="기준단가현황"/>
      <sheetName val="공사개요(입력)"/>
      <sheetName val="INSTR"/>
      <sheetName val="5.모델링"/>
      <sheetName val="콘센트신설"/>
      <sheetName val="종배수관면벽구"/>
      <sheetName val="교각계산"/>
      <sheetName val="15설계GIS"/>
      <sheetName val="노무비명세서"/>
      <sheetName val="소요자재명세서"/>
      <sheetName val="설계명세서 (장비)"/>
      <sheetName val="하자전장"/>
      <sheetName val="data_dci"/>
      <sheetName val="작성기준"/>
      <sheetName val="data_mci"/>
      <sheetName val="behind"/>
      <sheetName val="Main"/>
      <sheetName val="U형수로수량TYPE1"/>
      <sheetName val="8.PILE  (돌출)"/>
      <sheetName val="공량산출서"/>
      <sheetName val="편성절차"/>
      <sheetName val="M-EQPT-Z"/>
      <sheetName val="공장3월 종합"/>
      <sheetName val="8-1"/>
      <sheetName val="분석가정"/>
      <sheetName val="자재"/>
      <sheetName val="예비비계산표"/>
      <sheetName val="재료표"/>
      <sheetName val="내   역"/>
      <sheetName val="원가계산_(2)"/>
      <sheetName val="2000년_공정표"/>
      <sheetName val="220_(2)"/>
      <sheetName val="2_입력sheet"/>
      <sheetName val="4_장비손료"/>
      <sheetName val="견적대비_견적서"/>
      <sheetName val="C_S_A"/>
      <sheetName val="1_설계조건"/>
      <sheetName val="표지_(2)"/>
      <sheetName val="5_소모재료비"/>
      <sheetName val="기계경비_(2)"/>
      <sheetName val="실행내역서_"/>
      <sheetName val="CABLE_SIZE-1"/>
      <sheetName val="plan&amp;section_of_foundation"/>
      <sheetName val="반기PL"/>
      <sheetName val="기준"/>
      <sheetName val="도"/>
      <sheetName val="노임,재료비"/>
      <sheetName val="추천서"/>
      <sheetName val="목록1"/>
      <sheetName val="대포2교접속"/>
      <sheetName val="천방교접속"/>
      <sheetName val="날개벽(시점좌측_x0005_"/>
      <sheetName val="사유서제출현황-2"/>
      <sheetName val="단가산출1"/>
      <sheetName val="중기사용료산출근거"/>
    </sheetNames>
    <sheetDataSet>
      <sheetData sheetId="0">
        <row r="2">
          <cell r="C2" t="str">
            <v>철골공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>
        <row r="2">
          <cell r="C2" t="str">
            <v>철골공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 refreshError="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품의서"/>
      <sheetName val="갑"/>
      <sheetName val="최중"/>
      <sheetName val="중중"/>
      <sheetName val="을"/>
      <sheetName val="DB"/>
      <sheetName val="실행"/>
      <sheetName val="정산"/>
      <sheetName val="정산최종"/>
      <sheetName val="삼창"/>
      <sheetName val="타일"/>
      <sheetName val="스페이스"/>
      <sheetName val="한샘"/>
      <sheetName val="성창"/>
      <sheetName val="유리"/>
      <sheetName val="조경"/>
      <sheetName val="코킹"/>
      <sheetName val="금속"/>
      <sheetName val="대안"/>
      <sheetName val="삼비"/>
      <sheetName val="가구공장"/>
      <sheetName val="도장1"/>
      <sheetName val="전기1"/>
      <sheetName val="정산최종 (2)"/>
      <sheetName val="최중 (2)"/>
      <sheetName val="정산최종 (3)"/>
      <sheetName val="유리2"/>
      <sheetName val="품셈TABLE"/>
      <sheetName val="간접경상비"/>
      <sheetName val="견"/>
      <sheetName val="실행단가 "/>
      <sheetName val="전기"/>
      <sheetName val="품셈표"/>
      <sheetName val="경비_원본"/>
      <sheetName val="노임단가"/>
      <sheetName val="하조서"/>
      <sheetName val="세원견적서"/>
      <sheetName val="재료"/>
      <sheetName val="인건-측정"/>
      <sheetName val="공사개요"/>
      <sheetName val="내역"/>
      <sheetName val="손익분석"/>
      <sheetName val="품셈총괄"/>
      <sheetName val="별표 "/>
      <sheetName val="품셈"/>
      <sheetName val="공정코드"/>
      <sheetName val="갑지(추정)"/>
      <sheetName val="대림 주택전시관 60평형 개보수공사-오리"/>
      <sheetName val="내역조적"/>
      <sheetName val="용소리교"/>
      <sheetName val="견적서"/>
      <sheetName val="실행내역"/>
      <sheetName val="원가"/>
      <sheetName val="Sheet1"/>
      <sheetName val="최종견"/>
      <sheetName val="대가호표"/>
      <sheetName val="일위대가목록"/>
      <sheetName val="자료입력"/>
      <sheetName val="건축"/>
      <sheetName val="품목"/>
      <sheetName val="sw1"/>
      <sheetName val="NOMUBI"/>
      <sheetName val="ABUT수량-A1"/>
      <sheetName val="수량산출서"/>
      <sheetName val="예산M2"/>
      <sheetName val="#REF"/>
      <sheetName val="9GNG운반"/>
      <sheetName val="노임"/>
      <sheetName val="지하"/>
      <sheetName val="사다리"/>
      <sheetName val="기계사급자재"/>
      <sheetName val="품산출서"/>
      <sheetName val="토공사"/>
      <sheetName val="내역서"/>
      <sheetName val="EJ"/>
      <sheetName val="단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현장운반(대운반)"/>
      <sheetName val="거리운임표(대운반)"/>
      <sheetName val="운반비산출(소운반)"/>
      <sheetName val="운반비산출 (대운반)"/>
      <sheetName val="9GNG운반"/>
      <sheetName val="한강운반비"/>
      <sheetName val="시운전연료"/>
      <sheetName val="터파기및재료"/>
      <sheetName val="입찰안"/>
      <sheetName val="실행단가철(ems코드적용)"/>
      <sheetName val="9-1차이내역"/>
      <sheetName val="교통대책내역"/>
      <sheetName val="설비"/>
      <sheetName val="운반9"/>
      <sheetName val="Sheet1"/>
      <sheetName val="배관배선 단가조사"/>
      <sheetName val="일위대가"/>
      <sheetName val="일위대가집계"/>
      <sheetName val="내역서"/>
      <sheetName val="다곡2교"/>
      <sheetName val="내역서(전기)"/>
      <sheetName val="연습"/>
      <sheetName val="물량표"/>
      <sheetName val="포장공"/>
      <sheetName val="96보완계획7.12"/>
      <sheetName val="집계표"/>
      <sheetName val="대치판정"/>
      <sheetName val="1.수인터널"/>
      <sheetName val="90.03실행 "/>
      <sheetName val="준검 내역서"/>
      <sheetName val="Sheet4"/>
      <sheetName val="#REF"/>
      <sheetName val="공통비"/>
      <sheetName val="VENDOR LIST"/>
      <sheetName val="건축공사"/>
      <sheetName val="배수공"/>
      <sheetName val="공정코드"/>
      <sheetName val="가중치"/>
      <sheetName val="내역"/>
      <sheetName val="노임"/>
      <sheetName val="일위"/>
      <sheetName val="기계경비"/>
      <sheetName val="(A)내역서"/>
      <sheetName val="일위대가(가설)"/>
      <sheetName val="토목"/>
      <sheetName val="경비"/>
      <sheetName val="단가산출서(기계)"/>
      <sheetName val="별표 "/>
      <sheetName val="도급b_balju"/>
      <sheetName val="전기공사"/>
      <sheetName val="을지"/>
      <sheetName val="소야공정계획표"/>
      <sheetName val="포장공자재집계표"/>
      <sheetName val="제-노임"/>
      <sheetName val="제직재"/>
      <sheetName val="공종"/>
      <sheetName val="실행철강하도"/>
      <sheetName val="총괄"/>
      <sheetName val="98NS-N"/>
      <sheetName val="wall"/>
      <sheetName val="선홈통"/>
      <sheetName val="갑지(추정)"/>
      <sheetName val="콘크리트타설집계표"/>
      <sheetName val="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한국전력광주전력복합사옥신축공사"/>
      <sheetName val="#REF"/>
      <sheetName val="9GNG운반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cc일위대가"/>
      <sheetName val="도급"/>
      <sheetName val="단가비교"/>
      <sheetName val="설비원가"/>
      <sheetName val="표지"/>
      <sheetName val="집계표"/>
      <sheetName val="전기혼잡제경비(45)"/>
      <sheetName val="간접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자재단가표"/>
      <sheetName val="산출근거"/>
      <sheetName val="일위대가 (산출근거)"/>
      <sheetName val="Sheet2"/>
      <sheetName val="Sheet3"/>
      <sheetName val="#REF"/>
      <sheetName val="9GNG운반"/>
      <sheetName val="기계경비(시간당)"/>
      <sheetName val="램머"/>
      <sheetName val="조명율표"/>
      <sheetName val="평가데이터"/>
      <sheetName val="DATA"/>
      <sheetName val="날개벽(시점좌측)"/>
      <sheetName val="일위대가(계측기설치)"/>
      <sheetName val="경산"/>
      <sheetName val="변수값"/>
      <sheetName val="중기상차"/>
      <sheetName val="AS복구"/>
      <sheetName val="중기터파기"/>
      <sheetName val="단가"/>
      <sheetName val="DATE"/>
      <sheetName val="COA-17"/>
      <sheetName val="C-18"/>
      <sheetName val="자재대"/>
      <sheetName val="전체 (2)"/>
      <sheetName val="예산 추가(6,000)"/>
      <sheetName val="N賃率-職"/>
      <sheetName val="백암비스타내역"/>
      <sheetName val="일위대가"/>
      <sheetName val="증감대비"/>
      <sheetName val="총투입계"/>
      <sheetName val="을"/>
      <sheetName val="손익분석"/>
      <sheetName val="용수량(생활용수)"/>
      <sheetName val="CIVIL"/>
      <sheetName val="구천"/>
      <sheetName val="기둥(원형)"/>
      <sheetName val="내역서"/>
      <sheetName val="단면가정"/>
      <sheetName val="양수장(기계)"/>
      <sheetName val="재료"/>
      <sheetName val="조경"/>
      <sheetName val="밸브설치"/>
      <sheetName val="철근단면적"/>
      <sheetName val="통합"/>
      <sheetName val="99총공사내역서"/>
      <sheetName val="진주방향"/>
      <sheetName val="DATA2000"/>
      <sheetName val="일위단위"/>
      <sheetName val="L_RPTB02_01"/>
      <sheetName val="Sheet1"/>
      <sheetName val="3.하중산정4.지지력"/>
      <sheetName val="(당평)자재"/>
      <sheetName val="터널조도"/>
      <sheetName val="의왕내역"/>
      <sheetName val="실행철강하도"/>
      <sheetName val="기초자료입력"/>
      <sheetName val="요율"/>
      <sheetName val="BEND LOSS"/>
      <sheetName val="예정(3)"/>
      <sheetName val="동원(3)"/>
      <sheetName val="SLAB&quot;1&quot;"/>
      <sheetName val="견적대비표"/>
      <sheetName val="1차 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XXXX"/>
      <sheetName val="플랜트집계표(45만톤)"/>
      <sheetName val="플랜트중복혼잡(45만톤)"/>
      <sheetName val="건축전기집계표(45만톤)"/>
      <sheetName val="건축중복혼잡(45만톤)"/>
      <sheetName val="계장집계표(45만톤) "/>
      <sheetName val="계장중복혼잡(45만톤)"/>
      <sheetName val="플랜트집계표(15만톤)"/>
      <sheetName val="현황집계표(기계,전기)"/>
      <sheetName val="플랜트중복혼잡(15만톤)"/>
      <sheetName val="건축전기집계표(15만톤)"/>
      <sheetName val="건축중복혼잡(15만톤)"/>
      <sheetName val="계장집계표(15만톤)"/>
      <sheetName val="계장중복혼잡(15만톤)"/>
      <sheetName val="전기혼잡제경비(45)"/>
      <sheetName val="전기하자제경비(45)"/>
      <sheetName val="전기혼잡제경비(15)"/>
      <sheetName val="전기하자제경비(15)"/>
      <sheetName val="기계혼잡제경비(15)"/>
      <sheetName val="기계하자제경비(15)"/>
      <sheetName val="기계혼잡제경비(45)"/>
      <sheetName val="기계하자제경비(45)"/>
      <sheetName val="9GNG운반"/>
      <sheetName val="간접비"/>
      <sheetName val="귀래 설계 공내역서"/>
      <sheetName val="총집계표"/>
      <sheetName val="mcc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view="pageBreakPreview" topLeftCell="B1" zoomScaleNormal="100" zoomScaleSheetLayoutView="100" workbookViewId="0">
      <selection activeCell="B2" sqref="B2"/>
    </sheetView>
  </sheetViews>
  <sheetFormatPr defaultColWidth="9" defaultRowHeight="16.5"/>
  <cols>
    <col min="1" max="1" width="0" style="132" hidden="1" customWidth="1"/>
    <col min="2" max="3" width="4.625" style="132" customWidth="1"/>
    <col min="4" max="4" width="35.625" style="132" customWidth="1"/>
    <col min="5" max="5" width="20.625" style="132" customWidth="1"/>
    <col min="6" max="7" width="40.625" style="132" customWidth="1"/>
    <col min="8" max="16384" width="9" style="132"/>
  </cols>
  <sheetData>
    <row r="1" spans="1:8" ht="24" customHeight="1">
      <c r="B1" s="145" t="s">
        <v>1464</v>
      </c>
      <c r="C1" s="145"/>
      <c r="D1" s="145"/>
      <c r="E1" s="145"/>
      <c r="F1" s="145"/>
      <c r="G1" s="145"/>
    </row>
    <row r="2" spans="1:8" ht="17.25" customHeight="1">
      <c r="B2" s="133" t="s">
        <v>1406</v>
      </c>
      <c r="C2" s="133"/>
      <c r="D2" s="133"/>
      <c r="E2" s="133"/>
      <c r="F2" s="134"/>
      <c r="G2" s="134"/>
    </row>
    <row r="3" spans="1:8" ht="20.100000000000001" customHeight="1">
      <c r="B3" s="146" t="s">
        <v>1465</v>
      </c>
      <c r="C3" s="146"/>
      <c r="D3" s="146"/>
      <c r="E3" s="135" t="s">
        <v>1466</v>
      </c>
      <c r="F3" s="136" t="s">
        <v>1467</v>
      </c>
      <c r="G3" s="136" t="s">
        <v>182</v>
      </c>
    </row>
    <row r="4" spans="1:8" ht="20.100000000000001" customHeight="1">
      <c r="A4" s="137" t="s">
        <v>1468</v>
      </c>
      <c r="B4" s="147" t="s">
        <v>1469</v>
      </c>
      <c r="C4" s="147" t="s">
        <v>1470</v>
      </c>
      <c r="D4" s="139" t="s">
        <v>1471</v>
      </c>
      <c r="E4" s="140">
        <f>'공종별집계표(전체)'!F23</f>
        <v>0</v>
      </c>
      <c r="F4" s="141" t="s">
        <v>5</v>
      </c>
      <c r="G4" s="141" t="s">
        <v>5</v>
      </c>
      <c r="H4" s="138"/>
    </row>
    <row r="5" spans="1:8" ht="20.100000000000001" customHeight="1">
      <c r="A5" s="137" t="s">
        <v>1472</v>
      </c>
      <c r="B5" s="147"/>
      <c r="C5" s="147"/>
      <c r="D5" s="139" t="s">
        <v>1473</v>
      </c>
      <c r="E5" s="140">
        <v>0</v>
      </c>
      <c r="F5" s="141" t="s">
        <v>5</v>
      </c>
      <c r="G5" s="141" t="s">
        <v>5</v>
      </c>
      <c r="H5" s="138"/>
    </row>
    <row r="6" spans="1:8" ht="20.100000000000001" customHeight="1">
      <c r="A6" s="137" t="s">
        <v>1474</v>
      </c>
      <c r="B6" s="147"/>
      <c r="C6" s="147"/>
      <c r="D6" s="139" t="s">
        <v>1475</v>
      </c>
      <c r="E6" s="140">
        <v>0</v>
      </c>
      <c r="F6" s="141" t="s">
        <v>5</v>
      </c>
      <c r="G6" s="141" t="s">
        <v>5</v>
      </c>
      <c r="H6" s="138"/>
    </row>
    <row r="7" spans="1:8" ht="20.100000000000001" customHeight="1">
      <c r="A7" s="137" t="s">
        <v>1476</v>
      </c>
      <c r="B7" s="147"/>
      <c r="C7" s="147"/>
      <c r="D7" s="139" t="s">
        <v>1477</v>
      </c>
      <c r="E7" s="140">
        <f>TRUNC(E4+E5-E6, 0)</f>
        <v>0</v>
      </c>
      <c r="F7" s="141" t="s">
        <v>5</v>
      </c>
      <c r="G7" s="141" t="s">
        <v>5</v>
      </c>
      <c r="H7" s="138"/>
    </row>
    <row r="8" spans="1:8" ht="20.100000000000001" customHeight="1">
      <c r="A8" s="137" t="s">
        <v>1478</v>
      </c>
      <c r="B8" s="147"/>
      <c r="C8" s="147" t="s">
        <v>1479</v>
      </c>
      <c r="D8" s="139" t="s">
        <v>1480</v>
      </c>
      <c r="E8" s="140">
        <f>'공종별집계표(전체)'!H23</f>
        <v>0</v>
      </c>
      <c r="F8" s="141" t="s">
        <v>5</v>
      </c>
      <c r="G8" s="141" t="s">
        <v>5</v>
      </c>
      <c r="H8" s="138"/>
    </row>
    <row r="9" spans="1:8" ht="20.100000000000001" customHeight="1">
      <c r="A9" s="137" t="s">
        <v>1481</v>
      </c>
      <c r="B9" s="147"/>
      <c r="C9" s="147"/>
      <c r="D9" s="139" t="s">
        <v>1482</v>
      </c>
      <c r="E9" s="140">
        <f>TRUNC(E8*0.08, 0)</f>
        <v>0</v>
      </c>
      <c r="F9" s="141" t="s">
        <v>1537</v>
      </c>
      <c r="G9" s="141" t="s">
        <v>5</v>
      </c>
      <c r="H9" s="138"/>
    </row>
    <row r="10" spans="1:8" ht="20.100000000000001" customHeight="1">
      <c r="A10" s="137" t="s">
        <v>1483</v>
      </c>
      <c r="B10" s="147"/>
      <c r="C10" s="147"/>
      <c r="D10" s="139" t="s">
        <v>1477</v>
      </c>
      <c r="E10" s="140">
        <f>TRUNC(E8+E9, 0)</f>
        <v>0</v>
      </c>
      <c r="F10" s="141" t="s">
        <v>5</v>
      </c>
      <c r="G10" s="141" t="s">
        <v>5</v>
      </c>
      <c r="H10" s="138"/>
    </row>
    <row r="11" spans="1:8" ht="20.100000000000001" customHeight="1">
      <c r="A11" s="137" t="s">
        <v>1484</v>
      </c>
      <c r="B11" s="147"/>
      <c r="C11" s="147" t="s">
        <v>1485</v>
      </c>
      <c r="D11" s="139" t="s">
        <v>1486</v>
      </c>
      <c r="E11" s="140">
        <f>'공종별집계표(전체)'!J23</f>
        <v>0</v>
      </c>
      <c r="F11" s="141" t="s">
        <v>5</v>
      </c>
      <c r="G11" s="141" t="s">
        <v>5</v>
      </c>
      <c r="H11" s="138"/>
    </row>
    <row r="12" spans="1:8" ht="20.100000000000001" customHeight="1">
      <c r="A12" s="137" t="s">
        <v>1487</v>
      </c>
      <c r="B12" s="147"/>
      <c r="C12" s="147"/>
      <c r="D12" s="139" t="s">
        <v>1488</v>
      </c>
      <c r="E12" s="140">
        <f>TRUNC(E10*0.0373, 0)</f>
        <v>0</v>
      </c>
      <c r="F12" s="141" t="s">
        <v>1538</v>
      </c>
      <c r="G12" s="141" t="s">
        <v>5</v>
      </c>
      <c r="H12" s="138"/>
    </row>
    <row r="13" spans="1:8" ht="20.100000000000001" customHeight="1">
      <c r="A13" s="137" t="s">
        <v>1489</v>
      </c>
      <c r="B13" s="147"/>
      <c r="C13" s="147"/>
      <c r="D13" s="139" t="s">
        <v>1490</v>
      </c>
      <c r="E13" s="140">
        <f>TRUNC(E10*0.0087, 0)</f>
        <v>0</v>
      </c>
      <c r="F13" s="141" t="s">
        <v>1491</v>
      </c>
      <c r="G13" s="141" t="s">
        <v>5</v>
      </c>
      <c r="H13" s="138"/>
    </row>
    <row r="14" spans="1:8" ht="20.100000000000001" customHeight="1">
      <c r="A14" s="137"/>
      <c r="B14" s="147"/>
      <c r="C14" s="147"/>
      <c r="D14" s="139" t="s">
        <v>1492</v>
      </c>
      <c r="E14" s="140">
        <f>TRUNC(E8*0.03335, 0)</f>
        <v>0</v>
      </c>
      <c r="F14" s="141" t="s">
        <v>1539</v>
      </c>
      <c r="G14" s="141"/>
      <c r="H14" s="138"/>
    </row>
    <row r="15" spans="1:8" ht="20.100000000000001" customHeight="1">
      <c r="A15" s="137"/>
      <c r="B15" s="147"/>
      <c r="C15" s="147"/>
      <c r="D15" s="139" t="s">
        <v>1493</v>
      </c>
      <c r="E15" s="140">
        <f>TRUNC(E8*0.045, 0)</f>
        <v>0</v>
      </c>
      <c r="F15" s="141" t="s">
        <v>1494</v>
      </c>
      <c r="G15" s="141"/>
      <c r="H15" s="138"/>
    </row>
    <row r="16" spans="1:8" ht="20.100000000000001" customHeight="1">
      <c r="A16" s="137"/>
      <c r="B16" s="147"/>
      <c r="C16" s="147"/>
      <c r="D16" s="139" t="s">
        <v>1495</v>
      </c>
      <c r="E16" s="140">
        <f>TRUNC(E14*0.1025, 0)</f>
        <v>0</v>
      </c>
      <c r="F16" s="141" t="s">
        <v>1540</v>
      </c>
      <c r="G16" s="141"/>
      <c r="H16" s="138"/>
    </row>
    <row r="17" spans="1:8" ht="20.100000000000001" customHeight="1">
      <c r="A17" s="137" t="s">
        <v>1496</v>
      </c>
      <c r="B17" s="147"/>
      <c r="C17" s="147"/>
      <c r="D17" s="139" t="s">
        <v>1497</v>
      </c>
      <c r="E17" s="140">
        <f>TRUNC((E7+E8+(0/1.1))*0.0293, 0)</f>
        <v>0</v>
      </c>
      <c r="F17" s="141" t="s">
        <v>1498</v>
      </c>
      <c r="G17" s="141" t="s">
        <v>1499</v>
      </c>
      <c r="H17" s="138"/>
    </row>
    <row r="18" spans="1:8" ht="20.100000000000001" customHeight="1">
      <c r="A18" s="137" t="s">
        <v>1500</v>
      </c>
      <c r="B18" s="147"/>
      <c r="C18" s="147"/>
      <c r="D18" s="139" t="s">
        <v>1501</v>
      </c>
      <c r="E18" s="140">
        <f>TRUNC((E7+E8+E11)*0.003, 0)</f>
        <v>0</v>
      </c>
      <c r="F18" s="141" t="s">
        <v>1502</v>
      </c>
      <c r="G18" s="141" t="s">
        <v>5</v>
      </c>
      <c r="H18" s="138"/>
    </row>
    <row r="19" spans="1:8" ht="20.100000000000001" customHeight="1">
      <c r="A19" s="137" t="s">
        <v>1500</v>
      </c>
      <c r="B19" s="147"/>
      <c r="C19" s="147"/>
      <c r="D19" s="139" t="s">
        <v>1503</v>
      </c>
      <c r="E19" s="140"/>
      <c r="F19" s="141" t="s">
        <v>1504</v>
      </c>
      <c r="G19" s="141" t="s">
        <v>1505</v>
      </c>
      <c r="H19" s="138"/>
    </row>
    <row r="20" spans="1:8" ht="20.100000000000001" customHeight="1">
      <c r="A20" s="137" t="s">
        <v>1506</v>
      </c>
      <c r="B20" s="147"/>
      <c r="C20" s="147"/>
      <c r="D20" s="139" t="s">
        <v>1507</v>
      </c>
      <c r="E20" s="140">
        <f>TRUNC((E7+E10)*0.056, 0)</f>
        <v>0</v>
      </c>
      <c r="F20" s="141" t="s">
        <v>1508</v>
      </c>
      <c r="G20" s="142" t="s">
        <v>1509</v>
      </c>
      <c r="H20" s="138"/>
    </row>
    <row r="21" spans="1:8" ht="20.100000000000001" customHeight="1">
      <c r="A21" s="137" t="s">
        <v>1510</v>
      </c>
      <c r="B21" s="147"/>
      <c r="C21" s="147"/>
      <c r="D21" s="139" t="s">
        <v>1511</v>
      </c>
      <c r="E21" s="140">
        <f>TRUNC((E7+E8+E11)*0.00081, 0)</f>
        <v>0</v>
      </c>
      <c r="F21" s="141" t="s">
        <v>1512</v>
      </c>
      <c r="G21" s="141" t="s">
        <v>5</v>
      </c>
      <c r="H21" s="138"/>
    </row>
    <row r="22" spans="1:8" ht="20.100000000000001" customHeight="1">
      <c r="A22" s="137" t="s">
        <v>1513</v>
      </c>
      <c r="B22" s="147"/>
      <c r="C22" s="147"/>
      <c r="D22" s="139" t="s">
        <v>1514</v>
      </c>
      <c r="E22" s="140">
        <f>TRUNC((E7+E8+E11)*0.0007, 0)</f>
        <v>0</v>
      </c>
      <c r="F22" s="141" t="s">
        <v>1515</v>
      </c>
      <c r="G22" s="141" t="s">
        <v>5</v>
      </c>
      <c r="H22" s="138"/>
    </row>
    <row r="23" spans="1:8" ht="20.100000000000001" customHeight="1">
      <c r="A23" s="137" t="s">
        <v>1516</v>
      </c>
      <c r="B23" s="147"/>
      <c r="C23" s="147"/>
      <c r="D23" s="139" t="s">
        <v>1477</v>
      </c>
      <c r="E23" s="140">
        <f>TRUNC(E11+E12+E13+E17+E20+E18+E21+E22+E14+E15+E16+E19, 0)</f>
        <v>0</v>
      </c>
      <c r="F23" s="141" t="s">
        <v>5</v>
      </c>
      <c r="G23" s="141" t="s">
        <v>5</v>
      </c>
      <c r="H23" s="138"/>
    </row>
    <row r="24" spans="1:8" ht="20.100000000000001" customHeight="1">
      <c r="A24" s="137" t="s">
        <v>1517</v>
      </c>
      <c r="B24" s="148" t="s">
        <v>1518</v>
      </c>
      <c r="C24" s="148"/>
      <c r="D24" s="149"/>
      <c r="E24" s="140">
        <f>TRUNC(E7+E10+E23, 0)</f>
        <v>0</v>
      </c>
      <c r="F24" s="141" t="s">
        <v>5</v>
      </c>
      <c r="G24" s="141" t="s">
        <v>5</v>
      </c>
      <c r="H24" s="138"/>
    </row>
    <row r="25" spans="1:8" ht="20.100000000000001" customHeight="1">
      <c r="A25" s="137" t="s">
        <v>1519</v>
      </c>
      <c r="B25" s="148" t="s">
        <v>1520</v>
      </c>
      <c r="C25" s="148"/>
      <c r="D25" s="149"/>
      <c r="E25" s="140">
        <f>TRUNC(E24*0.06, 0)</f>
        <v>0</v>
      </c>
      <c r="F25" s="141" t="s">
        <v>1521</v>
      </c>
      <c r="G25" s="141" t="s">
        <v>5</v>
      </c>
      <c r="H25" s="138"/>
    </row>
    <row r="26" spans="1:8" ht="20.100000000000001" customHeight="1">
      <c r="A26" s="137" t="s">
        <v>1522</v>
      </c>
      <c r="B26" s="148" t="s">
        <v>1523</v>
      </c>
      <c r="C26" s="148"/>
      <c r="D26" s="149"/>
      <c r="E26" s="140">
        <f>TRUNC((E10+E23+E25)*0.15, 0)</f>
        <v>0</v>
      </c>
      <c r="F26" s="141" t="s">
        <v>1524</v>
      </c>
      <c r="G26" s="141" t="s">
        <v>5</v>
      </c>
      <c r="H26" s="138"/>
    </row>
    <row r="27" spans="1:8" ht="20.100000000000001" customHeight="1">
      <c r="A27" s="137" t="s">
        <v>1525</v>
      </c>
      <c r="B27" s="148" t="s">
        <v>1526</v>
      </c>
      <c r="C27" s="148"/>
      <c r="D27" s="149"/>
      <c r="E27" s="140"/>
      <c r="F27" s="141" t="s">
        <v>5</v>
      </c>
      <c r="G27" s="141" t="s">
        <v>5</v>
      </c>
      <c r="H27" s="138"/>
    </row>
    <row r="28" spans="1:8" ht="20.100000000000001" customHeight="1">
      <c r="A28" s="137" t="s">
        <v>1527</v>
      </c>
      <c r="B28" s="148" t="s">
        <v>1528</v>
      </c>
      <c r="C28" s="148"/>
      <c r="D28" s="149"/>
      <c r="E28" s="140"/>
      <c r="F28" s="141" t="s">
        <v>5</v>
      </c>
      <c r="G28" s="143"/>
      <c r="H28" s="138"/>
    </row>
    <row r="29" spans="1:8" ht="20.100000000000001" customHeight="1">
      <c r="A29" s="137" t="s">
        <v>1529</v>
      </c>
      <c r="B29" s="148" t="s">
        <v>1530</v>
      </c>
      <c r="C29" s="148"/>
      <c r="D29" s="149"/>
      <c r="E29" s="140"/>
      <c r="F29" s="141" t="s">
        <v>1531</v>
      </c>
      <c r="G29" s="141" t="s">
        <v>5</v>
      </c>
      <c r="H29" s="138"/>
    </row>
    <row r="30" spans="1:8" ht="20.100000000000001" customHeight="1">
      <c r="A30" s="137" t="s">
        <v>1532</v>
      </c>
      <c r="B30" s="148" t="s">
        <v>1533</v>
      </c>
      <c r="C30" s="148"/>
      <c r="D30" s="149"/>
      <c r="E30" s="140"/>
      <c r="F30" s="141" t="s">
        <v>5</v>
      </c>
      <c r="G30" s="141" t="s">
        <v>5</v>
      </c>
      <c r="H30" s="138"/>
    </row>
    <row r="31" spans="1:8" ht="20.100000000000001" customHeight="1">
      <c r="A31" s="137" t="s">
        <v>1534</v>
      </c>
      <c r="B31" s="148" t="s">
        <v>1535</v>
      </c>
      <c r="C31" s="148"/>
      <c r="D31" s="149"/>
      <c r="E31" s="140"/>
      <c r="F31" s="141" t="s">
        <v>5</v>
      </c>
      <c r="G31" s="144" t="s">
        <v>1541</v>
      </c>
      <c r="H31" s="138"/>
    </row>
  </sheetData>
  <mergeCells count="14">
    <mergeCell ref="B30:D30"/>
    <mergeCell ref="B31:D31"/>
    <mergeCell ref="B24:D24"/>
    <mergeCell ref="B25:D25"/>
    <mergeCell ref="B26:D26"/>
    <mergeCell ref="B27:D27"/>
    <mergeCell ref="B28:D28"/>
    <mergeCell ref="B29:D29"/>
    <mergeCell ref="B1:G1"/>
    <mergeCell ref="B3:D3"/>
    <mergeCell ref="B4:B23"/>
    <mergeCell ref="C4:C7"/>
    <mergeCell ref="C8:C10"/>
    <mergeCell ref="C11:C23"/>
  </mergeCells>
  <phoneticPr fontId="64" type="noConversion"/>
  <pageMargins left="0.78740157480314954" right="0" top="0.39370078740157477" bottom="0.39370078740157477" header="0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view="pageBreakPreview" zoomScale="85" zoomScaleNormal="100" zoomScaleSheetLayoutView="85" workbookViewId="0">
      <selection activeCell="G19" sqref="G19"/>
    </sheetView>
  </sheetViews>
  <sheetFormatPr defaultColWidth="9" defaultRowHeight="16.5"/>
  <cols>
    <col min="1" max="1" width="40.625" style="1" customWidth="1"/>
    <col min="2" max="2" width="20.625" style="1" customWidth="1"/>
    <col min="3" max="4" width="4.625" style="1" customWidth="1"/>
    <col min="5" max="11" width="13.625" style="1" customWidth="1"/>
    <col min="12" max="12" width="17.5" style="1" customWidth="1"/>
    <col min="13" max="13" width="12.625" style="1" customWidth="1"/>
    <col min="14" max="16" width="2.625" style="1" hidden="1" customWidth="1"/>
    <col min="17" max="19" width="1.625" style="1" hidden="1" customWidth="1"/>
    <col min="20" max="20" width="18.625" style="1" hidden="1" customWidth="1"/>
    <col min="21" max="16384" width="9" style="1"/>
  </cols>
  <sheetData>
    <row r="1" spans="1:20" ht="30" customHeight="1">
      <c r="A1" s="155" t="s">
        <v>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7"/>
    </row>
    <row r="2" spans="1:20" ht="30" customHeight="1">
      <c r="A2" s="158" t="s">
        <v>1536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20" ht="30" customHeight="1">
      <c r="A3" s="153" t="s">
        <v>9</v>
      </c>
      <c r="B3" s="153" t="s">
        <v>10</v>
      </c>
      <c r="C3" s="153" t="s">
        <v>1</v>
      </c>
      <c r="D3" s="153" t="s">
        <v>0</v>
      </c>
      <c r="E3" s="153" t="s">
        <v>3</v>
      </c>
      <c r="F3" s="153"/>
      <c r="G3" s="153" t="s">
        <v>4</v>
      </c>
      <c r="H3" s="153"/>
      <c r="I3" s="153" t="s">
        <v>11</v>
      </c>
      <c r="J3" s="153"/>
      <c r="K3" s="153" t="s">
        <v>12</v>
      </c>
      <c r="L3" s="153"/>
      <c r="M3" s="153" t="s">
        <v>2</v>
      </c>
      <c r="N3" s="150" t="s">
        <v>13</v>
      </c>
      <c r="O3" s="150" t="s">
        <v>14</v>
      </c>
      <c r="P3" s="150" t="s">
        <v>15</v>
      </c>
      <c r="Q3" s="150" t="s">
        <v>16</v>
      </c>
      <c r="R3" s="150" t="s">
        <v>17</v>
      </c>
      <c r="S3" s="150" t="s">
        <v>18</v>
      </c>
      <c r="T3" s="150" t="s">
        <v>19</v>
      </c>
    </row>
    <row r="4" spans="1:20" ht="30" customHeight="1">
      <c r="A4" s="154"/>
      <c r="B4" s="154"/>
      <c r="C4" s="154"/>
      <c r="D4" s="154"/>
      <c r="E4" s="2" t="s">
        <v>20</v>
      </c>
      <c r="F4" s="2" t="s">
        <v>21</v>
      </c>
      <c r="G4" s="2" t="s">
        <v>20</v>
      </c>
      <c r="H4" s="2" t="s">
        <v>21</v>
      </c>
      <c r="I4" s="2" t="s">
        <v>20</v>
      </c>
      <c r="J4" s="2" t="s">
        <v>21</v>
      </c>
      <c r="K4" s="2" t="s">
        <v>20</v>
      </c>
      <c r="L4" s="2" t="s">
        <v>21</v>
      </c>
      <c r="M4" s="154"/>
      <c r="N4" s="150"/>
      <c r="O4" s="150"/>
      <c r="P4" s="150"/>
      <c r="Q4" s="150"/>
      <c r="R4" s="150"/>
      <c r="S4" s="150"/>
      <c r="T4" s="150"/>
    </row>
    <row r="5" spans="1:20" ht="30" customHeight="1">
      <c r="A5" s="151" t="s">
        <v>1463</v>
      </c>
      <c r="B5" s="152"/>
      <c r="C5" s="3" t="s">
        <v>5</v>
      </c>
      <c r="D5" s="4"/>
      <c r="E5" s="5"/>
      <c r="F5" s="5">
        <f>E5*D5</f>
        <v>0</v>
      </c>
      <c r="G5" s="5"/>
      <c r="H5" s="5">
        <f>G5*D5</f>
        <v>0</v>
      </c>
      <c r="I5" s="5"/>
      <c r="J5" s="5">
        <f>I5*D5</f>
        <v>0</v>
      </c>
      <c r="K5" s="5"/>
      <c r="L5" s="5">
        <f>F5+H5+J5</f>
        <v>0</v>
      </c>
      <c r="M5" s="3" t="s">
        <v>5</v>
      </c>
      <c r="N5" s="6" t="s">
        <v>22</v>
      </c>
      <c r="O5" s="6" t="s">
        <v>5</v>
      </c>
      <c r="P5" s="6" t="s">
        <v>5</v>
      </c>
      <c r="Q5" s="6" t="s">
        <v>5</v>
      </c>
      <c r="R5" s="7">
        <v>1</v>
      </c>
      <c r="S5" s="6" t="s">
        <v>5</v>
      </c>
      <c r="T5" s="8"/>
    </row>
    <row r="6" spans="1:20" ht="30" customHeight="1">
      <c r="A6" s="79" t="s">
        <v>1405</v>
      </c>
      <c r="B6" s="3" t="s">
        <v>5</v>
      </c>
      <c r="C6" s="3"/>
      <c r="D6" s="4">
        <v>1</v>
      </c>
      <c r="E6" s="5"/>
      <c r="F6" s="5">
        <f>공종별내역서!F19</f>
        <v>0</v>
      </c>
      <c r="G6" s="5"/>
      <c r="H6" s="5">
        <f>공종별내역서!H19</f>
        <v>0</v>
      </c>
      <c r="I6" s="5"/>
      <c r="J6" s="5">
        <f>공종별내역서!J19</f>
        <v>0</v>
      </c>
      <c r="K6" s="5"/>
      <c r="L6" s="5">
        <f>공종별내역서!L19</f>
        <v>0</v>
      </c>
      <c r="M6" s="3"/>
      <c r="N6" s="6"/>
      <c r="O6" s="6"/>
      <c r="P6" s="6"/>
      <c r="Q6" s="6"/>
      <c r="R6" s="7"/>
      <c r="S6" s="6"/>
      <c r="T6" s="8"/>
    </row>
    <row r="7" spans="1:20" ht="30" customHeight="1">
      <c r="A7" s="3" t="str">
        <f>공종별내역서!A21</f>
        <v>B. 보안초소</v>
      </c>
      <c r="B7" s="3" t="s">
        <v>5</v>
      </c>
      <c r="C7" s="3" t="s">
        <v>5</v>
      </c>
      <c r="D7" s="4">
        <v>1</v>
      </c>
      <c r="E7" s="5"/>
      <c r="F7" s="5">
        <f>공종별내역서!F97</f>
        <v>0</v>
      </c>
      <c r="G7" s="5">
        <f>공종별내역서!G97</f>
        <v>0</v>
      </c>
      <c r="H7" s="5">
        <f>공종별내역서!H97</f>
        <v>0</v>
      </c>
      <c r="I7" s="5">
        <f>공종별내역서!I97</f>
        <v>0</v>
      </c>
      <c r="J7" s="5">
        <f>공종별내역서!J97</f>
        <v>0</v>
      </c>
      <c r="K7" s="5">
        <f>공종별내역서!K97</f>
        <v>0</v>
      </c>
      <c r="L7" s="5">
        <f>공종별내역서!L97</f>
        <v>0</v>
      </c>
      <c r="M7" s="3" t="s">
        <v>5</v>
      </c>
      <c r="N7" s="6" t="s">
        <v>23</v>
      </c>
      <c r="O7" s="6" t="s">
        <v>5</v>
      </c>
      <c r="P7" s="6" t="s">
        <v>24</v>
      </c>
      <c r="Q7" s="6" t="s">
        <v>5</v>
      </c>
      <c r="R7" s="7">
        <v>4</v>
      </c>
      <c r="S7" s="6" t="s">
        <v>5</v>
      </c>
      <c r="T7" s="8"/>
    </row>
    <row r="8" spans="1:20" ht="30" customHeight="1">
      <c r="A8" s="3" t="str">
        <f>공종별내역서!A98</f>
        <v>C. 화장실</v>
      </c>
      <c r="B8" s="3"/>
      <c r="C8" s="3" t="s">
        <v>5</v>
      </c>
      <c r="D8" s="4">
        <v>1</v>
      </c>
      <c r="E8" s="5"/>
      <c r="F8" s="5">
        <f>공종별내역서!F182</f>
        <v>0</v>
      </c>
      <c r="G8" s="5">
        <f>공종별내역서!G182</f>
        <v>0</v>
      </c>
      <c r="H8" s="5">
        <f>공종별내역서!H182</f>
        <v>0</v>
      </c>
      <c r="I8" s="5">
        <f>공종별내역서!I182</f>
        <v>0</v>
      </c>
      <c r="J8" s="5">
        <f>공종별내역서!J182</f>
        <v>0</v>
      </c>
      <c r="K8" s="5">
        <f>공종별내역서!K182</f>
        <v>0</v>
      </c>
      <c r="L8" s="5">
        <f>공종별내역서!L182</f>
        <v>0</v>
      </c>
      <c r="M8" s="3" t="s">
        <v>5</v>
      </c>
      <c r="N8" s="6" t="s">
        <v>25</v>
      </c>
      <c r="O8" s="6" t="s">
        <v>5</v>
      </c>
      <c r="P8" s="6" t="s">
        <v>24</v>
      </c>
      <c r="Q8" s="6" t="s">
        <v>5</v>
      </c>
      <c r="R8" s="7">
        <v>4</v>
      </c>
      <c r="S8" s="6" t="s">
        <v>5</v>
      </c>
      <c r="T8" s="8"/>
    </row>
    <row r="9" spans="1:20" ht="30" customHeight="1">
      <c r="A9" s="3"/>
      <c r="B9" s="3"/>
      <c r="C9" s="3"/>
      <c r="D9" s="4"/>
      <c r="E9" s="5"/>
      <c r="F9" s="5"/>
      <c r="G9" s="5"/>
      <c r="H9" s="5"/>
      <c r="I9" s="5"/>
      <c r="J9" s="5"/>
      <c r="K9" s="5"/>
      <c r="L9" s="5"/>
      <c r="M9" s="3" t="s">
        <v>5</v>
      </c>
      <c r="N9" s="6" t="s">
        <v>26</v>
      </c>
      <c r="O9" s="6" t="s">
        <v>5</v>
      </c>
      <c r="P9" s="6" t="s">
        <v>24</v>
      </c>
      <c r="Q9" s="6" t="s">
        <v>5</v>
      </c>
      <c r="R9" s="7">
        <v>4</v>
      </c>
      <c r="S9" s="6" t="s">
        <v>5</v>
      </c>
      <c r="T9" s="8"/>
    </row>
    <row r="10" spans="1:20" ht="30" customHeight="1">
      <c r="A10" s="3"/>
      <c r="B10" s="3"/>
      <c r="C10" s="3"/>
      <c r="D10" s="4"/>
      <c r="E10" s="5"/>
      <c r="F10" s="5"/>
      <c r="G10" s="5"/>
      <c r="H10" s="5"/>
      <c r="I10" s="5"/>
      <c r="J10" s="5"/>
      <c r="K10" s="5"/>
      <c r="L10" s="5"/>
      <c r="M10" s="3" t="s">
        <v>5</v>
      </c>
      <c r="N10" s="6" t="s">
        <v>27</v>
      </c>
      <c r="O10" s="6" t="s">
        <v>5</v>
      </c>
      <c r="P10" s="6" t="s">
        <v>24</v>
      </c>
      <c r="Q10" s="6" t="s">
        <v>5</v>
      </c>
      <c r="R10" s="7">
        <v>4</v>
      </c>
      <c r="S10" s="6" t="s">
        <v>5</v>
      </c>
      <c r="T10" s="8"/>
    </row>
    <row r="11" spans="1:20" ht="30" customHeight="1">
      <c r="A11" s="3"/>
      <c r="B11" s="3"/>
      <c r="C11" s="3"/>
      <c r="D11" s="4"/>
      <c r="E11" s="5"/>
      <c r="F11" s="5"/>
      <c r="G11" s="5"/>
      <c r="H11" s="5"/>
      <c r="I11" s="5"/>
      <c r="J11" s="5"/>
      <c r="K11" s="5"/>
      <c r="L11" s="5"/>
      <c r="M11" s="3" t="s">
        <v>5</v>
      </c>
      <c r="N11" s="6" t="s">
        <v>28</v>
      </c>
      <c r="O11" s="6" t="s">
        <v>5</v>
      </c>
      <c r="P11" s="6" t="s">
        <v>24</v>
      </c>
      <c r="Q11" s="6" t="s">
        <v>5</v>
      </c>
      <c r="R11" s="7">
        <v>4</v>
      </c>
      <c r="S11" s="6" t="s">
        <v>5</v>
      </c>
      <c r="T11" s="8"/>
    </row>
    <row r="12" spans="1:20" ht="30" customHeight="1">
      <c r="A12" s="3"/>
      <c r="B12" s="3"/>
      <c r="C12" s="3"/>
      <c r="D12" s="4"/>
      <c r="E12" s="5"/>
      <c r="F12" s="5"/>
      <c r="G12" s="5"/>
      <c r="H12" s="5"/>
      <c r="I12" s="5"/>
      <c r="J12" s="5"/>
      <c r="K12" s="5"/>
      <c r="L12" s="5"/>
      <c r="M12" s="3" t="s">
        <v>5</v>
      </c>
      <c r="N12" s="6" t="s">
        <v>23</v>
      </c>
      <c r="O12" s="6" t="s">
        <v>5</v>
      </c>
      <c r="P12" s="6" t="s">
        <v>24</v>
      </c>
      <c r="Q12" s="6" t="s">
        <v>5</v>
      </c>
      <c r="R12" s="7">
        <v>4</v>
      </c>
      <c r="S12" s="6" t="s">
        <v>5</v>
      </c>
      <c r="T12" s="8"/>
    </row>
    <row r="13" spans="1:20" ht="30" customHeight="1">
      <c r="A13" s="3"/>
      <c r="B13" s="3"/>
      <c r="C13" s="3"/>
      <c r="D13" s="4"/>
      <c r="E13" s="5"/>
      <c r="F13" s="5"/>
      <c r="G13" s="5"/>
      <c r="H13" s="5"/>
      <c r="I13" s="5"/>
      <c r="J13" s="5"/>
      <c r="K13" s="5"/>
      <c r="L13" s="5"/>
      <c r="M13" s="3" t="s">
        <v>5</v>
      </c>
      <c r="N13" s="6" t="s">
        <v>25</v>
      </c>
      <c r="O13" s="6" t="s">
        <v>5</v>
      </c>
      <c r="P13" s="6" t="s">
        <v>24</v>
      </c>
      <c r="Q13" s="6" t="s">
        <v>5</v>
      </c>
      <c r="R13" s="7">
        <v>4</v>
      </c>
      <c r="S13" s="6" t="s">
        <v>5</v>
      </c>
      <c r="T13" s="8"/>
    </row>
    <row r="14" spans="1:20" ht="30" customHeight="1">
      <c r="A14" s="3"/>
      <c r="B14" s="3"/>
      <c r="C14" s="3"/>
      <c r="D14" s="4"/>
      <c r="E14" s="5"/>
      <c r="F14" s="5"/>
      <c r="G14" s="5"/>
      <c r="H14" s="5"/>
      <c r="I14" s="5"/>
      <c r="J14" s="5"/>
      <c r="K14" s="5"/>
      <c r="L14" s="5"/>
      <c r="M14" s="3" t="s">
        <v>5</v>
      </c>
      <c r="N14" s="6" t="s">
        <v>26</v>
      </c>
      <c r="O14" s="6" t="s">
        <v>5</v>
      </c>
      <c r="P14" s="6" t="s">
        <v>24</v>
      </c>
      <c r="Q14" s="6" t="s">
        <v>5</v>
      </c>
      <c r="R14" s="7">
        <v>4</v>
      </c>
      <c r="S14" s="6" t="s">
        <v>5</v>
      </c>
      <c r="T14" s="8"/>
    </row>
    <row r="15" spans="1:20" ht="30" customHeight="1">
      <c r="A15" s="3"/>
      <c r="B15" s="3"/>
      <c r="C15" s="3"/>
      <c r="D15" s="4"/>
      <c r="E15" s="5"/>
      <c r="F15" s="5"/>
      <c r="G15" s="5"/>
      <c r="H15" s="5"/>
      <c r="I15" s="5"/>
      <c r="J15" s="5"/>
      <c r="K15" s="5"/>
      <c r="L15" s="5"/>
      <c r="M15" s="3"/>
      <c r="N15" s="6"/>
      <c r="O15" s="6"/>
      <c r="P15" s="6"/>
      <c r="Q15" s="6"/>
      <c r="R15" s="7"/>
      <c r="S15" s="6"/>
      <c r="T15" s="8"/>
    </row>
    <row r="16" spans="1:20" ht="30" customHeight="1">
      <c r="A16" s="3"/>
      <c r="B16" s="3"/>
      <c r="C16" s="3"/>
      <c r="D16" s="4"/>
      <c r="E16" s="5"/>
      <c r="F16" s="5"/>
      <c r="G16" s="5"/>
      <c r="H16" s="5"/>
      <c r="I16" s="5"/>
      <c r="J16" s="5"/>
      <c r="K16" s="5"/>
      <c r="L16" s="5"/>
      <c r="M16" s="3"/>
      <c r="N16" s="6"/>
      <c r="O16" s="6"/>
      <c r="P16" s="6"/>
      <c r="Q16" s="6"/>
      <c r="R16" s="7"/>
      <c r="S16" s="6"/>
      <c r="T16" s="8"/>
    </row>
    <row r="17" spans="1:20" ht="30" customHeight="1">
      <c r="A17" s="3"/>
      <c r="B17" s="3"/>
      <c r="C17" s="3"/>
      <c r="D17" s="4"/>
      <c r="E17" s="5"/>
      <c r="F17" s="5"/>
      <c r="G17" s="5"/>
      <c r="H17" s="5"/>
      <c r="I17" s="5"/>
      <c r="J17" s="5"/>
      <c r="K17" s="5"/>
      <c r="L17" s="5"/>
      <c r="M17" s="3" t="s">
        <v>5</v>
      </c>
      <c r="N17" s="6" t="s">
        <v>29</v>
      </c>
      <c r="O17" s="6" t="s">
        <v>5</v>
      </c>
      <c r="P17" s="6" t="s">
        <v>24</v>
      </c>
      <c r="Q17" s="6" t="s">
        <v>5</v>
      </c>
      <c r="R17" s="7">
        <v>4</v>
      </c>
      <c r="S17" s="6" t="s">
        <v>5</v>
      </c>
      <c r="T17" s="8"/>
    </row>
    <row r="18" spans="1:20" ht="30" customHeight="1">
      <c r="A18" s="3"/>
      <c r="B18" s="3"/>
      <c r="C18" s="3"/>
      <c r="D18" s="4"/>
      <c r="E18" s="5"/>
      <c r="F18" s="5"/>
      <c r="G18" s="5"/>
      <c r="H18" s="5"/>
      <c r="I18" s="5"/>
      <c r="J18" s="5"/>
      <c r="K18" s="5"/>
      <c r="L18" s="5"/>
      <c r="M18" s="3" t="s">
        <v>5</v>
      </c>
      <c r="N18" s="6" t="s">
        <v>30</v>
      </c>
      <c r="O18" s="6" t="s">
        <v>5</v>
      </c>
      <c r="P18" s="6" t="s">
        <v>24</v>
      </c>
      <c r="Q18" s="6" t="s">
        <v>5</v>
      </c>
      <c r="R18" s="7">
        <v>4</v>
      </c>
      <c r="S18" s="6" t="s">
        <v>5</v>
      </c>
      <c r="T18" s="8"/>
    </row>
    <row r="19" spans="1:20" ht="30" customHeight="1">
      <c r="A19" s="3"/>
      <c r="B19" s="3"/>
      <c r="C19" s="3"/>
      <c r="D19" s="4"/>
      <c r="E19" s="5"/>
      <c r="F19" s="5"/>
      <c r="G19" s="5"/>
      <c r="H19" s="5"/>
      <c r="I19" s="5"/>
      <c r="J19" s="5"/>
      <c r="K19" s="5"/>
      <c r="L19" s="5"/>
      <c r="M19" s="3" t="s">
        <v>5</v>
      </c>
      <c r="N19" s="6" t="s">
        <v>31</v>
      </c>
      <c r="O19" s="6" t="s">
        <v>5</v>
      </c>
      <c r="P19" s="6" t="s">
        <v>24</v>
      </c>
      <c r="Q19" s="6" t="s">
        <v>5</v>
      </c>
      <c r="R19" s="7">
        <v>4</v>
      </c>
      <c r="S19" s="6" t="s">
        <v>5</v>
      </c>
      <c r="T19" s="8"/>
    </row>
    <row r="20" spans="1:20" ht="3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9"/>
      <c r="M20" s="4"/>
      <c r="T20" s="10"/>
    </row>
    <row r="21" spans="1:20" ht="30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9"/>
      <c r="M21" s="4"/>
      <c r="T21" s="10"/>
    </row>
    <row r="22" spans="1:20" ht="3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T22" s="10"/>
    </row>
    <row r="23" spans="1:20" ht="30" customHeight="1">
      <c r="A23" s="11" t="s">
        <v>32</v>
      </c>
      <c r="B23" s="12"/>
      <c r="C23" s="12"/>
      <c r="D23" s="12"/>
      <c r="E23" s="12"/>
      <c r="F23" s="13">
        <f>F6+F7+F8</f>
        <v>0</v>
      </c>
      <c r="G23" s="12"/>
      <c r="H23" s="13">
        <f>H6+H7+H8</f>
        <v>0</v>
      </c>
      <c r="I23" s="12"/>
      <c r="J23" s="13">
        <f>J6+J7+J8</f>
        <v>0</v>
      </c>
      <c r="K23" s="12"/>
      <c r="L23" s="13">
        <f>L6+L7+L8</f>
        <v>0</v>
      </c>
      <c r="M23" s="12"/>
      <c r="T23" s="10"/>
    </row>
    <row r="25" spans="1:20">
      <c r="L25" s="14"/>
    </row>
    <row r="26" spans="1:20">
      <c r="L26" s="14"/>
    </row>
    <row r="27" spans="1:20">
      <c r="L27" s="14"/>
    </row>
    <row r="28" spans="1:20">
      <c r="L28" s="14"/>
    </row>
    <row r="29" spans="1:20">
      <c r="L29" s="14"/>
    </row>
    <row r="30" spans="1:20">
      <c r="L30" s="14"/>
    </row>
    <row r="31" spans="1:20">
      <c r="L31" s="14"/>
    </row>
    <row r="32" spans="1:20">
      <c r="L32" s="10"/>
      <c r="M32" s="14"/>
    </row>
    <row r="33" spans="12:13">
      <c r="L33" s="14"/>
    </row>
    <row r="36" spans="12:13">
      <c r="L36" s="14"/>
      <c r="M36" s="15"/>
    </row>
    <row r="38" spans="12:13">
      <c r="L38" s="16"/>
    </row>
    <row r="40" spans="12:13">
      <c r="L40" s="14"/>
    </row>
    <row r="41" spans="12:13">
      <c r="L41" s="17"/>
    </row>
    <row r="42" spans="12:13">
      <c r="L42" s="17"/>
    </row>
    <row r="43" spans="12:13">
      <c r="L43" s="18"/>
    </row>
  </sheetData>
  <mergeCells count="19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A5:B5"/>
    <mergeCell ref="M3:M4"/>
    <mergeCell ref="N3:N4"/>
    <mergeCell ref="O3:O4"/>
    <mergeCell ref="P3:P4"/>
    <mergeCell ref="Q3:Q4"/>
    <mergeCell ref="R3:R4"/>
  </mergeCells>
  <phoneticPr fontId="64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89"/>
  <sheetViews>
    <sheetView view="pageBreakPreview" zoomScale="85" zoomScaleNormal="100" zoomScaleSheetLayoutView="85" workbookViewId="0">
      <pane xSplit="4" ySplit="4" topLeftCell="E5" activePane="bottomRight" state="frozen"/>
      <selection activeCell="K224" sqref="K224"/>
      <selection pane="topRight" activeCell="K224" sqref="K224"/>
      <selection pane="bottomLeft" activeCell="K224" sqref="K224"/>
      <selection pane="bottomRight" activeCell="H81" sqref="H81"/>
    </sheetView>
  </sheetViews>
  <sheetFormatPr defaultColWidth="9" defaultRowHeight="16.5"/>
  <cols>
    <col min="1" max="1" width="30.625" style="1" customWidth="1"/>
    <col min="2" max="2" width="43" style="1" customWidth="1"/>
    <col min="3" max="3" width="4.625" style="1" customWidth="1"/>
    <col min="4" max="4" width="8.625" style="1" customWidth="1"/>
    <col min="5" max="12" width="13.625" style="1" customWidth="1"/>
    <col min="13" max="13" width="12.625" style="1" customWidth="1"/>
    <col min="14" max="43" width="2.625" style="1" hidden="1" customWidth="1"/>
    <col min="44" max="44" width="10.625" style="1" hidden="1" customWidth="1"/>
    <col min="45" max="46" width="1.625" style="1" hidden="1" customWidth="1"/>
    <col min="47" max="47" width="24.625" style="1" hidden="1" customWidth="1"/>
    <col min="48" max="48" width="10.625" style="1" hidden="1" customWidth="1"/>
    <col min="49" max="49" width="15.375" style="14" bestFit="1" customWidth="1"/>
    <col min="50" max="50" width="12.625" style="14" bestFit="1" customWidth="1"/>
    <col min="51" max="16384" width="9" style="1"/>
  </cols>
  <sheetData>
    <row r="1" spans="1:48" ht="28.5" customHeight="1">
      <c r="A1" s="160" t="s">
        <v>69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48" ht="30" customHeight="1">
      <c r="A2" s="163" t="s">
        <v>1406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48" ht="30" customHeight="1">
      <c r="A3" s="153" t="s">
        <v>9</v>
      </c>
      <c r="B3" s="153" t="s">
        <v>10</v>
      </c>
      <c r="C3" s="153" t="s">
        <v>1</v>
      </c>
      <c r="D3" s="153" t="s">
        <v>0</v>
      </c>
      <c r="E3" s="153" t="s">
        <v>3</v>
      </c>
      <c r="F3" s="153"/>
      <c r="G3" s="153" t="s">
        <v>4</v>
      </c>
      <c r="H3" s="153"/>
      <c r="I3" s="153" t="s">
        <v>11</v>
      </c>
      <c r="J3" s="153"/>
      <c r="K3" s="153" t="s">
        <v>12</v>
      </c>
      <c r="L3" s="153"/>
      <c r="M3" s="153" t="s">
        <v>2</v>
      </c>
      <c r="N3" s="150" t="s">
        <v>33</v>
      </c>
      <c r="O3" s="150" t="s">
        <v>14</v>
      </c>
      <c r="P3" s="150" t="s">
        <v>34</v>
      </c>
      <c r="Q3" s="150" t="s">
        <v>13</v>
      </c>
      <c r="R3" s="150" t="s">
        <v>35</v>
      </c>
      <c r="S3" s="150" t="s">
        <v>36</v>
      </c>
      <c r="T3" s="150" t="s">
        <v>37</v>
      </c>
      <c r="U3" s="150" t="s">
        <v>38</v>
      </c>
      <c r="V3" s="150" t="s">
        <v>39</v>
      </c>
      <c r="W3" s="150" t="s">
        <v>40</v>
      </c>
      <c r="X3" s="150" t="s">
        <v>41</v>
      </c>
      <c r="Y3" s="150" t="s">
        <v>42</v>
      </c>
      <c r="Z3" s="150" t="s">
        <v>43</v>
      </c>
      <c r="AA3" s="150" t="s">
        <v>44</v>
      </c>
      <c r="AB3" s="150" t="s">
        <v>45</v>
      </c>
      <c r="AC3" s="150" t="s">
        <v>46</v>
      </c>
      <c r="AD3" s="150" t="s">
        <v>47</v>
      </c>
      <c r="AE3" s="150" t="s">
        <v>48</v>
      </c>
      <c r="AF3" s="150" t="s">
        <v>49</v>
      </c>
      <c r="AG3" s="150" t="s">
        <v>50</v>
      </c>
      <c r="AH3" s="150" t="s">
        <v>51</v>
      </c>
      <c r="AI3" s="150" t="s">
        <v>52</v>
      </c>
      <c r="AJ3" s="150" t="s">
        <v>53</v>
      </c>
      <c r="AK3" s="150" t="s">
        <v>54</v>
      </c>
      <c r="AL3" s="150" t="s">
        <v>55</v>
      </c>
      <c r="AM3" s="150" t="s">
        <v>56</v>
      </c>
      <c r="AN3" s="150" t="s">
        <v>57</v>
      </c>
      <c r="AO3" s="150" t="s">
        <v>58</v>
      </c>
      <c r="AP3" s="150" t="s">
        <v>59</v>
      </c>
      <c r="AQ3" s="150" t="s">
        <v>60</v>
      </c>
      <c r="AR3" s="150" t="s">
        <v>61</v>
      </c>
      <c r="AS3" s="150" t="s">
        <v>16</v>
      </c>
      <c r="AT3" s="150" t="s">
        <v>17</v>
      </c>
      <c r="AU3" s="150" t="s">
        <v>62</v>
      </c>
      <c r="AV3" s="150" t="s">
        <v>63</v>
      </c>
    </row>
    <row r="4" spans="1:48" ht="30" customHeight="1">
      <c r="A4" s="153"/>
      <c r="B4" s="153"/>
      <c r="C4" s="153"/>
      <c r="D4" s="153"/>
      <c r="E4" s="19" t="s">
        <v>20</v>
      </c>
      <c r="F4" s="19" t="s">
        <v>21</v>
      </c>
      <c r="G4" s="19" t="s">
        <v>20</v>
      </c>
      <c r="H4" s="19" t="s">
        <v>21</v>
      </c>
      <c r="I4" s="19" t="s">
        <v>20</v>
      </c>
      <c r="J4" s="19" t="s">
        <v>21</v>
      </c>
      <c r="K4" s="19" t="s">
        <v>20</v>
      </c>
      <c r="L4" s="19" t="s">
        <v>21</v>
      </c>
      <c r="M4" s="153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</row>
    <row r="5" spans="1:48" ht="30" customHeight="1">
      <c r="A5" s="25" t="s">
        <v>940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7"/>
      <c r="P5" s="7"/>
      <c r="Q5" s="6" t="s">
        <v>23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ht="30" customHeight="1">
      <c r="A6" s="89" t="s">
        <v>941</v>
      </c>
      <c r="B6" s="3" t="s">
        <v>942</v>
      </c>
      <c r="C6" s="3" t="s">
        <v>943</v>
      </c>
      <c r="D6" s="55">
        <f>INT(100/1.5)</f>
        <v>66</v>
      </c>
      <c r="E6" s="20">
        <f>단가대비표!O6</f>
        <v>0</v>
      </c>
      <c r="F6" s="20">
        <f t="shared" ref="F6:F16" si="0">TRUNC(E6*D6, 0)</f>
        <v>0</v>
      </c>
      <c r="G6" s="20"/>
      <c r="H6" s="20"/>
      <c r="I6" s="20"/>
      <c r="J6" s="20"/>
      <c r="K6" s="20">
        <f>TRUNC(E6+G6+I6, 0)</f>
        <v>0</v>
      </c>
      <c r="L6" s="20">
        <f>TRUNC(F6+H6+J6, 0)</f>
        <v>0</v>
      </c>
      <c r="M6" s="3">
        <f>단가대비표!W6</f>
        <v>0</v>
      </c>
      <c r="N6" s="6" t="s">
        <v>64</v>
      </c>
      <c r="O6" s="6" t="s">
        <v>5</v>
      </c>
      <c r="P6" s="6" t="s">
        <v>5</v>
      </c>
      <c r="Q6" s="6" t="s">
        <v>23</v>
      </c>
      <c r="R6" s="6" t="s">
        <v>65</v>
      </c>
      <c r="S6" s="6" t="s">
        <v>66</v>
      </c>
      <c r="T6" s="6" t="s">
        <v>66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6" t="s">
        <v>5</v>
      </c>
      <c r="AS6" s="6" t="s">
        <v>5</v>
      </c>
      <c r="AT6" s="7"/>
      <c r="AU6" s="6" t="s">
        <v>67</v>
      </c>
      <c r="AV6" s="7">
        <v>831</v>
      </c>
    </row>
    <row r="7" spans="1:48" ht="30" customHeight="1">
      <c r="A7" s="70" t="s">
        <v>944</v>
      </c>
      <c r="B7" s="53" t="s">
        <v>945</v>
      </c>
      <c r="C7" s="53" t="s">
        <v>946</v>
      </c>
      <c r="D7" s="54">
        <v>1</v>
      </c>
      <c r="E7" s="20"/>
      <c r="F7" s="20">
        <f t="shared" si="0"/>
        <v>0</v>
      </c>
      <c r="G7" s="20"/>
      <c r="H7" s="20"/>
      <c r="I7" s="20">
        <f>일위대가목록!G4</f>
        <v>0</v>
      </c>
      <c r="J7" s="20">
        <f>TRUNC(I7*D7, 0)</f>
        <v>0</v>
      </c>
      <c r="K7" s="20">
        <f t="shared" ref="K7:K14" si="1">TRUNC(E7+G7+I7, 0)</f>
        <v>0</v>
      </c>
      <c r="L7" s="20">
        <f t="shared" ref="L7:L14" si="2">TRUNC(F7+H7+J7, 0)</f>
        <v>0</v>
      </c>
      <c r="M7" s="4" t="str">
        <f>일위대가목록!I4</f>
        <v>호표 1</v>
      </c>
    </row>
    <row r="8" spans="1:48" ht="30" customHeight="1">
      <c r="A8" s="70" t="s">
        <v>947</v>
      </c>
      <c r="B8" s="53" t="s">
        <v>948</v>
      </c>
      <c r="C8" s="53" t="s">
        <v>198</v>
      </c>
      <c r="D8" s="54">
        <v>2</v>
      </c>
      <c r="E8" s="20">
        <f>일위대가목록!E8</f>
        <v>0</v>
      </c>
      <c r="F8" s="20">
        <f t="shared" si="0"/>
        <v>0</v>
      </c>
      <c r="G8" s="20">
        <f>일위대가목록!F8</f>
        <v>0</v>
      </c>
      <c r="H8" s="20">
        <f>TRUNC(G8*D8, 0)</f>
        <v>0</v>
      </c>
      <c r="I8" s="20"/>
      <c r="J8" s="20">
        <f>TRUNC(I8*D8, 0)</f>
        <v>0</v>
      </c>
      <c r="K8" s="20">
        <f t="shared" si="1"/>
        <v>0</v>
      </c>
      <c r="L8" s="20">
        <f t="shared" si="2"/>
        <v>0</v>
      </c>
      <c r="M8" s="4" t="str">
        <f>일위대가목록!I8</f>
        <v>호표 5</v>
      </c>
    </row>
    <row r="9" spans="1:48" ht="30" customHeight="1">
      <c r="A9" s="70" t="s">
        <v>200</v>
      </c>
      <c r="B9" s="53"/>
      <c r="C9" s="53" t="s">
        <v>186</v>
      </c>
      <c r="D9" s="54">
        <v>133.09</v>
      </c>
      <c r="E9" s="20"/>
      <c r="F9" s="20">
        <f t="shared" si="0"/>
        <v>0</v>
      </c>
      <c r="G9" s="20">
        <f>일위대가목록!F10</f>
        <v>0</v>
      </c>
      <c r="H9" s="20">
        <f>TRUNC(G9*D9, 0)</f>
        <v>0</v>
      </c>
      <c r="I9" s="20"/>
      <c r="J9" s="20">
        <f>TRUNC(I9*D9, 0)</f>
        <v>0</v>
      </c>
      <c r="K9" s="20">
        <f t="shared" si="1"/>
        <v>0</v>
      </c>
      <c r="L9" s="20">
        <f t="shared" si="2"/>
        <v>0</v>
      </c>
      <c r="M9" s="4" t="str">
        <f>일위대가목록!I10</f>
        <v>호표 7</v>
      </c>
    </row>
    <row r="10" spans="1:48" ht="30" customHeight="1">
      <c r="A10" s="24" t="s">
        <v>949</v>
      </c>
      <c r="B10" s="4" t="s">
        <v>950</v>
      </c>
      <c r="C10" s="53" t="s">
        <v>186</v>
      </c>
      <c r="D10" s="54">
        <v>133.09</v>
      </c>
      <c r="E10" s="20"/>
      <c r="F10" s="20">
        <f t="shared" si="0"/>
        <v>0</v>
      </c>
      <c r="G10" s="20">
        <f>일위대가목록!F14</f>
        <v>0</v>
      </c>
      <c r="H10" s="20">
        <f>TRUNC(G10*D10, 0)</f>
        <v>0</v>
      </c>
      <c r="I10" s="20"/>
      <c r="J10" s="20"/>
      <c r="K10" s="20">
        <f t="shared" si="1"/>
        <v>0</v>
      </c>
      <c r="L10" s="20">
        <f t="shared" si="2"/>
        <v>0</v>
      </c>
      <c r="M10" s="4" t="str">
        <f>일위대가목록!I14</f>
        <v>호표 11</v>
      </c>
    </row>
    <row r="11" spans="1:48" ht="30" customHeight="1">
      <c r="A11" s="70" t="s">
        <v>951</v>
      </c>
      <c r="B11" s="53"/>
      <c r="C11" s="53" t="s">
        <v>186</v>
      </c>
      <c r="D11" s="54">
        <v>133.09</v>
      </c>
      <c r="E11" s="20"/>
      <c r="F11" s="20">
        <f t="shared" si="0"/>
        <v>0</v>
      </c>
      <c r="G11" s="20">
        <f>일위대가목록!F15</f>
        <v>0</v>
      </c>
      <c r="H11" s="20">
        <f t="shared" ref="H11:H16" si="3">TRUNC(G11*D11, 0)</f>
        <v>0</v>
      </c>
      <c r="I11" s="20"/>
      <c r="J11" s="20">
        <f t="shared" ref="J11:J17" si="4">TRUNC(I11*D11, 0)</f>
        <v>0</v>
      </c>
      <c r="K11" s="20">
        <f t="shared" si="1"/>
        <v>0</v>
      </c>
      <c r="L11" s="20">
        <f t="shared" si="2"/>
        <v>0</v>
      </c>
      <c r="M11" s="4" t="str">
        <f>일위대가목록!I15</f>
        <v>호표 12</v>
      </c>
    </row>
    <row r="12" spans="1:48" ht="30" customHeight="1">
      <c r="A12" s="24" t="s">
        <v>952</v>
      </c>
      <c r="B12" s="4" t="s">
        <v>990</v>
      </c>
      <c r="C12" s="4" t="s">
        <v>1048</v>
      </c>
      <c r="D12" s="4">
        <f>6*5</f>
        <v>30</v>
      </c>
      <c r="E12" s="20"/>
      <c r="F12" s="20">
        <f t="shared" si="0"/>
        <v>0</v>
      </c>
      <c r="G12" s="4"/>
      <c r="H12" s="20">
        <f t="shared" si="3"/>
        <v>0</v>
      </c>
      <c r="I12" s="20">
        <f>일위대가목록!G7</f>
        <v>0</v>
      </c>
      <c r="J12" s="20">
        <f t="shared" si="4"/>
        <v>0</v>
      </c>
      <c r="K12" s="20">
        <f t="shared" si="1"/>
        <v>0</v>
      </c>
      <c r="L12" s="20">
        <f t="shared" si="2"/>
        <v>0</v>
      </c>
      <c r="M12" s="4" t="str">
        <f>일위대가목록!I7</f>
        <v>호표 4</v>
      </c>
    </row>
    <row r="13" spans="1:48" ht="30" customHeight="1">
      <c r="A13" s="24" t="s">
        <v>952</v>
      </c>
      <c r="B13" s="4" t="s">
        <v>991</v>
      </c>
      <c r="C13" s="4" t="s">
        <v>1050</v>
      </c>
      <c r="D13" s="4">
        <v>10</v>
      </c>
      <c r="E13" s="20">
        <f>일위대가목록!E16</f>
        <v>0</v>
      </c>
      <c r="F13" s="20">
        <f t="shared" si="0"/>
        <v>0</v>
      </c>
      <c r="G13" s="44">
        <f>일위대가목록!F16</f>
        <v>0</v>
      </c>
      <c r="H13" s="20">
        <f t="shared" si="3"/>
        <v>0</v>
      </c>
      <c r="I13" s="20">
        <f>일위대가목록!G16</f>
        <v>0</v>
      </c>
      <c r="J13" s="20">
        <f t="shared" si="4"/>
        <v>0</v>
      </c>
      <c r="K13" s="20">
        <f>TRUNC(E13+G13+I13, 0)</f>
        <v>0</v>
      </c>
      <c r="L13" s="20">
        <f>TRUNC(F13+H13+J13, 0)</f>
        <v>0</v>
      </c>
      <c r="M13" s="4" t="str">
        <f>일위대가목록!I16</f>
        <v>호표 13</v>
      </c>
    </row>
    <row r="14" spans="1:48" ht="30" customHeight="1">
      <c r="A14" s="70" t="s">
        <v>953</v>
      </c>
      <c r="B14" s="53"/>
      <c r="C14" s="53" t="s">
        <v>186</v>
      </c>
      <c r="D14" s="54">
        <v>133.09</v>
      </c>
      <c r="E14" s="20"/>
      <c r="F14" s="20">
        <f t="shared" si="0"/>
        <v>0</v>
      </c>
      <c r="G14" s="20">
        <f>일위대가목록!F17</f>
        <v>0</v>
      </c>
      <c r="H14" s="20">
        <f t="shared" si="3"/>
        <v>0</v>
      </c>
      <c r="I14" s="20"/>
      <c r="J14" s="20">
        <f t="shared" si="4"/>
        <v>0</v>
      </c>
      <c r="K14" s="20">
        <f t="shared" si="1"/>
        <v>0</v>
      </c>
      <c r="L14" s="20">
        <f t="shared" si="2"/>
        <v>0</v>
      </c>
      <c r="M14" s="4" t="str">
        <f>일위대가목록!I17</f>
        <v>호표 14</v>
      </c>
    </row>
    <row r="15" spans="1:48" s="59" customFormat="1" ht="30" customHeight="1">
      <c r="A15" s="70" t="s">
        <v>992</v>
      </c>
      <c r="B15" s="53" t="s">
        <v>993</v>
      </c>
      <c r="C15" s="53" t="s">
        <v>230</v>
      </c>
      <c r="D15" s="64">
        <v>15</v>
      </c>
      <c r="E15" s="65"/>
      <c r="F15" s="20">
        <f t="shared" si="0"/>
        <v>0</v>
      </c>
      <c r="G15" s="65"/>
      <c r="H15" s="20">
        <f t="shared" si="3"/>
        <v>0</v>
      </c>
      <c r="I15" s="65">
        <f>단가대비표!U20</f>
        <v>0</v>
      </c>
      <c r="J15" s="65">
        <f t="shared" si="4"/>
        <v>0</v>
      </c>
      <c r="K15" s="65">
        <f t="shared" ref="K15:L17" si="5">TRUNC(E15+G15+I15, 0)</f>
        <v>0</v>
      </c>
      <c r="L15" s="65">
        <f t="shared" si="5"/>
        <v>0</v>
      </c>
      <c r="M15" s="53">
        <f>단가대비표!W20</f>
        <v>0</v>
      </c>
      <c r="N15" s="58" t="s">
        <v>994</v>
      </c>
      <c r="O15" s="58" t="s">
        <v>5</v>
      </c>
      <c r="P15" s="58" t="s">
        <v>5</v>
      </c>
      <c r="Q15" s="58" t="s">
        <v>995</v>
      </c>
      <c r="R15" s="58" t="s">
        <v>66</v>
      </c>
      <c r="S15" s="58" t="s">
        <v>66</v>
      </c>
      <c r="T15" s="58" t="s">
        <v>65</v>
      </c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58" t="s">
        <v>5</v>
      </c>
      <c r="AS15" s="58" t="s">
        <v>5</v>
      </c>
      <c r="AT15" s="63"/>
      <c r="AU15" s="58" t="s">
        <v>996</v>
      </c>
      <c r="AV15" s="63">
        <v>203</v>
      </c>
    </row>
    <row r="16" spans="1:48" s="59" customFormat="1" ht="30" customHeight="1">
      <c r="A16" s="70" t="s">
        <v>999</v>
      </c>
      <c r="B16" s="53" t="s">
        <v>904</v>
      </c>
      <c r="C16" s="53" t="s">
        <v>230</v>
      </c>
      <c r="D16" s="64">
        <v>15</v>
      </c>
      <c r="E16" s="65"/>
      <c r="F16" s="20">
        <f t="shared" si="0"/>
        <v>0</v>
      </c>
      <c r="G16" s="65"/>
      <c r="H16" s="20">
        <f t="shared" si="3"/>
        <v>0</v>
      </c>
      <c r="I16" s="65">
        <f>단가대비표!U21</f>
        <v>0</v>
      </c>
      <c r="J16" s="65">
        <f t="shared" si="4"/>
        <v>0</v>
      </c>
      <c r="K16" s="65">
        <f t="shared" si="5"/>
        <v>0</v>
      </c>
      <c r="L16" s="65">
        <f t="shared" si="5"/>
        <v>0</v>
      </c>
      <c r="M16" s="53">
        <f>단가대비표!W21</f>
        <v>0</v>
      </c>
      <c r="N16" s="58" t="s">
        <v>997</v>
      </c>
      <c r="O16" s="58" t="s">
        <v>5</v>
      </c>
      <c r="P16" s="58" t="s">
        <v>5</v>
      </c>
      <c r="Q16" s="58" t="s">
        <v>995</v>
      </c>
      <c r="R16" s="58" t="s">
        <v>66</v>
      </c>
      <c r="S16" s="58" t="s">
        <v>66</v>
      </c>
      <c r="T16" s="58" t="s">
        <v>65</v>
      </c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58" t="s">
        <v>5</v>
      </c>
      <c r="AS16" s="58" t="s">
        <v>5</v>
      </c>
      <c r="AT16" s="63"/>
      <c r="AU16" s="58" t="s">
        <v>998</v>
      </c>
      <c r="AV16" s="63">
        <v>202</v>
      </c>
    </row>
    <row r="17" spans="1:52" s="59" customFormat="1" ht="30" customHeight="1">
      <c r="A17" s="70" t="s">
        <v>1000</v>
      </c>
      <c r="B17" s="53" t="s">
        <v>904</v>
      </c>
      <c r="C17" s="53" t="s">
        <v>230</v>
      </c>
      <c r="D17" s="64">
        <v>15</v>
      </c>
      <c r="E17" s="65"/>
      <c r="F17" s="20">
        <f>TRUNC(E17*D17, 0)</f>
        <v>0</v>
      </c>
      <c r="G17" s="65"/>
      <c r="H17" s="20">
        <f>TRUNC(G17*D17, 0)</f>
        <v>0</v>
      </c>
      <c r="I17" s="65">
        <f>단가대비표!U22</f>
        <v>0</v>
      </c>
      <c r="J17" s="65">
        <f t="shared" si="4"/>
        <v>0</v>
      </c>
      <c r="K17" s="65">
        <f t="shared" si="5"/>
        <v>0</v>
      </c>
      <c r="L17" s="65">
        <f t="shared" si="5"/>
        <v>0</v>
      </c>
      <c r="M17" s="53">
        <f>단가대비표!W22</f>
        <v>0</v>
      </c>
      <c r="N17" s="58" t="s">
        <v>997</v>
      </c>
      <c r="O17" s="58" t="s">
        <v>5</v>
      </c>
      <c r="P17" s="58" t="s">
        <v>5</v>
      </c>
      <c r="Q17" s="58" t="s">
        <v>995</v>
      </c>
      <c r="R17" s="58" t="s">
        <v>66</v>
      </c>
      <c r="S17" s="58" t="s">
        <v>66</v>
      </c>
      <c r="T17" s="58" t="s">
        <v>65</v>
      </c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58" t="s">
        <v>5</v>
      </c>
      <c r="AS17" s="58" t="s">
        <v>5</v>
      </c>
      <c r="AT17" s="63"/>
      <c r="AU17" s="58" t="s">
        <v>998</v>
      </c>
      <c r="AV17" s="63">
        <v>202</v>
      </c>
    </row>
    <row r="18" spans="1:52" ht="30" customHeight="1">
      <c r="A18" s="24"/>
      <c r="B18" s="4"/>
      <c r="C18" s="4"/>
      <c r="D18" s="4"/>
      <c r="E18" s="20"/>
      <c r="F18" s="20"/>
      <c r="G18" s="4"/>
      <c r="H18" s="20"/>
      <c r="I18" s="20"/>
      <c r="J18" s="20"/>
      <c r="K18" s="20"/>
      <c r="L18" s="20"/>
      <c r="M18" s="4"/>
    </row>
    <row r="19" spans="1:52" ht="30" customHeight="1">
      <c r="A19" s="89" t="s">
        <v>32</v>
      </c>
      <c r="B19" s="4"/>
      <c r="C19" s="4"/>
      <c r="D19" s="4"/>
      <c r="E19" s="4"/>
      <c r="F19" s="20">
        <f>SUM(F6:F18)</f>
        <v>0</v>
      </c>
      <c r="G19" s="4"/>
      <c r="H19" s="20">
        <f>SUM(H6:H18)</f>
        <v>0</v>
      </c>
      <c r="I19" s="4"/>
      <c r="J19" s="20">
        <f>SUM(J6:J18)</f>
        <v>0</v>
      </c>
      <c r="K19" s="4"/>
      <c r="L19" s="20">
        <f>SUM(L6:L18)</f>
        <v>0</v>
      </c>
      <c r="M19" s="4"/>
      <c r="N19" s="1" t="s">
        <v>68</v>
      </c>
    </row>
    <row r="20" spans="1:52" s="52" customFormat="1" ht="30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1"/>
      <c r="AX20" s="51"/>
    </row>
    <row r="21" spans="1:52" ht="30" customHeight="1">
      <c r="A21" s="131" t="s">
        <v>954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7"/>
      <c r="O21" s="7"/>
      <c r="P21" s="7"/>
      <c r="Q21" s="6" t="s">
        <v>23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52" ht="30" customHeight="1">
      <c r="A22" s="89" t="s">
        <v>77</v>
      </c>
      <c r="B22" s="3"/>
      <c r="C22" s="3"/>
      <c r="D22" s="4"/>
      <c r="E22" s="20"/>
      <c r="F22" s="20"/>
      <c r="G22" s="20"/>
      <c r="H22" s="20"/>
      <c r="I22" s="20"/>
      <c r="J22" s="20"/>
      <c r="K22" s="20"/>
      <c r="L22" s="20"/>
      <c r="M22" s="3"/>
      <c r="N22" s="6" t="s">
        <v>64</v>
      </c>
      <c r="O22" s="6" t="s">
        <v>5</v>
      </c>
      <c r="P22" s="6" t="s">
        <v>5</v>
      </c>
      <c r="Q22" s="6" t="s">
        <v>23</v>
      </c>
      <c r="R22" s="6" t="s">
        <v>65</v>
      </c>
      <c r="S22" s="6" t="s">
        <v>66</v>
      </c>
      <c r="T22" s="6" t="s">
        <v>66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6" t="s">
        <v>5</v>
      </c>
      <c r="AS22" s="6" t="s">
        <v>5</v>
      </c>
      <c r="AT22" s="7"/>
      <c r="AU22" s="6" t="s">
        <v>67</v>
      </c>
      <c r="AV22" s="7">
        <v>831</v>
      </c>
    </row>
    <row r="23" spans="1:52" ht="30" customHeight="1">
      <c r="A23" s="24" t="s">
        <v>78</v>
      </c>
      <c r="B23" s="4"/>
      <c r="C23" s="4"/>
      <c r="D23" s="4"/>
      <c r="E23" s="20"/>
      <c r="F23" s="20"/>
      <c r="G23" s="20"/>
      <c r="H23" s="20"/>
      <c r="I23" s="20"/>
      <c r="J23" s="20"/>
      <c r="K23" s="20"/>
      <c r="L23" s="20"/>
      <c r="M23" s="4"/>
    </row>
    <row r="24" spans="1:52" ht="30" customHeight="1">
      <c r="A24" s="24" t="s">
        <v>70</v>
      </c>
      <c r="B24" s="4" t="s">
        <v>1119</v>
      </c>
      <c r="C24" s="4" t="s">
        <v>72</v>
      </c>
      <c r="D24" s="4">
        <v>39.520000000000003</v>
      </c>
      <c r="E24" s="20">
        <f>일위대가목록!E18</f>
        <v>0</v>
      </c>
      <c r="F24" s="20">
        <f>TRUNC(E24*D24, 0)</f>
        <v>0</v>
      </c>
      <c r="G24" s="20">
        <f>일위대가목록!F18</f>
        <v>0</v>
      </c>
      <c r="H24" s="20">
        <f>TRUNC(G24*D24, 0)</f>
        <v>0</v>
      </c>
      <c r="I24" s="20">
        <f>일위대가목록!G18</f>
        <v>0</v>
      </c>
      <c r="J24" s="20">
        <f>TRUNC(I24*D24, 0)</f>
        <v>0</v>
      </c>
      <c r="K24" s="20">
        <f t="shared" ref="K24:L28" si="6">TRUNC(E24+G24+I24, 0)</f>
        <v>0</v>
      </c>
      <c r="L24" s="20">
        <f t="shared" si="6"/>
        <v>0</v>
      </c>
      <c r="M24" s="4" t="str">
        <f>일위대가목록!I18</f>
        <v>호표 15</v>
      </c>
      <c r="AW24" s="41"/>
      <c r="AX24" s="41"/>
      <c r="AZ24" s="42"/>
    </row>
    <row r="25" spans="1:52" ht="30" customHeight="1">
      <c r="A25" s="24" t="s">
        <v>83</v>
      </c>
      <c r="B25" s="4" t="s">
        <v>97</v>
      </c>
      <c r="C25" s="4" t="s">
        <v>72</v>
      </c>
      <c r="D25" s="4">
        <v>39.520000000000003</v>
      </c>
      <c r="E25" s="20">
        <f>일위대가목록!E19</f>
        <v>0</v>
      </c>
      <c r="F25" s="20">
        <f>TRUNC(E25*D25, 0)</f>
        <v>0</v>
      </c>
      <c r="G25" s="44">
        <f>일위대가목록!F19</f>
        <v>0</v>
      </c>
      <c r="H25" s="20">
        <f>TRUNC(G25*D25, 0)</f>
        <v>0</v>
      </c>
      <c r="I25" s="20">
        <f>일위대가목록!G19</f>
        <v>0</v>
      </c>
      <c r="J25" s="20">
        <f>TRUNC(I25*D25, 0)</f>
        <v>0</v>
      </c>
      <c r="K25" s="20">
        <f t="shared" si="6"/>
        <v>0</v>
      </c>
      <c r="L25" s="20">
        <f t="shared" si="6"/>
        <v>0</v>
      </c>
      <c r="M25" s="4" t="str">
        <f>일위대가목록!I19</f>
        <v>호표 16</v>
      </c>
    </row>
    <row r="26" spans="1:52" ht="30" customHeight="1">
      <c r="A26" s="24" t="s">
        <v>73</v>
      </c>
      <c r="B26" s="4" t="s">
        <v>74</v>
      </c>
      <c r="C26" s="4" t="s">
        <v>72</v>
      </c>
      <c r="D26" s="4">
        <v>39.520000000000003</v>
      </c>
      <c r="E26" s="20">
        <f>일위대가목록!E20</f>
        <v>0</v>
      </c>
      <c r="F26" s="20">
        <f>TRUNC(E26*D26, 0)</f>
        <v>0</v>
      </c>
      <c r="G26" s="44">
        <f>일위대가목록!F20</f>
        <v>0</v>
      </c>
      <c r="H26" s="20">
        <f>TRUNC(G26*D26, 0)</f>
        <v>0</v>
      </c>
      <c r="I26" s="20"/>
      <c r="J26" s="20">
        <f>TRUNC(I26*D26, 0)</f>
        <v>0</v>
      </c>
      <c r="K26" s="20">
        <f t="shared" si="6"/>
        <v>0</v>
      </c>
      <c r="L26" s="20">
        <f t="shared" si="6"/>
        <v>0</v>
      </c>
      <c r="M26" s="4" t="str">
        <f>일위대가목록!I20</f>
        <v>호표 17</v>
      </c>
    </row>
    <row r="27" spans="1:52" ht="30" customHeight="1">
      <c r="A27" s="24" t="s">
        <v>75</v>
      </c>
      <c r="B27" s="4" t="s">
        <v>76</v>
      </c>
      <c r="C27" s="4" t="s">
        <v>72</v>
      </c>
      <c r="D27" s="4">
        <v>1.98</v>
      </c>
      <c r="E27" s="20">
        <f>일위대가목록!E21</f>
        <v>0</v>
      </c>
      <c r="F27" s="20">
        <f>TRUNC(E27*D27, 0)</f>
        <v>0</v>
      </c>
      <c r="G27" s="44">
        <f>일위대가목록!F21</f>
        <v>0</v>
      </c>
      <c r="H27" s="20">
        <f>TRUNC(G27*D27, 0)</f>
        <v>0</v>
      </c>
      <c r="I27" s="20">
        <f>일위대가목록!G21</f>
        <v>0</v>
      </c>
      <c r="J27" s="20">
        <f>TRUNC(I27*D27, 0)</f>
        <v>0</v>
      </c>
      <c r="K27" s="20">
        <f t="shared" si="6"/>
        <v>0</v>
      </c>
      <c r="L27" s="20">
        <f t="shared" si="6"/>
        <v>0</v>
      </c>
      <c r="M27" s="4" t="str">
        <f>일위대가목록!I21</f>
        <v>호표 18</v>
      </c>
    </row>
    <row r="28" spans="1:52" ht="30" customHeight="1">
      <c r="A28" s="24" t="s">
        <v>89</v>
      </c>
      <c r="B28" s="4" t="s">
        <v>939</v>
      </c>
      <c r="C28" s="4" t="s">
        <v>72</v>
      </c>
      <c r="D28" s="4">
        <v>1.98</v>
      </c>
      <c r="E28" s="20">
        <f>일위대가목록!E22</f>
        <v>0</v>
      </c>
      <c r="F28" s="20">
        <f>TRUNC(E28*D28, 0)</f>
        <v>0</v>
      </c>
      <c r="G28" s="44">
        <f>일위대가목록!F22</f>
        <v>0</v>
      </c>
      <c r="H28" s="20">
        <f>TRUNC(G28*D28, 0)</f>
        <v>0</v>
      </c>
      <c r="I28" s="20"/>
      <c r="J28" s="20">
        <f>TRUNC(I28*D28, 0)</f>
        <v>0</v>
      </c>
      <c r="K28" s="20">
        <f t="shared" si="6"/>
        <v>0</v>
      </c>
      <c r="L28" s="20">
        <f t="shared" si="6"/>
        <v>0</v>
      </c>
      <c r="M28" s="4" t="str">
        <f>일위대가목록!I22</f>
        <v>호표 19</v>
      </c>
    </row>
    <row r="29" spans="1:52" ht="30" customHeight="1">
      <c r="A29" s="24"/>
      <c r="B29" s="4"/>
      <c r="C29" s="4"/>
      <c r="D29" s="4"/>
      <c r="E29" s="20"/>
      <c r="F29" s="20"/>
      <c r="G29" s="20"/>
      <c r="H29" s="20"/>
      <c r="I29" s="20"/>
      <c r="J29" s="20"/>
      <c r="K29" s="20"/>
      <c r="L29" s="20"/>
      <c r="M29" s="4"/>
    </row>
    <row r="30" spans="1:52" ht="30" customHeight="1">
      <c r="A30" s="24" t="s">
        <v>79</v>
      </c>
      <c r="B30" s="4"/>
      <c r="C30" s="4"/>
      <c r="D30" s="4"/>
      <c r="E30" s="20"/>
      <c r="F30" s="20"/>
      <c r="G30" s="4"/>
      <c r="H30" s="20"/>
      <c r="I30" s="20"/>
      <c r="J30" s="20"/>
      <c r="K30" s="20"/>
      <c r="L30" s="20"/>
      <c r="M30" s="4"/>
    </row>
    <row r="31" spans="1:52" ht="30" customHeight="1">
      <c r="A31" s="24" t="s">
        <v>84</v>
      </c>
      <c r="B31" s="4" t="s">
        <v>80</v>
      </c>
      <c r="C31" s="4" t="s">
        <v>81</v>
      </c>
      <c r="D31" s="4">
        <v>39.520000000000003</v>
      </c>
      <c r="E31" s="20">
        <f>일위대가목록!E23</f>
        <v>0</v>
      </c>
      <c r="F31" s="20">
        <f t="shared" ref="F31:F36" si="7">TRUNC(E31*D31, 0)</f>
        <v>0</v>
      </c>
      <c r="G31" s="44">
        <f>일위대가목록!F23</f>
        <v>0</v>
      </c>
      <c r="H31" s="20">
        <f t="shared" ref="H31:H36" si="8">TRUNC(G31*D31, 0)</f>
        <v>0</v>
      </c>
      <c r="I31" s="20">
        <f>일위대가목록!G23</f>
        <v>0</v>
      </c>
      <c r="J31" s="20">
        <f t="shared" ref="J31:J36" si="9">TRUNC(I31*D31, 0)</f>
        <v>0</v>
      </c>
      <c r="K31" s="20">
        <f t="shared" ref="K31:K36" si="10">TRUNC(E31+G31+I31, 0)</f>
        <v>0</v>
      </c>
      <c r="L31" s="20">
        <f t="shared" ref="L31:L36" si="11">TRUNC(F31+H31+J31, 0)</f>
        <v>0</v>
      </c>
      <c r="M31" s="4" t="str">
        <f>일위대가목록!I23</f>
        <v>호표 20</v>
      </c>
    </row>
    <row r="32" spans="1:52" ht="30" customHeight="1">
      <c r="A32" s="24" t="s">
        <v>82</v>
      </c>
      <c r="B32" s="4" t="s">
        <v>85</v>
      </c>
      <c r="C32" s="4" t="s">
        <v>81</v>
      </c>
      <c r="D32" s="4">
        <v>39.520000000000003</v>
      </c>
      <c r="E32" s="20">
        <f>일위대가목록!E25</f>
        <v>0</v>
      </c>
      <c r="F32" s="20">
        <f t="shared" si="7"/>
        <v>0</v>
      </c>
      <c r="G32" s="44">
        <f>일위대가목록!F25</f>
        <v>0</v>
      </c>
      <c r="H32" s="20">
        <f t="shared" si="8"/>
        <v>0</v>
      </c>
      <c r="I32" s="20">
        <f>일위대가목록!G25</f>
        <v>0</v>
      </c>
      <c r="J32" s="20">
        <f t="shared" si="9"/>
        <v>0</v>
      </c>
      <c r="K32" s="20">
        <f t="shared" si="10"/>
        <v>0</v>
      </c>
      <c r="L32" s="20">
        <f t="shared" si="11"/>
        <v>0</v>
      </c>
      <c r="M32" s="4" t="str">
        <f>일위대가목록!I25</f>
        <v>호표 22</v>
      </c>
    </row>
    <row r="33" spans="1:52" ht="30" customHeight="1">
      <c r="A33" s="24" t="s">
        <v>86</v>
      </c>
      <c r="B33" s="4" t="s">
        <v>87</v>
      </c>
      <c r="C33" s="4" t="s">
        <v>81</v>
      </c>
      <c r="D33" s="4">
        <v>39.520000000000003</v>
      </c>
      <c r="E33" s="20">
        <f>일위대가목록!E26</f>
        <v>0</v>
      </c>
      <c r="F33" s="20">
        <f t="shared" si="7"/>
        <v>0</v>
      </c>
      <c r="G33" s="44">
        <f>일위대가목록!F26</f>
        <v>0</v>
      </c>
      <c r="H33" s="20">
        <f t="shared" si="8"/>
        <v>0</v>
      </c>
      <c r="I33" s="20"/>
      <c r="J33" s="20">
        <f t="shared" si="9"/>
        <v>0</v>
      </c>
      <c r="K33" s="20">
        <f t="shared" si="10"/>
        <v>0</v>
      </c>
      <c r="L33" s="20">
        <f t="shared" si="11"/>
        <v>0</v>
      </c>
      <c r="M33" s="4" t="str">
        <f>일위대가목록!I26</f>
        <v>호표 23</v>
      </c>
    </row>
    <row r="34" spans="1:52" ht="30" customHeight="1">
      <c r="A34" s="24" t="s">
        <v>88</v>
      </c>
      <c r="B34" s="4"/>
      <c r="C34" s="4" t="s">
        <v>81</v>
      </c>
      <c r="D34" s="4">
        <v>39.520000000000003</v>
      </c>
      <c r="E34" s="20">
        <f>일위대가목록!E27</f>
        <v>0</v>
      </c>
      <c r="F34" s="20">
        <f t="shared" si="7"/>
        <v>0</v>
      </c>
      <c r="G34" s="44">
        <f>일위대가목록!F27</f>
        <v>0</v>
      </c>
      <c r="H34" s="20">
        <f t="shared" si="8"/>
        <v>0</v>
      </c>
      <c r="I34" s="20">
        <f>일위대가목록!G27</f>
        <v>0</v>
      </c>
      <c r="J34" s="20">
        <f t="shared" si="9"/>
        <v>0</v>
      </c>
      <c r="K34" s="20">
        <f t="shared" si="10"/>
        <v>0</v>
      </c>
      <c r="L34" s="20">
        <f t="shared" si="11"/>
        <v>0</v>
      </c>
      <c r="M34" s="4" t="str">
        <f>일위대가목록!I27</f>
        <v>호표 24</v>
      </c>
    </row>
    <row r="35" spans="1:52" ht="30" customHeight="1">
      <c r="A35" s="24" t="s">
        <v>132</v>
      </c>
      <c r="B35" s="4" t="s">
        <v>133</v>
      </c>
      <c r="C35" s="4" t="s">
        <v>122</v>
      </c>
      <c r="D35" s="4">
        <v>2</v>
      </c>
      <c r="E35" s="20">
        <f>일위대가목록!E28</f>
        <v>0</v>
      </c>
      <c r="F35" s="20">
        <f>TRUNC(E35*D35, 0)</f>
        <v>0</v>
      </c>
      <c r="G35" s="44">
        <f>일위대가목록!F28</f>
        <v>0</v>
      </c>
      <c r="H35" s="20">
        <f>TRUNC(G35*D35, 0)</f>
        <v>0</v>
      </c>
      <c r="I35" s="20"/>
      <c r="J35" s="20">
        <f>TRUNC(I35*D35, 0)</f>
        <v>0</v>
      </c>
      <c r="K35" s="20">
        <f>TRUNC(E35+G35+I35, 0)</f>
        <v>0</v>
      </c>
      <c r="L35" s="20">
        <f>TRUNC(F35+H35+J35, 0)</f>
        <v>0</v>
      </c>
      <c r="M35" s="4" t="str">
        <f>일위대가목록!I28</f>
        <v>호표 25</v>
      </c>
    </row>
    <row r="36" spans="1:52" ht="30" customHeight="1">
      <c r="A36" s="24" t="s">
        <v>90</v>
      </c>
      <c r="B36" s="4" t="s">
        <v>92</v>
      </c>
      <c r="C36" s="4" t="s">
        <v>91</v>
      </c>
      <c r="D36" s="4">
        <v>28</v>
      </c>
      <c r="E36" s="20">
        <f>일위대가목록!E29</f>
        <v>0</v>
      </c>
      <c r="F36" s="20">
        <f t="shared" si="7"/>
        <v>0</v>
      </c>
      <c r="G36" s="44">
        <f>일위대가목록!F29</f>
        <v>0</v>
      </c>
      <c r="H36" s="20">
        <f t="shared" si="8"/>
        <v>0</v>
      </c>
      <c r="I36" s="20">
        <f>일위대가목록!G29</f>
        <v>0</v>
      </c>
      <c r="J36" s="20">
        <f t="shared" si="9"/>
        <v>0</v>
      </c>
      <c r="K36" s="20">
        <f t="shared" si="10"/>
        <v>0</v>
      </c>
      <c r="L36" s="20">
        <f t="shared" si="11"/>
        <v>0</v>
      </c>
      <c r="M36" s="4" t="str">
        <f>일위대가목록!I29</f>
        <v>호표 26</v>
      </c>
    </row>
    <row r="37" spans="1:52" ht="30" customHeight="1">
      <c r="A37" s="24"/>
      <c r="B37" s="4"/>
      <c r="C37" s="4"/>
      <c r="D37" s="4"/>
      <c r="E37" s="20"/>
      <c r="F37" s="20"/>
      <c r="G37" s="4"/>
      <c r="H37" s="20"/>
      <c r="I37" s="20"/>
      <c r="J37" s="20"/>
      <c r="K37" s="20"/>
      <c r="L37" s="20"/>
      <c r="M37" s="4"/>
    </row>
    <row r="38" spans="1:52" ht="30" customHeight="1">
      <c r="A38" s="24" t="s">
        <v>93</v>
      </c>
      <c r="B38" s="4"/>
      <c r="C38" s="4"/>
      <c r="D38" s="4"/>
      <c r="E38" s="20"/>
      <c r="F38" s="20">
        <f t="shared" ref="F38:F48" si="12">TRUNC(E38*D38, 0)</f>
        <v>0</v>
      </c>
      <c r="G38" s="20"/>
      <c r="H38" s="20">
        <f t="shared" ref="H38:H48" si="13">TRUNC(G38*D38, 0)</f>
        <v>0</v>
      </c>
      <c r="I38" s="20"/>
      <c r="J38" s="20">
        <f t="shared" ref="J38:J48" si="14">TRUNC(I38*D38, 0)</f>
        <v>0</v>
      </c>
      <c r="K38" s="20">
        <f t="shared" ref="K38:L44" si="15">TRUNC(E38+G38+I38, 0)</f>
        <v>0</v>
      </c>
      <c r="L38" s="20">
        <f t="shared" si="15"/>
        <v>0</v>
      </c>
      <c r="M38" s="4"/>
    </row>
    <row r="39" spans="1:52" ht="30" customHeight="1">
      <c r="A39" s="24" t="s">
        <v>94</v>
      </c>
      <c r="B39" s="4" t="s">
        <v>95</v>
      </c>
      <c r="C39" s="4" t="s">
        <v>72</v>
      </c>
      <c r="D39" s="4">
        <v>90.06</v>
      </c>
      <c r="E39" s="20">
        <f>일위대가목록!E30</f>
        <v>0</v>
      </c>
      <c r="F39" s="20">
        <f>TRUNC(E39*D39, 0)</f>
        <v>0</v>
      </c>
      <c r="G39" s="44">
        <f>일위대가목록!F30</f>
        <v>0</v>
      </c>
      <c r="H39" s="20">
        <f>TRUNC(G39*D39, 0)</f>
        <v>0</v>
      </c>
      <c r="I39" s="20">
        <f>일위대가목록!G30</f>
        <v>0</v>
      </c>
      <c r="J39" s="20">
        <f>TRUNC(I39*D39, 0)</f>
        <v>0</v>
      </c>
      <c r="K39" s="20">
        <f t="shared" si="15"/>
        <v>0</v>
      </c>
      <c r="L39" s="20">
        <f t="shared" si="15"/>
        <v>0</v>
      </c>
      <c r="M39" s="4" t="str">
        <f>일위대가목록!I30</f>
        <v>호표 27</v>
      </c>
    </row>
    <row r="40" spans="1:52" ht="30" customHeight="1">
      <c r="A40" s="24" t="s">
        <v>96</v>
      </c>
      <c r="B40" s="4" t="s">
        <v>98</v>
      </c>
      <c r="C40" s="4" t="s">
        <v>72</v>
      </c>
      <c r="D40" s="4">
        <f>97.2</f>
        <v>97.2</v>
      </c>
      <c r="E40" s="20">
        <f>일위대가목록!E34</f>
        <v>0</v>
      </c>
      <c r="F40" s="20">
        <f>TRUNC(E40*D40, 0)</f>
        <v>0</v>
      </c>
      <c r="G40" s="44">
        <f>일위대가목록!F34</f>
        <v>0</v>
      </c>
      <c r="H40" s="20">
        <f>TRUNC(G40*D40, 0)</f>
        <v>0</v>
      </c>
      <c r="I40" s="20">
        <f>일위대가목록!G34</f>
        <v>0</v>
      </c>
      <c r="J40" s="20">
        <f>TRUNC(I40*D40, 0)</f>
        <v>0</v>
      </c>
      <c r="K40" s="20">
        <f t="shared" si="15"/>
        <v>0</v>
      </c>
      <c r="L40" s="20">
        <f t="shared" si="15"/>
        <v>0</v>
      </c>
      <c r="M40" s="4" t="str">
        <f>일위대가목록!I34</f>
        <v>호표 31</v>
      </c>
    </row>
    <row r="41" spans="1:52" ht="30" customHeight="1">
      <c r="A41" s="24" t="s">
        <v>86</v>
      </c>
      <c r="B41" s="4" t="s">
        <v>87</v>
      </c>
      <c r="C41" s="4" t="s">
        <v>81</v>
      </c>
      <c r="D41" s="4">
        <f>97.2</f>
        <v>97.2</v>
      </c>
      <c r="E41" s="20">
        <f>일위대가목록!E35</f>
        <v>0</v>
      </c>
      <c r="F41" s="20">
        <f>TRUNC(E41*D41, 0)</f>
        <v>0</v>
      </c>
      <c r="G41" s="44">
        <f>일위대가목록!F35</f>
        <v>0</v>
      </c>
      <c r="H41" s="20">
        <f>TRUNC(G41*D41, 0)</f>
        <v>0</v>
      </c>
      <c r="I41" s="20">
        <f>일위대가목록!G35</f>
        <v>0</v>
      </c>
      <c r="J41" s="20">
        <f>TRUNC(I41*D41, 0)</f>
        <v>0</v>
      </c>
      <c r="K41" s="20">
        <f>TRUNC(E41+G41+I41, 0)</f>
        <v>0</v>
      </c>
      <c r="L41" s="20">
        <f>TRUNC(F41+H41+J41, 0)</f>
        <v>0</v>
      </c>
      <c r="M41" s="4" t="str">
        <f>일위대가목록!I35</f>
        <v>호표 32</v>
      </c>
    </row>
    <row r="42" spans="1:52" ht="30" customHeight="1">
      <c r="A42" s="24" t="s">
        <v>88</v>
      </c>
      <c r="B42" s="4"/>
      <c r="C42" s="4" t="s">
        <v>81</v>
      </c>
      <c r="D42" s="4">
        <f>97.2</f>
        <v>97.2</v>
      </c>
      <c r="E42" s="20">
        <f>일위대가목록!E27</f>
        <v>0</v>
      </c>
      <c r="F42" s="20">
        <f>TRUNC(E42*D42, 0)</f>
        <v>0</v>
      </c>
      <c r="G42" s="44">
        <f>일위대가목록!F27</f>
        <v>0</v>
      </c>
      <c r="H42" s="20">
        <f>TRUNC(G42*D42, 0)</f>
        <v>0</v>
      </c>
      <c r="I42" s="20">
        <f>일위대가목록!G27</f>
        <v>0</v>
      </c>
      <c r="J42" s="20">
        <f>TRUNC(I42*D42, 0)</f>
        <v>0</v>
      </c>
      <c r="K42" s="20">
        <f>TRUNC(E42+G42+I42, 0)</f>
        <v>0</v>
      </c>
      <c r="L42" s="20">
        <f>TRUNC(F42+H42+J42, 0)</f>
        <v>0</v>
      </c>
      <c r="M42" s="4" t="str">
        <f>일위대가목록!I27</f>
        <v>호표 24</v>
      </c>
    </row>
    <row r="43" spans="1:52" ht="30" customHeight="1">
      <c r="A43" s="24"/>
      <c r="B43" s="4"/>
      <c r="C43" s="4"/>
      <c r="D43" s="4"/>
      <c r="E43" s="20"/>
      <c r="F43" s="20">
        <f t="shared" si="12"/>
        <v>0</v>
      </c>
      <c r="G43" s="20"/>
      <c r="H43" s="20">
        <f t="shared" si="13"/>
        <v>0</v>
      </c>
      <c r="I43" s="20"/>
      <c r="J43" s="20">
        <f t="shared" si="14"/>
        <v>0</v>
      </c>
      <c r="K43" s="20">
        <f t="shared" si="15"/>
        <v>0</v>
      </c>
      <c r="L43" s="20">
        <f t="shared" si="15"/>
        <v>0</v>
      </c>
      <c r="M43" s="4"/>
    </row>
    <row r="44" spans="1:52" ht="30" customHeight="1">
      <c r="A44" s="24" t="s">
        <v>99</v>
      </c>
      <c r="B44" s="4"/>
      <c r="C44" s="4"/>
      <c r="D44" s="4"/>
      <c r="E44" s="20"/>
      <c r="F44" s="20">
        <f t="shared" si="12"/>
        <v>0</v>
      </c>
      <c r="G44" s="4"/>
      <c r="H44" s="20">
        <f t="shared" si="13"/>
        <v>0</v>
      </c>
      <c r="I44" s="20"/>
      <c r="J44" s="20">
        <f t="shared" si="14"/>
        <v>0</v>
      </c>
      <c r="K44" s="20">
        <f t="shared" si="15"/>
        <v>0</v>
      </c>
      <c r="L44" s="20">
        <f t="shared" si="15"/>
        <v>0</v>
      </c>
      <c r="M44" s="4"/>
    </row>
    <row r="45" spans="1:52" ht="30" customHeight="1">
      <c r="A45" s="24" t="s">
        <v>100</v>
      </c>
      <c r="B45" s="4"/>
      <c r="C45" s="4"/>
      <c r="D45" s="4"/>
      <c r="E45" s="20"/>
      <c r="F45" s="20">
        <f t="shared" si="12"/>
        <v>0</v>
      </c>
      <c r="G45" s="4"/>
      <c r="H45" s="20">
        <f t="shared" si="13"/>
        <v>0</v>
      </c>
      <c r="I45" s="20"/>
      <c r="J45" s="20">
        <f t="shared" si="14"/>
        <v>0</v>
      </c>
      <c r="K45" s="20">
        <f t="shared" ref="K45:L48" si="16">TRUNC(E45+G45+I45, 0)</f>
        <v>0</v>
      </c>
      <c r="L45" s="20">
        <f t="shared" si="16"/>
        <v>0</v>
      </c>
      <c r="M45" s="4"/>
    </row>
    <row r="46" spans="1:52" ht="30" customHeight="1">
      <c r="A46" s="24" t="s">
        <v>70</v>
      </c>
      <c r="B46" s="4" t="s">
        <v>1122</v>
      </c>
      <c r="C46" s="4" t="s">
        <v>72</v>
      </c>
      <c r="D46" s="4">
        <v>60.32</v>
      </c>
      <c r="E46" s="20">
        <f>일위대가목록!E18</f>
        <v>0</v>
      </c>
      <c r="F46" s="20">
        <f>TRUNC(E46*D46, 0)</f>
        <v>0</v>
      </c>
      <c r="G46" s="44">
        <f>일위대가목록!F18</f>
        <v>0</v>
      </c>
      <c r="H46" s="20">
        <f>TRUNC(G46*D46, 0)</f>
        <v>0</v>
      </c>
      <c r="I46" s="20">
        <f>일위대가목록!G18</f>
        <v>0</v>
      </c>
      <c r="J46" s="20">
        <f>TRUNC(I46*D46, 0)</f>
        <v>0</v>
      </c>
      <c r="K46" s="20">
        <f>TRUNC(E46+G46+I46, 0)</f>
        <v>0</v>
      </c>
      <c r="L46" s="20">
        <f>TRUNC(F46+H46+J46, 0)</f>
        <v>0</v>
      </c>
      <c r="M46" s="4" t="str">
        <f>일위대가목록!I18</f>
        <v>호표 15</v>
      </c>
      <c r="AW46" s="41"/>
      <c r="AX46" s="41"/>
      <c r="AZ46" s="42"/>
    </row>
    <row r="47" spans="1:52" ht="30" customHeight="1">
      <c r="A47" s="24" t="s">
        <v>83</v>
      </c>
      <c r="B47" s="4" t="s">
        <v>1126</v>
      </c>
      <c r="C47" s="4" t="s">
        <v>72</v>
      </c>
      <c r="D47" s="4">
        <v>60.32</v>
      </c>
      <c r="E47" s="20">
        <f>일위대가목록!E19</f>
        <v>0</v>
      </c>
      <c r="F47" s="20">
        <f>TRUNC(E47*D47, 0)</f>
        <v>0</v>
      </c>
      <c r="G47" s="44">
        <f>일위대가목록!F19</f>
        <v>0</v>
      </c>
      <c r="H47" s="20">
        <f>TRUNC(G47*D47, 0)</f>
        <v>0</v>
      </c>
      <c r="I47" s="20">
        <f>일위대가목록!G19</f>
        <v>0</v>
      </c>
      <c r="J47" s="20">
        <f>TRUNC(I47*D47, 0)</f>
        <v>0</v>
      </c>
      <c r="K47" s="20">
        <f>TRUNC(E47+G47+I47, 0)</f>
        <v>0</v>
      </c>
      <c r="L47" s="20">
        <f>TRUNC(F47+H47+J47, 0)</f>
        <v>0</v>
      </c>
      <c r="M47" s="4" t="str">
        <f>일위대가목록!I19</f>
        <v>호표 16</v>
      </c>
    </row>
    <row r="48" spans="1:52" ht="30" customHeight="1">
      <c r="A48" s="24" t="s">
        <v>75</v>
      </c>
      <c r="B48" s="4" t="s">
        <v>76</v>
      </c>
      <c r="C48" s="4" t="s">
        <v>72</v>
      </c>
      <c r="D48" s="4">
        <v>60.32</v>
      </c>
      <c r="E48" s="20">
        <f>일위대가목록!E21</f>
        <v>0</v>
      </c>
      <c r="F48" s="20">
        <f t="shared" si="12"/>
        <v>0</v>
      </c>
      <c r="G48" s="44">
        <f>일위대가목록!F21</f>
        <v>0</v>
      </c>
      <c r="H48" s="20">
        <f t="shared" si="13"/>
        <v>0</v>
      </c>
      <c r="I48" s="20">
        <f>일위대가목록!G21</f>
        <v>0</v>
      </c>
      <c r="J48" s="20">
        <f t="shared" si="14"/>
        <v>0</v>
      </c>
      <c r="K48" s="20">
        <f t="shared" si="16"/>
        <v>0</v>
      </c>
      <c r="L48" s="20">
        <f t="shared" si="16"/>
        <v>0</v>
      </c>
      <c r="M48" s="4" t="str">
        <f>일위대가목록!I21</f>
        <v>호표 18</v>
      </c>
    </row>
    <row r="49" spans="1:52" ht="30" customHeight="1">
      <c r="A49" s="24" t="s">
        <v>89</v>
      </c>
      <c r="B49" s="4"/>
      <c r="C49" s="4" t="s">
        <v>72</v>
      </c>
      <c r="D49" s="4">
        <v>60.32</v>
      </c>
      <c r="E49" s="20">
        <f>일위대가목록!E22</f>
        <v>0</v>
      </c>
      <c r="F49" s="20">
        <f>TRUNC(E49*D49, 0)</f>
        <v>0</v>
      </c>
      <c r="G49" s="44">
        <f>일위대가목록!F22</f>
        <v>0</v>
      </c>
      <c r="H49" s="20">
        <f>TRUNC(G49*D49, 0)</f>
        <v>0</v>
      </c>
      <c r="I49" s="20">
        <f>일위대가목록!G22</f>
        <v>0</v>
      </c>
      <c r="J49" s="20">
        <f>TRUNC(I49*D49, 0)</f>
        <v>0</v>
      </c>
      <c r="K49" s="20">
        <f>TRUNC(E49+G49+I49, 0)</f>
        <v>0</v>
      </c>
      <c r="L49" s="20">
        <f>TRUNC(F49+H49+J49, 0)</f>
        <v>0</v>
      </c>
      <c r="M49" s="4" t="str">
        <f>일위대가목록!I22</f>
        <v>호표 19</v>
      </c>
    </row>
    <row r="50" spans="1:52" ht="30" customHeight="1">
      <c r="A50" s="24"/>
      <c r="B50" s="4"/>
      <c r="C50" s="4"/>
      <c r="D50" s="4"/>
      <c r="E50" s="20"/>
      <c r="F50" s="20"/>
      <c r="G50" s="4"/>
      <c r="H50" s="20"/>
      <c r="I50" s="20"/>
      <c r="J50" s="20"/>
      <c r="K50" s="20"/>
      <c r="L50" s="20"/>
      <c r="M50" s="4"/>
    </row>
    <row r="51" spans="1:52" ht="30" customHeight="1">
      <c r="A51" s="24" t="s">
        <v>101</v>
      </c>
      <c r="B51" s="4"/>
      <c r="C51" s="4"/>
      <c r="D51" s="4"/>
      <c r="E51" s="20"/>
      <c r="F51" s="20"/>
      <c r="G51" s="4"/>
      <c r="H51" s="20"/>
      <c r="I51" s="20"/>
      <c r="J51" s="20"/>
      <c r="K51" s="20"/>
      <c r="L51" s="20"/>
      <c r="M51" s="4"/>
    </row>
    <row r="52" spans="1:52" ht="30" customHeight="1">
      <c r="A52" s="24" t="s">
        <v>1106</v>
      </c>
      <c r="B52" s="4" t="s">
        <v>1234</v>
      </c>
      <c r="C52" s="4" t="s">
        <v>72</v>
      </c>
      <c r="D52" s="4">
        <f>D53</f>
        <v>43.87</v>
      </c>
      <c r="E52" s="20">
        <f>일위대가목록!E36</f>
        <v>0</v>
      </c>
      <c r="F52" s="20">
        <f>TRUNC(E52*D52, 0)</f>
        <v>0</v>
      </c>
      <c r="G52" s="44">
        <f>일위대가목록!F36</f>
        <v>0</v>
      </c>
      <c r="H52" s="20">
        <f>TRUNC(G52*D52, 0)</f>
        <v>0</v>
      </c>
      <c r="I52" s="20">
        <f>일위대가목록!G36</f>
        <v>0</v>
      </c>
      <c r="J52" s="20">
        <f>TRUNC(I52*D52, 0)</f>
        <v>0</v>
      </c>
      <c r="K52" s="20">
        <f>TRUNC(E52+G52+I52, 0)</f>
        <v>0</v>
      </c>
      <c r="L52" s="20">
        <f>TRUNC(F52+H52+J52, 0)</f>
        <v>0</v>
      </c>
      <c r="M52" s="4" t="str">
        <f>일위대가목록!I36</f>
        <v>호표 33</v>
      </c>
      <c r="AW52" s="41"/>
      <c r="AX52" s="41"/>
      <c r="AZ52" s="42"/>
    </row>
    <row r="53" spans="1:52" ht="30" customHeight="1">
      <c r="A53" s="24" t="s">
        <v>102</v>
      </c>
      <c r="B53" s="4" t="s">
        <v>103</v>
      </c>
      <c r="C53" s="4" t="s">
        <v>72</v>
      </c>
      <c r="D53" s="4">
        <v>43.87</v>
      </c>
      <c r="E53" s="20">
        <f>일위대가목록!E37</f>
        <v>0</v>
      </c>
      <c r="F53" s="20">
        <f t="shared" ref="F53:F58" si="17">TRUNC(E53*D53, 0)</f>
        <v>0</v>
      </c>
      <c r="G53" s="44">
        <f>일위대가목록!F37</f>
        <v>0</v>
      </c>
      <c r="H53" s="20">
        <f t="shared" ref="H53:H58" si="18">TRUNC(G53*D53, 0)</f>
        <v>0</v>
      </c>
      <c r="I53" s="20">
        <f>일위대가목록!G37</f>
        <v>0</v>
      </c>
      <c r="J53" s="20">
        <f t="shared" ref="J53:J58" si="19">TRUNC(I53*D53, 0)</f>
        <v>0</v>
      </c>
      <c r="K53" s="20">
        <f>TRUNC(E53+G53+I53, 0)</f>
        <v>0</v>
      </c>
      <c r="L53" s="20">
        <f t="shared" ref="L53:L58" si="20">TRUNC(F53+H53+J53, 0)</f>
        <v>0</v>
      </c>
      <c r="M53" s="4" t="str">
        <f>일위대가목록!I37</f>
        <v>호표 34</v>
      </c>
    </row>
    <row r="54" spans="1:52" ht="30" customHeight="1">
      <c r="A54" s="24" t="s">
        <v>102</v>
      </c>
      <c r="B54" s="4" t="s">
        <v>1172</v>
      </c>
      <c r="C54" s="4" t="s">
        <v>72</v>
      </c>
      <c r="D54" s="4">
        <v>14.2</v>
      </c>
      <c r="E54" s="20">
        <f>일위대가목록!E39</f>
        <v>0</v>
      </c>
      <c r="F54" s="20">
        <f t="shared" si="17"/>
        <v>0</v>
      </c>
      <c r="G54" s="44">
        <f>일위대가목록!F39</f>
        <v>0</v>
      </c>
      <c r="H54" s="20">
        <f t="shared" si="18"/>
        <v>0</v>
      </c>
      <c r="I54" s="20">
        <f>일위대가목록!G39</f>
        <v>0</v>
      </c>
      <c r="J54" s="20">
        <f t="shared" si="19"/>
        <v>0</v>
      </c>
      <c r="K54" s="20">
        <f>TRUNC(E54+G54+I54, 0)</f>
        <v>0</v>
      </c>
      <c r="L54" s="20">
        <f t="shared" si="20"/>
        <v>0</v>
      </c>
      <c r="M54" s="4" t="str">
        <f>일위대가목록!I39</f>
        <v>호표 36</v>
      </c>
    </row>
    <row r="55" spans="1:52" ht="30" customHeight="1">
      <c r="A55" s="24" t="s">
        <v>94</v>
      </c>
      <c r="B55" s="4" t="s">
        <v>95</v>
      </c>
      <c r="C55" s="4" t="s">
        <v>72</v>
      </c>
      <c r="D55" s="4">
        <v>14.2</v>
      </c>
      <c r="E55" s="20">
        <f>일위대가목록!E30</f>
        <v>0</v>
      </c>
      <c r="F55" s="20">
        <f t="shared" si="17"/>
        <v>0</v>
      </c>
      <c r="G55" s="44">
        <f>일위대가목록!F30</f>
        <v>0</v>
      </c>
      <c r="H55" s="20">
        <f t="shared" si="18"/>
        <v>0</v>
      </c>
      <c r="I55" s="20">
        <f>일위대가목록!G30</f>
        <v>0</v>
      </c>
      <c r="J55" s="20">
        <f t="shared" si="19"/>
        <v>0</v>
      </c>
      <c r="K55" s="20">
        <f>TRUNC(E55+G55+I55, 0)</f>
        <v>0</v>
      </c>
      <c r="L55" s="20">
        <f t="shared" si="20"/>
        <v>0</v>
      </c>
      <c r="M55" s="4" t="str">
        <f>일위대가목록!I30</f>
        <v>호표 27</v>
      </c>
    </row>
    <row r="56" spans="1:52" ht="30" customHeight="1">
      <c r="A56" s="24" t="s">
        <v>104</v>
      </c>
      <c r="B56" s="4" t="s">
        <v>105</v>
      </c>
      <c r="C56" s="4" t="s">
        <v>106</v>
      </c>
      <c r="D56" s="4">
        <v>10.199999999999999</v>
      </c>
      <c r="E56" s="20">
        <f>일위대가목록!E41</f>
        <v>0</v>
      </c>
      <c r="F56" s="20">
        <f t="shared" si="17"/>
        <v>0</v>
      </c>
      <c r="G56" s="44">
        <f>일위대가목록!F41</f>
        <v>0</v>
      </c>
      <c r="H56" s="20">
        <f t="shared" si="18"/>
        <v>0</v>
      </c>
      <c r="I56" s="20">
        <f>일위대가목록!G41</f>
        <v>0</v>
      </c>
      <c r="J56" s="20">
        <f t="shared" si="19"/>
        <v>0</v>
      </c>
      <c r="K56" s="20">
        <f>TRUNC(E56+G56+I56, 0)</f>
        <v>0</v>
      </c>
      <c r="L56" s="20">
        <f t="shared" si="20"/>
        <v>0</v>
      </c>
      <c r="M56" s="4" t="str">
        <f>일위대가목록!I41</f>
        <v>호표 38</v>
      </c>
    </row>
    <row r="57" spans="1:52" ht="30" customHeight="1">
      <c r="A57" s="24" t="s">
        <v>107</v>
      </c>
      <c r="B57" s="4" t="s">
        <v>1186</v>
      </c>
      <c r="C57" s="4" t="s">
        <v>106</v>
      </c>
      <c r="D57" s="4">
        <v>28</v>
      </c>
      <c r="E57" s="20">
        <f>일위대가목록!E40</f>
        <v>0</v>
      </c>
      <c r="F57" s="20">
        <f t="shared" si="17"/>
        <v>0</v>
      </c>
      <c r="G57" s="44">
        <f>일위대가목록!F40</f>
        <v>0</v>
      </c>
      <c r="H57" s="20">
        <f t="shared" si="18"/>
        <v>0</v>
      </c>
      <c r="I57" s="20">
        <f>일위대가목록!G40</f>
        <v>0</v>
      </c>
      <c r="J57" s="20">
        <f t="shared" si="19"/>
        <v>0</v>
      </c>
      <c r="K57" s="20">
        <f t="shared" ref="K57:K58" si="21">TRUNC(E57+G57+I57, 0)</f>
        <v>0</v>
      </c>
      <c r="L57" s="20">
        <f t="shared" si="20"/>
        <v>0</v>
      </c>
      <c r="M57" s="4" t="str">
        <f>일위대가목록!I40</f>
        <v>호표 37</v>
      </c>
    </row>
    <row r="58" spans="1:52" ht="30" customHeight="1">
      <c r="A58" s="24" t="s">
        <v>108</v>
      </c>
      <c r="B58" s="4" t="s">
        <v>1187</v>
      </c>
      <c r="C58" s="4" t="s">
        <v>106</v>
      </c>
      <c r="D58" s="4">
        <v>18</v>
      </c>
      <c r="E58" s="20">
        <f>일위대가목록!E40</f>
        <v>0</v>
      </c>
      <c r="F58" s="20">
        <f t="shared" si="17"/>
        <v>0</v>
      </c>
      <c r="G58" s="44">
        <f>일위대가목록!F40</f>
        <v>0</v>
      </c>
      <c r="H58" s="20">
        <f t="shared" si="18"/>
        <v>0</v>
      </c>
      <c r="I58" s="20">
        <f>일위대가목록!G40</f>
        <v>0</v>
      </c>
      <c r="J58" s="20">
        <f t="shared" si="19"/>
        <v>0</v>
      </c>
      <c r="K58" s="20">
        <f t="shared" si="21"/>
        <v>0</v>
      </c>
      <c r="L58" s="20">
        <f t="shared" si="20"/>
        <v>0</v>
      </c>
      <c r="M58" s="4" t="str">
        <f>일위대가목록!I40</f>
        <v>호표 37</v>
      </c>
    </row>
    <row r="59" spans="1:52" ht="30" customHeight="1">
      <c r="A59" s="24"/>
      <c r="B59" s="4"/>
      <c r="C59" s="4"/>
      <c r="D59" s="4"/>
      <c r="E59" s="20"/>
      <c r="F59" s="20"/>
      <c r="G59" s="4"/>
      <c r="H59" s="20"/>
      <c r="I59" s="20"/>
      <c r="J59" s="20"/>
      <c r="K59" s="20"/>
      <c r="L59" s="20"/>
      <c r="M59" s="4"/>
    </row>
    <row r="60" spans="1:52" ht="30" customHeight="1">
      <c r="A60" s="24" t="s">
        <v>110</v>
      </c>
      <c r="B60" s="4"/>
      <c r="C60" s="4"/>
      <c r="D60" s="4"/>
      <c r="E60" s="20"/>
      <c r="F60" s="20"/>
      <c r="G60" s="4"/>
      <c r="H60" s="20"/>
      <c r="I60" s="20"/>
      <c r="J60" s="20"/>
      <c r="K60" s="20"/>
      <c r="L60" s="20"/>
      <c r="M60" s="4"/>
    </row>
    <row r="61" spans="1:52" ht="30" customHeight="1">
      <c r="A61" s="24" t="s">
        <v>102</v>
      </c>
      <c r="B61" s="4" t="s">
        <v>1173</v>
      </c>
      <c r="C61" s="4" t="s">
        <v>72</v>
      </c>
      <c r="D61" s="4">
        <v>82.92</v>
      </c>
      <c r="E61" s="20">
        <f>일위대가목록!E39</f>
        <v>0</v>
      </c>
      <c r="F61" s="20">
        <f t="shared" ref="F61:F64" si="22">TRUNC(E61*D61, 0)</f>
        <v>0</v>
      </c>
      <c r="G61" s="44">
        <f>일위대가목록!F39</f>
        <v>0</v>
      </c>
      <c r="H61" s="20">
        <f t="shared" ref="H61:H64" si="23">TRUNC(G61*D61, 0)</f>
        <v>0</v>
      </c>
      <c r="I61" s="20">
        <f>일위대가목록!G39</f>
        <v>0</v>
      </c>
      <c r="J61" s="20">
        <f t="shared" ref="J61:J64" si="24">TRUNC(I61*D61, 0)</f>
        <v>0</v>
      </c>
      <c r="K61" s="20">
        <f t="shared" ref="K61:K66" si="25">TRUNC(E61+G61+I61, 0)</f>
        <v>0</v>
      </c>
      <c r="L61" s="20">
        <f t="shared" ref="L61:L64" si="26">TRUNC(F61+H61+J61, 0)</f>
        <v>0</v>
      </c>
      <c r="M61" s="4" t="str">
        <f>일위대가목록!I39</f>
        <v>호표 36</v>
      </c>
    </row>
    <row r="62" spans="1:52" ht="30" customHeight="1">
      <c r="A62" s="24" t="s">
        <v>117</v>
      </c>
      <c r="B62" s="4" t="s">
        <v>1233</v>
      </c>
      <c r="C62" s="4" t="s">
        <v>72</v>
      </c>
      <c r="D62" s="4">
        <v>95</v>
      </c>
      <c r="E62" s="20">
        <f>일위대가목록!E36</f>
        <v>0</v>
      </c>
      <c r="F62" s="20">
        <f t="shared" si="22"/>
        <v>0</v>
      </c>
      <c r="G62" s="44">
        <f>일위대가목록!F36</f>
        <v>0</v>
      </c>
      <c r="H62" s="20">
        <f t="shared" si="23"/>
        <v>0</v>
      </c>
      <c r="I62" s="20">
        <f>일위대가목록!G36</f>
        <v>0</v>
      </c>
      <c r="J62" s="20">
        <f t="shared" si="24"/>
        <v>0</v>
      </c>
      <c r="K62" s="20">
        <f t="shared" si="25"/>
        <v>0</v>
      </c>
      <c r="L62" s="20">
        <f t="shared" si="26"/>
        <v>0</v>
      </c>
      <c r="M62" s="4" t="str">
        <f>일위대가목록!I36</f>
        <v>호표 33</v>
      </c>
    </row>
    <row r="63" spans="1:52" ht="30" customHeight="1">
      <c r="A63" s="24" t="s">
        <v>111</v>
      </c>
      <c r="B63" s="4" t="s">
        <v>116</v>
      </c>
      <c r="C63" s="4" t="s">
        <v>72</v>
      </c>
      <c r="D63" s="4">
        <v>95</v>
      </c>
      <c r="E63" s="20">
        <f>일위대가목록!E45</f>
        <v>0</v>
      </c>
      <c r="F63" s="20">
        <f t="shared" si="22"/>
        <v>0</v>
      </c>
      <c r="G63" s="44">
        <f>일위대가목록!F45</f>
        <v>0</v>
      </c>
      <c r="H63" s="20">
        <f t="shared" si="23"/>
        <v>0</v>
      </c>
      <c r="I63" s="20">
        <f>일위대가목록!G45</f>
        <v>0</v>
      </c>
      <c r="J63" s="20">
        <f t="shared" si="24"/>
        <v>0</v>
      </c>
      <c r="K63" s="20">
        <f t="shared" si="25"/>
        <v>0</v>
      </c>
      <c r="L63" s="20">
        <f t="shared" si="26"/>
        <v>0</v>
      </c>
      <c r="M63" s="4" t="str">
        <f>일위대가목록!I45</f>
        <v>호표 42</v>
      </c>
    </row>
    <row r="64" spans="1:52" ht="30" customHeight="1">
      <c r="A64" s="24" t="s">
        <v>112</v>
      </c>
      <c r="B64" s="4" t="s">
        <v>113</v>
      </c>
      <c r="C64" s="4" t="s">
        <v>91</v>
      </c>
      <c r="D64" s="4">
        <v>5.6</v>
      </c>
      <c r="E64" s="20">
        <f>일위대가목록!E46</f>
        <v>0</v>
      </c>
      <c r="F64" s="20">
        <f t="shared" si="22"/>
        <v>0</v>
      </c>
      <c r="G64" s="44">
        <f>일위대가목록!F46</f>
        <v>0</v>
      </c>
      <c r="H64" s="20">
        <f t="shared" si="23"/>
        <v>0</v>
      </c>
      <c r="I64" s="20">
        <f>일위대가목록!G46</f>
        <v>0</v>
      </c>
      <c r="J64" s="20">
        <f t="shared" si="24"/>
        <v>0</v>
      </c>
      <c r="K64" s="20">
        <f t="shared" si="25"/>
        <v>0</v>
      </c>
      <c r="L64" s="20">
        <f t="shared" si="26"/>
        <v>0</v>
      </c>
      <c r="M64" s="4" t="str">
        <f>일위대가목록!I46</f>
        <v>호표 43</v>
      </c>
    </row>
    <row r="65" spans="1:13" ht="30" customHeight="1">
      <c r="A65" s="56" t="s">
        <v>1254</v>
      </c>
      <c r="B65" s="29" t="s">
        <v>1255</v>
      </c>
      <c r="C65" s="4" t="s">
        <v>91</v>
      </c>
      <c r="D65" s="4">
        <v>67.2</v>
      </c>
      <c r="E65" s="20">
        <f>일위대가목록!E49</f>
        <v>0</v>
      </c>
      <c r="F65" s="20">
        <f t="shared" ref="F65" si="27">TRUNC(E65*D65, 0)</f>
        <v>0</v>
      </c>
      <c r="G65" s="44">
        <f>일위대가목록!F49</f>
        <v>0</v>
      </c>
      <c r="H65" s="20">
        <f t="shared" ref="H65" si="28">TRUNC(G65*D65, 0)</f>
        <v>0</v>
      </c>
      <c r="I65" s="20">
        <f>일위대가목록!G49</f>
        <v>0</v>
      </c>
      <c r="J65" s="20">
        <f t="shared" ref="J65" si="29">TRUNC(I65*D65, 0)</f>
        <v>0</v>
      </c>
      <c r="K65" s="20">
        <f t="shared" si="25"/>
        <v>0</v>
      </c>
      <c r="L65" s="20">
        <f t="shared" ref="L65" si="30">TRUNC(F65+H65+J65, 0)</f>
        <v>0</v>
      </c>
      <c r="M65" s="53" t="s">
        <v>1261</v>
      </c>
    </row>
    <row r="66" spans="1:13" ht="30" customHeight="1">
      <c r="A66" s="24" t="s">
        <v>118</v>
      </c>
      <c r="B66" s="4" t="s">
        <v>119</v>
      </c>
      <c r="C66" s="4" t="s">
        <v>91</v>
      </c>
      <c r="D66" s="4">
        <v>82</v>
      </c>
      <c r="E66" s="20">
        <f>일위대가목록!E50</f>
        <v>0</v>
      </c>
      <c r="F66" s="20">
        <f t="shared" ref="F66" si="31">TRUNC(E66*D66, 0)</f>
        <v>0</v>
      </c>
      <c r="G66" s="44">
        <f>일위대가목록!F50</f>
        <v>0</v>
      </c>
      <c r="H66" s="20">
        <f t="shared" ref="H66" si="32">TRUNC(G66*D66, 0)</f>
        <v>0</v>
      </c>
      <c r="I66" s="20">
        <f>일위대가목록!G50</f>
        <v>0</v>
      </c>
      <c r="J66" s="20">
        <f t="shared" ref="J66" si="33">TRUNC(I66*D66, 0)</f>
        <v>0</v>
      </c>
      <c r="K66" s="20">
        <f t="shared" si="25"/>
        <v>0</v>
      </c>
      <c r="L66" s="20">
        <f t="shared" ref="L66" si="34">TRUNC(F66+H66+J66, 0)</f>
        <v>0</v>
      </c>
      <c r="M66" s="53" t="s">
        <v>1262</v>
      </c>
    </row>
    <row r="67" spans="1:13" ht="30" customHeight="1">
      <c r="A67" s="2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30" customHeight="1">
      <c r="A68" s="24" t="s">
        <v>120</v>
      </c>
      <c r="B68" s="4"/>
      <c r="C68" s="4"/>
      <c r="D68" s="4"/>
      <c r="E68" s="20"/>
      <c r="F68" s="20">
        <f t="shared" ref="F68:F70" si="35">TRUNC(E68*D68, 0)</f>
        <v>0</v>
      </c>
      <c r="G68" s="4"/>
      <c r="H68" s="20">
        <f t="shared" ref="H68:H70" si="36">TRUNC(G68*D68, 0)</f>
        <v>0</v>
      </c>
      <c r="I68" s="20"/>
      <c r="J68" s="20">
        <f t="shared" ref="J68:J70" si="37">TRUNC(I68*D68, 0)</f>
        <v>0</v>
      </c>
      <c r="K68" s="20">
        <f t="shared" ref="K68:K70" si="38">TRUNC(E68+G68+I68, 0)</f>
        <v>0</v>
      </c>
      <c r="L68" s="20">
        <f t="shared" ref="L68:L77" si="39">TRUNC(F68+H68+J68, 0)</f>
        <v>0</v>
      </c>
      <c r="M68" s="4"/>
    </row>
    <row r="69" spans="1:13" ht="30" customHeight="1">
      <c r="A69" s="24" t="s">
        <v>121</v>
      </c>
      <c r="B69" s="4"/>
      <c r="C69" s="4"/>
      <c r="D69" s="4"/>
      <c r="E69" s="20"/>
      <c r="F69" s="20">
        <f t="shared" si="35"/>
        <v>0</v>
      </c>
      <c r="G69" s="4"/>
      <c r="H69" s="20">
        <f t="shared" si="36"/>
        <v>0</v>
      </c>
      <c r="I69" s="20"/>
      <c r="J69" s="20">
        <f t="shared" si="37"/>
        <v>0</v>
      </c>
      <c r="K69" s="20">
        <f t="shared" si="38"/>
        <v>0</v>
      </c>
      <c r="L69" s="20">
        <f t="shared" si="39"/>
        <v>0</v>
      </c>
      <c r="M69" s="4"/>
    </row>
    <row r="70" spans="1:13" ht="30" customHeight="1">
      <c r="A70" s="24" t="s">
        <v>124</v>
      </c>
      <c r="B70" s="4" t="s">
        <v>1272</v>
      </c>
      <c r="C70" s="4" t="s">
        <v>122</v>
      </c>
      <c r="D70" s="4">
        <v>1</v>
      </c>
      <c r="E70" s="20">
        <f>일위대가목록!E51</f>
        <v>0</v>
      </c>
      <c r="F70" s="20">
        <f t="shared" si="35"/>
        <v>0</v>
      </c>
      <c r="G70" s="44">
        <f>일위대가목록!F51</f>
        <v>0</v>
      </c>
      <c r="H70" s="20">
        <f t="shared" si="36"/>
        <v>0</v>
      </c>
      <c r="I70" s="20">
        <f>일위대가목록!G51</f>
        <v>0</v>
      </c>
      <c r="J70" s="20">
        <f t="shared" si="37"/>
        <v>0</v>
      </c>
      <c r="K70" s="20">
        <f t="shared" si="38"/>
        <v>0</v>
      </c>
      <c r="L70" s="20">
        <f t="shared" si="39"/>
        <v>0</v>
      </c>
      <c r="M70" s="4" t="s">
        <v>1297</v>
      </c>
    </row>
    <row r="71" spans="1:13" ht="30" customHeight="1">
      <c r="A71" s="24" t="s">
        <v>125</v>
      </c>
      <c r="B71" s="4" t="s">
        <v>154</v>
      </c>
      <c r="C71" s="4" t="s">
        <v>122</v>
      </c>
      <c r="D71" s="4">
        <v>1</v>
      </c>
      <c r="E71" s="20">
        <f>일위대가목록!E51</f>
        <v>0</v>
      </c>
      <c r="F71" s="20">
        <f t="shared" ref="F71" si="40">TRUNC(E71*D71, 0)</f>
        <v>0</v>
      </c>
      <c r="G71" s="44">
        <f>일위대가목록!F51</f>
        <v>0</v>
      </c>
      <c r="H71" s="20">
        <f t="shared" ref="H71" si="41">TRUNC(G71*D71, 0)</f>
        <v>0</v>
      </c>
      <c r="I71" s="20">
        <f>일위대가목록!G51</f>
        <v>0</v>
      </c>
      <c r="J71" s="20">
        <f t="shared" ref="J71" si="42">TRUNC(I71*D71, 0)</f>
        <v>0</v>
      </c>
      <c r="K71" s="20">
        <f t="shared" ref="K71" si="43">TRUNC(E71+G71+I71, 0)</f>
        <v>0</v>
      </c>
      <c r="L71" s="20">
        <f t="shared" si="39"/>
        <v>0</v>
      </c>
      <c r="M71" s="4" t="s">
        <v>1297</v>
      </c>
    </row>
    <row r="72" spans="1:13" ht="30" customHeight="1">
      <c r="A72" s="24"/>
      <c r="B72" s="4"/>
      <c r="C72" s="4"/>
      <c r="D72" s="4"/>
      <c r="E72" s="20"/>
      <c r="F72" s="20"/>
      <c r="G72" s="4"/>
      <c r="H72" s="20"/>
      <c r="I72" s="20"/>
      <c r="J72" s="20"/>
      <c r="K72" s="20"/>
      <c r="L72" s="20"/>
      <c r="M72" s="4"/>
    </row>
    <row r="73" spans="1:13" ht="30" customHeight="1">
      <c r="A73" s="24" t="s">
        <v>123</v>
      </c>
      <c r="B73" s="4"/>
      <c r="C73" s="4"/>
      <c r="D73" s="4"/>
      <c r="E73" s="20"/>
      <c r="F73" s="20"/>
      <c r="G73" s="4"/>
      <c r="H73" s="20"/>
      <c r="I73" s="20"/>
      <c r="J73" s="20"/>
      <c r="K73" s="20"/>
      <c r="L73" s="20"/>
      <c r="M73" s="4"/>
    </row>
    <row r="74" spans="1:13" ht="30" customHeight="1">
      <c r="A74" s="24" t="s">
        <v>126</v>
      </c>
      <c r="B74" s="4" t="s">
        <v>1288</v>
      </c>
      <c r="C74" s="4" t="s">
        <v>122</v>
      </c>
      <c r="D74" s="4">
        <v>2</v>
      </c>
      <c r="E74" s="20">
        <f>일위대가목록!E52</f>
        <v>0</v>
      </c>
      <c r="F74" s="20">
        <f t="shared" ref="F74" si="44">TRUNC(E74*D74, 0)</f>
        <v>0</v>
      </c>
      <c r="G74" s="44">
        <f>일위대가목록!F52</f>
        <v>0</v>
      </c>
      <c r="H74" s="20">
        <f t="shared" ref="H74" si="45">TRUNC(G74*D74, 0)</f>
        <v>0</v>
      </c>
      <c r="I74" s="20">
        <f>일위대가목록!G52</f>
        <v>0</v>
      </c>
      <c r="J74" s="20">
        <f t="shared" ref="J74" si="46">TRUNC(I74*D74, 0)</f>
        <v>0</v>
      </c>
      <c r="K74" s="20">
        <f t="shared" ref="K74" si="47">TRUNC(E74+G74+I74, 0)</f>
        <v>0</v>
      </c>
      <c r="L74" s="20">
        <f t="shared" ref="L74" si="48">TRUNC(F74+H74+J74, 0)</f>
        <v>0</v>
      </c>
      <c r="M74" s="4" t="s">
        <v>1298</v>
      </c>
    </row>
    <row r="75" spans="1:13" ht="30" customHeight="1">
      <c r="A75" s="24" t="s">
        <v>127</v>
      </c>
      <c r="B75" s="4" t="s">
        <v>1276</v>
      </c>
      <c r="C75" s="4" t="s">
        <v>122</v>
      </c>
      <c r="D75" s="4">
        <v>1</v>
      </c>
      <c r="E75" s="20">
        <f>일위대가목록!E54</f>
        <v>0</v>
      </c>
      <c r="F75" s="20">
        <f t="shared" ref="F75:F77" si="49">TRUNC(E75*D75, 0)</f>
        <v>0</v>
      </c>
      <c r="G75" s="44">
        <f>일위대가목록!F54</f>
        <v>0</v>
      </c>
      <c r="H75" s="20">
        <f t="shared" ref="H75:H77" si="50">TRUNC(G75*D75, 0)</f>
        <v>0</v>
      </c>
      <c r="I75" s="20">
        <f>일위대가목록!G54</f>
        <v>0</v>
      </c>
      <c r="J75" s="20">
        <f t="shared" ref="J75:J77" si="51">TRUNC(I75*D75, 0)</f>
        <v>0</v>
      </c>
      <c r="K75" s="20">
        <f t="shared" ref="K75:K77" si="52">TRUNC(E75+G75+I75, 0)</f>
        <v>0</v>
      </c>
      <c r="L75" s="20">
        <f t="shared" si="39"/>
        <v>0</v>
      </c>
      <c r="M75" s="4" t="s">
        <v>1304</v>
      </c>
    </row>
    <row r="76" spans="1:13" ht="30" customHeight="1">
      <c r="A76" s="24" t="s">
        <v>128</v>
      </c>
      <c r="B76" s="4" t="s">
        <v>1281</v>
      </c>
      <c r="C76" s="4" t="s">
        <v>122</v>
      </c>
      <c r="D76" s="4">
        <v>1</v>
      </c>
      <c r="E76" s="20">
        <f>일위대가목록!E55</f>
        <v>0</v>
      </c>
      <c r="F76" s="20">
        <f t="shared" si="49"/>
        <v>0</v>
      </c>
      <c r="G76" s="44">
        <f>일위대가목록!F55</f>
        <v>0</v>
      </c>
      <c r="H76" s="20">
        <f t="shared" si="50"/>
        <v>0</v>
      </c>
      <c r="I76" s="20">
        <f>일위대가목록!G55</f>
        <v>0</v>
      </c>
      <c r="J76" s="20">
        <f t="shared" si="51"/>
        <v>0</v>
      </c>
      <c r="K76" s="20">
        <f t="shared" si="52"/>
        <v>0</v>
      </c>
      <c r="L76" s="20">
        <f>TRUNC(F76+H76+J76, 0)</f>
        <v>0</v>
      </c>
      <c r="M76" s="4" t="s">
        <v>1305</v>
      </c>
    </row>
    <row r="77" spans="1:13" ht="30" customHeight="1">
      <c r="A77" s="24" t="s">
        <v>129</v>
      </c>
      <c r="B77" s="4" t="s">
        <v>156</v>
      </c>
      <c r="C77" s="4" t="s">
        <v>122</v>
      </c>
      <c r="D77" s="4">
        <v>1</v>
      </c>
      <c r="E77" s="20">
        <f>일위대가목록!E55</f>
        <v>0</v>
      </c>
      <c r="F77" s="20">
        <f t="shared" si="49"/>
        <v>0</v>
      </c>
      <c r="G77" s="44">
        <f>일위대가목록!F55</f>
        <v>0</v>
      </c>
      <c r="H77" s="20">
        <f t="shared" si="50"/>
        <v>0</v>
      </c>
      <c r="I77" s="20">
        <f>일위대가목록!G55</f>
        <v>0</v>
      </c>
      <c r="J77" s="20">
        <f t="shared" si="51"/>
        <v>0</v>
      </c>
      <c r="K77" s="20">
        <f t="shared" si="52"/>
        <v>0</v>
      </c>
      <c r="L77" s="20">
        <f t="shared" si="39"/>
        <v>0</v>
      </c>
      <c r="M77" s="4" t="s">
        <v>1306</v>
      </c>
    </row>
    <row r="78" spans="1:13" ht="30" customHeight="1">
      <c r="A78" s="24" t="s">
        <v>130</v>
      </c>
      <c r="B78" s="4" t="s">
        <v>157</v>
      </c>
      <c r="C78" s="4" t="s">
        <v>122</v>
      </c>
      <c r="D78" s="4">
        <v>2</v>
      </c>
      <c r="E78" s="20">
        <f>일위대가목록!E56</f>
        <v>0</v>
      </c>
      <c r="F78" s="20">
        <f t="shared" ref="F78" si="53">TRUNC(E78*D78, 0)</f>
        <v>0</v>
      </c>
      <c r="G78" s="44">
        <f>일위대가목록!F56</f>
        <v>0</v>
      </c>
      <c r="H78" s="20">
        <f t="shared" ref="H78" si="54">TRUNC(G78*D78, 0)</f>
        <v>0</v>
      </c>
      <c r="I78" s="20">
        <f>일위대가목록!G56</f>
        <v>0</v>
      </c>
      <c r="J78" s="20">
        <f t="shared" ref="J78" si="55">TRUNC(I78*D78, 0)</f>
        <v>0</v>
      </c>
      <c r="K78" s="20">
        <f t="shared" ref="K78" si="56">TRUNC(E78+G78+I78, 0)</f>
        <v>0</v>
      </c>
      <c r="L78" s="20">
        <f>TRUNC(F78+H78+J78, 0)</f>
        <v>0</v>
      </c>
      <c r="M78" s="4" t="s">
        <v>1308</v>
      </c>
    </row>
    <row r="79" spans="1:13" ht="30" customHeight="1">
      <c r="A79" s="24"/>
      <c r="B79" s="4"/>
      <c r="C79" s="4"/>
      <c r="D79" s="4"/>
      <c r="E79" s="20"/>
      <c r="F79" s="20"/>
      <c r="G79" s="4"/>
      <c r="H79" s="20"/>
      <c r="I79" s="20"/>
      <c r="J79" s="20"/>
      <c r="K79" s="20"/>
      <c r="L79" s="20"/>
      <c r="M79" s="4"/>
    </row>
    <row r="80" spans="1:13" ht="30" customHeight="1">
      <c r="A80" s="24" t="s">
        <v>131</v>
      </c>
      <c r="B80" s="4"/>
      <c r="C80" s="4"/>
      <c r="D80" s="4"/>
      <c r="E80" s="20"/>
      <c r="F80" s="20"/>
      <c r="G80" s="4"/>
      <c r="H80" s="20"/>
      <c r="I80" s="20"/>
      <c r="J80" s="20"/>
      <c r="K80" s="20"/>
      <c r="L80" s="20"/>
      <c r="M80" s="4"/>
    </row>
    <row r="81" spans="1:13" ht="30" customHeight="1">
      <c r="A81" s="24" t="s">
        <v>134</v>
      </c>
      <c r="B81" s="4"/>
      <c r="C81" s="4"/>
      <c r="D81" s="4"/>
      <c r="E81" s="20"/>
      <c r="F81" s="20"/>
      <c r="G81" s="4"/>
      <c r="H81" s="20"/>
      <c r="I81" s="20"/>
      <c r="J81" s="20"/>
      <c r="K81" s="20"/>
      <c r="L81" s="20"/>
      <c r="M81" s="4"/>
    </row>
    <row r="82" spans="1:13" ht="30" customHeight="1">
      <c r="A82" s="24" t="s">
        <v>135</v>
      </c>
      <c r="B82" s="4" t="s">
        <v>1391</v>
      </c>
      <c r="C82" s="4" t="s">
        <v>1390</v>
      </c>
      <c r="D82" s="4">
        <v>2</v>
      </c>
      <c r="E82" s="20">
        <f>단가대비표!O108</f>
        <v>0</v>
      </c>
      <c r="F82" s="20">
        <f t="shared" ref="F82" si="57">TRUNC(E82*D82, 0)</f>
        <v>0</v>
      </c>
      <c r="G82" s="20">
        <f>단가대비표!P108</f>
        <v>0</v>
      </c>
      <c r="H82" s="20">
        <f t="shared" ref="H82" si="58">TRUNC(G82*D82, 0)</f>
        <v>0</v>
      </c>
      <c r="I82" s="20">
        <f>단가대비표!U108</f>
        <v>0</v>
      </c>
      <c r="J82" s="20">
        <f t="shared" ref="J82" si="59">TRUNC(I82*D82, 0)</f>
        <v>0</v>
      </c>
      <c r="K82" s="20">
        <f t="shared" ref="K82" si="60">TRUNC(E82+G82+I82, 0)</f>
        <v>0</v>
      </c>
      <c r="L82" s="20">
        <f t="shared" ref="L82" si="61">TRUNC(F82+H82+J82, 0)</f>
        <v>0</v>
      </c>
      <c r="M82" s="4" t="s">
        <v>1450</v>
      </c>
    </row>
    <row r="83" spans="1:13" ht="30" customHeight="1">
      <c r="A83" s="24"/>
      <c r="B83" s="4"/>
      <c r="C83" s="4"/>
      <c r="D83" s="4"/>
      <c r="E83" s="20"/>
      <c r="F83" s="20"/>
      <c r="G83" s="4"/>
      <c r="H83" s="20"/>
      <c r="I83" s="20"/>
      <c r="J83" s="20"/>
      <c r="K83" s="20"/>
      <c r="L83" s="20"/>
      <c r="M83" s="4"/>
    </row>
    <row r="84" spans="1:13" ht="30" customHeight="1">
      <c r="A84" s="24" t="s">
        <v>137</v>
      </c>
      <c r="B84" s="4"/>
      <c r="C84" s="4"/>
      <c r="D84" s="4"/>
      <c r="E84" s="20"/>
      <c r="F84" s="20"/>
      <c r="G84" s="4"/>
      <c r="H84" s="20"/>
      <c r="I84" s="20"/>
      <c r="J84" s="20"/>
      <c r="K84" s="20"/>
      <c r="L84" s="20"/>
      <c r="M84" s="4"/>
    </row>
    <row r="85" spans="1:13" ht="30" customHeight="1">
      <c r="A85" s="24" t="s">
        <v>138</v>
      </c>
      <c r="B85" s="4"/>
      <c r="C85" s="4" t="s">
        <v>72</v>
      </c>
      <c r="D85" s="4">
        <v>39.520000000000003</v>
      </c>
      <c r="E85" s="20"/>
      <c r="F85" s="20">
        <f>TRUNC(E85*D85, 0)</f>
        <v>0</v>
      </c>
      <c r="G85" s="4"/>
      <c r="H85" s="20">
        <f>TRUNC(G85*D85, 0)</f>
        <v>0</v>
      </c>
      <c r="I85" s="20"/>
      <c r="J85" s="20">
        <f>TRUNC(I85*D85, 0)</f>
        <v>0</v>
      </c>
      <c r="K85" s="20">
        <f t="shared" ref="K85:L87" si="62">TRUNC(E85+G85+I85, 0)</f>
        <v>0</v>
      </c>
      <c r="L85" s="20">
        <f t="shared" si="62"/>
        <v>0</v>
      </c>
      <c r="M85" s="4" t="s">
        <v>1412</v>
      </c>
    </row>
    <row r="86" spans="1:13" ht="30" customHeight="1">
      <c r="A86" s="24" t="s">
        <v>144</v>
      </c>
      <c r="B86" s="4"/>
      <c r="C86" s="4" t="s">
        <v>136</v>
      </c>
      <c r="D86" s="4">
        <v>1</v>
      </c>
      <c r="E86" s="20"/>
      <c r="F86" s="20">
        <f>TRUNC(E86*D86, 0)</f>
        <v>0</v>
      </c>
      <c r="G86" s="4"/>
      <c r="H86" s="20">
        <f>TRUNC(G86*D86, 0)</f>
        <v>0</v>
      </c>
      <c r="I86" s="20"/>
      <c r="J86" s="20">
        <f>TRUNC(I86*D86, 0)</f>
        <v>0</v>
      </c>
      <c r="K86" s="20">
        <f t="shared" si="62"/>
        <v>0</v>
      </c>
      <c r="L86" s="20">
        <f t="shared" si="62"/>
        <v>0</v>
      </c>
      <c r="M86" s="4" t="s">
        <v>1412</v>
      </c>
    </row>
    <row r="87" spans="1:13" ht="30" customHeight="1">
      <c r="A87" s="24" t="s">
        <v>139</v>
      </c>
      <c r="B87" s="4"/>
      <c r="C87" s="4" t="s">
        <v>136</v>
      </c>
      <c r="D87" s="4">
        <v>2</v>
      </c>
      <c r="E87" s="20"/>
      <c r="F87" s="20">
        <f>TRUNC(E87*D87, 0)</f>
        <v>0</v>
      </c>
      <c r="G87" s="4"/>
      <c r="H87" s="20">
        <f>TRUNC(G87*D87, 0)</f>
        <v>0</v>
      </c>
      <c r="I87" s="20"/>
      <c r="J87" s="20">
        <f>TRUNC(I87*D87, 0)</f>
        <v>0</v>
      </c>
      <c r="K87" s="20">
        <f t="shared" si="62"/>
        <v>0</v>
      </c>
      <c r="L87" s="20">
        <f t="shared" si="62"/>
        <v>0</v>
      </c>
      <c r="M87" s="4" t="s">
        <v>1412</v>
      </c>
    </row>
    <row r="88" spans="1:13" ht="30" customHeight="1">
      <c r="A88" s="24" t="s">
        <v>140</v>
      </c>
      <c r="B88" s="4" t="s">
        <v>141</v>
      </c>
      <c r="C88" s="4" t="s">
        <v>136</v>
      </c>
      <c r="D88" s="4">
        <v>4</v>
      </c>
      <c r="E88" s="20"/>
      <c r="F88" s="20">
        <f t="shared" ref="F88:F94" si="63">TRUNC(E88*D88, 0)</f>
        <v>0</v>
      </c>
      <c r="G88" s="4"/>
      <c r="H88" s="20">
        <f t="shared" ref="H88:H94" si="64">TRUNC(G88*D88, 0)</f>
        <v>0</v>
      </c>
      <c r="I88" s="20"/>
      <c r="J88" s="20">
        <f t="shared" ref="J88:J94" si="65">TRUNC(I88*D88, 0)</f>
        <v>0</v>
      </c>
      <c r="K88" s="20">
        <f t="shared" ref="K88:K94" si="66">TRUNC(E88+G88+I88, 0)</f>
        <v>0</v>
      </c>
      <c r="L88" s="20">
        <f t="shared" ref="L88:L94" si="67">TRUNC(F88+H88+J88, 0)</f>
        <v>0</v>
      </c>
      <c r="M88" s="4" t="s">
        <v>1412</v>
      </c>
    </row>
    <row r="89" spans="1:13" ht="30" customHeight="1">
      <c r="A89" s="24" t="s">
        <v>142</v>
      </c>
      <c r="B89" s="4"/>
      <c r="C89" s="4" t="s">
        <v>136</v>
      </c>
      <c r="D89" s="4">
        <v>2</v>
      </c>
      <c r="E89" s="20"/>
      <c r="F89" s="20">
        <f>TRUNC(E89*D89, 0)</f>
        <v>0</v>
      </c>
      <c r="G89" s="4"/>
      <c r="H89" s="20">
        <f>TRUNC(G89*D89, 0)</f>
        <v>0</v>
      </c>
      <c r="I89" s="20"/>
      <c r="J89" s="20">
        <f>TRUNC(I89*D89, 0)</f>
        <v>0</v>
      </c>
      <c r="K89" s="20">
        <f>TRUNC(E89+G89+I89, 0)</f>
        <v>0</v>
      </c>
      <c r="L89" s="20">
        <f>TRUNC(F89+H89+J89, 0)</f>
        <v>0</v>
      </c>
      <c r="M89" s="4" t="s">
        <v>1412</v>
      </c>
    </row>
    <row r="90" spans="1:13" ht="30" customHeight="1">
      <c r="A90" s="24" t="s">
        <v>143</v>
      </c>
      <c r="B90" s="4"/>
      <c r="C90" s="4" t="s">
        <v>136</v>
      </c>
      <c r="D90" s="4">
        <v>6</v>
      </c>
      <c r="E90" s="20"/>
      <c r="F90" s="20">
        <f t="shared" si="63"/>
        <v>0</v>
      </c>
      <c r="G90" s="4"/>
      <c r="H90" s="20">
        <f t="shared" si="64"/>
        <v>0</v>
      </c>
      <c r="I90" s="20"/>
      <c r="J90" s="20">
        <f t="shared" si="65"/>
        <v>0</v>
      </c>
      <c r="K90" s="20">
        <f t="shared" si="66"/>
        <v>0</v>
      </c>
      <c r="L90" s="20">
        <f t="shared" si="67"/>
        <v>0</v>
      </c>
      <c r="M90" s="4" t="s">
        <v>1412</v>
      </c>
    </row>
    <row r="91" spans="1:13" ht="30" customHeight="1">
      <c r="A91" s="24" t="s">
        <v>145</v>
      </c>
      <c r="B91" s="4"/>
      <c r="C91" s="4" t="s">
        <v>136</v>
      </c>
      <c r="D91" s="4">
        <v>4</v>
      </c>
      <c r="E91" s="20"/>
      <c r="F91" s="20">
        <f>TRUNC(E91*D91, 0)</f>
        <v>0</v>
      </c>
      <c r="G91" s="4"/>
      <c r="H91" s="20">
        <f>TRUNC(G91*D91, 0)</f>
        <v>0</v>
      </c>
      <c r="I91" s="20"/>
      <c r="J91" s="20">
        <f>TRUNC(I91*D91, 0)</f>
        <v>0</v>
      </c>
      <c r="K91" s="20">
        <f>TRUNC(E91+G91+I91, 0)</f>
        <v>0</v>
      </c>
      <c r="L91" s="20">
        <f>TRUNC(F91+H91+J91, 0)</f>
        <v>0</v>
      </c>
      <c r="M91" s="4" t="s">
        <v>1412</v>
      </c>
    </row>
    <row r="92" spans="1:13" ht="30" customHeight="1">
      <c r="A92" s="24"/>
      <c r="B92" s="4"/>
      <c r="C92" s="4"/>
      <c r="D92" s="4"/>
      <c r="E92" s="20"/>
      <c r="F92" s="20"/>
      <c r="G92" s="4"/>
      <c r="H92" s="20"/>
      <c r="I92" s="20"/>
      <c r="J92" s="20"/>
      <c r="K92" s="20"/>
      <c r="L92" s="20"/>
      <c r="M92" s="4"/>
    </row>
    <row r="93" spans="1:13" ht="30" customHeight="1">
      <c r="A93" s="24" t="s">
        <v>146</v>
      </c>
      <c r="B93" s="4"/>
      <c r="C93" s="4"/>
      <c r="D93" s="4"/>
      <c r="E93" s="20"/>
      <c r="F93" s="20"/>
      <c r="G93" s="4"/>
      <c r="H93" s="20"/>
      <c r="I93" s="20"/>
      <c r="J93" s="20"/>
      <c r="K93" s="20"/>
      <c r="L93" s="20"/>
      <c r="M93" s="4"/>
    </row>
    <row r="94" spans="1:13" ht="30" customHeight="1">
      <c r="A94" s="24" t="s">
        <v>147</v>
      </c>
      <c r="B94" s="4" t="s">
        <v>149</v>
      </c>
      <c r="C94" s="4" t="s">
        <v>136</v>
      </c>
      <c r="D94" s="4">
        <v>2</v>
      </c>
      <c r="E94" s="20"/>
      <c r="F94" s="20">
        <f t="shared" si="63"/>
        <v>0</v>
      </c>
      <c r="G94" s="4"/>
      <c r="H94" s="20">
        <f t="shared" si="64"/>
        <v>0</v>
      </c>
      <c r="I94" s="20"/>
      <c r="J94" s="20">
        <f t="shared" si="65"/>
        <v>0</v>
      </c>
      <c r="K94" s="20">
        <f t="shared" si="66"/>
        <v>0</v>
      </c>
      <c r="L94" s="20">
        <f t="shared" si="67"/>
        <v>0</v>
      </c>
      <c r="M94" s="4" t="s">
        <v>1412</v>
      </c>
    </row>
    <row r="95" spans="1:13" ht="30" customHeight="1">
      <c r="A95" s="24" t="s">
        <v>148</v>
      </c>
      <c r="B95" s="4" t="s">
        <v>150</v>
      </c>
      <c r="C95" s="4" t="s">
        <v>136</v>
      </c>
      <c r="D95" s="4">
        <v>2</v>
      </c>
      <c r="E95" s="20"/>
      <c r="F95" s="20">
        <f>TRUNC(E95*D95, 0)</f>
        <v>0</v>
      </c>
      <c r="G95" s="4"/>
      <c r="H95" s="20">
        <f>TRUNC(G95*D95, 0)</f>
        <v>0</v>
      </c>
      <c r="I95" s="20"/>
      <c r="J95" s="20">
        <f>TRUNC(I95*D95, 0)</f>
        <v>0</v>
      </c>
      <c r="K95" s="20">
        <f>TRUNC(E95+G95+I95, 0)</f>
        <v>0</v>
      </c>
      <c r="L95" s="20">
        <f>TRUNC(F95+H95+J95, 0)</f>
        <v>0</v>
      </c>
      <c r="M95" s="4" t="s">
        <v>1412</v>
      </c>
    </row>
    <row r="96" spans="1:13" ht="30" customHeight="1">
      <c r="A96" s="24"/>
      <c r="B96" s="4"/>
      <c r="C96" s="4"/>
      <c r="D96" s="4"/>
      <c r="E96" s="20"/>
      <c r="F96" s="20"/>
      <c r="G96" s="4"/>
      <c r="H96" s="20"/>
      <c r="I96" s="20"/>
      <c r="J96" s="20"/>
      <c r="K96" s="20"/>
      <c r="L96" s="20"/>
      <c r="M96" s="4"/>
    </row>
    <row r="97" spans="1:48" ht="30" customHeight="1">
      <c r="A97" s="89" t="s">
        <v>32</v>
      </c>
      <c r="B97" s="4"/>
      <c r="C97" s="4"/>
      <c r="D97" s="4"/>
      <c r="E97" s="4"/>
      <c r="F97" s="20">
        <f>SUM(F22:F96)</f>
        <v>0</v>
      </c>
      <c r="G97" s="4"/>
      <c r="H97" s="20">
        <f>SUM(H22:H96)</f>
        <v>0</v>
      </c>
      <c r="I97" s="4"/>
      <c r="J97" s="20">
        <f>SUM(J22:J96)</f>
        <v>0</v>
      </c>
      <c r="K97" s="4"/>
      <c r="L97" s="20">
        <f>SUM(L22:L96)</f>
        <v>0</v>
      </c>
      <c r="M97" s="4"/>
      <c r="N97" s="1" t="s">
        <v>68</v>
      </c>
    </row>
    <row r="98" spans="1:48" ht="30" customHeight="1">
      <c r="A98" s="131" t="s">
        <v>955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/>
      <c r="O98" s="7"/>
      <c r="P98" s="7"/>
      <c r="Q98" s="6" t="s">
        <v>25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</row>
    <row r="99" spans="1:48" ht="30" customHeight="1">
      <c r="A99" s="89" t="s">
        <v>77</v>
      </c>
      <c r="B99" s="4"/>
      <c r="C99" s="4"/>
      <c r="D99" s="4"/>
      <c r="E99" s="20"/>
      <c r="F99" s="20"/>
      <c r="G99" s="20"/>
      <c r="H99" s="20"/>
      <c r="I99" s="20"/>
      <c r="J99" s="20"/>
      <c r="K99" s="20"/>
      <c r="L99" s="20"/>
      <c r="M99" s="4"/>
    </row>
    <row r="100" spans="1:48" ht="30" customHeight="1">
      <c r="A100" s="24" t="s">
        <v>78</v>
      </c>
      <c r="B100" s="4"/>
      <c r="C100" s="4"/>
      <c r="D100" s="4"/>
      <c r="E100" s="20"/>
      <c r="F100" s="20"/>
      <c r="G100" s="20"/>
      <c r="H100" s="20"/>
      <c r="I100" s="20"/>
      <c r="J100" s="20"/>
      <c r="K100" s="20"/>
      <c r="L100" s="20"/>
      <c r="M100" s="4"/>
    </row>
    <row r="101" spans="1:48" ht="30" customHeight="1">
      <c r="A101" s="24" t="s">
        <v>70</v>
      </c>
      <c r="B101" s="4" t="s">
        <v>1237</v>
      </c>
      <c r="C101" s="4" t="s">
        <v>7</v>
      </c>
      <c r="D101" s="4">
        <v>20.8</v>
      </c>
      <c r="E101" s="20">
        <f>일위대가목록!E18</f>
        <v>0</v>
      </c>
      <c r="F101" s="20">
        <f t="shared" ref="F101:F107" si="68">TRUNC(E101*D101, 0)</f>
        <v>0</v>
      </c>
      <c r="G101" s="4">
        <f>일위대가목록!F18</f>
        <v>0</v>
      </c>
      <c r="H101" s="20">
        <f t="shared" ref="H101:H107" si="69">TRUNC(G101*D101, 0)</f>
        <v>0</v>
      </c>
      <c r="I101" s="20">
        <f>일위대가목록!G18</f>
        <v>0</v>
      </c>
      <c r="J101" s="20">
        <f t="shared" ref="J101:J107" si="70">TRUNC(I101*D101, 0)</f>
        <v>0</v>
      </c>
      <c r="K101" s="20">
        <f t="shared" ref="K101:K107" si="71">TRUNC(E101+G101+I101, 0)</f>
        <v>0</v>
      </c>
      <c r="L101" s="20">
        <f t="shared" ref="L101:L107" si="72">TRUNC(F101+H101+J101, 0)</f>
        <v>0</v>
      </c>
      <c r="M101" s="4" t="str">
        <f>일위대가목록!I18</f>
        <v>호표 15</v>
      </c>
    </row>
    <row r="102" spans="1:48" ht="30" customHeight="1">
      <c r="A102" s="24" t="s">
        <v>83</v>
      </c>
      <c r="B102" s="4" t="s">
        <v>97</v>
      </c>
      <c r="C102" s="4" t="s">
        <v>7</v>
      </c>
      <c r="D102" s="4">
        <v>20.8</v>
      </c>
      <c r="E102" s="20">
        <f>일위대가목록!E19</f>
        <v>0</v>
      </c>
      <c r="F102" s="20">
        <f t="shared" si="68"/>
        <v>0</v>
      </c>
      <c r="G102" s="44">
        <f>일위대가목록!F19</f>
        <v>0</v>
      </c>
      <c r="H102" s="20">
        <f t="shared" si="69"/>
        <v>0</v>
      </c>
      <c r="I102" s="20">
        <f>일위대가목록!G19</f>
        <v>0</v>
      </c>
      <c r="J102" s="20">
        <f t="shared" si="70"/>
        <v>0</v>
      </c>
      <c r="K102" s="20">
        <f t="shared" si="71"/>
        <v>0</v>
      </c>
      <c r="L102" s="20">
        <f t="shared" si="72"/>
        <v>0</v>
      </c>
      <c r="M102" s="4" t="str">
        <f>일위대가목록!I19</f>
        <v>호표 16</v>
      </c>
    </row>
    <row r="103" spans="1:48" ht="30" customHeight="1">
      <c r="A103" s="24" t="s">
        <v>151</v>
      </c>
      <c r="B103" s="4" t="s">
        <v>74</v>
      </c>
      <c r="C103" s="4" t="s">
        <v>7</v>
      </c>
      <c r="D103" s="4">
        <v>18.079999999999998</v>
      </c>
      <c r="E103" s="20">
        <f>단가대비표!O109</f>
        <v>0</v>
      </c>
      <c r="F103" s="20">
        <f t="shared" si="68"/>
        <v>0</v>
      </c>
      <c r="G103" s="20">
        <f>단가대비표!P109</f>
        <v>0</v>
      </c>
      <c r="H103" s="20">
        <f t="shared" si="69"/>
        <v>0</v>
      </c>
      <c r="I103" s="20">
        <f>단가대비표!U109</f>
        <v>0</v>
      </c>
      <c r="J103" s="20">
        <f t="shared" si="70"/>
        <v>0</v>
      </c>
      <c r="K103" s="20">
        <f t="shared" si="71"/>
        <v>0</v>
      </c>
      <c r="L103" s="20">
        <f t="shared" si="72"/>
        <v>0</v>
      </c>
      <c r="M103" s="4" t="s">
        <v>1452</v>
      </c>
    </row>
    <row r="104" spans="1:48" ht="30" customHeight="1">
      <c r="A104" s="24" t="s">
        <v>75</v>
      </c>
      <c r="B104" s="4" t="s">
        <v>76</v>
      </c>
      <c r="C104" s="4" t="s">
        <v>7</v>
      </c>
      <c r="D104" s="4">
        <v>2.72</v>
      </c>
      <c r="E104" s="20">
        <f>일위대가목록!E21</f>
        <v>0</v>
      </c>
      <c r="F104" s="20">
        <f t="shared" si="68"/>
        <v>0</v>
      </c>
      <c r="G104" s="44">
        <f>일위대가목록!F21</f>
        <v>0</v>
      </c>
      <c r="H104" s="20">
        <f t="shared" si="69"/>
        <v>0</v>
      </c>
      <c r="I104" s="20">
        <f>일위대가목록!G21</f>
        <v>0</v>
      </c>
      <c r="J104" s="20">
        <f t="shared" si="70"/>
        <v>0</v>
      </c>
      <c r="K104" s="20">
        <f t="shared" si="71"/>
        <v>0</v>
      </c>
      <c r="L104" s="20">
        <f t="shared" si="72"/>
        <v>0</v>
      </c>
      <c r="M104" s="4" t="str">
        <f>일위대가목록!I21</f>
        <v>호표 18</v>
      </c>
    </row>
    <row r="105" spans="1:48" ht="30" customHeight="1">
      <c r="A105" s="24" t="s">
        <v>89</v>
      </c>
      <c r="B105" s="4"/>
      <c r="C105" s="4" t="s">
        <v>7</v>
      </c>
      <c r="D105" s="4">
        <v>2.72</v>
      </c>
      <c r="E105" s="20">
        <f>일위대가목록!E22</f>
        <v>0</v>
      </c>
      <c r="F105" s="20">
        <f>TRUNC(E105*D105, 0)</f>
        <v>0</v>
      </c>
      <c r="G105" s="44">
        <f>일위대가목록!F22</f>
        <v>0</v>
      </c>
      <c r="H105" s="20">
        <f>TRUNC(G105*D105, 0)</f>
        <v>0</v>
      </c>
      <c r="I105" s="20">
        <f>일위대가목록!G22</f>
        <v>0</v>
      </c>
      <c r="J105" s="20">
        <f>TRUNC(I105*D105, 0)</f>
        <v>0</v>
      </c>
      <c r="K105" s="20">
        <f>TRUNC(E105+G105+I105, 0)</f>
        <v>0</v>
      </c>
      <c r="L105" s="20">
        <f>TRUNC(F105+H105+J105, 0)</f>
        <v>0</v>
      </c>
      <c r="M105" s="4" t="str">
        <f>일위대가목록!I22</f>
        <v>호표 19</v>
      </c>
    </row>
    <row r="106" spans="1:48" ht="30" customHeight="1">
      <c r="A106" s="24" t="s">
        <v>171</v>
      </c>
      <c r="B106" s="4" t="s">
        <v>173</v>
      </c>
      <c r="C106" s="4" t="s">
        <v>7</v>
      </c>
      <c r="D106" s="4">
        <f>18.08+(8+2.6)*2*1.2+1.75*2*1.2+0.8*2*1.2-1*2</f>
        <v>47.64</v>
      </c>
      <c r="E106" s="20">
        <f>일위대가목록!E42</f>
        <v>0</v>
      </c>
      <c r="F106" s="20">
        <f>TRUNC(E106*D106, 0)</f>
        <v>0</v>
      </c>
      <c r="G106" s="44">
        <f>일위대가목록!F42</f>
        <v>0</v>
      </c>
      <c r="H106" s="20">
        <f>TRUNC(G106*D106, 0)</f>
        <v>0</v>
      </c>
      <c r="I106" s="20">
        <f>일위대가목록!G42</f>
        <v>0</v>
      </c>
      <c r="J106" s="20">
        <f>TRUNC(I106*D106, 0)</f>
        <v>0</v>
      </c>
      <c r="K106" s="20">
        <f>TRUNC(E106+G106+I106, 0)</f>
        <v>0</v>
      </c>
      <c r="L106" s="20">
        <f>TRUNC(F106+H106+J106, 0)</f>
        <v>0</v>
      </c>
      <c r="M106" s="4" t="str">
        <f>일위대가목록!I42</f>
        <v>호표 39</v>
      </c>
    </row>
    <row r="107" spans="1:48" ht="30" customHeight="1">
      <c r="A107" s="24" t="s">
        <v>174</v>
      </c>
      <c r="B107" s="4"/>
      <c r="C107" s="4" t="s">
        <v>7</v>
      </c>
      <c r="D107" s="4">
        <v>18.079999999999998</v>
      </c>
      <c r="E107" s="20">
        <f>일위대가목록!E47</f>
        <v>0</v>
      </c>
      <c r="F107" s="20">
        <f t="shared" si="68"/>
        <v>0</v>
      </c>
      <c r="G107" s="44">
        <f>일위대가목록!F47</f>
        <v>0</v>
      </c>
      <c r="H107" s="20">
        <f t="shared" si="69"/>
        <v>0</v>
      </c>
      <c r="I107" s="20"/>
      <c r="J107" s="20">
        <f t="shared" si="70"/>
        <v>0</v>
      </c>
      <c r="K107" s="20">
        <f t="shared" si="71"/>
        <v>0</v>
      </c>
      <c r="L107" s="20">
        <f t="shared" si="72"/>
        <v>0</v>
      </c>
      <c r="M107" s="4" t="str">
        <f>일위대가목록!I47</f>
        <v>호표 44</v>
      </c>
    </row>
    <row r="108" spans="1:48" ht="30" customHeight="1">
      <c r="A108" s="24"/>
      <c r="B108" s="4"/>
      <c r="C108" s="4"/>
      <c r="D108" s="4"/>
      <c r="E108" s="20"/>
      <c r="F108" s="20"/>
      <c r="G108" s="4"/>
      <c r="H108" s="20"/>
      <c r="I108" s="20"/>
      <c r="J108" s="20"/>
      <c r="K108" s="20"/>
      <c r="L108" s="20"/>
      <c r="M108" s="4"/>
    </row>
    <row r="109" spans="1:48" ht="30" customHeight="1">
      <c r="A109" s="24" t="s">
        <v>79</v>
      </c>
      <c r="B109" s="4"/>
      <c r="C109" s="4"/>
      <c r="D109" s="4"/>
      <c r="E109" s="20"/>
      <c r="F109" s="20"/>
      <c r="G109" s="4"/>
      <c r="H109" s="20"/>
      <c r="I109" s="20"/>
      <c r="J109" s="20"/>
      <c r="K109" s="20"/>
      <c r="L109" s="20"/>
      <c r="M109" s="4"/>
    </row>
    <row r="110" spans="1:48" ht="30" customHeight="1">
      <c r="A110" s="24" t="s">
        <v>84</v>
      </c>
      <c r="B110" s="4" t="s">
        <v>80</v>
      </c>
      <c r="C110" s="4" t="s">
        <v>7</v>
      </c>
      <c r="D110" s="4">
        <v>20.8</v>
      </c>
      <c r="E110" s="20">
        <f>일위대가목록!E23</f>
        <v>0</v>
      </c>
      <c r="F110" s="20">
        <f t="shared" ref="F110:F116" si="73">TRUNC(E110*D110, 0)</f>
        <v>0</v>
      </c>
      <c r="G110" s="44">
        <f>일위대가목록!F23</f>
        <v>0</v>
      </c>
      <c r="H110" s="20">
        <f t="shared" ref="H110:H116" si="74">TRUNC(G110*D110, 0)</f>
        <v>0</v>
      </c>
      <c r="I110" s="20">
        <f>일위대가목록!G23</f>
        <v>0</v>
      </c>
      <c r="J110" s="20">
        <f t="shared" ref="J110:J116" si="75">TRUNC(I110*D110, 0)</f>
        <v>0</v>
      </c>
      <c r="K110" s="20">
        <f t="shared" ref="K110:K116" si="76">TRUNC(E110+G110+I110, 0)</f>
        <v>0</v>
      </c>
      <c r="L110" s="20">
        <f t="shared" ref="L110:L116" si="77">TRUNC(F110+H110+J110, 0)</f>
        <v>0</v>
      </c>
      <c r="M110" s="4" t="str">
        <f>일위대가목록!I23</f>
        <v>호표 20</v>
      </c>
    </row>
    <row r="111" spans="1:48" ht="30" customHeight="1">
      <c r="A111" s="24" t="s">
        <v>152</v>
      </c>
      <c r="B111" s="4" t="s">
        <v>153</v>
      </c>
      <c r="C111" s="4" t="s">
        <v>7</v>
      </c>
      <c r="D111" s="4">
        <v>18.079999999999998</v>
      </c>
      <c r="E111" s="20">
        <f>일위대가목록!E57</f>
        <v>0</v>
      </c>
      <c r="F111" s="20">
        <f t="shared" ref="F111" si="78">TRUNC(E111*D111, 0)</f>
        <v>0</v>
      </c>
      <c r="G111" s="44">
        <f>일위대가목록!F57</f>
        <v>0</v>
      </c>
      <c r="H111" s="20">
        <f t="shared" ref="H111" si="79">TRUNC(G111*D111, 0)</f>
        <v>0</v>
      </c>
      <c r="I111" s="20">
        <f>일위대가목록!G57</f>
        <v>0</v>
      </c>
      <c r="J111" s="20">
        <f t="shared" ref="J111" si="80">TRUNC(I111*D111, 0)</f>
        <v>0</v>
      </c>
      <c r="K111" s="20">
        <f>TRUNC(E111+G111+I111, 0)</f>
        <v>0</v>
      </c>
      <c r="L111" s="20">
        <f>TRUNC(F111+H111+J111, 0)</f>
        <v>0</v>
      </c>
      <c r="M111" s="4" t="s">
        <v>1462</v>
      </c>
    </row>
    <row r="112" spans="1:48" ht="30" customHeight="1">
      <c r="A112" s="24" t="s">
        <v>82</v>
      </c>
      <c r="B112" s="4" t="s">
        <v>85</v>
      </c>
      <c r="C112" s="4" t="s">
        <v>7</v>
      </c>
      <c r="D112" s="4">
        <v>2.72</v>
      </c>
      <c r="E112" s="20">
        <f>일위대가목록!E25</f>
        <v>0</v>
      </c>
      <c r="F112" s="20">
        <f t="shared" si="73"/>
        <v>0</v>
      </c>
      <c r="G112" s="44">
        <f>일위대가목록!F25</f>
        <v>0</v>
      </c>
      <c r="H112" s="20">
        <f t="shared" si="74"/>
        <v>0</v>
      </c>
      <c r="I112" s="20">
        <f>일위대가목록!G25</f>
        <v>0</v>
      </c>
      <c r="J112" s="20">
        <f t="shared" si="75"/>
        <v>0</v>
      </c>
      <c r="K112" s="20">
        <f t="shared" si="76"/>
        <v>0</v>
      </c>
      <c r="L112" s="20">
        <f t="shared" si="77"/>
        <v>0</v>
      </c>
      <c r="M112" s="4" t="str">
        <f>일위대가목록!I25</f>
        <v>호표 22</v>
      </c>
    </row>
    <row r="113" spans="1:13" ht="30" customHeight="1">
      <c r="A113" s="24" t="s">
        <v>86</v>
      </c>
      <c r="B113" s="4" t="s">
        <v>87</v>
      </c>
      <c r="C113" s="4" t="s">
        <v>7</v>
      </c>
      <c r="D113" s="4">
        <v>2.72</v>
      </c>
      <c r="E113" s="20">
        <f>일위대가목록!E26</f>
        <v>0</v>
      </c>
      <c r="F113" s="20">
        <f t="shared" si="73"/>
        <v>0</v>
      </c>
      <c r="G113" s="44">
        <f>일위대가목록!F26</f>
        <v>0</v>
      </c>
      <c r="H113" s="20">
        <f t="shared" si="74"/>
        <v>0</v>
      </c>
      <c r="I113" s="20">
        <f>일위대가목록!G26</f>
        <v>0</v>
      </c>
      <c r="J113" s="20">
        <f t="shared" si="75"/>
        <v>0</v>
      </c>
      <c r="K113" s="20">
        <f t="shared" si="76"/>
        <v>0</v>
      </c>
      <c r="L113" s="20">
        <f t="shared" si="77"/>
        <v>0</v>
      </c>
      <c r="M113" s="4" t="str">
        <f>일위대가목록!I26</f>
        <v>호표 23</v>
      </c>
    </row>
    <row r="114" spans="1:13" ht="30" customHeight="1">
      <c r="A114" s="24" t="s">
        <v>88</v>
      </c>
      <c r="B114" s="4"/>
      <c r="C114" s="4" t="s">
        <v>7</v>
      </c>
      <c r="D114" s="4">
        <v>2.72</v>
      </c>
      <c r="E114" s="20">
        <f>일위대가목록!E27</f>
        <v>0</v>
      </c>
      <c r="F114" s="20">
        <f t="shared" si="73"/>
        <v>0</v>
      </c>
      <c r="G114" s="44">
        <f>일위대가목록!F27</f>
        <v>0</v>
      </c>
      <c r="H114" s="20">
        <f t="shared" si="74"/>
        <v>0</v>
      </c>
      <c r="I114" s="20">
        <f>일위대가목록!G27</f>
        <v>0</v>
      </c>
      <c r="J114" s="20">
        <f t="shared" si="75"/>
        <v>0</v>
      </c>
      <c r="K114" s="20">
        <f t="shared" si="76"/>
        <v>0</v>
      </c>
      <c r="L114" s="20">
        <f t="shared" si="77"/>
        <v>0</v>
      </c>
      <c r="M114" s="4" t="str">
        <f>일위대가목록!I27</f>
        <v>호표 24</v>
      </c>
    </row>
    <row r="115" spans="1:13" ht="30" customHeight="1">
      <c r="A115" s="24" t="s">
        <v>132</v>
      </c>
      <c r="B115" s="4" t="s">
        <v>133</v>
      </c>
      <c r="C115" s="4" t="s">
        <v>122</v>
      </c>
      <c r="D115" s="4">
        <v>2</v>
      </c>
      <c r="E115" s="20">
        <f>일위대가목록!E28</f>
        <v>0</v>
      </c>
      <c r="F115" s="20">
        <f t="shared" si="73"/>
        <v>0</v>
      </c>
      <c r="G115" s="44">
        <f>일위대가목록!F28</f>
        <v>0</v>
      </c>
      <c r="H115" s="20">
        <f t="shared" si="74"/>
        <v>0</v>
      </c>
      <c r="I115" s="20">
        <f>일위대가목록!G28</f>
        <v>0</v>
      </c>
      <c r="J115" s="20">
        <f t="shared" si="75"/>
        <v>0</v>
      </c>
      <c r="K115" s="20">
        <f t="shared" si="76"/>
        <v>0</v>
      </c>
      <c r="L115" s="20">
        <f t="shared" si="77"/>
        <v>0</v>
      </c>
      <c r="M115" s="4" t="str">
        <f>일위대가목록!I28</f>
        <v>호표 25</v>
      </c>
    </row>
    <row r="116" spans="1:13" ht="30" customHeight="1">
      <c r="A116" s="24" t="s">
        <v>90</v>
      </c>
      <c r="B116" s="4" t="s">
        <v>92</v>
      </c>
      <c r="C116" s="4" t="s">
        <v>91</v>
      </c>
      <c r="D116" s="4">
        <v>18</v>
      </c>
      <c r="E116" s="20">
        <f>일위대가목록!E29</f>
        <v>0</v>
      </c>
      <c r="F116" s="20">
        <f t="shared" si="73"/>
        <v>0</v>
      </c>
      <c r="G116" s="44">
        <f>일위대가목록!F29</f>
        <v>0</v>
      </c>
      <c r="H116" s="20">
        <f t="shared" si="74"/>
        <v>0</v>
      </c>
      <c r="I116" s="20">
        <f>일위대가목록!G29</f>
        <v>0</v>
      </c>
      <c r="J116" s="20">
        <f t="shared" si="75"/>
        <v>0</v>
      </c>
      <c r="K116" s="20">
        <f t="shared" si="76"/>
        <v>0</v>
      </c>
      <c r="L116" s="20">
        <f t="shared" si="77"/>
        <v>0</v>
      </c>
      <c r="M116" s="4" t="str">
        <f>일위대가목록!I29</f>
        <v>호표 26</v>
      </c>
    </row>
    <row r="117" spans="1:13" ht="30" customHeight="1">
      <c r="A117" s="24"/>
      <c r="B117" s="4"/>
      <c r="C117" s="4"/>
      <c r="D117" s="4"/>
      <c r="E117" s="20"/>
      <c r="F117" s="20"/>
      <c r="G117" s="4"/>
      <c r="H117" s="20"/>
      <c r="I117" s="20"/>
      <c r="J117" s="20"/>
      <c r="K117" s="20"/>
      <c r="L117" s="20"/>
      <c r="M117" s="4"/>
    </row>
    <row r="118" spans="1:13" ht="30" customHeight="1">
      <c r="A118" s="24" t="s">
        <v>93</v>
      </c>
      <c r="B118" s="4"/>
      <c r="C118" s="4"/>
      <c r="D118" s="4"/>
      <c r="E118" s="20"/>
      <c r="F118" s="20">
        <f t="shared" ref="F118:F122" si="81">TRUNC(E118*D118, 0)</f>
        <v>0</v>
      </c>
      <c r="G118" s="20"/>
      <c r="H118" s="20">
        <f t="shared" ref="H118:H122" si="82">TRUNC(G118*D118, 0)</f>
        <v>0</v>
      </c>
      <c r="I118" s="20"/>
      <c r="J118" s="20">
        <f t="shared" ref="J118:J122" si="83">TRUNC(I118*D118, 0)</f>
        <v>0</v>
      </c>
      <c r="K118" s="20">
        <f t="shared" ref="K118:K122" si="84">TRUNC(E118+G118+I118, 0)</f>
        <v>0</v>
      </c>
      <c r="L118" s="20">
        <f t="shared" ref="L118:L122" si="85">TRUNC(F118+H118+J118, 0)</f>
        <v>0</v>
      </c>
      <c r="M118" s="4"/>
    </row>
    <row r="119" spans="1:13" ht="30" customHeight="1">
      <c r="A119" s="24" t="s">
        <v>94</v>
      </c>
      <c r="B119" s="4" t="s">
        <v>95</v>
      </c>
      <c r="C119" s="4" t="s">
        <v>7</v>
      </c>
      <c r="D119" s="4">
        <f>(8+2.6)*2*2.82+2.6*2.82+0.8*2*2.82-8*0.3-2.6*0.3*2-1.2*0.3*2-2.4*2*0.3-1*2.4*2</f>
        <v>60.707999999999984</v>
      </c>
      <c r="E119" s="20">
        <f>일위대가목록!E30</f>
        <v>0</v>
      </c>
      <c r="F119" s="20">
        <f t="shared" si="81"/>
        <v>0</v>
      </c>
      <c r="G119" s="44">
        <f>일위대가목록!F30</f>
        <v>0</v>
      </c>
      <c r="H119" s="20">
        <f t="shared" si="82"/>
        <v>0</v>
      </c>
      <c r="I119" s="20">
        <f>일위대가목록!G30</f>
        <v>0</v>
      </c>
      <c r="J119" s="20">
        <f t="shared" si="83"/>
        <v>0</v>
      </c>
      <c r="K119" s="20">
        <f t="shared" si="84"/>
        <v>0</v>
      </c>
      <c r="L119" s="20">
        <f t="shared" si="85"/>
        <v>0</v>
      </c>
      <c r="M119" s="4" t="str">
        <f>일위대가목록!I30</f>
        <v>호표 27</v>
      </c>
    </row>
    <row r="120" spans="1:13" ht="30" customHeight="1">
      <c r="A120" s="24" t="s">
        <v>96</v>
      </c>
      <c r="B120" s="4" t="s">
        <v>98</v>
      </c>
      <c r="C120" s="4" t="s">
        <v>7</v>
      </c>
      <c r="D120" s="4">
        <f>(8+2.6)*2*2.82+1.75*2*2.82+0.8*2*2.82-8*0.3-2.6*0.3*2-1.2*0.3*2-2.4*2*0.3-1*2.4*2</f>
        <v>63.245999999999995</v>
      </c>
      <c r="E120" s="20">
        <f>일위대가목록!E34</f>
        <v>0</v>
      </c>
      <c r="F120" s="20">
        <f t="shared" si="81"/>
        <v>0</v>
      </c>
      <c r="G120" s="44">
        <f>일위대가목록!F34</f>
        <v>0</v>
      </c>
      <c r="H120" s="20">
        <f t="shared" si="82"/>
        <v>0</v>
      </c>
      <c r="I120" s="20">
        <f>일위대가목록!G34</f>
        <v>0</v>
      </c>
      <c r="J120" s="20">
        <f t="shared" si="83"/>
        <v>0</v>
      </c>
      <c r="K120" s="20">
        <f t="shared" si="84"/>
        <v>0</v>
      </c>
      <c r="L120" s="20">
        <f t="shared" si="85"/>
        <v>0</v>
      </c>
      <c r="M120" s="4" t="str">
        <f>일위대가목록!I34</f>
        <v>호표 31</v>
      </c>
    </row>
    <row r="121" spans="1:13" ht="30" customHeight="1">
      <c r="A121" s="24" t="s">
        <v>1299</v>
      </c>
      <c r="B121" s="4" t="s">
        <v>1301</v>
      </c>
      <c r="C121" s="4" t="s">
        <v>7</v>
      </c>
      <c r="D121" s="4">
        <f>(8+2.6)*2*2.82+1.75*2*2.82+0.8*2*2.82-8*0.3-2.6*0.3*2-1.2*0.3*2-2.4*2*0.3-1*2.4*2</f>
        <v>63.245999999999995</v>
      </c>
      <c r="E121" s="20">
        <f>단가대비표!O110</f>
        <v>0</v>
      </c>
      <c r="F121" s="20">
        <f t="shared" si="81"/>
        <v>0</v>
      </c>
      <c r="G121" s="20">
        <f>단가대비표!P110</f>
        <v>0</v>
      </c>
      <c r="H121" s="20">
        <f t="shared" si="82"/>
        <v>0</v>
      </c>
      <c r="I121" s="20">
        <f>단가대비표!U110</f>
        <v>0</v>
      </c>
      <c r="J121" s="20">
        <f t="shared" si="83"/>
        <v>0</v>
      </c>
      <c r="K121" s="20">
        <f t="shared" si="84"/>
        <v>0</v>
      </c>
      <c r="L121" s="20">
        <f t="shared" si="85"/>
        <v>0</v>
      </c>
      <c r="M121" s="4" t="s">
        <v>1453</v>
      </c>
    </row>
    <row r="122" spans="1:13" ht="30" customHeight="1">
      <c r="A122" s="24" t="s">
        <v>172</v>
      </c>
      <c r="B122" s="4" t="s">
        <v>1325</v>
      </c>
      <c r="C122" s="4" t="s">
        <v>7</v>
      </c>
      <c r="D122" s="4">
        <v>12.06</v>
      </c>
      <c r="E122" s="20">
        <f>단가대비표!O98</f>
        <v>0</v>
      </c>
      <c r="F122" s="20">
        <f t="shared" si="81"/>
        <v>0</v>
      </c>
      <c r="G122" s="20">
        <f>단가대비표!P98</f>
        <v>0</v>
      </c>
      <c r="H122" s="20">
        <f t="shared" si="82"/>
        <v>0</v>
      </c>
      <c r="I122" s="20">
        <f>단가대비표!U98</f>
        <v>0</v>
      </c>
      <c r="J122" s="20">
        <f t="shared" si="83"/>
        <v>0</v>
      </c>
      <c r="K122" s="20">
        <f t="shared" si="84"/>
        <v>0</v>
      </c>
      <c r="L122" s="20">
        <f t="shared" si="85"/>
        <v>0</v>
      </c>
      <c r="M122" s="4" t="s">
        <v>1461</v>
      </c>
    </row>
    <row r="123" spans="1:13" ht="30" customHeight="1">
      <c r="A123" s="24"/>
      <c r="B123" s="4"/>
      <c r="C123" s="4"/>
      <c r="D123" s="4"/>
      <c r="E123" s="20"/>
      <c r="F123" s="20"/>
      <c r="G123" s="4"/>
      <c r="H123" s="20"/>
      <c r="I123" s="20"/>
      <c r="J123" s="20"/>
      <c r="K123" s="20"/>
      <c r="L123" s="20"/>
      <c r="M123" s="4"/>
    </row>
    <row r="124" spans="1:13" ht="30" customHeight="1">
      <c r="A124" s="24" t="s">
        <v>99</v>
      </c>
      <c r="B124" s="4"/>
      <c r="C124" s="4"/>
      <c r="D124" s="4"/>
      <c r="E124" s="20"/>
      <c r="F124" s="20">
        <f t="shared" ref="F124:F129" si="86">TRUNC(E124*D124, 0)</f>
        <v>0</v>
      </c>
      <c r="G124" s="4"/>
      <c r="H124" s="20">
        <f t="shared" ref="H124:H129" si="87">TRUNC(G124*D124, 0)</f>
        <v>0</v>
      </c>
      <c r="I124" s="20"/>
      <c r="J124" s="20">
        <f t="shared" ref="J124:J129" si="88">TRUNC(I124*D124, 0)</f>
        <v>0</v>
      </c>
      <c r="K124" s="20">
        <f t="shared" ref="K124:K129" si="89">TRUNC(E124+G124+I124, 0)</f>
        <v>0</v>
      </c>
      <c r="L124" s="20">
        <f t="shared" ref="L124:L129" si="90">TRUNC(F124+H124+J124, 0)</f>
        <v>0</v>
      </c>
      <c r="M124" s="4"/>
    </row>
    <row r="125" spans="1:13" ht="30" customHeight="1">
      <c r="A125" s="24" t="s">
        <v>78</v>
      </c>
      <c r="B125" s="4"/>
      <c r="C125" s="4"/>
      <c r="D125" s="4"/>
      <c r="E125" s="20"/>
      <c r="F125" s="20">
        <f t="shared" si="86"/>
        <v>0</v>
      </c>
      <c r="G125" s="4"/>
      <c r="H125" s="20">
        <f t="shared" si="87"/>
        <v>0</v>
      </c>
      <c r="I125" s="20"/>
      <c r="J125" s="20">
        <f t="shared" si="88"/>
        <v>0</v>
      </c>
      <c r="K125" s="20">
        <f t="shared" si="89"/>
        <v>0</v>
      </c>
      <c r="L125" s="20">
        <f t="shared" si="90"/>
        <v>0</v>
      </c>
      <c r="M125" s="4"/>
    </row>
    <row r="126" spans="1:13" ht="30" customHeight="1">
      <c r="A126" s="24" t="s">
        <v>70</v>
      </c>
      <c r="B126" s="4" t="s">
        <v>1238</v>
      </c>
      <c r="C126" s="4" t="s">
        <v>7</v>
      </c>
      <c r="D126" s="4">
        <v>12.45</v>
      </c>
      <c r="E126" s="20">
        <f>일위대가목록!E18</f>
        <v>0</v>
      </c>
      <c r="F126" s="20">
        <f t="shared" si="86"/>
        <v>0</v>
      </c>
      <c r="G126" s="20">
        <f>일위대가목록!F18</f>
        <v>0</v>
      </c>
      <c r="H126" s="20">
        <f t="shared" si="87"/>
        <v>0</v>
      </c>
      <c r="I126" s="20">
        <f>일위대가목록!G18</f>
        <v>0</v>
      </c>
      <c r="J126" s="20">
        <f t="shared" si="88"/>
        <v>0</v>
      </c>
      <c r="K126" s="20">
        <f t="shared" si="89"/>
        <v>0</v>
      </c>
      <c r="L126" s="20">
        <f t="shared" si="90"/>
        <v>0</v>
      </c>
      <c r="M126" s="4" t="str">
        <f>일위대가목록!I18</f>
        <v>호표 15</v>
      </c>
    </row>
    <row r="127" spans="1:13" ht="30" customHeight="1">
      <c r="A127" s="24" t="s">
        <v>83</v>
      </c>
      <c r="B127" s="4" t="s">
        <v>97</v>
      </c>
      <c r="C127" s="4" t="s">
        <v>7</v>
      </c>
      <c r="D127" s="4">
        <v>12.45</v>
      </c>
      <c r="E127" s="20">
        <f>일위대가목록!E19</f>
        <v>0</v>
      </c>
      <c r="F127" s="20">
        <f t="shared" si="86"/>
        <v>0</v>
      </c>
      <c r="G127" s="20">
        <f>일위대가목록!F19</f>
        <v>0</v>
      </c>
      <c r="H127" s="20">
        <f t="shared" si="87"/>
        <v>0</v>
      </c>
      <c r="I127" s="20">
        <f>일위대가목록!G19</f>
        <v>0</v>
      </c>
      <c r="J127" s="20">
        <f t="shared" si="88"/>
        <v>0</v>
      </c>
      <c r="K127" s="20">
        <f t="shared" si="89"/>
        <v>0</v>
      </c>
      <c r="L127" s="20">
        <f t="shared" si="90"/>
        <v>0</v>
      </c>
      <c r="M127" s="4" t="str">
        <f>일위대가목록!I19</f>
        <v>호표 16</v>
      </c>
    </row>
    <row r="128" spans="1:13" ht="30" customHeight="1">
      <c r="A128" s="24" t="s">
        <v>75</v>
      </c>
      <c r="B128" s="4" t="s">
        <v>76</v>
      </c>
      <c r="C128" s="4" t="s">
        <v>7</v>
      </c>
      <c r="D128" s="4">
        <v>12.45</v>
      </c>
      <c r="E128" s="20">
        <f>일위대가목록!E21</f>
        <v>0</v>
      </c>
      <c r="F128" s="20">
        <f t="shared" si="86"/>
        <v>0</v>
      </c>
      <c r="G128" s="44">
        <f>일위대가목록!F21</f>
        <v>0</v>
      </c>
      <c r="H128" s="20">
        <f t="shared" si="87"/>
        <v>0</v>
      </c>
      <c r="I128" s="20">
        <f>일위대가목록!G21</f>
        <v>0</v>
      </c>
      <c r="J128" s="20">
        <f t="shared" si="88"/>
        <v>0</v>
      </c>
      <c r="K128" s="20">
        <f t="shared" si="89"/>
        <v>0</v>
      </c>
      <c r="L128" s="20">
        <f t="shared" si="90"/>
        <v>0</v>
      </c>
      <c r="M128" s="4" t="str">
        <f>일위대가목록!I21</f>
        <v>호표 18</v>
      </c>
    </row>
    <row r="129" spans="1:52" ht="30" customHeight="1">
      <c r="A129" s="24" t="s">
        <v>89</v>
      </c>
      <c r="B129" s="4"/>
      <c r="C129" s="4" t="s">
        <v>7</v>
      </c>
      <c r="D129" s="4">
        <v>12.45</v>
      </c>
      <c r="E129" s="20">
        <f>일위대가목록!E22</f>
        <v>0</v>
      </c>
      <c r="F129" s="20">
        <f t="shared" si="86"/>
        <v>0</v>
      </c>
      <c r="G129" s="44">
        <f>일위대가목록!F22</f>
        <v>0</v>
      </c>
      <c r="H129" s="20">
        <f t="shared" si="87"/>
        <v>0</v>
      </c>
      <c r="I129" s="20">
        <f>일위대가목록!G22</f>
        <v>0</v>
      </c>
      <c r="J129" s="20">
        <f t="shared" si="88"/>
        <v>0</v>
      </c>
      <c r="K129" s="20">
        <f t="shared" si="89"/>
        <v>0</v>
      </c>
      <c r="L129" s="20">
        <f t="shared" si="90"/>
        <v>0</v>
      </c>
      <c r="M129" s="4" t="str">
        <f>일위대가목록!I22</f>
        <v>호표 19</v>
      </c>
    </row>
    <row r="130" spans="1:52" ht="30" customHeight="1">
      <c r="A130" s="24"/>
      <c r="B130" s="4"/>
      <c r="C130" s="4"/>
      <c r="D130" s="4"/>
      <c r="E130" s="20"/>
      <c r="F130" s="20"/>
      <c r="G130" s="4"/>
      <c r="H130" s="20"/>
      <c r="I130" s="20"/>
      <c r="J130" s="20"/>
      <c r="K130" s="20"/>
      <c r="L130" s="20"/>
      <c r="M130" s="4"/>
    </row>
    <row r="131" spans="1:52" ht="30" customHeight="1">
      <c r="A131" s="24" t="s">
        <v>101</v>
      </c>
      <c r="B131" s="4"/>
      <c r="C131" s="4"/>
      <c r="D131" s="4"/>
      <c r="E131" s="20"/>
      <c r="F131" s="20"/>
      <c r="G131" s="4"/>
      <c r="H131" s="20"/>
      <c r="I131" s="20"/>
      <c r="J131" s="20"/>
      <c r="K131" s="20"/>
      <c r="L131" s="20"/>
      <c r="M131" s="4"/>
    </row>
    <row r="132" spans="1:52" ht="30" customHeight="1">
      <c r="A132" s="24" t="s">
        <v>1106</v>
      </c>
      <c r="B132" s="4" t="s">
        <v>1239</v>
      </c>
      <c r="C132" s="4" t="s">
        <v>7</v>
      </c>
      <c r="D132" s="4">
        <f>D133</f>
        <v>24.07</v>
      </c>
      <c r="E132" s="20">
        <f>일위대가목록!E36</f>
        <v>0</v>
      </c>
      <c r="F132" s="20">
        <f>TRUNC(E132*D132, 0)</f>
        <v>0</v>
      </c>
      <c r="G132" s="44">
        <f>일위대가목록!F36</f>
        <v>0</v>
      </c>
      <c r="H132" s="20">
        <f>TRUNC(G132*D132, 0)</f>
        <v>0</v>
      </c>
      <c r="I132" s="20">
        <f>일위대가목록!G36</f>
        <v>0</v>
      </c>
      <c r="J132" s="20">
        <f>TRUNC(I132*D132, 0)</f>
        <v>0</v>
      </c>
      <c r="K132" s="20">
        <f>TRUNC(E132+G132+I132, 0)</f>
        <v>0</v>
      </c>
      <c r="L132" s="20">
        <f>TRUNC(F132+H132+J132, 0)</f>
        <v>0</v>
      </c>
      <c r="M132" s="4" t="str">
        <f>일위대가목록!I36</f>
        <v>호표 33</v>
      </c>
      <c r="AW132" s="41"/>
      <c r="AX132" s="41"/>
      <c r="AZ132" s="90"/>
    </row>
    <row r="133" spans="1:52" ht="30" customHeight="1">
      <c r="A133" s="24" t="s">
        <v>102</v>
      </c>
      <c r="B133" s="4" t="s">
        <v>103</v>
      </c>
      <c r="C133" s="4" t="s">
        <v>7</v>
      </c>
      <c r="D133" s="4">
        <v>24.07</v>
      </c>
      <c r="E133" s="20">
        <f>일위대가목록!E37</f>
        <v>0</v>
      </c>
      <c r="F133" s="20">
        <f t="shared" ref="F133:F138" si="91">TRUNC(E133*D133, 0)</f>
        <v>0</v>
      </c>
      <c r="G133" s="44">
        <f>일위대가목록!F37</f>
        <v>0</v>
      </c>
      <c r="H133" s="20">
        <f t="shared" ref="H133:H138" si="92">TRUNC(G133*D133, 0)</f>
        <v>0</v>
      </c>
      <c r="I133" s="20">
        <f>일위대가목록!G37</f>
        <v>0</v>
      </c>
      <c r="J133" s="20">
        <f t="shared" ref="J133:J138" si="93">TRUNC(I133*D133, 0)</f>
        <v>0</v>
      </c>
      <c r="K133" s="20">
        <f t="shared" ref="K133:L138" si="94">TRUNC(E133+G133+I133, 0)</f>
        <v>0</v>
      </c>
      <c r="L133" s="20">
        <f t="shared" si="94"/>
        <v>0</v>
      </c>
      <c r="M133" s="4" t="str">
        <f>일위대가목록!I37</f>
        <v>호표 34</v>
      </c>
    </row>
    <row r="134" spans="1:52" ht="30" customHeight="1">
      <c r="A134" s="24" t="s">
        <v>102</v>
      </c>
      <c r="B134" s="4" t="s">
        <v>103</v>
      </c>
      <c r="C134" s="4" t="s">
        <v>7</v>
      </c>
      <c r="D134" s="4">
        <v>21.7</v>
      </c>
      <c r="E134" s="20">
        <f>일위대가목록!E39</f>
        <v>0</v>
      </c>
      <c r="F134" s="20">
        <f t="shared" si="91"/>
        <v>0</v>
      </c>
      <c r="G134" s="44">
        <f>일위대가목록!F39</f>
        <v>0</v>
      </c>
      <c r="H134" s="20">
        <f t="shared" si="92"/>
        <v>0</v>
      </c>
      <c r="I134" s="20">
        <f>일위대가목록!G39</f>
        <v>0</v>
      </c>
      <c r="J134" s="20">
        <f t="shared" si="93"/>
        <v>0</v>
      </c>
      <c r="K134" s="20">
        <f t="shared" si="94"/>
        <v>0</v>
      </c>
      <c r="L134" s="20">
        <f t="shared" si="94"/>
        <v>0</v>
      </c>
      <c r="M134" s="4" t="str">
        <f>일위대가목록!I39</f>
        <v>호표 36</v>
      </c>
    </row>
    <row r="135" spans="1:52" ht="30" customHeight="1">
      <c r="A135" s="24" t="s">
        <v>94</v>
      </c>
      <c r="B135" s="4" t="s">
        <v>95</v>
      </c>
      <c r="C135" s="4" t="s">
        <v>7</v>
      </c>
      <c r="D135" s="4">
        <v>21.7</v>
      </c>
      <c r="E135" s="20">
        <f>일위대가목록!E30</f>
        <v>0</v>
      </c>
      <c r="F135" s="20">
        <f t="shared" si="91"/>
        <v>0</v>
      </c>
      <c r="G135" s="44">
        <f>일위대가목록!F30</f>
        <v>0</v>
      </c>
      <c r="H135" s="20">
        <f t="shared" si="92"/>
        <v>0</v>
      </c>
      <c r="I135" s="20">
        <f>일위대가목록!G30</f>
        <v>0</v>
      </c>
      <c r="J135" s="20">
        <f t="shared" si="93"/>
        <v>0</v>
      </c>
      <c r="K135" s="20">
        <f t="shared" si="94"/>
        <v>0</v>
      </c>
      <c r="L135" s="20">
        <f t="shared" si="94"/>
        <v>0</v>
      </c>
      <c r="M135" s="4" t="str">
        <f>일위대가목록!I30</f>
        <v>호표 27</v>
      </c>
    </row>
    <row r="136" spans="1:52" ht="30" customHeight="1">
      <c r="A136" s="24" t="s">
        <v>104</v>
      </c>
      <c r="B136" s="4" t="s">
        <v>105</v>
      </c>
      <c r="C136" s="4" t="s">
        <v>91</v>
      </c>
      <c r="D136" s="4">
        <v>8</v>
      </c>
      <c r="E136" s="20">
        <f>일위대가목록!E41</f>
        <v>0</v>
      </c>
      <c r="F136" s="20">
        <f t="shared" si="91"/>
        <v>0</v>
      </c>
      <c r="G136" s="44">
        <f>일위대가목록!F41</f>
        <v>0</v>
      </c>
      <c r="H136" s="20">
        <f t="shared" si="92"/>
        <v>0</v>
      </c>
      <c r="I136" s="20">
        <f>일위대가목록!G41</f>
        <v>0</v>
      </c>
      <c r="J136" s="20">
        <f t="shared" si="93"/>
        <v>0</v>
      </c>
      <c r="K136" s="20">
        <f t="shared" si="94"/>
        <v>0</v>
      </c>
      <c r="L136" s="20">
        <f t="shared" si="94"/>
        <v>0</v>
      </c>
      <c r="M136" s="4" t="str">
        <f>일위대가목록!I41</f>
        <v>호표 38</v>
      </c>
    </row>
    <row r="137" spans="1:52" ht="30" customHeight="1">
      <c r="A137" s="24" t="s">
        <v>107</v>
      </c>
      <c r="B137" s="4" t="s">
        <v>109</v>
      </c>
      <c r="C137" s="4" t="s">
        <v>91</v>
      </c>
      <c r="D137" s="4">
        <v>22.400000000000002</v>
      </c>
      <c r="E137" s="20">
        <f>일위대가목록!E40</f>
        <v>0</v>
      </c>
      <c r="F137" s="20">
        <f t="shared" si="91"/>
        <v>0</v>
      </c>
      <c r="G137" s="44">
        <f>일위대가목록!F40</f>
        <v>0</v>
      </c>
      <c r="H137" s="20">
        <f t="shared" si="92"/>
        <v>0</v>
      </c>
      <c r="I137" s="20">
        <f>일위대가목록!G40</f>
        <v>0</v>
      </c>
      <c r="J137" s="20">
        <f t="shared" si="93"/>
        <v>0</v>
      </c>
      <c r="K137" s="20">
        <f t="shared" si="94"/>
        <v>0</v>
      </c>
      <c r="L137" s="20">
        <f>TRUNC(F137+H137+J137, 0)</f>
        <v>0</v>
      </c>
      <c r="M137" s="4" t="str">
        <f>일위대가목록!I40</f>
        <v>호표 37</v>
      </c>
    </row>
    <row r="138" spans="1:52" ht="30" customHeight="1">
      <c r="A138" s="24" t="s">
        <v>108</v>
      </c>
      <c r="B138" s="4" t="s">
        <v>109</v>
      </c>
      <c r="C138" s="4" t="s">
        <v>91</v>
      </c>
      <c r="D138" s="4">
        <v>14.4</v>
      </c>
      <c r="E138" s="20">
        <f>일위대가목록!E40</f>
        <v>0</v>
      </c>
      <c r="F138" s="20">
        <f t="shared" si="91"/>
        <v>0</v>
      </c>
      <c r="G138" s="44">
        <f>일위대가목록!F40</f>
        <v>0</v>
      </c>
      <c r="H138" s="20">
        <f t="shared" si="92"/>
        <v>0</v>
      </c>
      <c r="I138" s="20">
        <f>일위대가목록!G40</f>
        <v>0</v>
      </c>
      <c r="J138" s="20">
        <f t="shared" si="93"/>
        <v>0</v>
      </c>
      <c r="K138" s="20">
        <f t="shared" si="94"/>
        <v>0</v>
      </c>
      <c r="L138" s="20">
        <f>TRUNC(F138+H138+J138, 0)</f>
        <v>0</v>
      </c>
      <c r="M138" s="4" t="str">
        <f>일위대가목록!I40</f>
        <v>호표 37</v>
      </c>
    </row>
    <row r="139" spans="1:52" ht="30" customHeight="1">
      <c r="A139" s="24"/>
      <c r="B139" s="4"/>
      <c r="C139" s="4"/>
      <c r="D139" s="4"/>
      <c r="E139" s="20"/>
      <c r="F139" s="20"/>
      <c r="G139" s="4"/>
      <c r="H139" s="20"/>
      <c r="I139" s="20"/>
      <c r="J139" s="20"/>
      <c r="K139" s="20"/>
      <c r="L139" s="20"/>
      <c r="M139" s="4"/>
    </row>
    <row r="140" spans="1:52" ht="30" customHeight="1">
      <c r="A140" s="24" t="s">
        <v>93</v>
      </c>
      <c r="B140" s="4"/>
      <c r="C140" s="4"/>
      <c r="D140" s="4"/>
      <c r="E140" s="20"/>
      <c r="F140" s="20"/>
      <c r="G140" s="4"/>
      <c r="H140" s="20"/>
      <c r="I140" s="20"/>
      <c r="J140" s="20"/>
      <c r="K140" s="20"/>
      <c r="L140" s="20"/>
      <c r="M140" s="4"/>
    </row>
    <row r="141" spans="1:52" ht="30" customHeight="1">
      <c r="A141" s="24" t="s">
        <v>102</v>
      </c>
      <c r="B141" s="4" t="s">
        <v>103</v>
      </c>
      <c r="C141" s="4" t="s">
        <v>7</v>
      </c>
      <c r="D141" s="4">
        <v>70.819999999999993</v>
      </c>
      <c r="E141" s="20">
        <f>일위대가목록!E39</f>
        <v>0</v>
      </c>
      <c r="F141" s="20">
        <f t="shared" ref="F141:F145" si="95">TRUNC(E141*D141, 0)</f>
        <v>0</v>
      </c>
      <c r="G141" s="44">
        <f>일위대가목록!F39</f>
        <v>0</v>
      </c>
      <c r="H141" s="20">
        <f t="shared" ref="H141:H145" si="96">TRUNC(G141*D141, 0)</f>
        <v>0</v>
      </c>
      <c r="I141" s="20">
        <f>일위대가목록!G39</f>
        <v>0</v>
      </c>
      <c r="J141" s="20">
        <f t="shared" ref="J141:J145" si="97">TRUNC(I141*D141, 0)</f>
        <v>0</v>
      </c>
      <c r="K141" s="20">
        <f>TRUNC(E141+G141+I141, 0)</f>
        <v>0</v>
      </c>
      <c r="L141" s="20">
        <f t="shared" ref="L141:L146" si="98">TRUNC(F141+H141+J141, 0)</f>
        <v>0</v>
      </c>
      <c r="M141" s="4" t="str">
        <f>일위대가목록!I39</f>
        <v>호표 36</v>
      </c>
    </row>
    <row r="142" spans="1:52" ht="30" customHeight="1">
      <c r="A142" s="24" t="s">
        <v>117</v>
      </c>
      <c r="B142" s="4" t="s">
        <v>71</v>
      </c>
      <c r="C142" s="4" t="s">
        <v>7</v>
      </c>
      <c r="D142" s="4">
        <v>75.209999999999994</v>
      </c>
      <c r="E142" s="20">
        <f>일위대가목록!E36</f>
        <v>0</v>
      </c>
      <c r="F142" s="20">
        <f t="shared" si="95"/>
        <v>0</v>
      </c>
      <c r="G142" s="44">
        <f>일위대가목록!F36</f>
        <v>0</v>
      </c>
      <c r="H142" s="20">
        <f t="shared" si="96"/>
        <v>0</v>
      </c>
      <c r="I142" s="20">
        <f>일위대가목록!G36</f>
        <v>0</v>
      </c>
      <c r="J142" s="20">
        <f t="shared" si="97"/>
        <v>0</v>
      </c>
      <c r="K142" s="20">
        <f>TRUNC(E142+G142+I142, 0)</f>
        <v>0</v>
      </c>
      <c r="L142" s="20">
        <f t="shared" si="98"/>
        <v>0</v>
      </c>
      <c r="M142" s="4" t="str">
        <f>일위대가목록!I36</f>
        <v>호표 33</v>
      </c>
    </row>
    <row r="143" spans="1:52" ht="30" customHeight="1">
      <c r="A143" s="24" t="s">
        <v>111</v>
      </c>
      <c r="B143" s="4" t="s">
        <v>116</v>
      </c>
      <c r="C143" s="4" t="s">
        <v>7</v>
      </c>
      <c r="D143" s="4">
        <v>75.209999999999994</v>
      </c>
      <c r="E143" s="20">
        <f>일위대가목록!E45</f>
        <v>0</v>
      </c>
      <c r="F143" s="20">
        <f t="shared" si="95"/>
        <v>0</v>
      </c>
      <c r="G143" s="44">
        <f>일위대가목록!F45</f>
        <v>0</v>
      </c>
      <c r="H143" s="20">
        <f t="shared" si="96"/>
        <v>0</v>
      </c>
      <c r="I143" s="20">
        <f>일위대가목록!G45</f>
        <v>0</v>
      </c>
      <c r="J143" s="20">
        <f t="shared" si="97"/>
        <v>0</v>
      </c>
      <c r="K143" s="20">
        <f>TRUNC(E143+G143+I143, 0)</f>
        <v>0</v>
      </c>
      <c r="L143" s="20">
        <f t="shared" si="98"/>
        <v>0</v>
      </c>
      <c r="M143" s="4" t="str">
        <f>일위대가목록!I45</f>
        <v>호표 42</v>
      </c>
    </row>
    <row r="144" spans="1:52" ht="30" customHeight="1">
      <c r="A144" s="24" t="s">
        <v>112</v>
      </c>
      <c r="B144" s="4" t="s">
        <v>113</v>
      </c>
      <c r="C144" s="4" t="s">
        <v>91</v>
      </c>
      <c r="D144" s="4">
        <v>5.6</v>
      </c>
      <c r="E144" s="20">
        <f>일위대가목록!E46</f>
        <v>0</v>
      </c>
      <c r="F144" s="20">
        <f t="shared" si="95"/>
        <v>0</v>
      </c>
      <c r="G144" s="44">
        <f>일위대가목록!F46</f>
        <v>0</v>
      </c>
      <c r="H144" s="20">
        <f t="shared" si="96"/>
        <v>0</v>
      </c>
      <c r="I144" s="20">
        <f>일위대가목록!G46</f>
        <v>0</v>
      </c>
      <c r="J144" s="20">
        <f t="shared" si="97"/>
        <v>0</v>
      </c>
      <c r="K144" s="20">
        <f t="shared" ref="K144" si="99">TRUNC(E144+G144+I144, 0)</f>
        <v>0</v>
      </c>
      <c r="L144" s="20">
        <f t="shared" si="98"/>
        <v>0</v>
      </c>
      <c r="M144" s="4" t="str">
        <f>일위대가목록!I46</f>
        <v>호표 43</v>
      </c>
    </row>
    <row r="145" spans="1:13" ht="30" customHeight="1">
      <c r="A145" s="24" t="s">
        <v>114</v>
      </c>
      <c r="B145" s="4" t="s">
        <v>115</v>
      </c>
      <c r="C145" s="4" t="s">
        <v>91</v>
      </c>
      <c r="D145" s="4">
        <v>46.2</v>
      </c>
      <c r="E145" s="20">
        <f>일위대가목록!E49</f>
        <v>0</v>
      </c>
      <c r="F145" s="20">
        <f t="shared" si="95"/>
        <v>0</v>
      </c>
      <c r="G145" s="44">
        <f>일위대가목록!F49</f>
        <v>0</v>
      </c>
      <c r="H145" s="20">
        <f t="shared" si="96"/>
        <v>0</v>
      </c>
      <c r="I145" s="20">
        <f>일위대가목록!G49</f>
        <v>0</v>
      </c>
      <c r="J145" s="20">
        <f t="shared" si="97"/>
        <v>0</v>
      </c>
      <c r="K145" s="20">
        <f>TRUNC(E145+G145+I145, 0)</f>
        <v>0</v>
      </c>
      <c r="L145" s="20">
        <f t="shared" si="98"/>
        <v>0</v>
      </c>
      <c r="M145" s="53" t="s">
        <v>1261</v>
      </c>
    </row>
    <row r="146" spans="1:13" ht="30" customHeight="1">
      <c r="A146" s="24" t="s">
        <v>118</v>
      </c>
      <c r="B146" s="4" t="s">
        <v>119</v>
      </c>
      <c r="C146" s="4" t="s">
        <v>91</v>
      </c>
      <c r="D146" s="4">
        <v>44.7</v>
      </c>
      <c r="E146" s="20">
        <f>일위대가목록!E50</f>
        <v>0</v>
      </c>
      <c r="F146" s="20">
        <f t="shared" ref="F146" si="100">TRUNC(E146*D146, 0)</f>
        <v>0</v>
      </c>
      <c r="G146" s="44">
        <f>일위대가목록!F50</f>
        <v>0</v>
      </c>
      <c r="H146" s="20">
        <f t="shared" ref="H146" si="101">TRUNC(G146*D146, 0)</f>
        <v>0</v>
      </c>
      <c r="I146" s="20">
        <f>일위대가목록!G50</f>
        <v>0</v>
      </c>
      <c r="J146" s="20">
        <f t="shared" ref="J146" si="102">TRUNC(I146*D146, 0)</f>
        <v>0</v>
      </c>
      <c r="K146" s="20">
        <f>TRUNC(E146+G146+I146, 0)</f>
        <v>0</v>
      </c>
      <c r="L146" s="20">
        <f t="shared" si="98"/>
        <v>0</v>
      </c>
      <c r="M146" s="53" t="s">
        <v>1262</v>
      </c>
    </row>
    <row r="147" spans="1:13" ht="30" customHeight="1">
      <c r="A147" s="2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30" customHeight="1">
      <c r="A148" s="24" t="s">
        <v>120</v>
      </c>
      <c r="B148" s="4"/>
      <c r="C148" s="4"/>
      <c r="D148" s="4"/>
      <c r="E148" s="20"/>
      <c r="F148" s="20">
        <f>TRUNC(E148*D148, 0)</f>
        <v>0</v>
      </c>
      <c r="G148" s="4"/>
      <c r="H148" s="20">
        <f>TRUNC(G148*D148, 0)</f>
        <v>0</v>
      </c>
      <c r="I148" s="20"/>
      <c r="J148" s="20">
        <f>TRUNC(I148*D148, 0)</f>
        <v>0</v>
      </c>
      <c r="K148" s="20">
        <f t="shared" ref="K148:L151" si="103">TRUNC(E148+G148+I148, 0)</f>
        <v>0</v>
      </c>
      <c r="L148" s="20">
        <f t="shared" si="103"/>
        <v>0</v>
      </c>
      <c r="M148" s="4"/>
    </row>
    <row r="149" spans="1:13" ht="30" customHeight="1">
      <c r="A149" s="24" t="s">
        <v>121</v>
      </c>
      <c r="B149" s="4"/>
      <c r="C149" s="4"/>
      <c r="D149" s="4"/>
      <c r="E149" s="20"/>
      <c r="F149" s="20">
        <f>TRUNC(E149*D149, 0)</f>
        <v>0</v>
      </c>
      <c r="G149" s="4"/>
      <c r="H149" s="20">
        <f>TRUNC(G149*D149, 0)</f>
        <v>0</v>
      </c>
      <c r="I149" s="20"/>
      <c r="J149" s="20">
        <f>TRUNC(I149*D149, 0)</f>
        <v>0</v>
      </c>
      <c r="K149" s="20">
        <f t="shared" si="103"/>
        <v>0</v>
      </c>
      <c r="L149" s="20">
        <f t="shared" si="103"/>
        <v>0</v>
      </c>
      <c r="M149" s="4"/>
    </row>
    <row r="150" spans="1:13" ht="30" customHeight="1">
      <c r="A150" s="24" t="s">
        <v>124</v>
      </c>
      <c r="B150" s="4" t="s">
        <v>154</v>
      </c>
      <c r="C150" s="4" t="s">
        <v>122</v>
      </c>
      <c r="D150" s="4">
        <v>1</v>
      </c>
      <c r="E150" s="20">
        <f>일위대가목록!E51</f>
        <v>0</v>
      </c>
      <c r="F150" s="20">
        <f t="shared" ref="F150:F151" si="104">TRUNC(E150*D150, 0)</f>
        <v>0</v>
      </c>
      <c r="G150" s="44">
        <f>일위대가목록!F51</f>
        <v>0</v>
      </c>
      <c r="H150" s="20">
        <f t="shared" ref="H150:H151" si="105">TRUNC(G150*D150, 0)</f>
        <v>0</v>
      </c>
      <c r="I150" s="20">
        <f>일위대가목록!G51</f>
        <v>0</v>
      </c>
      <c r="J150" s="20">
        <f t="shared" ref="J150:J151" si="106">TRUNC(I150*D150, 0)</f>
        <v>0</v>
      </c>
      <c r="K150" s="20">
        <f t="shared" si="103"/>
        <v>0</v>
      </c>
      <c r="L150" s="20">
        <f t="shared" si="103"/>
        <v>0</v>
      </c>
      <c r="M150" s="4" t="s">
        <v>1297</v>
      </c>
    </row>
    <row r="151" spans="1:13" ht="30" customHeight="1">
      <c r="A151" s="24" t="s">
        <v>125</v>
      </c>
      <c r="B151" s="4" t="s">
        <v>154</v>
      </c>
      <c r="C151" s="4" t="s">
        <v>122</v>
      </c>
      <c r="D151" s="4">
        <v>1</v>
      </c>
      <c r="E151" s="20">
        <f>일위대가목록!E51</f>
        <v>0</v>
      </c>
      <c r="F151" s="20">
        <f t="shared" si="104"/>
        <v>0</v>
      </c>
      <c r="G151" s="44">
        <f>일위대가목록!F51</f>
        <v>0</v>
      </c>
      <c r="H151" s="20">
        <f t="shared" si="105"/>
        <v>0</v>
      </c>
      <c r="I151" s="20">
        <f>일위대가목록!G51</f>
        <v>0</v>
      </c>
      <c r="J151" s="20">
        <f t="shared" si="106"/>
        <v>0</v>
      </c>
      <c r="K151" s="20">
        <f t="shared" si="103"/>
        <v>0</v>
      </c>
      <c r="L151" s="20">
        <f t="shared" si="103"/>
        <v>0</v>
      </c>
      <c r="M151" s="4" t="s">
        <v>1297</v>
      </c>
    </row>
    <row r="152" spans="1:13" ht="30" customHeight="1">
      <c r="A152" s="24"/>
      <c r="B152" s="4"/>
      <c r="C152" s="4"/>
      <c r="D152" s="4"/>
      <c r="E152" s="20"/>
      <c r="F152" s="20"/>
      <c r="G152" s="4"/>
      <c r="H152" s="20"/>
      <c r="I152" s="20"/>
      <c r="J152" s="20"/>
      <c r="K152" s="20"/>
      <c r="L152" s="20"/>
      <c r="M152" s="4"/>
    </row>
    <row r="153" spans="1:13" ht="30" customHeight="1">
      <c r="A153" s="24" t="s">
        <v>123</v>
      </c>
      <c r="B153" s="4"/>
      <c r="C153" s="4"/>
      <c r="D153" s="4"/>
      <c r="E153" s="20"/>
      <c r="F153" s="20"/>
      <c r="G153" s="4"/>
      <c r="H153" s="20"/>
      <c r="I153" s="20"/>
      <c r="J153" s="20"/>
      <c r="K153" s="20"/>
      <c r="L153" s="20"/>
      <c r="M153" s="4"/>
    </row>
    <row r="154" spans="1:13" ht="30" customHeight="1">
      <c r="A154" s="24" t="s">
        <v>126</v>
      </c>
      <c r="B154" s="4" t="s">
        <v>155</v>
      </c>
      <c r="C154" s="4" t="s">
        <v>122</v>
      </c>
      <c r="D154" s="4">
        <v>2</v>
      </c>
      <c r="E154" s="20">
        <f>일위대가목록!E53</f>
        <v>0</v>
      </c>
      <c r="F154" s="20">
        <f t="shared" ref="F154" si="107">TRUNC(E154*D154, 0)</f>
        <v>0</v>
      </c>
      <c r="G154" s="44">
        <f>일위대가목록!F53</f>
        <v>0</v>
      </c>
      <c r="H154" s="20">
        <f t="shared" ref="H154" si="108">TRUNC(G154*D154, 0)</f>
        <v>0</v>
      </c>
      <c r="I154" s="20">
        <f>일위대가목록!G53</f>
        <v>0</v>
      </c>
      <c r="J154" s="20">
        <f t="shared" ref="J154" si="109">TRUNC(I154*D154, 0)</f>
        <v>0</v>
      </c>
      <c r="K154" s="20">
        <f t="shared" ref="K154" si="110">TRUNC(E154+G154+I154, 0)</f>
        <v>0</v>
      </c>
      <c r="L154" s="20">
        <f t="shared" ref="L154" si="111">TRUNC(F154+H154+J154, 0)</f>
        <v>0</v>
      </c>
      <c r="M154" s="4" t="s">
        <v>1309</v>
      </c>
    </row>
    <row r="155" spans="1:13" ht="30" customHeight="1">
      <c r="A155" s="24" t="s">
        <v>127</v>
      </c>
      <c r="B155" s="4" t="s">
        <v>1275</v>
      </c>
      <c r="C155" s="4" t="s">
        <v>122</v>
      </c>
      <c r="D155" s="4">
        <v>1</v>
      </c>
      <c r="E155" s="20">
        <f>일위대가목록!E58</f>
        <v>0</v>
      </c>
      <c r="F155" s="20">
        <f>TRUNC(E155*D155, 0)</f>
        <v>0</v>
      </c>
      <c r="G155" s="44">
        <f>일위대가목록!F58</f>
        <v>0</v>
      </c>
      <c r="H155" s="20">
        <f t="shared" ref="H155" si="112">TRUNC(G155*D155, 0)</f>
        <v>0</v>
      </c>
      <c r="I155" s="20">
        <f>일위대가목록!G58</f>
        <v>0</v>
      </c>
      <c r="J155" s="20">
        <f t="shared" ref="J155" si="113">TRUNC(I155*D155, 0)</f>
        <v>0</v>
      </c>
      <c r="K155" s="20">
        <f t="shared" ref="K155" si="114">TRUNC(E155+G155+I155, 0)</f>
        <v>0</v>
      </c>
      <c r="L155" s="20">
        <f t="shared" ref="L155" si="115">TRUNC(F155+H155+J155, 0)</f>
        <v>0</v>
      </c>
      <c r="M155" s="4" t="s">
        <v>1322</v>
      </c>
    </row>
    <row r="156" spans="1:13" ht="30" customHeight="1">
      <c r="A156" s="24" t="s">
        <v>128</v>
      </c>
      <c r="B156" s="4" t="s">
        <v>158</v>
      </c>
      <c r="C156" s="4" t="s">
        <v>122</v>
      </c>
      <c r="D156" s="4">
        <v>2</v>
      </c>
      <c r="E156" s="20">
        <f>일위대가목록!E59</f>
        <v>0</v>
      </c>
      <c r="F156" s="20">
        <f t="shared" ref="F156:F159" si="116">TRUNC(E156*D156, 0)</f>
        <v>0</v>
      </c>
      <c r="G156" s="44">
        <f>일위대가목록!F59</f>
        <v>0</v>
      </c>
      <c r="H156" s="20">
        <f t="shared" ref="H156:H159" si="117">TRUNC(G156*D156, 0)</f>
        <v>0</v>
      </c>
      <c r="I156" s="20">
        <f>일위대가목록!G59</f>
        <v>0</v>
      </c>
      <c r="J156" s="20">
        <f t="shared" ref="J156:J159" si="118">TRUNC(I156*D156, 0)</f>
        <v>0</v>
      </c>
      <c r="K156" s="20">
        <f t="shared" ref="K156:K159" si="119">TRUNC(E156+G156+I156, 0)</f>
        <v>0</v>
      </c>
      <c r="L156" s="20">
        <f t="shared" ref="L156:L159" si="120">TRUNC(F156+H156+J156, 0)</f>
        <v>0</v>
      </c>
      <c r="M156" s="4" t="s">
        <v>1319</v>
      </c>
    </row>
    <row r="157" spans="1:13" ht="30" customHeight="1">
      <c r="A157" s="24" t="s">
        <v>129</v>
      </c>
      <c r="B157" s="4" t="s">
        <v>159</v>
      </c>
      <c r="C157" s="4" t="s">
        <v>122</v>
      </c>
      <c r="D157" s="4">
        <v>1</v>
      </c>
      <c r="E157" s="20">
        <f>일위대가목록!E60</f>
        <v>0</v>
      </c>
      <c r="F157" s="20">
        <f t="shared" si="116"/>
        <v>0</v>
      </c>
      <c r="G157" s="44">
        <f>일위대가목록!F60</f>
        <v>0</v>
      </c>
      <c r="H157" s="20">
        <f t="shared" si="117"/>
        <v>0</v>
      </c>
      <c r="I157" s="20">
        <f>일위대가목록!G60</f>
        <v>0</v>
      </c>
      <c r="J157" s="20">
        <f t="shared" si="118"/>
        <v>0</v>
      </c>
      <c r="K157" s="20">
        <f t="shared" si="119"/>
        <v>0</v>
      </c>
      <c r="L157" s="20">
        <f t="shared" si="120"/>
        <v>0</v>
      </c>
      <c r="M157" s="4" t="s">
        <v>1320</v>
      </c>
    </row>
    <row r="158" spans="1:13" ht="30" customHeight="1">
      <c r="A158" s="24" t="s">
        <v>130</v>
      </c>
      <c r="B158" s="4" t="s">
        <v>160</v>
      </c>
      <c r="C158" s="4" t="s">
        <v>122</v>
      </c>
      <c r="D158" s="4">
        <v>1</v>
      </c>
      <c r="E158" s="20">
        <f>일위대가목록!E61</f>
        <v>0</v>
      </c>
      <c r="F158" s="20">
        <f t="shared" si="116"/>
        <v>0</v>
      </c>
      <c r="G158" s="44">
        <f>일위대가목록!F61</f>
        <v>0</v>
      </c>
      <c r="H158" s="20">
        <f t="shared" si="117"/>
        <v>0</v>
      </c>
      <c r="I158" s="20">
        <f>일위대가목록!G61</f>
        <v>0</v>
      </c>
      <c r="J158" s="20">
        <f t="shared" si="118"/>
        <v>0</v>
      </c>
      <c r="K158" s="20">
        <f t="shared" si="119"/>
        <v>0</v>
      </c>
      <c r="L158" s="20">
        <f t="shared" si="120"/>
        <v>0</v>
      </c>
      <c r="M158" s="4" t="s">
        <v>1321</v>
      </c>
    </row>
    <row r="159" spans="1:13" ht="30" customHeight="1">
      <c r="A159" s="24" t="s">
        <v>161</v>
      </c>
      <c r="B159" s="4" t="s">
        <v>160</v>
      </c>
      <c r="C159" s="4" t="s">
        <v>122</v>
      </c>
      <c r="D159" s="4">
        <v>1</v>
      </c>
      <c r="E159" s="20">
        <f>일위대가목록!E61</f>
        <v>0</v>
      </c>
      <c r="F159" s="20">
        <f t="shared" si="116"/>
        <v>0</v>
      </c>
      <c r="G159" s="44">
        <f>일위대가목록!F61</f>
        <v>0</v>
      </c>
      <c r="H159" s="20">
        <f t="shared" si="117"/>
        <v>0</v>
      </c>
      <c r="I159" s="20">
        <f>일위대가목록!G61</f>
        <v>0</v>
      </c>
      <c r="J159" s="20">
        <f t="shared" si="118"/>
        <v>0</v>
      </c>
      <c r="K159" s="20">
        <f t="shared" si="119"/>
        <v>0</v>
      </c>
      <c r="L159" s="20">
        <f t="shared" si="120"/>
        <v>0</v>
      </c>
      <c r="M159" s="4" t="s">
        <v>1323</v>
      </c>
    </row>
    <row r="160" spans="1:13" ht="30" customHeight="1">
      <c r="A160" s="24"/>
      <c r="B160" s="4"/>
      <c r="C160" s="4"/>
      <c r="D160" s="4"/>
      <c r="E160" s="20"/>
      <c r="F160" s="20"/>
      <c r="G160" s="4"/>
      <c r="H160" s="20"/>
      <c r="I160" s="20"/>
      <c r="J160" s="20"/>
      <c r="K160" s="20"/>
      <c r="L160" s="20"/>
      <c r="M160" s="4"/>
    </row>
    <row r="161" spans="1:13" ht="30" customHeight="1">
      <c r="A161" s="24" t="s">
        <v>131</v>
      </c>
      <c r="B161" s="4"/>
      <c r="C161" s="4"/>
      <c r="D161" s="4"/>
      <c r="E161" s="20"/>
      <c r="F161" s="20"/>
      <c r="G161" s="4"/>
      <c r="H161" s="20"/>
      <c r="I161" s="20"/>
      <c r="J161" s="20"/>
      <c r="K161" s="20"/>
      <c r="L161" s="20"/>
      <c r="M161" s="4"/>
    </row>
    <row r="162" spans="1:13" ht="30" customHeight="1">
      <c r="A162" s="24" t="s">
        <v>162</v>
      </c>
      <c r="B162" s="4"/>
      <c r="C162" s="4"/>
      <c r="D162" s="4"/>
      <c r="E162" s="20"/>
      <c r="F162" s="20"/>
      <c r="G162" s="4"/>
      <c r="H162" s="20"/>
      <c r="I162" s="20"/>
      <c r="J162" s="20"/>
      <c r="K162" s="20"/>
      <c r="L162" s="20"/>
      <c r="M162" s="4"/>
    </row>
    <row r="163" spans="1:13" ht="30" customHeight="1">
      <c r="A163" s="24" t="s">
        <v>138</v>
      </c>
      <c r="B163" s="4"/>
      <c r="C163" s="4" t="s">
        <v>7</v>
      </c>
      <c r="D163" s="4">
        <v>20.8</v>
      </c>
      <c r="E163" s="20"/>
      <c r="F163" s="20">
        <f t="shared" ref="F163:F168" si="121">TRUNC(E163*D163, 0)</f>
        <v>0</v>
      </c>
      <c r="G163" s="4"/>
      <c r="H163" s="20">
        <f t="shared" ref="H163:H168" si="122">TRUNC(G163*D163, 0)</f>
        <v>0</v>
      </c>
      <c r="I163" s="20"/>
      <c r="J163" s="20">
        <f t="shared" ref="J163:J168" si="123">TRUNC(I163*D163, 0)</f>
        <v>0</v>
      </c>
      <c r="K163" s="20">
        <f t="shared" ref="K163:K168" si="124">TRUNC(E163+G163+I163, 0)</f>
        <v>0</v>
      </c>
      <c r="L163" s="20">
        <f t="shared" ref="L163:L168" si="125">TRUNC(F163+H163+J163, 0)</f>
        <v>0</v>
      </c>
      <c r="M163" s="4" t="s">
        <v>1412</v>
      </c>
    </row>
    <row r="164" spans="1:13" ht="30" customHeight="1">
      <c r="A164" s="24" t="s">
        <v>144</v>
      </c>
      <c r="B164" s="4"/>
      <c r="C164" s="4" t="s">
        <v>136</v>
      </c>
      <c r="D164" s="4">
        <v>2</v>
      </c>
      <c r="E164" s="20"/>
      <c r="F164" s="20">
        <f t="shared" si="121"/>
        <v>0</v>
      </c>
      <c r="G164" s="4"/>
      <c r="H164" s="20">
        <f t="shared" si="122"/>
        <v>0</v>
      </c>
      <c r="I164" s="20"/>
      <c r="J164" s="20">
        <f t="shared" si="123"/>
        <v>0</v>
      </c>
      <c r="K164" s="20">
        <f t="shared" si="124"/>
        <v>0</v>
      </c>
      <c r="L164" s="20">
        <f t="shared" si="125"/>
        <v>0</v>
      </c>
      <c r="M164" s="4" t="s">
        <v>1412</v>
      </c>
    </row>
    <row r="165" spans="1:13" ht="30" customHeight="1">
      <c r="A165" s="24" t="s">
        <v>139</v>
      </c>
      <c r="B165" s="4"/>
      <c r="C165" s="4" t="s">
        <v>136</v>
      </c>
      <c r="D165" s="4">
        <v>2</v>
      </c>
      <c r="E165" s="20"/>
      <c r="F165" s="20">
        <f t="shared" si="121"/>
        <v>0</v>
      </c>
      <c r="G165" s="4"/>
      <c r="H165" s="20">
        <f t="shared" si="122"/>
        <v>0</v>
      </c>
      <c r="I165" s="20"/>
      <c r="J165" s="20">
        <f t="shared" si="123"/>
        <v>0</v>
      </c>
      <c r="K165" s="20">
        <f t="shared" si="124"/>
        <v>0</v>
      </c>
      <c r="L165" s="20">
        <f t="shared" si="125"/>
        <v>0</v>
      </c>
      <c r="M165" s="4" t="s">
        <v>1412</v>
      </c>
    </row>
    <row r="166" spans="1:13" ht="30" customHeight="1">
      <c r="A166" s="24" t="s">
        <v>140</v>
      </c>
      <c r="B166" s="4" t="s">
        <v>163</v>
      </c>
      <c r="C166" s="4" t="s">
        <v>136</v>
      </c>
      <c r="D166" s="4">
        <v>8</v>
      </c>
      <c r="E166" s="20"/>
      <c r="F166" s="20">
        <f t="shared" si="121"/>
        <v>0</v>
      </c>
      <c r="G166" s="4"/>
      <c r="H166" s="20">
        <f t="shared" si="122"/>
        <v>0</v>
      </c>
      <c r="I166" s="20"/>
      <c r="J166" s="20">
        <f t="shared" si="123"/>
        <v>0</v>
      </c>
      <c r="K166" s="20">
        <f t="shared" si="124"/>
        <v>0</v>
      </c>
      <c r="L166" s="20">
        <f t="shared" si="125"/>
        <v>0</v>
      </c>
      <c r="M166" s="4" t="s">
        <v>1412</v>
      </c>
    </row>
    <row r="167" spans="1:13" ht="30" customHeight="1">
      <c r="A167" s="24" t="s">
        <v>142</v>
      </c>
      <c r="B167" s="4"/>
      <c r="C167" s="4" t="s">
        <v>136</v>
      </c>
      <c r="D167" s="4">
        <v>2</v>
      </c>
      <c r="E167" s="20"/>
      <c r="F167" s="20">
        <f t="shared" si="121"/>
        <v>0</v>
      </c>
      <c r="G167" s="4"/>
      <c r="H167" s="20">
        <f t="shared" si="122"/>
        <v>0</v>
      </c>
      <c r="I167" s="20"/>
      <c r="J167" s="20">
        <f t="shared" si="123"/>
        <v>0</v>
      </c>
      <c r="K167" s="20">
        <f t="shared" si="124"/>
        <v>0</v>
      </c>
      <c r="L167" s="20">
        <f t="shared" si="125"/>
        <v>0</v>
      </c>
      <c r="M167" s="4" t="s">
        <v>1412</v>
      </c>
    </row>
    <row r="168" spans="1:13" ht="30" customHeight="1">
      <c r="A168" s="24" t="s">
        <v>143</v>
      </c>
      <c r="B168" s="4"/>
      <c r="C168" s="4" t="s">
        <v>136</v>
      </c>
      <c r="D168" s="4">
        <v>5</v>
      </c>
      <c r="E168" s="20"/>
      <c r="F168" s="20">
        <f t="shared" si="121"/>
        <v>0</v>
      </c>
      <c r="G168" s="4"/>
      <c r="H168" s="20">
        <f t="shared" si="122"/>
        <v>0</v>
      </c>
      <c r="I168" s="20"/>
      <c r="J168" s="20">
        <f t="shared" si="123"/>
        <v>0</v>
      </c>
      <c r="K168" s="20">
        <f t="shared" si="124"/>
        <v>0</v>
      </c>
      <c r="L168" s="20">
        <f t="shared" si="125"/>
        <v>0</v>
      </c>
      <c r="M168" s="4" t="s">
        <v>1412</v>
      </c>
    </row>
    <row r="169" spans="1:13" ht="30" customHeight="1">
      <c r="A169" s="24"/>
      <c r="B169" s="4"/>
      <c r="C169" s="4"/>
      <c r="D169" s="4"/>
      <c r="E169" s="20"/>
      <c r="F169" s="20"/>
      <c r="G169" s="4"/>
      <c r="H169" s="20"/>
      <c r="I169" s="20"/>
      <c r="J169" s="20"/>
      <c r="K169" s="20"/>
      <c r="L169" s="20"/>
      <c r="M169" s="4"/>
    </row>
    <row r="170" spans="1:13" ht="30" customHeight="1">
      <c r="A170" s="24" t="s">
        <v>164</v>
      </c>
      <c r="B170" s="4"/>
      <c r="C170" s="4"/>
      <c r="D170" s="4"/>
      <c r="E170" s="20"/>
      <c r="F170" s="20"/>
      <c r="G170" s="4"/>
      <c r="H170" s="20"/>
      <c r="I170" s="20"/>
      <c r="J170" s="20"/>
      <c r="K170" s="20"/>
      <c r="L170" s="20"/>
      <c r="M170" s="4"/>
    </row>
    <row r="171" spans="1:13" ht="30" customHeight="1">
      <c r="A171" s="24" t="s">
        <v>165</v>
      </c>
      <c r="B171" s="4"/>
      <c r="C171" s="4" t="s">
        <v>170</v>
      </c>
      <c r="D171" s="4">
        <v>1</v>
      </c>
      <c r="E171" s="20">
        <f>단가대비표!O130</f>
        <v>0</v>
      </c>
      <c r="F171" s="20">
        <f t="shared" ref="F171" si="126">TRUNC(E171*D171, 0)</f>
        <v>0</v>
      </c>
      <c r="G171" s="20">
        <f>단가대비표!P130</f>
        <v>0</v>
      </c>
      <c r="H171" s="20">
        <f t="shared" ref="H171" si="127">TRUNC(G171*D171, 0)</f>
        <v>0</v>
      </c>
      <c r="I171" s="20">
        <f>단가대비표!U130</f>
        <v>0</v>
      </c>
      <c r="J171" s="20">
        <f t="shared" ref="J171" si="128">TRUNC(I171*D171, 0)</f>
        <v>0</v>
      </c>
      <c r="K171" s="20">
        <f t="shared" ref="K171" si="129">TRUNC(E171+G171+I171, 0)</f>
        <v>0</v>
      </c>
      <c r="L171" s="20">
        <f t="shared" ref="L171:L179" si="130">TRUNC(F171+H171+J171, 0)</f>
        <v>0</v>
      </c>
      <c r="M171" s="4" t="s">
        <v>1459</v>
      </c>
    </row>
    <row r="172" spans="1:13" ht="30" customHeight="1">
      <c r="A172" s="24" t="s">
        <v>166</v>
      </c>
      <c r="B172" s="4"/>
      <c r="C172" s="4" t="s">
        <v>6</v>
      </c>
      <c r="D172" s="4">
        <v>1</v>
      </c>
      <c r="E172" s="20">
        <f>단가대비표!O131</f>
        <v>0</v>
      </c>
      <c r="F172" s="20">
        <f t="shared" ref="F172" si="131">TRUNC(E172*D172, 0)</f>
        <v>0</v>
      </c>
      <c r="G172" s="20">
        <f>단가대비표!P131</f>
        <v>0</v>
      </c>
      <c r="H172" s="20">
        <f t="shared" ref="H172" si="132">TRUNC(G172*D172, 0)</f>
        <v>0</v>
      </c>
      <c r="I172" s="20">
        <f>단가대비표!U131</f>
        <v>0</v>
      </c>
      <c r="J172" s="20">
        <f t="shared" ref="J172:J179" si="133">TRUNC(I172*D172, 0)</f>
        <v>0</v>
      </c>
      <c r="K172" s="20">
        <f t="shared" ref="K172:K179" si="134">TRUNC(E172+G172+I172, 0)</f>
        <v>0</v>
      </c>
      <c r="L172" s="20">
        <f t="shared" si="130"/>
        <v>0</v>
      </c>
      <c r="M172" s="4" t="s">
        <v>1460</v>
      </c>
    </row>
    <row r="173" spans="1:13" ht="30" customHeight="1">
      <c r="A173" s="24" t="s">
        <v>1326</v>
      </c>
      <c r="B173" s="4" t="s">
        <v>1328</v>
      </c>
      <c r="C173" s="4" t="s">
        <v>399</v>
      </c>
      <c r="D173" s="4">
        <v>3</v>
      </c>
      <c r="E173" s="20">
        <f>일위대가목록!E62</f>
        <v>0</v>
      </c>
      <c r="F173" s="20">
        <f t="shared" ref="F173:F179" si="135">TRUNC(E173*D173, 0)</f>
        <v>0</v>
      </c>
      <c r="G173" s="44">
        <f>일위대가목록!F62</f>
        <v>0</v>
      </c>
      <c r="H173" s="20">
        <f t="shared" ref="H173:H179" si="136">TRUNC(G173*D173, 0)</f>
        <v>0</v>
      </c>
      <c r="I173" s="20">
        <f>일위대가목록!G62</f>
        <v>0</v>
      </c>
      <c r="J173" s="20">
        <f t="shared" si="133"/>
        <v>0</v>
      </c>
      <c r="K173" s="20">
        <f t="shared" si="134"/>
        <v>0</v>
      </c>
      <c r="L173" s="20">
        <f t="shared" si="130"/>
        <v>0</v>
      </c>
      <c r="M173" s="4" t="s">
        <v>203</v>
      </c>
    </row>
    <row r="174" spans="1:13" ht="30" customHeight="1">
      <c r="A174" s="24" t="s">
        <v>1331</v>
      </c>
      <c r="B174" s="4" t="s">
        <v>1333</v>
      </c>
      <c r="C174" s="4" t="s">
        <v>399</v>
      </c>
      <c r="D174" s="4">
        <v>2</v>
      </c>
      <c r="E174" s="20">
        <f>일위대가목록!E63</f>
        <v>0</v>
      </c>
      <c r="F174" s="20">
        <f t="shared" si="135"/>
        <v>0</v>
      </c>
      <c r="G174" s="44">
        <f>일위대가목록!F63</f>
        <v>0</v>
      </c>
      <c r="H174" s="20">
        <f t="shared" si="136"/>
        <v>0</v>
      </c>
      <c r="I174" s="20">
        <f>일위대가목록!G63</f>
        <v>0</v>
      </c>
      <c r="J174" s="20">
        <f t="shared" si="133"/>
        <v>0</v>
      </c>
      <c r="K174" s="20">
        <f t="shared" si="134"/>
        <v>0</v>
      </c>
      <c r="L174" s="20">
        <f t="shared" si="130"/>
        <v>0</v>
      </c>
      <c r="M174" s="4" t="s">
        <v>204</v>
      </c>
    </row>
    <row r="175" spans="1:13" ht="30" customHeight="1">
      <c r="A175" s="24" t="s">
        <v>1454</v>
      </c>
      <c r="B175" s="4" t="s">
        <v>1335</v>
      </c>
      <c r="C175" s="4" t="s">
        <v>399</v>
      </c>
      <c r="D175" s="4">
        <v>2</v>
      </c>
      <c r="E175" s="20">
        <f>일위대가목록!E64</f>
        <v>0</v>
      </c>
      <c r="F175" s="20">
        <f t="shared" si="135"/>
        <v>0</v>
      </c>
      <c r="G175" s="44">
        <f>일위대가목록!F64</f>
        <v>0</v>
      </c>
      <c r="H175" s="20">
        <f t="shared" si="136"/>
        <v>0</v>
      </c>
      <c r="I175" s="20">
        <f>일위대가목록!G64</f>
        <v>0</v>
      </c>
      <c r="J175" s="20">
        <f t="shared" si="133"/>
        <v>0</v>
      </c>
      <c r="K175" s="20">
        <f t="shared" si="134"/>
        <v>0</v>
      </c>
      <c r="L175" s="20">
        <f t="shared" si="130"/>
        <v>0</v>
      </c>
      <c r="M175" s="4" t="s">
        <v>205</v>
      </c>
    </row>
    <row r="176" spans="1:13" ht="30" customHeight="1">
      <c r="A176" s="24" t="s">
        <v>167</v>
      </c>
      <c r="B176" s="29" t="s">
        <v>1344</v>
      </c>
      <c r="C176" s="4" t="s">
        <v>136</v>
      </c>
      <c r="D176" s="4">
        <v>2</v>
      </c>
      <c r="E176" s="20">
        <f>일위대가목록!E65</f>
        <v>0</v>
      </c>
      <c r="F176" s="20">
        <f t="shared" si="135"/>
        <v>0</v>
      </c>
      <c r="G176" s="44">
        <f>일위대가목록!F65</f>
        <v>0</v>
      </c>
      <c r="H176" s="20">
        <f t="shared" si="136"/>
        <v>0</v>
      </c>
      <c r="I176" s="20">
        <f>일위대가목록!G65</f>
        <v>0</v>
      </c>
      <c r="J176" s="20">
        <f t="shared" si="133"/>
        <v>0</v>
      </c>
      <c r="K176" s="20">
        <f t="shared" si="134"/>
        <v>0</v>
      </c>
      <c r="L176" s="20">
        <f t="shared" si="130"/>
        <v>0</v>
      </c>
      <c r="M176" s="4" t="s">
        <v>206</v>
      </c>
    </row>
    <row r="177" spans="1:48" ht="30" customHeight="1">
      <c r="A177" s="24" t="s">
        <v>1362</v>
      </c>
      <c r="B177" s="4" t="s">
        <v>1363</v>
      </c>
      <c r="C177" s="4" t="s">
        <v>136</v>
      </c>
      <c r="D177" s="4">
        <v>2</v>
      </c>
      <c r="E177" s="20">
        <f>일위대가목록!E66</f>
        <v>0</v>
      </c>
      <c r="F177" s="20">
        <f t="shared" ref="F177" si="137">TRUNC(E177*D177, 0)</f>
        <v>0</v>
      </c>
      <c r="G177" s="44">
        <f>일위대가목록!F66</f>
        <v>0</v>
      </c>
      <c r="H177" s="20">
        <f t="shared" ref="H177" si="138">TRUNC(G177*D177, 0)</f>
        <v>0</v>
      </c>
      <c r="I177" s="20">
        <f>일위대가목록!G66</f>
        <v>0</v>
      </c>
      <c r="J177" s="20">
        <f t="shared" ref="J177" si="139">TRUNC(I177*D177, 0)</f>
        <v>0</v>
      </c>
      <c r="K177" s="20">
        <f t="shared" si="134"/>
        <v>0</v>
      </c>
      <c r="L177" s="20">
        <f>TRUNC(F177+H177+J177, 0)</f>
        <v>0</v>
      </c>
      <c r="M177" s="4" t="s">
        <v>207</v>
      </c>
    </row>
    <row r="178" spans="1:48" ht="30" customHeight="1">
      <c r="A178" s="24" t="s">
        <v>168</v>
      </c>
      <c r="B178" s="4"/>
      <c r="C178" s="4" t="s">
        <v>136</v>
      </c>
      <c r="D178" s="4">
        <v>2</v>
      </c>
      <c r="E178" s="20">
        <f>일위대가목록!E67</f>
        <v>0</v>
      </c>
      <c r="F178" s="20">
        <f t="shared" ref="F178" si="140">TRUNC(E178*D178, 0)</f>
        <v>0</v>
      </c>
      <c r="G178" s="44">
        <f>일위대가목록!F67</f>
        <v>0</v>
      </c>
      <c r="H178" s="20">
        <f t="shared" ref="H178" si="141">TRUNC(G178*D178, 0)</f>
        <v>0</v>
      </c>
      <c r="I178" s="20">
        <f>일위대가목록!G67</f>
        <v>0</v>
      </c>
      <c r="J178" s="20">
        <f t="shared" ref="J178" si="142">TRUNC(I178*D178, 0)</f>
        <v>0</v>
      </c>
      <c r="K178" s="20">
        <f t="shared" ref="K178" si="143">TRUNC(E178+G178+I178, 0)</f>
        <v>0</v>
      </c>
      <c r="L178" s="20">
        <f>TRUNC(F178+H178+J178, 0)</f>
        <v>0</v>
      </c>
      <c r="M178" s="4" t="s">
        <v>208</v>
      </c>
    </row>
    <row r="179" spans="1:48" ht="30" customHeight="1">
      <c r="A179" s="24" t="s">
        <v>169</v>
      </c>
      <c r="B179" s="4"/>
      <c r="C179" s="4"/>
      <c r="D179" s="4"/>
      <c r="E179" s="20"/>
      <c r="F179" s="20">
        <f t="shared" si="135"/>
        <v>0</v>
      </c>
      <c r="G179" s="4"/>
      <c r="H179" s="20">
        <f t="shared" si="136"/>
        <v>0</v>
      </c>
      <c r="I179" s="20"/>
      <c r="J179" s="20">
        <f t="shared" si="133"/>
        <v>0</v>
      </c>
      <c r="K179" s="20">
        <f t="shared" si="134"/>
        <v>0</v>
      </c>
      <c r="L179" s="20">
        <f t="shared" si="130"/>
        <v>0</v>
      </c>
      <c r="M179" s="4"/>
    </row>
    <row r="180" spans="1:48" ht="30" customHeight="1">
      <c r="A180" s="24"/>
      <c r="B180" s="4"/>
      <c r="C180" s="4"/>
      <c r="D180" s="4"/>
      <c r="E180" s="20"/>
      <c r="F180" s="20"/>
      <c r="G180" s="4"/>
      <c r="H180" s="20"/>
      <c r="I180" s="20"/>
      <c r="J180" s="20"/>
      <c r="K180" s="20"/>
      <c r="L180" s="20"/>
      <c r="M180" s="4"/>
    </row>
    <row r="181" spans="1:48" s="14" customFormat="1" ht="3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s="14" customFormat="1" ht="30" customHeight="1">
      <c r="A182" s="3" t="s">
        <v>32</v>
      </c>
      <c r="B182" s="4"/>
      <c r="C182" s="4"/>
      <c r="D182" s="4"/>
      <c r="E182" s="4"/>
      <c r="F182" s="20">
        <f>SUM(F99:F181)</f>
        <v>0</v>
      </c>
      <c r="G182" s="4"/>
      <c r="H182" s="20">
        <f>SUM(H99:H181)</f>
        <v>0</v>
      </c>
      <c r="I182" s="4"/>
      <c r="J182" s="20">
        <f>SUM(J99:J181)</f>
        <v>0</v>
      </c>
      <c r="K182" s="4"/>
      <c r="L182" s="20">
        <f>SUM(L99:L181)</f>
        <v>0</v>
      </c>
      <c r="M182" s="4"/>
      <c r="N182" s="1" t="s">
        <v>68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4" spans="1:48">
      <c r="L184" s="23"/>
    </row>
    <row r="187" spans="1:48">
      <c r="A187" s="21"/>
      <c r="B187" s="21"/>
      <c r="E187" s="22"/>
      <c r="H187" s="22"/>
    </row>
    <row r="188" spans="1:48">
      <c r="B188" s="21"/>
      <c r="E188" s="22"/>
      <c r="H188" s="22"/>
    </row>
    <row r="189" spans="1:48">
      <c r="B189" s="21"/>
    </row>
  </sheetData>
  <mergeCells count="46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</mergeCells>
  <phoneticPr fontId="64" type="noConversion"/>
  <printOptions horizontalCentered="1"/>
  <pageMargins left="0.39370078740157483" right="0.39370078740157483" top="0.39370078740157483" bottom="0.39370078740157483" header="0" footer="0"/>
  <pageSetup paperSize="9" scale="61" fitToHeight="0" orientation="landscape" r:id="rId1"/>
  <rowBreaks count="2" manualBreakCount="2">
    <brk id="97" max="47" man="1"/>
    <brk id="1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0"/>
  <sheetViews>
    <sheetView view="pageBreakPreview" topLeftCell="B1" zoomScale="75" zoomScaleNormal="100" zoomScaleSheetLayoutView="75" workbookViewId="0">
      <pane xSplit="3" ySplit="3" topLeftCell="E4" activePane="bottomRight" state="frozen"/>
      <selection activeCell="A2" sqref="A2:X2"/>
      <selection pane="topRight" activeCell="A2" sqref="A2:X2"/>
      <selection pane="bottomLeft" activeCell="A2" sqref="A2:X2"/>
      <selection pane="bottomRight" activeCell="S20" sqref="S20"/>
    </sheetView>
  </sheetViews>
  <sheetFormatPr defaultColWidth="9" defaultRowHeight="16.5"/>
  <cols>
    <col min="1" max="1" width="11.625" style="26" hidden="1" customWidth="1"/>
    <col min="2" max="2" width="40.75" style="26" bestFit="1" customWidth="1"/>
    <col min="3" max="3" width="30.625" style="26" customWidth="1"/>
    <col min="4" max="4" width="6" style="33" bestFit="1" customWidth="1"/>
    <col min="5" max="8" width="13.625" style="26" customWidth="1"/>
    <col min="9" max="9" width="10" style="26" bestFit="1" customWidth="1"/>
    <col min="10" max="10" width="12.625" style="26" customWidth="1"/>
    <col min="11" max="13" width="2.625" style="26" hidden="1" customWidth="1"/>
    <col min="14" max="16384" width="9" style="26"/>
  </cols>
  <sheetData>
    <row r="1" spans="1:14" ht="30" customHeight="1">
      <c r="A1" s="165" t="s">
        <v>175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4" ht="30" customHeight="1">
      <c r="A2" s="166" t="s">
        <v>1407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4" ht="30" customHeight="1">
      <c r="A3" s="27" t="s">
        <v>176</v>
      </c>
      <c r="B3" s="27" t="s">
        <v>9</v>
      </c>
      <c r="C3" s="27" t="s">
        <v>10</v>
      </c>
      <c r="D3" s="48" t="s">
        <v>1</v>
      </c>
      <c r="E3" s="27" t="s">
        <v>177</v>
      </c>
      <c r="F3" s="27" t="s">
        <v>178</v>
      </c>
      <c r="G3" s="27" t="s">
        <v>179</v>
      </c>
      <c r="H3" s="27" t="s">
        <v>180</v>
      </c>
      <c r="I3" s="27" t="s">
        <v>181</v>
      </c>
      <c r="J3" s="27" t="s">
        <v>182</v>
      </c>
      <c r="K3" s="28" t="s">
        <v>183</v>
      </c>
      <c r="L3" s="28" t="s">
        <v>184</v>
      </c>
      <c r="M3" s="28" t="s">
        <v>185</v>
      </c>
    </row>
    <row r="4" spans="1:14" ht="30" customHeight="1">
      <c r="A4" s="29" t="s">
        <v>189</v>
      </c>
      <c r="B4" s="43" t="s">
        <v>190</v>
      </c>
      <c r="C4" s="29" t="s">
        <v>191</v>
      </c>
      <c r="D4" s="30" t="s">
        <v>192</v>
      </c>
      <c r="E4" s="31">
        <f>일위대가!F9</f>
        <v>0</v>
      </c>
      <c r="F4" s="31">
        <f>일위대가!H9</f>
        <v>0</v>
      </c>
      <c r="G4" s="31">
        <f>일위대가!J9</f>
        <v>0</v>
      </c>
      <c r="H4" s="31">
        <f t="shared" ref="H4:H18" si="0">E4+F4+G4</f>
        <v>0</v>
      </c>
      <c r="I4" s="53" t="s">
        <v>1022</v>
      </c>
      <c r="J4" s="29" t="s">
        <v>5</v>
      </c>
      <c r="K4" s="32" t="s">
        <v>5</v>
      </c>
      <c r="L4" s="32" t="s">
        <v>5</v>
      </c>
      <c r="M4" s="32" t="s">
        <v>194</v>
      </c>
    </row>
    <row r="5" spans="1:14" ht="30" customHeight="1">
      <c r="A5" s="29" t="s">
        <v>341</v>
      </c>
      <c r="B5" s="43" t="s">
        <v>342</v>
      </c>
      <c r="C5" s="29" t="s">
        <v>343</v>
      </c>
      <c r="D5" s="30" t="s">
        <v>192</v>
      </c>
      <c r="E5" s="31">
        <f>일위대가!F15</f>
        <v>0</v>
      </c>
      <c r="F5" s="31">
        <f>일위대가!H15</f>
        <v>0</v>
      </c>
      <c r="G5" s="31">
        <f>일위대가!J15</f>
        <v>0</v>
      </c>
      <c r="H5" s="31">
        <f t="shared" si="0"/>
        <v>0</v>
      </c>
      <c r="I5" s="53" t="s">
        <v>1024</v>
      </c>
      <c r="J5" s="29" t="s">
        <v>5</v>
      </c>
      <c r="K5" s="32" t="s">
        <v>5</v>
      </c>
      <c r="L5" s="32" t="s">
        <v>5</v>
      </c>
      <c r="M5" s="32" t="s">
        <v>194</v>
      </c>
    </row>
    <row r="6" spans="1:14" ht="30" customHeight="1">
      <c r="A6" s="29" t="s">
        <v>344</v>
      </c>
      <c r="B6" s="43" t="s">
        <v>345</v>
      </c>
      <c r="C6" s="29" t="s">
        <v>343</v>
      </c>
      <c r="D6" s="30" t="s">
        <v>192</v>
      </c>
      <c r="E6" s="31">
        <f>일위대가!F21</f>
        <v>0</v>
      </c>
      <c r="F6" s="31">
        <f>일위대가!H21</f>
        <v>0</v>
      </c>
      <c r="G6" s="31">
        <f>일위대가!J21</f>
        <v>0</v>
      </c>
      <c r="H6" s="31">
        <f t="shared" si="0"/>
        <v>0</v>
      </c>
      <c r="I6" s="53" t="s">
        <v>1025</v>
      </c>
      <c r="J6" s="29" t="s">
        <v>5</v>
      </c>
      <c r="K6" s="32" t="s">
        <v>5</v>
      </c>
      <c r="L6" s="32" t="s">
        <v>5</v>
      </c>
      <c r="M6" s="32" t="s">
        <v>194</v>
      </c>
    </row>
    <row r="7" spans="1:14" ht="30" customHeight="1">
      <c r="A7" s="29" t="s">
        <v>346</v>
      </c>
      <c r="B7" s="43" t="s">
        <v>347</v>
      </c>
      <c r="C7" s="29" t="s">
        <v>233</v>
      </c>
      <c r="D7" s="30" t="s">
        <v>234</v>
      </c>
      <c r="E7" s="31">
        <f>일위대가!F28</f>
        <v>0</v>
      </c>
      <c r="F7" s="31">
        <f>일위대가!H28</f>
        <v>0</v>
      </c>
      <c r="G7" s="31">
        <f>일위대가!J28</f>
        <v>0</v>
      </c>
      <c r="H7" s="31">
        <f t="shared" si="0"/>
        <v>0</v>
      </c>
      <c r="I7" s="53" t="s">
        <v>1028</v>
      </c>
      <c r="J7" s="29" t="s">
        <v>5</v>
      </c>
      <c r="K7" s="32" t="s">
        <v>235</v>
      </c>
      <c r="L7" s="32" t="s">
        <v>5</v>
      </c>
      <c r="M7" s="32" t="s">
        <v>236</v>
      </c>
    </row>
    <row r="8" spans="1:14" s="59" customFormat="1" ht="30" customHeight="1">
      <c r="A8" s="53" t="s">
        <v>959</v>
      </c>
      <c r="B8" s="60" t="s">
        <v>947</v>
      </c>
      <c r="C8" s="53" t="s">
        <v>948</v>
      </c>
      <c r="D8" s="69" t="s">
        <v>198</v>
      </c>
      <c r="E8" s="57">
        <f>일위대가!F41</f>
        <v>0</v>
      </c>
      <c r="F8" s="57">
        <f>일위대가!H41</f>
        <v>0</v>
      </c>
      <c r="G8" s="57">
        <f>일위대가!J41</f>
        <v>0</v>
      </c>
      <c r="H8" s="57">
        <f t="shared" si="0"/>
        <v>0</v>
      </c>
      <c r="I8" s="53" t="s">
        <v>1030</v>
      </c>
      <c r="J8" s="53" t="s">
        <v>5</v>
      </c>
      <c r="K8" s="58" t="s">
        <v>5</v>
      </c>
      <c r="L8" s="58" t="s">
        <v>5</v>
      </c>
      <c r="M8" s="58" t="s">
        <v>5</v>
      </c>
      <c r="N8" s="58" t="s">
        <v>5</v>
      </c>
    </row>
    <row r="9" spans="1:14" s="59" customFormat="1" ht="30" customHeight="1">
      <c r="A9" s="53"/>
      <c r="B9" s="60" t="s">
        <v>947</v>
      </c>
      <c r="C9" s="53" t="s">
        <v>979</v>
      </c>
      <c r="D9" s="69" t="s">
        <v>198</v>
      </c>
      <c r="E9" s="57"/>
      <c r="F9" s="57">
        <f>일위대가!H46</f>
        <v>0</v>
      </c>
      <c r="G9" s="57">
        <f>일위대가!J46</f>
        <v>0</v>
      </c>
      <c r="H9" s="57">
        <f t="shared" si="0"/>
        <v>0</v>
      </c>
      <c r="I9" s="53" t="s">
        <v>187</v>
      </c>
      <c r="J9" s="53"/>
      <c r="K9" s="58"/>
      <c r="L9" s="58"/>
      <c r="M9" s="58"/>
      <c r="N9" s="58"/>
    </row>
    <row r="10" spans="1:14" s="59" customFormat="1" ht="30" customHeight="1">
      <c r="A10" s="53" t="s">
        <v>983</v>
      </c>
      <c r="B10" s="60" t="s">
        <v>200</v>
      </c>
      <c r="C10" s="53" t="s">
        <v>5</v>
      </c>
      <c r="D10" s="69" t="s">
        <v>186</v>
      </c>
      <c r="E10" s="57">
        <v>0</v>
      </c>
      <c r="F10" s="57">
        <f>일위대가!H52</f>
        <v>0</v>
      </c>
      <c r="G10" s="57">
        <v>0</v>
      </c>
      <c r="H10" s="57">
        <f t="shared" si="0"/>
        <v>0</v>
      </c>
      <c r="I10" s="53" t="s">
        <v>188</v>
      </c>
      <c r="J10" s="53" t="s">
        <v>5</v>
      </c>
      <c r="K10" s="58" t="s">
        <v>5</v>
      </c>
      <c r="L10" s="58" t="s">
        <v>5</v>
      </c>
      <c r="M10" s="58" t="s">
        <v>5</v>
      </c>
      <c r="N10" s="58" t="s">
        <v>5</v>
      </c>
    </row>
    <row r="11" spans="1:14" ht="30" customHeight="1">
      <c r="A11" s="29" t="s">
        <v>349</v>
      </c>
      <c r="B11" s="43" t="s">
        <v>350</v>
      </c>
      <c r="C11" s="29" t="s">
        <v>201</v>
      </c>
      <c r="D11" s="30" t="s">
        <v>186</v>
      </c>
      <c r="E11" s="31">
        <f>일위대가!F56</f>
        <v>0</v>
      </c>
      <c r="F11" s="31">
        <f>일위대가!H56</f>
        <v>0</v>
      </c>
      <c r="G11" s="31">
        <f>일위대가!J56</f>
        <v>0</v>
      </c>
      <c r="H11" s="31">
        <f t="shared" si="0"/>
        <v>0</v>
      </c>
      <c r="I11" s="53" t="s">
        <v>193</v>
      </c>
      <c r="J11" s="29" t="s">
        <v>5</v>
      </c>
      <c r="K11" s="32" t="s">
        <v>5</v>
      </c>
      <c r="L11" s="32" t="s">
        <v>5</v>
      </c>
      <c r="M11" s="32" t="s">
        <v>351</v>
      </c>
    </row>
    <row r="12" spans="1:14" ht="30" customHeight="1">
      <c r="A12" s="29" t="s">
        <v>352</v>
      </c>
      <c r="B12" s="43" t="s">
        <v>353</v>
      </c>
      <c r="C12" s="29" t="s">
        <v>201</v>
      </c>
      <c r="D12" s="30" t="s">
        <v>186</v>
      </c>
      <c r="E12" s="31">
        <f>일위대가!F60</f>
        <v>0</v>
      </c>
      <c r="F12" s="31">
        <f>일위대가!H60</f>
        <v>0</v>
      </c>
      <c r="G12" s="31">
        <f>일위대가!J60</f>
        <v>0</v>
      </c>
      <c r="H12" s="31">
        <f t="shared" si="0"/>
        <v>0</v>
      </c>
      <c r="I12" s="53" t="s">
        <v>1035</v>
      </c>
      <c r="J12" s="29" t="s">
        <v>5</v>
      </c>
      <c r="K12" s="32" t="s">
        <v>5</v>
      </c>
      <c r="L12" s="32" t="s">
        <v>5</v>
      </c>
      <c r="M12" s="32" t="s">
        <v>351</v>
      </c>
    </row>
    <row r="13" spans="1:14" ht="30" customHeight="1">
      <c r="A13" s="29" t="s">
        <v>354</v>
      </c>
      <c r="B13" s="43" t="s">
        <v>355</v>
      </c>
      <c r="C13" s="29" t="s">
        <v>201</v>
      </c>
      <c r="D13" s="30" t="s">
        <v>186</v>
      </c>
      <c r="E13" s="31">
        <f>일위대가!F64</f>
        <v>0</v>
      </c>
      <c r="F13" s="31">
        <f>일위대가!H64</f>
        <v>0</v>
      </c>
      <c r="G13" s="31">
        <f>일위대가!J64</f>
        <v>0</v>
      </c>
      <c r="H13" s="31">
        <f t="shared" si="0"/>
        <v>0</v>
      </c>
      <c r="I13" s="53" t="s">
        <v>1036</v>
      </c>
      <c r="J13" s="29" t="s">
        <v>5</v>
      </c>
      <c r="K13" s="32" t="s">
        <v>5</v>
      </c>
      <c r="L13" s="32" t="s">
        <v>5</v>
      </c>
      <c r="M13" s="32" t="s">
        <v>202</v>
      </c>
    </row>
    <row r="14" spans="1:14" s="59" customFormat="1" ht="30" customHeight="1">
      <c r="A14" s="53" t="s">
        <v>983</v>
      </c>
      <c r="B14" s="60" t="s">
        <v>989</v>
      </c>
      <c r="C14" s="53" t="s">
        <v>5</v>
      </c>
      <c r="D14" s="69" t="s">
        <v>186</v>
      </c>
      <c r="E14" s="57">
        <v>0</v>
      </c>
      <c r="F14" s="57">
        <f>일위대가!H68</f>
        <v>0</v>
      </c>
      <c r="G14" s="57">
        <v>0</v>
      </c>
      <c r="H14" s="57">
        <f t="shared" si="0"/>
        <v>0</v>
      </c>
      <c r="I14" s="53" t="s">
        <v>1040</v>
      </c>
      <c r="J14" s="53" t="s">
        <v>5</v>
      </c>
      <c r="K14" s="58" t="s">
        <v>5</v>
      </c>
      <c r="L14" s="58" t="s">
        <v>5</v>
      </c>
      <c r="M14" s="58" t="s">
        <v>5</v>
      </c>
      <c r="N14" s="58" t="s">
        <v>5</v>
      </c>
    </row>
    <row r="15" spans="1:14" s="59" customFormat="1" ht="30" customHeight="1">
      <c r="A15" s="53" t="s">
        <v>981</v>
      </c>
      <c r="B15" s="60" t="s">
        <v>982</v>
      </c>
      <c r="C15" s="53"/>
      <c r="D15" s="69" t="s">
        <v>186</v>
      </c>
      <c r="E15" s="57">
        <v>0</v>
      </c>
      <c r="F15" s="57">
        <f>일위대가!H72</f>
        <v>0</v>
      </c>
      <c r="G15" s="57">
        <v>0</v>
      </c>
      <c r="H15" s="57">
        <f t="shared" si="0"/>
        <v>0</v>
      </c>
      <c r="I15" s="53" t="s">
        <v>1042</v>
      </c>
      <c r="J15" s="53" t="s">
        <v>5</v>
      </c>
      <c r="K15" s="58" t="s">
        <v>5</v>
      </c>
      <c r="L15" s="58" t="s">
        <v>5</v>
      </c>
      <c r="M15" s="58" t="s">
        <v>5</v>
      </c>
      <c r="N15" s="58" t="s">
        <v>5</v>
      </c>
    </row>
    <row r="16" spans="1:14" ht="30" customHeight="1">
      <c r="A16" s="29" t="s">
        <v>356</v>
      </c>
      <c r="B16" s="43" t="s">
        <v>357</v>
      </c>
      <c r="C16" s="29" t="s">
        <v>358</v>
      </c>
      <c r="D16" s="30" t="s">
        <v>234</v>
      </c>
      <c r="E16" s="31">
        <f>일위대가!F79</f>
        <v>0</v>
      </c>
      <c r="F16" s="31">
        <f>일위대가!H79</f>
        <v>0</v>
      </c>
      <c r="G16" s="31">
        <f>일위대가!J79</f>
        <v>0</v>
      </c>
      <c r="H16" s="31">
        <f t="shared" si="0"/>
        <v>0</v>
      </c>
      <c r="I16" s="53" t="s">
        <v>1043</v>
      </c>
      <c r="J16" s="29" t="s">
        <v>5</v>
      </c>
      <c r="K16" s="32" t="s">
        <v>235</v>
      </c>
      <c r="L16" s="32" t="s">
        <v>5</v>
      </c>
      <c r="M16" s="32" t="s">
        <v>359</v>
      </c>
    </row>
    <row r="17" spans="1:14" s="59" customFormat="1" ht="30" customHeight="1">
      <c r="A17" s="53" t="s">
        <v>983</v>
      </c>
      <c r="B17" s="60" t="s">
        <v>984</v>
      </c>
      <c r="C17" s="53" t="s">
        <v>5</v>
      </c>
      <c r="D17" s="69" t="s">
        <v>186</v>
      </c>
      <c r="E17" s="57">
        <v>0</v>
      </c>
      <c r="F17" s="57">
        <f>일위대가!H83</f>
        <v>0</v>
      </c>
      <c r="G17" s="57">
        <v>0</v>
      </c>
      <c r="H17" s="57">
        <f t="shared" si="0"/>
        <v>0</v>
      </c>
      <c r="I17" s="53" t="s">
        <v>1044</v>
      </c>
      <c r="J17" s="53" t="s">
        <v>5</v>
      </c>
      <c r="K17" s="58" t="s">
        <v>5</v>
      </c>
      <c r="L17" s="58" t="s">
        <v>5</v>
      </c>
      <c r="M17" s="58" t="s">
        <v>5</v>
      </c>
      <c r="N17" s="58" t="s">
        <v>5</v>
      </c>
    </row>
    <row r="18" spans="1:14" s="59" customFormat="1" ht="30" customHeight="1">
      <c r="A18" s="53"/>
      <c r="B18" s="60" t="s">
        <v>1120</v>
      </c>
      <c r="C18" s="53" t="s">
        <v>1161</v>
      </c>
      <c r="D18" s="69" t="s">
        <v>186</v>
      </c>
      <c r="E18" s="57">
        <f>일위대가!F92</f>
        <v>0</v>
      </c>
      <c r="F18" s="57">
        <f>일위대가!H92</f>
        <v>0</v>
      </c>
      <c r="G18" s="57">
        <f>일위대가!J92</f>
        <v>0</v>
      </c>
      <c r="H18" s="57">
        <f t="shared" si="0"/>
        <v>0</v>
      </c>
      <c r="I18" s="53" t="s">
        <v>1045</v>
      </c>
      <c r="J18" s="53"/>
      <c r="K18" s="58"/>
      <c r="L18" s="58"/>
      <c r="M18" s="58"/>
      <c r="N18" s="58"/>
    </row>
    <row r="19" spans="1:14" ht="30" customHeight="1">
      <c r="A19" s="29" t="s">
        <v>247</v>
      </c>
      <c r="B19" s="43" t="s">
        <v>1103</v>
      </c>
      <c r="C19" s="29" t="s">
        <v>248</v>
      </c>
      <c r="D19" s="30" t="s">
        <v>186</v>
      </c>
      <c r="E19" s="31">
        <f>일위대가!F100</f>
        <v>0</v>
      </c>
      <c r="F19" s="31">
        <f>일위대가!H100</f>
        <v>0</v>
      </c>
      <c r="G19" s="31">
        <f>일위대가!J100</f>
        <v>0</v>
      </c>
      <c r="H19" s="31">
        <f t="shared" ref="H19:H21" si="1">E19+F19+G19</f>
        <v>0</v>
      </c>
      <c r="I19" s="53" t="s">
        <v>1046</v>
      </c>
      <c r="J19" s="29" t="s">
        <v>5</v>
      </c>
      <c r="K19" s="32" t="s">
        <v>5</v>
      </c>
      <c r="L19" s="32" t="s">
        <v>5</v>
      </c>
      <c r="M19" s="32" t="s">
        <v>246</v>
      </c>
    </row>
    <row r="20" spans="1:14" ht="30" customHeight="1">
      <c r="A20" s="29" t="s">
        <v>329</v>
      </c>
      <c r="B20" s="43" t="s">
        <v>330</v>
      </c>
      <c r="C20" s="29" t="s">
        <v>331</v>
      </c>
      <c r="D20" s="30" t="s">
        <v>186</v>
      </c>
      <c r="E20" s="31">
        <f>일위대가!F107</f>
        <v>0</v>
      </c>
      <c r="F20" s="31">
        <f>일위대가!H107</f>
        <v>0</v>
      </c>
      <c r="G20" s="31">
        <f>일위대가!J107</f>
        <v>0</v>
      </c>
      <c r="H20" s="31">
        <f t="shared" si="1"/>
        <v>0</v>
      </c>
      <c r="I20" s="53" t="s">
        <v>1052</v>
      </c>
      <c r="J20" s="29" t="s">
        <v>5</v>
      </c>
      <c r="K20" s="32" t="s">
        <v>5</v>
      </c>
      <c r="L20" s="32" t="s">
        <v>5</v>
      </c>
      <c r="M20" s="32" t="s">
        <v>332</v>
      </c>
    </row>
    <row r="21" spans="1:14" ht="30" customHeight="1">
      <c r="A21" s="29" t="s">
        <v>241</v>
      </c>
      <c r="B21" s="43" t="s">
        <v>1059</v>
      </c>
      <c r="C21" s="29" t="s">
        <v>242</v>
      </c>
      <c r="D21" s="30" t="s">
        <v>186</v>
      </c>
      <c r="E21" s="31">
        <f>일위대가!F115</f>
        <v>0</v>
      </c>
      <c r="F21" s="31">
        <f>일위대가!H115</f>
        <v>0</v>
      </c>
      <c r="G21" s="31">
        <f>일위대가!J115</f>
        <v>0</v>
      </c>
      <c r="H21" s="31">
        <f t="shared" si="1"/>
        <v>0</v>
      </c>
      <c r="I21" s="53" t="s">
        <v>1053</v>
      </c>
      <c r="J21" s="29" t="s">
        <v>5</v>
      </c>
      <c r="K21" s="32" t="s">
        <v>5</v>
      </c>
      <c r="L21" s="32" t="s">
        <v>5</v>
      </c>
      <c r="M21" s="32" t="s">
        <v>243</v>
      </c>
    </row>
    <row r="22" spans="1:14" ht="30" customHeight="1">
      <c r="A22" s="29" t="s">
        <v>327</v>
      </c>
      <c r="B22" s="43" t="s">
        <v>326</v>
      </c>
      <c r="C22" s="29" t="s">
        <v>325</v>
      </c>
      <c r="D22" s="30" t="s">
        <v>186</v>
      </c>
      <c r="E22" s="31">
        <f>일위대가!F124</f>
        <v>0</v>
      </c>
      <c r="F22" s="31">
        <f>일위대가!H124</f>
        <v>0</v>
      </c>
      <c r="G22" s="31">
        <f>일위대가!J124</f>
        <v>0</v>
      </c>
      <c r="H22" s="31">
        <f t="shared" ref="H22:H28" si="2">E22+F22+G22</f>
        <v>0</v>
      </c>
      <c r="I22" s="53" t="s">
        <v>1054</v>
      </c>
      <c r="J22" s="29" t="s">
        <v>5</v>
      </c>
      <c r="K22" s="32" t="s">
        <v>5</v>
      </c>
      <c r="L22" s="32" t="s">
        <v>5</v>
      </c>
      <c r="M22" s="32" t="s">
        <v>328</v>
      </c>
    </row>
    <row r="23" spans="1:14" ht="30" customHeight="1">
      <c r="A23" s="29" t="s">
        <v>269</v>
      </c>
      <c r="B23" s="43" t="s">
        <v>270</v>
      </c>
      <c r="C23" s="29" t="s">
        <v>271</v>
      </c>
      <c r="D23" s="30" t="s">
        <v>186</v>
      </c>
      <c r="E23" s="31">
        <f>일위대가!F142</f>
        <v>0</v>
      </c>
      <c r="F23" s="31">
        <f>일위대가!H142</f>
        <v>0</v>
      </c>
      <c r="G23" s="31">
        <f>일위대가!J142</f>
        <v>0</v>
      </c>
      <c r="H23" s="31">
        <f t="shared" si="2"/>
        <v>0</v>
      </c>
      <c r="I23" s="53" t="s">
        <v>1055</v>
      </c>
      <c r="J23" s="29" t="s">
        <v>5</v>
      </c>
      <c r="K23" s="32" t="s">
        <v>5</v>
      </c>
      <c r="L23" s="32" t="s">
        <v>5</v>
      </c>
      <c r="M23" s="32" t="s">
        <v>272</v>
      </c>
    </row>
    <row r="24" spans="1:14" ht="30" customHeight="1">
      <c r="A24" s="29" t="s">
        <v>273</v>
      </c>
      <c r="B24" s="43" t="s">
        <v>274</v>
      </c>
      <c r="C24" s="29" t="s">
        <v>275</v>
      </c>
      <c r="D24" s="30" t="s">
        <v>231</v>
      </c>
      <c r="E24" s="31">
        <f>일위대가!F146</f>
        <v>0</v>
      </c>
      <c r="F24" s="31">
        <f>일위대가!H146</f>
        <v>0</v>
      </c>
      <c r="G24" s="31">
        <f>일위대가!J146</f>
        <v>0</v>
      </c>
      <c r="H24" s="31">
        <f t="shared" si="2"/>
        <v>0</v>
      </c>
      <c r="I24" s="53" t="s">
        <v>1056</v>
      </c>
      <c r="J24" s="29" t="s">
        <v>5</v>
      </c>
      <c r="K24" s="32" t="s">
        <v>5</v>
      </c>
      <c r="L24" s="32" t="s">
        <v>5</v>
      </c>
      <c r="M24" s="32" t="s">
        <v>276</v>
      </c>
    </row>
    <row r="25" spans="1:14" ht="30" customHeight="1">
      <c r="A25" s="29" t="s">
        <v>249</v>
      </c>
      <c r="B25" s="43" t="s">
        <v>250</v>
      </c>
      <c r="C25" s="29" t="s">
        <v>1001</v>
      </c>
      <c r="D25" s="30" t="s">
        <v>186</v>
      </c>
      <c r="E25" s="31">
        <f>일위대가!F154</f>
        <v>0</v>
      </c>
      <c r="F25" s="31">
        <f>일위대가!H154</f>
        <v>0</v>
      </c>
      <c r="G25" s="31">
        <f>일위대가!J155</f>
        <v>0</v>
      </c>
      <c r="H25" s="31">
        <f t="shared" si="2"/>
        <v>0</v>
      </c>
      <c r="I25" s="53" t="s">
        <v>1057</v>
      </c>
      <c r="J25" s="29" t="s">
        <v>5</v>
      </c>
      <c r="K25" s="32" t="s">
        <v>5</v>
      </c>
      <c r="L25" s="32" t="s">
        <v>5</v>
      </c>
      <c r="M25" s="32" t="s">
        <v>251</v>
      </c>
    </row>
    <row r="26" spans="1:14" s="59" customFormat="1" ht="30" customHeight="1">
      <c r="A26" s="53" t="s">
        <v>1004</v>
      </c>
      <c r="B26" s="60" t="s">
        <v>1010</v>
      </c>
      <c r="C26" s="53" t="s">
        <v>1005</v>
      </c>
      <c r="D26" s="69" t="s">
        <v>186</v>
      </c>
      <c r="E26" s="74">
        <f>일위대가!F162</f>
        <v>0</v>
      </c>
      <c r="F26" s="74">
        <f>일위대가!H162</f>
        <v>0</v>
      </c>
      <c r="G26" s="74">
        <v>0</v>
      </c>
      <c r="H26" s="74">
        <f t="shared" si="2"/>
        <v>0</v>
      </c>
      <c r="I26" s="53" t="s">
        <v>1058</v>
      </c>
      <c r="J26" s="53"/>
      <c r="K26" s="58" t="s">
        <v>5</v>
      </c>
      <c r="L26" s="58" t="s">
        <v>5</v>
      </c>
      <c r="M26" s="58" t="s">
        <v>5</v>
      </c>
      <c r="N26" s="58" t="s">
        <v>5</v>
      </c>
    </row>
    <row r="27" spans="1:14" ht="30" customHeight="1">
      <c r="A27" s="29" t="s">
        <v>321</v>
      </c>
      <c r="B27" s="43" t="s">
        <v>322</v>
      </c>
      <c r="C27" s="29" t="s">
        <v>323</v>
      </c>
      <c r="D27" s="30" t="s">
        <v>186</v>
      </c>
      <c r="E27" s="31">
        <f>일위대가!F171</f>
        <v>0</v>
      </c>
      <c r="F27" s="31">
        <f>일위대가!H171</f>
        <v>0</v>
      </c>
      <c r="G27" s="31">
        <f>일위대가!J171</f>
        <v>0</v>
      </c>
      <c r="H27" s="31">
        <f t="shared" si="2"/>
        <v>0</v>
      </c>
      <c r="I27" s="53" t="s">
        <v>1063</v>
      </c>
      <c r="J27" s="29" t="s">
        <v>5</v>
      </c>
      <c r="K27" s="32" t="s">
        <v>5</v>
      </c>
      <c r="L27" s="32" t="s">
        <v>5</v>
      </c>
      <c r="M27" s="32" t="s">
        <v>324</v>
      </c>
    </row>
    <row r="28" spans="1:14" ht="30" customHeight="1">
      <c r="A28" s="29"/>
      <c r="B28" s="43" t="s">
        <v>1068</v>
      </c>
      <c r="C28" s="29" t="s">
        <v>1069</v>
      </c>
      <c r="D28" s="30" t="s">
        <v>1070</v>
      </c>
      <c r="E28" s="31">
        <f>일위대가!F179</f>
        <v>0</v>
      </c>
      <c r="F28" s="31">
        <f>일위대가!H179</f>
        <v>0</v>
      </c>
      <c r="G28" s="31">
        <f>일위대가!J179</f>
        <v>0</v>
      </c>
      <c r="H28" s="31">
        <f t="shared" si="2"/>
        <v>0</v>
      </c>
      <c r="I28" s="53" t="s">
        <v>1064</v>
      </c>
      <c r="J28" s="29"/>
      <c r="K28" s="32"/>
      <c r="L28" s="32"/>
      <c r="M28" s="32"/>
    </row>
    <row r="29" spans="1:14" ht="30" customHeight="1">
      <c r="A29" s="29"/>
      <c r="B29" s="43" t="s">
        <v>1094</v>
      </c>
      <c r="C29" s="29" t="s">
        <v>1095</v>
      </c>
      <c r="D29" s="30" t="s">
        <v>1096</v>
      </c>
      <c r="E29" s="31">
        <f>일위대가!F187</f>
        <v>0</v>
      </c>
      <c r="F29" s="31">
        <f>일위대가!H187</f>
        <v>0</v>
      </c>
      <c r="G29" s="31">
        <f>일위대가!J187</f>
        <v>0</v>
      </c>
      <c r="H29" s="31">
        <f>E29+F29+G29</f>
        <v>0</v>
      </c>
      <c r="I29" s="53" t="s">
        <v>1065</v>
      </c>
      <c r="J29" s="29"/>
      <c r="K29" s="32"/>
      <c r="L29" s="32"/>
      <c r="M29" s="32"/>
    </row>
    <row r="30" spans="1:14" ht="30" customHeight="1">
      <c r="A30" s="29"/>
      <c r="B30" s="43" t="s">
        <v>1123</v>
      </c>
      <c r="C30" s="29" t="s">
        <v>1124</v>
      </c>
      <c r="D30" s="30" t="s">
        <v>186</v>
      </c>
      <c r="E30" s="31">
        <f>일위대가!F201</f>
        <v>0</v>
      </c>
      <c r="F30" s="31">
        <f>일위대가!H201</f>
        <v>0</v>
      </c>
      <c r="G30" s="31">
        <f>일위대가!J201</f>
        <v>0</v>
      </c>
      <c r="H30" s="31">
        <f>E30+F30+G30</f>
        <v>0</v>
      </c>
      <c r="I30" s="53" t="s">
        <v>1067</v>
      </c>
      <c r="J30" s="29"/>
      <c r="K30" s="32"/>
      <c r="L30" s="32"/>
      <c r="M30" s="32"/>
    </row>
    <row r="31" spans="1:14" ht="30" customHeight="1">
      <c r="A31" s="29" t="s">
        <v>317</v>
      </c>
      <c r="B31" s="43" t="s">
        <v>318</v>
      </c>
      <c r="C31" s="29" t="s">
        <v>319</v>
      </c>
      <c r="D31" s="30" t="s">
        <v>186</v>
      </c>
      <c r="E31" s="31">
        <f>일위대가!F209</f>
        <v>0</v>
      </c>
      <c r="F31" s="31">
        <f>일위대가!H209</f>
        <v>0</v>
      </c>
      <c r="G31" s="31">
        <f>일위대가!J209</f>
        <v>0</v>
      </c>
      <c r="H31" s="31">
        <f t="shared" ref="H31:H39" si="3">E31+F31+G31</f>
        <v>0</v>
      </c>
      <c r="I31" s="53" t="s">
        <v>1071</v>
      </c>
      <c r="J31" s="29" t="s">
        <v>5</v>
      </c>
      <c r="K31" s="32" t="s">
        <v>5</v>
      </c>
      <c r="L31" s="32" t="s">
        <v>5</v>
      </c>
      <c r="M31" s="32" t="s">
        <v>320</v>
      </c>
    </row>
    <row r="32" spans="1:14" ht="30" customHeight="1">
      <c r="A32" s="29" t="s">
        <v>313</v>
      </c>
      <c r="B32" s="43" t="s">
        <v>314</v>
      </c>
      <c r="C32" s="29" t="s">
        <v>315</v>
      </c>
      <c r="D32" s="30" t="s">
        <v>186</v>
      </c>
      <c r="E32" s="31">
        <f>일위대가!F218</f>
        <v>0</v>
      </c>
      <c r="F32" s="31">
        <f>일위대가!H218</f>
        <v>0</v>
      </c>
      <c r="G32" s="31">
        <f>일위대가!J218</f>
        <v>0</v>
      </c>
      <c r="H32" s="31">
        <f t="shared" si="3"/>
        <v>0</v>
      </c>
      <c r="I32" s="53" t="s">
        <v>1078</v>
      </c>
      <c r="J32" s="29" t="s">
        <v>5</v>
      </c>
      <c r="K32" s="32" t="s">
        <v>5</v>
      </c>
      <c r="L32" s="32" t="s">
        <v>5</v>
      </c>
      <c r="M32" s="32" t="s">
        <v>316</v>
      </c>
    </row>
    <row r="33" spans="1:14" ht="30" customHeight="1">
      <c r="A33" s="29" t="s">
        <v>311</v>
      </c>
      <c r="B33" s="43" t="s">
        <v>309</v>
      </c>
      <c r="C33" s="29" t="s">
        <v>312</v>
      </c>
      <c r="D33" s="30" t="s">
        <v>186</v>
      </c>
      <c r="E33" s="31">
        <f>일위대가!F226</f>
        <v>0</v>
      </c>
      <c r="F33" s="31">
        <f>일위대가!H226</f>
        <v>0</v>
      </c>
      <c r="G33" s="31">
        <f>일위대가!J226</f>
        <v>0</v>
      </c>
      <c r="H33" s="31">
        <f t="shared" si="3"/>
        <v>0</v>
      </c>
      <c r="I33" s="53" t="s">
        <v>1079</v>
      </c>
      <c r="J33" s="29" t="s">
        <v>5</v>
      </c>
      <c r="K33" s="32" t="s">
        <v>5</v>
      </c>
      <c r="L33" s="32" t="s">
        <v>5</v>
      </c>
      <c r="M33" s="32" t="s">
        <v>310</v>
      </c>
    </row>
    <row r="34" spans="1:14" ht="30" customHeight="1">
      <c r="A34" s="29" t="s">
        <v>335</v>
      </c>
      <c r="B34" s="43" t="s">
        <v>334</v>
      </c>
      <c r="C34" s="29" t="s">
        <v>1125</v>
      </c>
      <c r="D34" s="30" t="s">
        <v>186</v>
      </c>
      <c r="E34" s="31">
        <f>일위대가!F234</f>
        <v>0</v>
      </c>
      <c r="F34" s="31">
        <f>일위대가!H234</f>
        <v>0</v>
      </c>
      <c r="G34" s="31">
        <f>일위대가!J234</f>
        <v>0</v>
      </c>
      <c r="H34" s="31">
        <f t="shared" si="3"/>
        <v>0</v>
      </c>
      <c r="I34" s="53" t="s">
        <v>1080</v>
      </c>
      <c r="J34" s="29" t="s">
        <v>5</v>
      </c>
      <c r="K34" s="32" t="s">
        <v>5</v>
      </c>
      <c r="L34" s="32" t="s">
        <v>5</v>
      </c>
      <c r="M34" s="32" t="s">
        <v>336</v>
      </c>
    </row>
    <row r="35" spans="1:14" ht="30" customHeight="1">
      <c r="A35" s="29" t="s">
        <v>244</v>
      </c>
      <c r="B35" s="43" t="s">
        <v>245</v>
      </c>
      <c r="C35" s="29" t="s">
        <v>1101</v>
      </c>
      <c r="D35" s="30" t="s">
        <v>186</v>
      </c>
      <c r="E35" s="31">
        <f>일위대가!F242</f>
        <v>0</v>
      </c>
      <c r="F35" s="31">
        <f>일위대가!H242</f>
        <v>0</v>
      </c>
      <c r="G35" s="31">
        <f>일위대가!J242</f>
        <v>0</v>
      </c>
      <c r="H35" s="31">
        <f t="shared" si="3"/>
        <v>0</v>
      </c>
      <c r="I35" s="53" t="s">
        <v>1081</v>
      </c>
      <c r="J35" s="29" t="s">
        <v>5</v>
      </c>
      <c r="K35" s="32" t="s">
        <v>5</v>
      </c>
      <c r="L35" s="32" t="s">
        <v>5</v>
      </c>
      <c r="M35" s="32" t="s">
        <v>246</v>
      </c>
    </row>
    <row r="36" spans="1:14" s="59" customFormat="1" ht="30" customHeight="1">
      <c r="A36" s="53"/>
      <c r="B36" s="60" t="s">
        <v>1160</v>
      </c>
      <c r="C36" s="53" t="s">
        <v>1196</v>
      </c>
      <c r="D36" s="69" t="s">
        <v>186</v>
      </c>
      <c r="E36" s="57">
        <f>일위대가!F251</f>
        <v>0</v>
      </c>
      <c r="F36" s="57">
        <f>일위대가!H251</f>
        <v>0</v>
      </c>
      <c r="G36" s="57">
        <f>일위대가!J251</f>
        <v>0</v>
      </c>
      <c r="H36" s="57">
        <f t="shared" si="3"/>
        <v>0</v>
      </c>
      <c r="I36" s="53" t="s">
        <v>1082</v>
      </c>
      <c r="J36" s="53"/>
      <c r="K36" s="58"/>
      <c r="L36" s="58"/>
      <c r="M36" s="58"/>
      <c r="N36" s="58"/>
    </row>
    <row r="37" spans="1:14" ht="30" customHeight="1">
      <c r="A37" s="29" t="s">
        <v>340</v>
      </c>
      <c r="B37" s="43" t="s">
        <v>338</v>
      </c>
      <c r="C37" s="29" t="s">
        <v>1170</v>
      </c>
      <c r="D37" s="30" t="s">
        <v>186</v>
      </c>
      <c r="E37" s="31">
        <f>일위대가!F260</f>
        <v>0</v>
      </c>
      <c r="F37" s="31">
        <f>일위대가!H260</f>
        <v>0</v>
      </c>
      <c r="G37" s="31">
        <f>일위대가!J260</f>
        <v>0</v>
      </c>
      <c r="H37" s="31">
        <f>E37+F37+G37</f>
        <v>0</v>
      </c>
      <c r="I37" s="53" t="s">
        <v>1083</v>
      </c>
      <c r="J37" s="29" t="s">
        <v>5</v>
      </c>
      <c r="K37" s="32" t="s">
        <v>5</v>
      </c>
      <c r="L37" s="32" t="s">
        <v>5</v>
      </c>
      <c r="M37" s="32" t="s">
        <v>339</v>
      </c>
    </row>
    <row r="38" spans="1:14" ht="30" customHeight="1">
      <c r="A38" s="29" t="s">
        <v>237</v>
      </c>
      <c r="B38" s="43" t="s">
        <v>232</v>
      </c>
      <c r="C38" s="29" t="s">
        <v>238</v>
      </c>
      <c r="D38" s="30" t="s">
        <v>234</v>
      </c>
      <c r="E38" s="31">
        <f>일위대가!F267</f>
        <v>0</v>
      </c>
      <c r="F38" s="31">
        <f>일위대가!H267</f>
        <v>0</v>
      </c>
      <c r="G38" s="31">
        <f>일위대가!J267</f>
        <v>0</v>
      </c>
      <c r="H38" s="31">
        <f>E38+F38+G38</f>
        <v>0</v>
      </c>
      <c r="I38" s="53" t="s">
        <v>1097</v>
      </c>
      <c r="J38" s="29" t="s">
        <v>5</v>
      </c>
      <c r="K38" s="32" t="s">
        <v>235</v>
      </c>
      <c r="L38" s="32" t="s">
        <v>5</v>
      </c>
      <c r="M38" s="32" t="s">
        <v>236</v>
      </c>
    </row>
    <row r="39" spans="1:14" ht="30" customHeight="1">
      <c r="A39" s="29" t="s">
        <v>337</v>
      </c>
      <c r="B39" s="43" t="s">
        <v>338</v>
      </c>
      <c r="C39" s="29" t="s">
        <v>1240</v>
      </c>
      <c r="D39" s="30" t="s">
        <v>186</v>
      </c>
      <c r="E39" s="31">
        <f>일위대가!F275</f>
        <v>0</v>
      </c>
      <c r="F39" s="31">
        <f>일위대가!H275</f>
        <v>0</v>
      </c>
      <c r="G39" s="31">
        <f>일위대가!J275</f>
        <v>0</v>
      </c>
      <c r="H39" s="31">
        <f t="shared" si="3"/>
        <v>0</v>
      </c>
      <c r="I39" s="53" t="s">
        <v>1100</v>
      </c>
      <c r="J39" s="29" t="s">
        <v>5</v>
      </c>
      <c r="K39" s="32" t="s">
        <v>5</v>
      </c>
      <c r="L39" s="32" t="s">
        <v>5</v>
      </c>
      <c r="M39" s="32" t="s">
        <v>339</v>
      </c>
    </row>
    <row r="40" spans="1:14" ht="30" customHeight="1">
      <c r="A40" s="29" t="s">
        <v>337</v>
      </c>
      <c r="B40" s="43" t="s">
        <v>1176</v>
      </c>
      <c r="C40" s="29" t="s">
        <v>1188</v>
      </c>
      <c r="D40" s="30" t="s">
        <v>1177</v>
      </c>
      <c r="E40" s="31">
        <f>일위대가!F283</f>
        <v>0</v>
      </c>
      <c r="F40" s="31">
        <f>일위대가!H283</f>
        <v>0</v>
      </c>
      <c r="G40" s="31">
        <f>일위대가!L283</f>
        <v>0</v>
      </c>
      <c r="H40" s="31">
        <f t="shared" ref="H40" si="4">E40+F40+G40</f>
        <v>0</v>
      </c>
      <c r="I40" s="53" t="s">
        <v>1102</v>
      </c>
      <c r="J40" s="29" t="s">
        <v>5</v>
      </c>
      <c r="K40" s="32" t="s">
        <v>5</v>
      </c>
      <c r="L40" s="32" t="s">
        <v>5</v>
      </c>
      <c r="M40" s="32" t="s">
        <v>339</v>
      </c>
    </row>
    <row r="41" spans="1:14" ht="30" customHeight="1">
      <c r="A41" s="29" t="s">
        <v>337</v>
      </c>
      <c r="B41" s="43" t="s">
        <v>1181</v>
      </c>
      <c r="C41" s="29" t="s">
        <v>1188</v>
      </c>
      <c r="D41" s="30" t="s">
        <v>1177</v>
      </c>
      <c r="E41" s="31">
        <f>일위대가!F292</f>
        <v>0</v>
      </c>
      <c r="F41" s="31">
        <f>일위대가!H292</f>
        <v>0</v>
      </c>
      <c r="G41" s="31">
        <f>일위대가!J292</f>
        <v>0</v>
      </c>
      <c r="H41" s="31">
        <f t="shared" ref="H41" si="5">E41+F41+G41</f>
        <v>0</v>
      </c>
      <c r="I41" s="53" t="s">
        <v>1107</v>
      </c>
      <c r="J41" s="29" t="s">
        <v>5</v>
      </c>
      <c r="K41" s="32" t="s">
        <v>5</v>
      </c>
      <c r="L41" s="32" t="s">
        <v>5</v>
      </c>
      <c r="M41" s="32" t="s">
        <v>339</v>
      </c>
    </row>
    <row r="42" spans="1:14" ht="30" customHeight="1">
      <c r="A42" s="29" t="s">
        <v>256</v>
      </c>
      <c r="B42" s="43" t="s">
        <v>257</v>
      </c>
      <c r="C42" s="29" t="s">
        <v>258</v>
      </c>
      <c r="D42" s="30" t="s">
        <v>186</v>
      </c>
      <c r="E42" s="31">
        <f>일위대가!F301</f>
        <v>0</v>
      </c>
      <c r="F42" s="31">
        <f>일위대가!H301</f>
        <v>0</v>
      </c>
      <c r="G42" s="31">
        <f>일위대가!J301</f>
        <v>0</v>
      </c>
      <c r="H42" s="31">
        <f t="shared" ref="H42:H48" si="6">E42+F42+G42</f>
        <v>0</v>
      </c>
      <c r="I42" s="53" t="s">
        <v>1108</v>
      </c>
      <c r="J42" s="29" t="s">
        <v>5</v>
      </c>
      <c r="K42" s="32" t="s">
        <v>5</v>
      </c>
      <c r="L42" s="32" t="s">
        <v>5</v>
      </c>
      <c r="M42" s="32" t="s">
        <v>259</v>
      </c>
    </row>
    <row r="43" spans="1:14" ht="30" customHeight="1">
      <c r="A43" s="29" t="s">
        <v>370</v>
      </c>
      <c r="B43" s="43" t="s">
        <v>371</v>
      </c>
      <c r="C43" s="29" t="s">
        <v>372</v>
      </c>
      <c r="D43" s="30" t="s">
        <v>186</v>
      </c>
      <c r="E43" s="31">
        <f>일위대가!F307</f>
        <v>0</v>
      </c>
      <c r="F43" s="31">
        <f>일위대가!H307</f>
        <v>0</v>
      </c>
      <c r="G43" s="31">
        <f>일위대가!J307</f>
        <v>0</v>
      </c>
      <c r="H43" s="31">
        <f t="shared" si="6"/>
        <v>0</v>
      </c>
      <c r="I43" s="53" t="s">
        <v>1110</v>
      </c>
      <c r="J43" s="29" t="s">
        <v>5</v>
      </c>
      <c r="K43" s="32" t="s">
        <v>5</v>
      </c>
      <c r="L43" s="32" t="s">
        <v>5</v>
      </c>
      <c r="M43" s="32" t="s">
        <v>373</v>
      </c>
    </row>
    <row r="44" spans="1:14" ht="30" customHeight="1">
      <c r="A44" s="29" t="s">
        <v>374</v>
      </c>
      <c r="B44" s="43" t="s">
        <v>375</v>
      </c>
      <c r="C44" s="29" t="s">
        <v>376</v>
      </c>
      <c r="D44" s="30" t="s">
        <v>186</v>
      </c>
      <c r="E44" s="31">
        <f>일위대가!F313</f>
        <v>0</v>
      </c>
      <c r="F44" s="31">
        <f>일위대가!H313</f>
        <v>0</v>
      </c>
      <c r="G44" s="31">
        <f>일위대가!J313</f>
        <v>0</v>
      </c>
      <c r="H44" s="31">
        <f t="shared" si="6"/>
        <v>0</v>
      </c>
      <c r="I44" s="53" t="s">
        <v>1195</v>
      </c>
      <c r="J44" s="29" t="s">
        <v>5</v>
      </c>
      <c r="K44" s="32" t="s">
        <v>5</v>
      </c>
      <c r="L44" s="32" t="s">
        <v>5</v>
      </c>
      <c r="M44" s="32" t="s">
        <v>377</v>
      </c>
    </row>
    <row r="45" spans="1:14" ht="30" customHeight="1">
      <c r="A45" s="29" t="s">
        <v>374</v>
      </c>
      <c r="B45" s="43" t="s">
        <v>1197</v>
      </c>
      <c r="C45" s="29" t="s">
        <v>1198</v>
      </c>
      <c r="D45" s="30" t="s">
        <v>186</v>
      </c>
      <c r="E45" s="31">
        <f>일위대가!F325</f>
        <v>0</v>
      </c>
      <c r="F45" s="31">
        <f>일위대가!H325</f>
        <v>0</v>
      </c>
      <c r="G45" s="31">
        <f>일위대가!J325</f>
        <v>0</v>
      </c>
      <c r="H45" s="31">
        <f t="shared" si="6"/>
        <v>0</v>
      </c>
      <c r="I45" s="53" t="s">
        <v>1199</v>
      </c>
      <c r="J45" s="29" t="s">
        <v>5</v>
      </c>
      <c r="K45" s="32" t="s">
        <v>5</v>
      </c>
      <c r="L45" s="32" t="s">
        <v>5</v>
      </c>
      <c r="M45" s="32" t="s">
        <v>377</v>
      </c>
    </row>
    <row r="46" spans="1:14" ht="30" customHeight="1">
      <c r="A46" s="29" t="s">
        <v>266</v>
      </c>
      <c r="B46" s="43" t="s">
        <v>265</v>
      </c>
      <c r="C46" s="29" t="s">
        <v>267</v>
      </c>
      <c r="D46" s="30" t="s">
        <v>196</v>
      </c>
      <c r="E46" s="31">
        <f>일위대가!F333</f>
        <v>0</v>
      </c>
      <c r="F46" s="31">
        <f>일위대가!H333</f>
        <v>0</v>
      </c>
      <c r="G46" s="31">
        <f>일위대가!J333</f>
        <v>0</v>
      </c>
      <c r="H46" s="31">
        <f t="shared" si="6"/>
        <v>0</v>
      </c>
      <c r="I46" s="53" t="s">
        <v>1236</v>
      </c>
      <c r="J46" s="29" t="s">
        <v>5</v>
      </c>
      <c r="K46" s="32" t="s">
        <v>5</v>
      </c>
      <c r="L46" s="32" t="s">
        <v>5</v>
      </c>
      <c r="M46" s="32" t="s">
        <v>264</v>
      </c>
    </row>
    <row r="47" spans="1:14" ht="30" customHeight="1">
      <c r="A47" s="29" t="s">
        <v>253</v>
      </c>
      <c r="B47" s="43" t="s">
        <v>254</v>
      </c>
      <c r="C47" s="29" t="s">
        <v>255</v>
      </c>
      <c r="D47" s="30" t="s">
        <v>186</v>
      </c>
      <c r="E47" s="31">
        <f>일위대가!F338</f>
        <v>0</v>
      </c>
      <c r="F47" s="31">
        <f>일위대가!H338</f>
        <v>0</v>
      </c>
      <c r="G47" s="31">
        <f>일위대가!J338</f>
        <v>0</v>
      </c>
      <c r="H47" s="31">
        <f t="shared" si="6"/>
        <v>0</v>
      </c>
      <c r="I47" s="53" t="s">
        <v>1241</v>
      </c>
      <c r="J47" s="29" t="s">
        <v>5</v>
      </c>
      <c r="K47" s="32" t="s">
        <v>5</v>
      </c>
      <c r="L47" s="32" t="s">
        <v>5</v>
      </c>
      <c r="M47" s="32" t="s">
        <v>239</v>
      </c>
    </row>
    <row r="48" spans="1:14" ht="30" customHeight="1">
      <c r="A48" s="29" t="s">
        <v>368</v>
      </c>
      <c r="B48" s="43" t="s">
        <v>240</v>
      </c>
      <c r="C48" s="29" t="s">
        <v>369</v>
      </c>
      <c r="D48" s="30" t="s">
        <v>186</v>
      </c>
      <c r="E48" s="31">
        <f>일위대가!F343</f>
        <v>0</v>
      </c>
      <c r="F48" s="31">
        <f>일위대가!H343</f>
        <v>0</v>
      </c>
      <c r="G48" s="31">
        <f>일위대가!J343</f>
        <v>0</v>
      </c>
      <c r="H48" s="31">
        <f t="shared" si="6"/>
        <v>0</v>
      </c>
      <c r="I48" s="53" t="s">
        <v>1244</v>
      </c>
      <c r="J48" s="29" t="s">
        <v>5</v>
      </c>
      <c r="K48" s="32" t="s">
        <v>5</v>
      </c>
      <c r="L48" s="32" t="s">
        <v>5</v>
      </c>
      <c r="M48" s="32" t="s">
        <v>239</v>
      </c>
    </row>
    <row r="49" spans="1:13" ht="30" customHeight="1">
      <c r="A49" s="29" t="s">
        <v>266</v>
      </c>
      <c r="B49" s="43" t="s">
        <v>1254</v>
      </c>
      <c r="C49" s="29" t="s">
        <v>1255</v>
      </c>
      <c r="D49" s="30" t="s">
        <v>196</v>
      </c>
      <c r="E49" s="31">
        <f>일위대가!F348</f>
        <v>0</v>
      </c>
      <c r="F49" s="31">
        <f>일위대가!H348</f>
        <v>0</v>
      </c>
      <c r="G49" s="31">
        <f>일위대가!J348</f>
        <v>0</v>
      </c>
      <c r="H49" s="31">
        <f t="shared" ref="H49" si="7">E49+F49+G49</f>
        <v>0</v>
      </c>
      <c r="I49" s="53" t="s">
        <v>1261</v>
      </c>
      <c r="J49" s="29" t="s">
        <v>5</v>
      </c>
      <c r="K49" s="32" t="s">
        <v>5</v>
      </c>
      <c r="L49" s="32" t="s">
        <v>5</v>
      </c>
      <c r="M49" s="32" t="s">
        <v>264</v>
      </c>
    </row>
    <row r="50" spans="1:13" ht="30" customHeight="1">
      <c r="A50" s="29" t="s">
        <v>266</v>
      </c>
      <c r="B50" s="75" t="s">
        <v>118</v>
      </c>
      <c r="C50" s="4" t="s">
        <v>119</v>
      </c>
      <c r="D50" s="30" t="s">
        <v>196</v>
      </c>
      <c r="E50" s="31">
        <f>일위대가!F353</f>
        <v>0</v>
      </c>
      <c r="F50" s="31">
        <f>일위대가!H353</f>
        <v>0</v>
      </c>
      <c r="G50" s="31">
        <f>일위대가!J353</f>
        <v>0</v>
      </c>
      <c r="H50" s="31">
        <f t="shared" ref="H50" si="8">E50+F50+G50</f>
        <v>0</v>
      </c>
      <c r="I50" s="53" t="s">
        <v>1262</v>
      </c>
      <c r="J50" s="29" t="s">
        <v>5</v>
      </c>
      <c r="K50" s="32" t="s">
        <v>5</v>
      </c>
      <c r="L50" s="32" t="s">
        <v>5</v>
      </c>
      <c r="M50" s="32" t="s">
        <v>264</v>
      </c>
    </row>
    <row r="51" spans="1:13" ht="30" customHeight="1">
      <c r="A51" s="29" t="s">
        <v>266</v>
      </c>
      <c r="B51" s="75" t="s">
        <v>1286</v>
      </c>
      <c r="C51" s="4" t="s">
        <v>154</v>
      </c>
      <c r="D51" s="30" t="s">
        <v>268</v>
      </c>
      <c r="E51" s="31">
        <f>일위대가!F366</f>
        <v>0</v>
      </c>
      <c r="F51" s="31">
        <f>일위대가!H366</f>
        <v>0</v>
      </c>
      <c r="G51" s="31">
        <f>일위대가!J366</f>
        <v>0</v>
      </c>
      <c r="H51" s="31">
        <f t="shared" ref="H51" si="9">E51+F51+G51</f>
        <v>0</v>
      </c>
      <c r="I51" s="53" t="s">
        <v>1293</v>
      </c>
      <c r="J51" s="29" t="s">
        <v>5</v>
      </c>
      <c r="K51" s="32" t="s">
        <v>5</v>
      </c>
      <c r="L51" s="32" t="s">
        <v>5</v>
      </c>
      <c r="M51" s="32" t="s">
        <v>264</v>
      </c>
    </row>
    <row r="52" spans="1:13" ht="30" customHeight="1">
      <c r="A52" s="29" t="s">
        <v>266</v>
      </c>
      <c r="B52" s="75" t="s">
        <v>1287</v>
      </c>
      <c r="C52" s="4" t="s">
        <v>1288</v>
      </c>
      <c r="D52" s="30" t="s">
        <v>268</v>
      </c>
      <c r="E52" s="31">
        <f>일위대가!F375</f>
        <v>0</v>
      </c>
      <c r="F52" s="31">
        <f>일위대가!H375</f>
        <v>0</v>
      </c>
      <c r="G52" s="31">
        <f>일위대가!J375</f>
        <v>0</v>
      </c>
      <c r="H52" s="31">
        <f t="shared" ref="H52:H54" si="10">E52+F52+G52</f>
        <v>0</v>
      </c>
      <c r="I52" s="53" t="s">
        <v>1294</v>
      </c>
      <c r="J52" s="29" t="s">
        <v>5</v>
      </c>
      <c r="K52" s="32" t="s">
        <v>5</v>
      </c>
      <c r="L52" s="32" t="s">
        <v>5</v>
      </c>
      <c r="M52" s="32" t="s">
        <v>264</v>
      </c>
    </row>
    <row r="53" spans="1:13" ht="30" customHeight="1">
      <c r="A53" s="29" t="s">
        <v>266</v>
      </c>
      <c r="B53" s="75" t="s">
        <v>1302</v>
      </c>
      <c r="C53" s="4" t="s">
        <v>1303</v>
      </c>
      <c r="D53" s="30" t="s">
        <v>268</v>
      </c>
      <c r="E53" s="31">
        <f>일위대가!F384</f>
        <v>0</v>
      </c>
      <c r="F53" s="31">
        <f>일위대가!H384</f>
        <v>0</v>
      </c>
      <c r="G53" s="31">
        <f>일위대가!J384</f>
        <v>0</v>
      </c>
      <c r="H53" s="31">
        <f t="shared" ref="H53" si="11">E53+F53+G53</f>
        <v>0</v>
      </c>
      <c r="I53" s="53" t="s">
        <v>1414</v>
      </c>
      <c r="J53" s="29" t="s">
        <v>5</v>
      </c>
      <c r="K53" s="32" t="s">
        <v>5</v>
      </c>
      <c r="L53" s="32" t="s">
        <v>5</v>
      </c>
      <c r="M53" s="32" t="s">
        <v>264</v>
      </c>
    </row>
    <row r="54" spans="1:13" ht="30" customHeight="1">
      <c r="A54" s="29" t="s">
        <v>266</v>
      </c>
      <c r="B54" s="75" t="s">
        <v>1290</v>
      </c>
      <c r="C54" s="4" t="s">
        <v>1276</v>
      </c>
      <c r="D54" s="30" t="s">
        <v>268</v>
      </c>
      <c r="E54" s="31">
        <f>일위대가!F392</f>
        <v>0</v>
      </c>
      <c r="F54" s="31">
        <f>일위대가!H392</f>
        <v>0</v>
      </c>
      <c r="G54" s="31">
        <f>일위대가!J392</f>
        <v>0</v>
      </c>
      <c r="H54" s="31">
        <f t="shared" si="10"/>
        <v>0</v>
      </c>
      <c r="I54" s="53" t="s">
        <v>1295</v>
      </c>
      <c r="J54" s="29" t="s">
        <v>5</v>
      </c>
      <c r="K54" s="32" t="s">
        <v>5</v>
      </c>
      <c r="L54" s="32" t="s">
        <v>5</v>
      </c>
      <c r="M54" s="32" t="s">
        <v>264</v>
      </c>
    </row>
    <row r="55" spans="1:13" ht="30" customHeight="1">
      <c r="A55" s="29" t="s">
        <v>266</v>
      </c>
      <c r="B55" s="75" t="s">
        <v>1291</v>
      </c>
      <c r="C55" s="4" t="s">
        <v>156</v>
      </c>
      <c r="D55" s="30" t="s">
        <v>268</v>
      </c>
      <c r="E55" s="31">
        <f>일위대가!F400</f>
        <v>0</v>
      </c>
      <c r="F55" s="31">
        <f>일위대가!H400</f>
        <v>0</v>
      </c>
      <c r="G55" s="31">
        <f>일위대가!J400</f>
        <v>0</v>
      </c>
      <c r="H55" s="31">
        <f t="shared" ref="H55" si="12">E55+F55+G55</f>
        <v>0</v>
      </c>
      <c r="I55" s="53" t="s">
        <v>1296</v>
      </c>
      <c r="J55" s="29" t="s">
        <v>5</v>
      </c>
      <c r="K55" s="32" t="s">
        <v>5</v>
      </c>
      <c r="L55" s="32" t="s">
        <v>5</v>
      </c>
      <c r="M55" s="32" t="s">
        <v>264</v>
      </c>
    </row>
    <row r="56" spans="1:13" ht="30" customHeight="1">
      <c r="A56" s="29" t="s">
        <v>266</v>
      </c>
      <c r="B56" s="75" t="s">
        <v>1292</v>
      </c>
      <c r="C56" s="4" t="s">
        <v>157</v>
      </c>
      <c r="D56" s="30" t="s">
        <v>268</v>
      </c>
      <c r="E56" s="31">
        <f>일위대가!F408</f>
        <v>0</v>
      </c>
      <c r="F56" s="31">
        <f>일위대가!H408</f>
        <v>0</v>
      </c>
      <c r="G56" s="31">
        <f>일위대가!J408</f>
        <v>0</v>
      </c>
      <c r="H56" s="31">
        <f t="shared" ref="H56:H57" si="13">E56+F56+G56</f>
        <v>0</v>
      </c>
      <c r="I56" s="53" t="s">
        <v>1307</v>
      </c>
      <c r="J56" s="29" t="s">
        <v>5</v>
      </c>
      <c r="K56" s="32" t="s">
        <v>5</v>
      </c>
      <c r="L56" s="32" t="s">
        <v>5</v>
      </c>
      <c r="M56" s="32" t="s">
        <v>264</v>
      </c>
    </row>
    <row r="57" spans="1:13" ht="30" customHeight="1">
      <c r="A57" s="29" t="s">
        <v>266</v>
      </c>
      <c r="B57" s="75" t="s">
        <v>152</v>
      </c>
      <c r="C57" s="4" t="s">
        <v>153</v>
      </c>
      <c r="D57" s="30" t="s">
        <v>1396</v>
      </c>
      <c r="E57" s="31">
        <f>일위대가!F416</f>
        <v>0</v>
      </c>
      <c r="F57" s="31">
        <f>일위대가!H416</f>
        <v>0</v>
      </c>
      <c r="G57" s="31">
        <f>일위대가!J416</f>
        <v>0</v>
      </c>
      <c r="H57" s="31">
        <f t="shared" si="13"/>
        <v>0</v>
      </c>
      <c r="I57" s="53" t="s">
        <v>1318</v>
      </c>
      <c r="J57" s="29" t="s">
        <v>5</v>
      </c>
      <c r="K57" s="32" t="s">
        <v>5</v>
      </c>
      <c r="L57" s="32" t="s">
        <v>5</v>
      </c>
      <c r="M57" s="32" t="s">
        <v>264</v>
      </c>
    </row>
    <row r="58" spans="1:13" ht="30" customHeight="1">
      <c r="A58" s="29" t="s">
        <v>266</v>
      </c>
      <c r="B58" s="75" t="s">
        <v>1314</v>
      </c>
      <c r="C58" s="4" t="s">
        <v>1275</v>
      </c>
      <c r="D58" s="30" t="s">
        <v>268</v>
      </c>
      <c r="E58" s="31">
        <f>일위대가!F424</f>
        <v>0</v>
      </c>
      <c r="F58" s="31">
        <f>일위대가!H424</f>
        <v>0</v>
      </c>
      <c r="G58" s="31">
        <f>일위대가!J424</f>
        <v>0</v>
      </c>
      <c r="H58" s="31">
        <f t="shared" ref="H58:H60" si="14">E58+F58+G58</f>
        <v>0</v>
      </c>
      <c r="I58" s="53" t="s">
        <v>1319</v>
      </c>
      <c r="J58" s="29" t="s">
        <v>5</v>
      </c>
      <c r="K58" s="32" t="s">
        <v>5</v>
      </c>
      <c r="L58" s="32" t="s">
        <v>5</v>
      </c>
      <c r="M58" s="32" t="s">
        <v>264</v>
      </c>
    </row>
    <row r="59" spans="1:13" ht="30" customHeight="1">
      <c r="A59" s="29" t="s">
        <v>266</v>
      </c>
      <c r="B59" s="75" t="s">
        <v>1315</v>
      </c>
      <c r="C59" s="4" t="s">
        <v>158</v>
      </c>
      <c r="D59" s="30" t="s">
        <v>268</v>
      </c>
      <c r="E59" s="31">
        <f>일위대가!F432</f>
        <v>0</v>
      </c>
      <c r="F59" s="31">
        <f>일위대가!H432</f>
        <v>0</v>
      </c>
      <c r="G59" s="31">
        <f>일위대가!J432</f>
        <v>0</v>
      </c>
      <c r="H59" s="31">
        <f t="shared" ref="H59" si="15">E59+F59+G59</f>
        <v>0</v>
      </c>
      <c r="I59" s="53" t="s">
        <v>1320</v>
      </c>
      <c r="J59" s="29" t="s">
        <v>5</v>
      </c>
      <c r="K59" s="32" t="s">
        <v>5</v>
      </c>
      <c r="L59" s="32" t="s">
        <v>5</v>
      </c>
      <c r="M59" s="32" t="s">
        <v>264</v>
      </c>
    </row>
    <row r="60" spans="1:13" ht="30" customHeight="1">
      <c r="A60" s="29" t="s">
        <v>266</v>
      </c>
      <c r="B60" s="75" t="s">
        <v>1316</v>
      </c>
      <c r="C60" s="4" t="s">
        <v>159</v>
      </c>
      <c r="D60" s="30" t="s">
        <v>268</v>
      </c>
      <c r="E60" s="31">
        <f>일위대가!F440</f>
        <v>0</v>
      </c>
      <c r="F60" s="31">
        <f>일위대가!H440</f>
        <v>0</v>
      </c>
      <c r="G60" s="31">
        <f>일위대가!J440</f>
        <v>0</v>
      </c>
      <c r="H60" s="31">
        <f t="shared" si="14"/>
        <v>0</v>
      </c>
      <c r="I60" s="53" t="s">
        <v>1321</v>
      </c>
      <c r="J60" s="29" t="s">
        <v>5</v>
      </c>
      <c r="K60" s="32" t="s">
        <v>5</v>
      </c>
      <c r="L60" s="32" t="s">
        <v>5</v>
      </c>
      <c r="M60" s="32" t="s">
        <v>264</v>
      </c>
    </row>
    <row r="61" spans="1:13" ht="30" customHeight="1">
      <c r="A61" s="29" t="s">
        <v>266</v>
      </c>
      <c r="B61" s="75" t="s">
        <v>1317</v>
      </c>
      <c r="C61" s="4" t="s">
        <v>160</v>
      </c>
      <c r="D61" s="30" t="s">
        <v>268</v>
      </c>
      <c r="E61" s="31">
        <f>일위대가!F448</f>
        <v>0</v>
      </c>
      <c r="F61" s="31">
        <f>일위대가!H448</f>
        <v>0</v>
      </c>
      <c r="G61" s="31">
        <f>일위대가!J448</f>
        <v>0</v>
      </c>
      <c r="H61" s="31">
        <f t="shared" ref="H61:H64" si="16">E61+F61+G61</f>
        <v>0</v>
      </c>
      <c r="I61" s="53" t="s">
        <v>1415</v>
      </c>
      <c r="J61" s="29" t="s">
        <v>5</v>
      </c>
      <c r="K61" s="32" t="s">
        <v>5</v>
      </c>
      <c r="L61" s="32" t="s">
        <v>5</v>
      </c>
      <c r="M61" s="32" t="s">
        <v>264</v>
      </c>
    </row>
    <row r="62" spans="1:13" ht="30" customHeight="1">
      <c r="A62" s="29" t="s">
        <v>266</v>
      </c>
      <c r="B62" s="75" t="s">
        <v>1326</v>
      </c>
      <c r="C62" s="4" t="s">
        <v>1328</v>
      </c>
      <c r="D62" s="30" t="s">
        <v>268</v>
      </c>
      <c r="E62" s="31">
        <f>일위대가!F454</f>
        <v>0</v>
      </c>
      <c r="F62" s="31">
        <f>일위대가!H454</f>
        <v>0</v>
      </c>
      <c r="G62" s="31">
        <f>일위대가!J454</f>
        <v>0</v>
      </c>
      <c r="H62" s="31">
        <f t="shared" si="16"/>
        <v>0</v>
      </c>
      <c r="I62" s="53" t="s">
        <v>203</v>
      </c>
      <c r="J62" s="29" t="s">
        <v>5</v>
      </c>
      <c r="K62" s="32" t="s">
        <v>5</v>
      </c>
      <c r="L62" s="32" t="s">
        <v>5</v>
      </c>
      <c r="M62" s="32" t="s">
        <v>264</v>
      </c>
    </row>
    <row r="63" spans="1:13" ht="30" customHeight="1">
      <c r="A63" s="29" t="s">
        <v>266</v>
      </c>
      <c r="B63" s="75" t="s">
        <v>1331</v>
      </c>
      <c r="C63" s="4" t="s">
        <v>1333</v>
      </c>
      <c r="D63" s="30" t="s">
        <v>268</v>
      </c>
      <c r="E63" s="31">
        <f>일위대가!F460</f>
        <v>0</v>
      </c>
      <c r="F63" s="31">
        <f>일위대가!H460</f>
        <v>0</v>
      </c>
      <c r="G63" s="31">
        <f>일위대가!J460</f>
        <v>0</v>
      </c>
      <c r="H63" s="31">
        <f t="shared" ref="H63" si="17">E63+F63+G63</f>
        <v>0</v>
      </c>
      <c r="I63" s="53" t="s">
        <v>204</v>
      </c>
      <c r="J63" s="29" t="s">
        <v>5</v>
      </c>
      <c r="K63" s="32" t="s">
        <v>5</v>
      </c>
      <c r="L63" s="32" t="s">
        <v>5</v>
      </c>
      <c r="M63" s="32" t="s">
        <v>264</v>
      </c>
    </row>
    <row r="64" spans="1:13" ht="30" customHeight="1">
      <c r="A64" s="29" t="s">
        <v>266</v>
      </c>
      <c r="B64" s="75" t="s">
        <v>1454</v>
      </c>
      <c r="C64" s="4" t="s">
        <v>1335</v>
      </c>
      <c r="D64" s="30" t="s">
        <v>268</v>
      </c>
      <c r="E64" s="31">
        <f>일위대가!F469</f>
        <v>0</v>
      </c>
      <c r="F64" s="31">
        <f>일위대가!H469</f>
        <v>0</v>
      </c>
      <c r="G64" s="31">
        <f>일위대가!J469</f>
        <v>0</v>
      </c>
      <c r="H64" s="31">
        <f t="shared" si="16"/>
        <v>0</v>
      </c>
      <c r="I64" s="53" t="s">
        <v>205</v>
      </c>
      <c r="J64" s="29" t="s">
        <v>5</v>
      </c>
      <c r="K64" s="32" t="s">
        <v>5</v>
      </c>
      <c r="L64" s="32" t="s">
        <v>5</v>
      </c>
      <c r="M64" s="32" t="s">
        <v>264</v>
      </c>
    </row>
    <row r="65" spans="1:13" ht="30" customHeight="1">
      <c r="A65" s="29" t="s">
        <v>266</v>
      </c>
      <c r="B65" s="75" t="s">
        <v>1341</v>
      </c>
      <c r="C65" s="4" t="s">
        <v>1343</v>
      </c>
      <c r="D65" s="30" t="s">
        <v>268</v>
      </c>
      <c r="E65" s="31">
        <f>일위대가!F474</f>
        <v>0</v>
      </c>
      <c r="F65" s="31">
        <f>일위대가!H474</f>
        <v>0</v>
      </c>
      <c r="G65" s="31">
        <f>일위대가!J474</f>
        <v>0</v>
      </c>
      <c r="H65" s="31">
        <f t="shared" ref="H65" si="18">E65+F65+G65</f>
        <v>0</v>
      </c>
      <c r="I65" s="53" t="s">
        <v>206</v>
      </c>
      <c r="J65" s="29" t="s">
        <v>5</v>
      </c>
      <c r="K65" s="32" t="s">
        <v>5</v>
      </c>
      <c r="L65" s="32" t="s">
        <v>5</v>
      </c>
      <c r="M65" s="32" t="s">
        <v>264</v>
      </c>
    </row>
    <row r="66" spans="1:13" ht="30" customHeight="1">
      <c r="A66" s="29" t="s">
        <v>266</v>
      </c>
      <c r="B66" s="75" t="s">
        <v>1362</v>
      </c>
      <c r="C66" s="4" t="s">
        <v>1364</v>
      </c>
      <c r="D66" s="30" t="s">
        <v>268</v>
      </c>
      <c r="E66" s="31">
        <f>일위대가!F479</f>
        <v>0</v>
      </c>
      <c r="F66" s="31">
        <f>일위대가!H479</f>
        <v>0</v>
      </c>
      <c r="G66" s="31">
        <f>일위대가!J479</f>
        <v>0</v>
      </c>
      <c r="H66" s="31">
        <f t="shared" ref="H66" si="19">E66+F66+G66</f>
        <v>0</v>
      </c>
      <c r="I66" s="53" t="s">
        <v>207</v>
      </c>
      <c r="J66" s="29" t="s">
        <v>5</v>
      </c>
      <c r="K66" s="32" t="s">
        <v>5</v>
      </c>
      <c r="L66" s="32" t="s">
        <v>5</v>
      </c>
      <c r="M66" s="32" t="s">
        <v>264</v>
      </c>
    </row>
    <row r="67" spans="1:13" ht="30" customHeight="1">
      <c r="A67" s="29" t="s">
        <v>266</v>
      </c>
      <c r="B67" s="75" t="s">
        <v>168</v>
      </c>
      <c r="C67" s="4" t="s">
        <v>1389</v>
      </c>
      <c r="D67" s="30" t="s">
        <v>268</v>
      </c>
      <c r="E67" s="31">
        <f>일위대가!F485</f>
        <v>0</v>
      </c>
      <c r="F67" s="31">
        <f>일위대가!H485</f>
        <v>0</v>
      </c>
      <c r="G67" s="31">
        <f>일위대가!J485</f>
        <v>0</v>
      </c>
      <c r="H67" s="31">
        <f t="shared" ref="H67" si="20">E67+F67+G67</f>
        <v>0</v>
      </c>
      <c r="I67" s="53" t="s">
        <v>208</v>
      </c>
      <c r="J67" s="29" t="s">
        <v>5</v>
      </c>
      <c r="K67" s="32" t="s">
        <v>5</v>
      </c>
      <c r="L67" s="32" t="s">
        <v>5</v>
      </c>
      <c r="M67" s="32" t="s">
        <v>264</v>
      </c>
    </row>
    <row r="68" spans="1:13" ht="30" customHeight="1">
      <c r="A68" s="29" t="s">
        <v>280</v>
      </c>
      <c r="B68" s="43" t="s">
        <v>278</v>
      </c>
      <c r="C68" s="29" t="s">
        <v>281</v>
      </c>
      <c r="D68" s="30" t="s">
        <v>230</v>
      </c>
      <c r="E68" s="31">
        <f>일위대가!F490</f>
        <v>0</v>
      </c>
      <c r="F68" s="31">
        <f>일위대가!H490</f>
        <v>0</v>
      </c>
      <c r="G68" s="31">
        <f>일위대가!J490</f>
        <v>0</v>
      </c>
      <c r="H68" s="31">
        <f t="shared" ref="H68:H74" si="21">E68+F68+G68</f>
        <v>0</v>
      </c>
      <c r="I68" s="53" t="s">
        <v>209</v>
      </c>
      <c r="J68" s="29" t="s">
        <v>5</v>
      </c>
      <c r="K68" s="32" t="s">
        <v>5</v>
      </c>
      <c r="L68" s="32" t="s">
        <v>5</v>
      </c>
      <c r="M68" s="32" t="s">
        <v>272</v>
      </c>
    </row>
    <row r="69" spans="1:13" ht="30" customHeight="1">
      <c r="A69" s="29" t="s">
        <v>382</v>
      </c>
      <c r="B69" s="43" t="s">
        <v>379</v>
      </c>
      <c r="C69" s="29" t="s">
        <v>281</v>
      </c>
      <c r="D69" s="30" t="s">
        <v>230</v>
      </c>
      <c r="E69" s="31">
        <f>일위대가!F503</f>
        <v>0</v>
      </c>
      <c r="F69" s="31">
        <f>일위대가!H503</f>
        <v>0</v>
      </c>
      <c r="G69" s="31">
        <f>일위대가!J503</f>
        <v>0</v>
      </c>
      <c r="H69" s="31">
        <f t="shared" si="21"/>
        <v>0</v>
      </c>
      <c r="I69" s="53" t="s">
        <v>210</v>
      </c>
      <c r="J69" s="29" t="s">
        <v>5</v>
      </c>
      <c r="K69" s="32" t="s">
        <v>5</v>
      </c>
      <c r="L69" s="32" t="s">
        <v>5</v>
      </c>
      <c r="M69" s="32" t="s">
        <v>272</v>
      </c>
    </row>
    <row r="70" spans="1:13" ht="30" customHeight="1">
      <c r="A70" s="29" t="s">
        <v>383</v>
      </c>
      <c r="B70" s="43" t="s">
        <v>381</v>
      </c>
      <c r="C70" s="29" t="s">
        <v>281</v>
      </c>
      <c r="D70" s="30" t="s">
        <v>230</v>
      </c>
      <c r="E70" s="31">
        <f>일위대가!F516</f>
        <v>0</v>
      </c>
      <c r="F70" s="31">
        <f>일위대가!H516</f>
        <v>0</v>
      </c>
      <c r="G70" s="31">
        <f>일위대가!J516</f>
        <v>0</v>
      </c>
      <c r="H70" s="31">
        <f t="shared" si="21"/>
        <v>0</v>
      </c>
      <c r="I70" s="53" t="s">
        <v>211</v>
      </c>
      <c r="J70" s="29" t="s">
        <v>5</v>
      </c>
      <c r="K70" s="32" t="s">
        <v>5</v>
      </c>
      <c r="L70" s="32" t="s">
        <v>5</v>
      </c>
      <c r="M70" s="32" t="s">
        <v>272</v>
      </c>
    </row>
    <row r="71" spans="1:13" ht="30" customHeight="1">
      <c r="A71" s="29" t="s">
        <v>364</v>
      </c>
      <c r="B71" s="43" t="s">
        <v>365</v>
      </c>
      <c r="C71" s="29" t="s">
        <v>366</v>
      </c>
      <c r="D71" s="30" t="s">
        <v>234</v>
      </c>
      <c r="E71" s="31">
        <f>일위대가!F520</f>
        <v>0</v>
      </c>
      <c r="F71" s="31">
        <f>일위대가!H520</f>
        <v>0</v>
      </c>
      <c r="G71" s="31">
        <f>일위대가!J520</f>
        <v>0</v>
      </c>
      <c r="H71" s="31">
        <f t="shared" si="21"/>
        <v>0</v>
      </c>
      <c r="I71" s="53" t="s">
        <v>1416</v>
      </c>
      <c r="J71" s="29" t="s">
        <v>5</v>
      </c>
      <c r="K71" s="32" t="s">
        <v>235</v>
      </c>
      <c r="L71" s="32" t="s">
        <v>5</v>
      </c>
      <c r="M71" s="32" t="s">
        <v>367</v>
      </c>
    </row>
    <row r="72" spans="1:13" ht="30" customHeight="1">
      <c r="A72" s="29" t="s">
        <v>277</v>
      </c>
      <c r="B72" s="43" t="s">
        <v>278</v>
      </c>
      <c r="C72" s="29" t="s">
        <v>279</v>
      </c>
      <c r="D72" s="30" t="s">
        <v>230</v>
      </c>
      <c r="E72" s="31">
        <f>일위대가!F525</f>
        <v>0</v>
      </c>
      <c r="F72" s="31">
        <f>일위대가!H525</f>
        <v>0</v>
      </c>
      <c r="G72" s="31">
        <f>일위대가!J525</f>
        <v>0</v>
      </c>
      <c r="H72" s="31">
        <f t="shared" si="21"/>
        <v>0</v>
      </c>
      <c r="I72" s="53" t="s">
        <v>212</v>
      </c>
      <c r="J72" s="29" t="s">
        <v>5</v>
      </c>
      <c r="K72" s="32" t="s">
        <v>5</v>
      </c>
      <c r="L72" s="32" t="s">
        <v>5</v>
      </c>
      <c r="M72" s="32" t="s">
        <v>272</v>
      </c>
    </row>
    <row r="73" spans="1:13" ht="30" customHeight="1">
      <c r="A73" s="29" t="s">
        <v>378</v>
      </c>
      <c r="B73" s="43" t="s">
        <v>379</v>
      </c>
      <c r="C73" s="29" t="s">
        <v>279</v>
      </c>
      <c r="D73" s="30" t="s">
        <v>230</v>
      </c>
      <c r="E73" s="31">
        <f>일위대가!F538</f>
        <v>0</v>
      </c>
      <c r="F73" s="31">
        <f>일위대가!H538</f>
        <v>0</v>
      </c>
      <c r="G73" s="31">
        <f>일위대가!J538</f>
        <v>0</v>
      </c>
      <c r="H73" s="31">
        <f t="shared" si="21"/>
        <v>0</v>
      </c>
      <c r="I73" s="53" t="s">
        <v>213</v>
      </c>
      <c r="J73" s="29" t="s">
        <v>5</v>
      </c>
      <c r="K73" s="32" t="s">
        <v>5</v>
      </c>
      <c r="L73" s="32" t="s">
        <v>5</v>
      </c>
      <c r="M73" s="32" t="s">
        <v>272</v>
      </c>
    </row>
    <row r="74" spans="1:13" ht="30" customHeight="1">
      <c r="A74" s="29" t="s">
        <v>380</v>
      </c>
      <c r="B74" s="43" t="s">
        <v>381</v>
      </c>
      <c r="C74" s="29" t="s">
        <v>279</v>
      </c>
      <c r="D74" s="30" t="s">
        <v>230</v>
      </c>
      <c r="E74" s="31">
        <f>일위대가!F551</f>
        <v>0</v>
      </c>
      <c r="F74" s="31">
        <f>일위대가!H551</f>
        <v>0</v>
      </c>
      <c r="G74" s="31">
        <f>일위대가!J551</f>
        <v>0</v>
      </c>
      <c r="H74" s="31">
        <f t="shared" si="21"/>
        <v>0</v>
      </c>
      <c r="I74" s="53" t="s">
        <v>214</v>
      </c>
      <c r="J74" s="29" t="s">
        <v>5</v>
      </c>
      <c r="K74" s="32" t="s">
        <v>5</v>
      </c>
      <c r="L74" s="32" t="s">
        <v>5</v>
      </c>
      <c r="M74" s="32" t="s">
        <v>272</v>
      </c>
    </row>
    <row r="75" spans="1:13" ht="30" customHeight="1">
      <c r="A75" s="29" t="s">
        <v>283</v>
      </c>
      <c r="B75" s="43" t="s">
        <v>284</v>
      </c>
      <c r="C75" s="29" t="s">
        <v>279</v>
      </c>
      <c r="D75" s="30" t="s">
        <v>230</v>
      </c>
      <c r="E75" s="31">
        <f>일위대가!F556</f>
        <v>0</v>
      </c>
      <c r="F75" s="31">
        <f>일위대가!H556</f>
        <v>0</v>
      </c>
      <c r="G75" s="31">
        <f>일위대가!J556</f>
        <v>0</v>
      </c>
      <c r="H75" s="31">
        <f t="shared" ref="H75:H83" si="22">E75+F75+G75</f>
        <v>0</v>
      </c>
      <c r="I75" s="53" t="s">
        <v>215</v>
      </c>
      <c r="J75" s="29" t="s">
        <v>5</v>
      </c>
      <c r="K75" s="32" t="s">
        <v>5</v>
      </c>
      <c r="L75" s="32" t="s">
        <v>5</v>
      </c>
      <c r="M75" s="32" t="s">
        <v>272</v>
      </c>
    </row>
    <row r="76" spans="1:13" ht="30" customHeight="1">
      <c r="A76" s="29" t="s">
        <v>384</v>
      </c>
      <c r="B76" s="43" t="s">
        <v>362</v>
      </c>
      <c r="C76" s="29" t="s">
        <v>279</v>
      </c>
      <c r="D76" s="30" t="s">
        <v>230</v>
      </c>
      <c r="E76" s="31">
        <f>일위대가!F569</f>
        <v>0</v>
      </c>
      <c r="F76" s="31">
        <f>일위대가!H569</f>
        <v>0</v>
      </c>
      <c r="G76" s="31">
        <f>일위대가!J569</f>
        <v>0</v>
      </c>
      <c r="H76" s="31">
        <f t="shared" si="22"/>
        <v>0</v>
      </c>
      <c r="I76" s="53" t="s">
        <v>216</v>
      </c>
      <c r="J76" s="29" t="s">
        <v>5</v>
      </c>
      <c r="K76" s="32" t="s">
        <v>5</v>
      </c>
      <c r="L76" s="32" t="s">
        <v>5</v>
      </c>
      <c r="M76" s="32" t="s">
        <v>272</v>
      </c>
    </row>
    <row r="77" spans="1:13" ht="30" customHeight="1">
      <c r="A77" s="29" t="s">
        <v>385</v>
      </c>
      <c r="B77" s="43" t="s">
        <v>363</v>
      </c>
      <c r="C77" s="29" t="s">
        <v>279</v>
      </c>
      <c r="D77" s="30" t="s">
        <v>230</v>
      </c>
      <c r="E77" s="31">
        <f>일위대가!F582</f>
        <v>0</v>
      </c>
      <c r="F77" s="31">
        <f>일위대가!H582</f>
        <v>0</v>
      </c>
      <c r="G77" s="31">
        <f>일위대가!J582</f>
        <v>0</v>
      </c>
      <c r="H77" s="31">
        <f t="shared" si="22"/>
        <v>0</v>
      </c>
      <c r="I77" s="53" t="s">
        <v>1417</v>
      </c>
      <c r="J77" s="29" t="s">
        <v>5</v>
      </c>
      <c r="K77" s="32" t="s">
        <v>5</v>
      </c>
      <c r="L77" s="32" t="s">
        <v>5</v>
      </c>
      <c r="M77" s="32" t="s">
        <v>272</v>
      </c>
    </row>
    <row r="78" spans="1:13" ht="30" customHeight="1">
      <c r="A78" s="29" t="s">
        <v>285</v>
      </c>
      <c r="B78" s="43" t="s">
        <v>284</v>
      </c>
      <c r="C78" s="29" t="s">
        <v>281</v>
      </c>
      <c r="D78" s="30" t="s">
        <v>230</v>
      </c>
      <c r="E78" s="31">
        <f>일위대가!F587</f>
        <v>0</v>
      </c>
      <c r="F78" s="31">
        <f>일위대가!H587</f>
        <v>0</v>
      </c>
      <c r="G78" s="31">
        <f>일위대가!J587</f>
        <v>0</v>
      </c>
      <c r="H78" s="31">
        <f t="shared" si="22"/>
        <v>0</v>
      </c>
      <c r="I78" s="53" t="s">
        <v>217</v>
      </c>
      <c r="J78" s="29" t="s">
        <v>5</v>
      </c>
      <c r="K78" s="32" t="s">
        <v>5</v>
      </c>
      <c r="L78" s="32" t="s">
        <v>5</v>
      </c>
      <c r="M78" s="32" t="s">
        <v>272</v>
      </c>
    </row>
    <row r="79" spans="1:13" ht="30" customHeight="1">
      <c r="A79" s="29" t="s">
        <v>386</v>
      </c>
      <c r="B79" s="43" t="s">
        <v>362</v>
      </c>
      <c r="C79" s="29" t="s">
        <v>281</v>
      </c>
      <c r="D79" s="30" t="s">
        <v>230</v>
      </c>
      <c r="E79" s="31">
        <f>일위대가!F600</f>
        <v>0</v>
      </c>
      <c r="F79" s="31">
        <f>일위대가!H600</f>
        <v>0</v>
      </c>
      <c r="G79" s="31">
        <f>일위대가!J600</f>
        <v>0</v>
      </c>
      <c r="H79" s="31">
        <f t="shared" si="22"/>
        <v>0</v>
      </c>
      <c r="I79" s="53" t="s">
        <v>218</v>
      </c>
      <c r="J79" s="29" t="s">
        <v>5</v>
      </c>
      <c r="K79" s="32" t="s">
        <v>5</v>
      </c>
      <c r="L79" s="32" t="s">
        <v>5</v>
      </c>
      <c r="M79" s="32" t="s">
        <v>272</v>
      </c>
    </row>
    <row r="80" spans="1:13" ht="30" customHeight="1">
      <c r="A80" s="29" t="s">
        <v>387</v>
      </c>
      <c r="B80" s="43" t="s">
        <v>363</v>
      </c>
      <c r="C80" s="29" t="s">
        <v>281</v>
      </c>
      <c r="D80" s="30" t="s">
        <v>230</v>
      </c>
      <c r="E80" s="31">
        <f>일위대가!F613</f>
        <v>0</v>
      </c>
      <c r="F80" s="31">
        <f>일위대가!H613</f>
        <v>0</v>
      </c>
      <c r="G80" s="31">
        <f>일위대가!J613</f>
        <v>0</v>
      </c>
      <c r="H80" s="31">
        <f t="shared" si="22"/>
        <v>0</v>
      </c>
      <c r="I80" s="53" t="s">
        <v>219</v>
      </c>
      <c r="J80" s="29" t="s">
        <v>5</v>
      </c>
      <c r="K80" s="32" t="s">
        <v>5</v>
      </c>
      <c r="L80" s="32" t="s">
        <v>5</v>
      </c>
      <c r="M80" s="32" t="s">
        <v>272</v>
      </c>
    </row>
    <row r="81" spans="1:13" ht="30" customHeight="1">
      <c r="A81" s="29" t="s">
        <v>286</v>
      </c>
      <c r="B81" s="43" t="s">
        <v>284</v>
      </c>
      <c r="C81" s="29" t="s">
        <v>282</v>
      </c>
      <c r="D81" s="30" t="s">
        <v>230</v>
      </c>
      <c r="E81" s="31">
        <f>일위대가!F618</f>
        <v>0</v>
      </c>
      <c r="F81" s="31">
        <f>일위대가!H618</f>
        <v>0</v>
      </c>
      <c r="G81" s="31">
        <f>일위대가!J618</f>
        <v>0</v>
      </c>
      <c r="H81" s="31">
        <f t="shared" si="22"/>
        <v>0</v>
      </c>
      <c r="I81" s="53" t="s">
        <v>220</v>
      </c>
      <c r="J81" s="29" t="s">
        <v>5</v>
      </c>
      <c r="K81" s="32" t="s">
        <v>5</v>
      </c>
      <c r="L81" s="32" t="s">
        <v>5</v>
      </c>
      <c r="M81" s="32" t="s">
        <v>272</v>
      </c>
    </row>
    <row r="82" spans="1:13" ht="30" customHeight="1">
      <c r="A82" s="29" t="s">
        <v>388</v>
      </c>
      <c r="B82" s="43" t="s">
        <v>362</v>
      </c>
      <c r="C82" s="29" t="s">
        <v>282</v>
      </c>
      <c r="D82" s="30" t="s">
        <v>230</v>
      </c>
      <c r="E82" s="31">
        <f>일위대가!F631</f>
        <v>0</v>
      </c>
      <c r="F82" s="31">
        <f>일위대가!H631</f>
        <v>0</v>
      </c>
      <c r="G82" s="31">
        <f>일위대가!J631</f>
        <v>0</v>
      </c>
      <c r="H82" s="31">
        <f t="shared" si="22"/>
        <v>0</v>
      </c>
      <c r="I82" s="53" t="s">
        <v>221</v>
      </c>
      <c r="J82" s="29" t="s">
        <v>5</v>
      </c>
      <c r="K82" s="32" t="s">
        <v>5</v>
      </c>
      <c r="L82" s="32" t="s">
        <v>5</v>
      </c>
      <c r="M82" s="32" t="s">
        <v>272</v>
      </c>
    </row>
    <row r="83" spans="1:13" ht="30" customHeight="1">
      <c r="A83" s="29" t="s">
        <v>389</v>
      </c>
      <c r="B83" s="43" t="s">
        <v>363</v>
      </c>
      <c r="C83" s="29" t="s">
        <v>282</v>
      </c>
      <c r="D83" s="30" t="s">
        <v>230</v>
      </c>
      <c r="E83" s="31">
        <f>일위대가!F644</f>
        <v>0</v>
      </c>
      <c r="F83" s="31">
        <f>일위대가!H644</f>
        <v>0</v>
      </c>
      <c r="G83" s="31">
        <f>일위대가!J644</f>
        <v>0</v>
      </c>
      <c r="H83" s="31">
        <f t="shared" si="22"/>
        <v>0</v>
      </c>
      <c r="I83" s="53" t="s">
        <v>222</v>
      </c>
      <c r="J83" s="29" t="s">
        <v>5</v>
      </c>
      <c r="K83" s="32" t="s">
        <v>5</v>
      </c>
      <c r="L83" s="32" t="s">
        <v>5</v>
      </c>
      <c r="M83" s="32" t="s">
        <v>272</v>
      </c>
    </row>
    <row r="84" spans="1:13" ht="30" customHeight="1">
      <c r="A84" s="29" t="s">
        <v>291</v>
      </c>
      <c r="B84" s="43" t="s">
        <v>292</v>
      </c>
      <c r="C84" s="29" t="s">
        <v>289</v>
      </c>
      <c r="D84" s="30" t="s">
        <v>192</v>
      </c>
      <c r="E84" s="31">
        <f>일위대가!F650</f>
        <v>0</v>
      </c>
      <c r="F84" s="31">
        <f>일위대가!H650</f>
        <v>0</v>
      </c>
      <c r="G84" s="31">
        <f>일위대가!J650</f>
        <v>0</v>
      </c>
      <c r="H84" s="31">
        <f t="shared" ref="H84:H90" si="23">E84+F84+G84</f>
        <v>0</v>
      </c>
      <c r="I84" s="53" t="s">
        <v>223</v>
      </c>
      <c r="J84" s="29" t="s">
        <v>5</v>
      </c>
      <c r="K84" s="32" t="s">
        <v>5</v>
      </c>
      <c r="L84" s="32" t="s">
        <v>5</v>
      </c>
      <c r="M84" s="32" t="s">
        <v>290</v>
      </c>
    </row>
    <row r="85" spans="1:13" ht="30" customHeight="1">
      <c r="A85" s="29" t="s">
        <v>300</v>
      </c>
      <c r="B85" s="43" t="s">
        <v>298</v>
      </c>
      <c r="C85" s="29" t="s">
        <v>301</v>
      </c>
      <c r="D85" s="30" t="s">
        <v>186</v>
      </c>
      <c r="E85" s="31">
        <f>일위대가!F654</f>
        <v>0</v>
      </c>
      <c r="F85" s="31">
        <f>일위대가!H654</f>
        <v>0</v>
      </c>
      <c r="G85" s="31">
        <f>일위대가!J654</f>
        <v>0</v>
      </c>
      <c r="H85" s="31">
        <f t="shared" si="23"/>
        <v>0</v>
      </c>
      <c r="I85" s="53" t="s">
        <v>224</v>
      </c>
      <c r="J85" s="29" t="s">
        <v>5</v>
      </c>
      <c r="K85" s="32" t="s">
        <v>5</v>
      </c>
      <c r="L85" s="32" t="s">
        <v>5</v>
      </c>
      <c r="M85" s="32" t="s">
        <v>299</v>
      </c>
    </row>
    <row r="86" spans="1:13" ht="30" customHeight="1">
      <c r="A86" s="29" t="s">
        <v>304</v>
      </c>
      <c r="B86" s="43" t="s">
        <v>302</v>
      </c>
      <c r="C86" s="29" t="s">
        <v>305</v>
      </c>
      <c r="D86" s="30" t="s">
        <v>186</v>
      </c>
      <c r="E86" s="31">
        <f>일위대가!F658</f>
        <v>0</v>
      </c>
      <c r="F86" s="31">
        <f>일위대가!H658</f>
        <v>0</v>
      </c>
      <c r="G86" s="31">
        <f>일위대가!J658</f>
        <v>0</v>
      </c>
      <c r="H86" s="31">
        <f t="shared" si="23"/>
        <v>0</v>
      </c>
      <c r="I86" s="53" t="s">
        <v>225</v>
      </c>
      <c r="J86" s="29" t="s">
        <v>5</v>
      </c>
      <c r="K86" s="32" t="s">
        <v>5</v>
      </c>
      <c r="L86" s="32" t="s">
        <v>5</v>
      </c>
      <c r="M86" s="32" t="s">
        <v>303</v>
      </c>
    </row>
    <row r="87" spans="1:13" ht="30" customHeight="1">
      <c r="A87" s="29" t="s">
        <v>260</v>
      </c>
      <c r="B87" s="43" t="s">
        <v>261</v>
      </c>
      <c r="C87" s="29" t="s">
        <v>262</v>
      </c>
      <c r="D87" s="30" t="s">
        <v>196</v>
      </c>
      <c r="E87" s="31">
        <f>일위대가!F662</f>
        <v>0</v>
      </c>
      <c r="F87" s="31">
        <f>일위대가!H662</f>
        <v>0</v>
      </c>
      <c r="G87" s="31">
        <f>일위대가!J662</f>
        <v>0</v>
      </c>
      <c r="H87" s="31">
        <f t="shared" si="23"/>
        <v>0</v>
      </c>
      <c r="I87" s="53" t="s">
        <v>226</v>
      </c>
      <c r="J87" s="29" t="s">
        <v>5</v>
      </c>
      <c r="K87" s="32" t="s">
        <v>5</v>
      </c>
      <c r="L87" s="32" t="s">
        <v>5</v>
      </c>
      <c r="M87" s="32" t="s">
        <v>263</v>
      </c>
    </row>
    <row r="88" spans="1:13" ht="30" customHeight="1">
      <c r="A88" s="29" t="s">
        <v>294</v>
      </c>
      <c r="B88" s="43" t="s">
        <v>295</v>
      </c>
      <c r="C88" s="29" t="s">
        <v>293</v>
      </c>
      <c r="D88" s="30" t="s">
        <v>192</v>
      </c>
      <c r="E88" s="31">
        <f>일위대가!F668</f>
        <v>0</v>
      </c>
      <c r="F88" s="31">
        <f>일위대가!H668</f>
        <v>0</v>
      </c>
      <c r="G88" s="31">
        <f>일위대가!J668</f>
        <v>0</v>
      </c>
      <c r="H88" s="31">
        <f t="shared" si="23"/>
        <v>0</v>
      </c>
      <c r="I88" s="53" t="s">
        <v>227</v>
      </c>
      <c r="J88" s="29" t="s">
        <v>5</v>
      </c>
      <c r="K88" s="32" t="s">
        <v>5</v>
      </c>
      <c r="L88" s="32" t="s">
        <v>5</v>
      </c>
      <c r="M88" s="32" t="s">
        <v>296</v>
      </c>
    </row>
    <row r="89" spans="1:13" ht="30" customHeight="1">
      <c r="A89" s="29" t="s">
        <v>294</v>
      </c>
      <c r="B89" s="43" t="s">
        <v>1366</v>
      </c>
      <c r="C89" s="29" t="s">
        <v>1369</v>
      </c>
      <c r="D89" s="30" t="s">
        <v>1352</v>
      </c>
      <c r="E89" s="31">
        <f>일위대가!F675</f>
        <v>0</v>
      </c>
      <c r="F89" s="31">
        <f>일위대가!H675</f>
        <v>0</v>
      </c>
      <c r="G89" s="31">
        <f>일위대가!J675</f>
        <v>0</v>
      </c>
      <c r="H89" s="31">
        <f t="shared" si="23"/>
        <v>0</v>
      </c>
      <c r="I89" s="53" t="s">
        <v>228</v>
      </c>
      <c r="J89" s="29" t="s">
        <v>5</v>
      </c>
      <c r="K89" s="32" t="s">
        <v>5</v>
      </c>
      <c r="L89" s="32" t="s">
        <v>5</v>
      </c>
      <c r="M89" s="32" t="s">
        <v>296</v>
      </c>
    </row>
    <row r="90" spans="1:13" ht="30" customHeight="1">
      <c r="A90" s="29" t="s">
        <v>294</v>
      </c>
      <c r="B90" s="43" t="s">
        <v>1368</v>
      </c>
      <c r="C90" s="29" t="s">
        <v>1371</v>
      </c>
      <c r="D90" s="30" t="s">
        <v>1372</v>
      </c>
      <c r="E90" s="31">
        <f>일위대가!F680</f>
        <v>0</v>
      </c>
      <c r="F90" s="31">
        <f>일위대가!H680</f>
        <v>0</v>
      </c>
      <c r="G90" s="31">
        <f>일위대가!J680</f>
        <v>0</v>
      </c>
      <c r="H90" s="31">
        <f t="shared" si="23"/>
        <v>0</v>
      </c>
      <c r="I90" s="53" t="s">
        <v>229</v>
      </c>
      <c r="J90" s="29" t="s">
        <v>5</v>
      </c>
      <c r="K90" s="32" t="s">
        <v>5</v>
      </c>
      <c r="L90" s="32" t="s">
        <v>5</v>
      </c>
      <c r="M90" s="32" t="s">
        <v>296</v>
      </c>
    </row>
  </sheetData>
  <mergeCells count="2">
    <mergeCell ref="A1:J1"/>
    <mergeCell ref="A2:J2"/>
  </mergeCells>
  <phoneticPr fontId="64" type="noConversion"/>
  <pageMargins left="0.78740157480314954" right="0" top="0.39370078740157477" bottom="0.39370078740157477" header="0" footer="0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82"/>
  <sheetViews>
    <sheetView view="pageBreakPreview" zoomScale="85" zoomScaleNormal="100" zoomScaleSheetLayoutView="85" workbookViewId="0">
      <pane ySplit="4" topLeftCell="A5" activePane="bottomLeft" state="frozen"/>
      <selection activeCell="B52" sqref="B10:B52"/>
      <selection pane="bottomLeft" activeCell="E6" sqref="E6:K8"/>
    </sheetView>
  </sheetViews>
  <sheetFormatPr defaultColWidth="9" defaultRowHeight="16.5"/>
  <cols>
    <col min="1" max="2" width="30.625" style="26" customWidth="1"/>
    <col min="3" max="3" width="4.625" style="33" customWidth="1"/>
    <col min="4" max="4" width="8.625" style="26" customWidth="1"/>
    <col min="5" max="12" width="13.625" style="26" customWidth="1"/>
    <col min="13" max="13" width="12.625" style="26" customWidth="1"/>
    <col min="14" max="35" width="2.625" style="26" hidden="1" customWidth="1"/>
    <col min="36" max="36" width="1.625" style="26" hidden="1" customWidth="1"/>
    <col min="37" max="37" width="24.625" style="26" hidden="1" customWidth="1"/>
    <col min="38" max="38" width="1.625" style="26" hidden="1" customWidth="1"/>
    <col min="39" max="39" width="0" style="26" hidden="1" customWidth="1"/>
    <col min="40" max="40" width="13.625" style="26" hidden="1" customWidth="1"/>
    <col min="41" max="16384" width="9" style="26"/>
  </cols>
  <sheetData>
    <row r="1" spans="1:38" ht="31.5">
      <c r="A1" s="167" t="s">
        <v>1410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38" ht="30" customHeight="1">
      <c r="A2" s="174" t="s">
        <v>1408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38" ht="30" customHeight="1">
      <c r="A3" s="175" t="s">
        <v>9</v>
      </c>
      <c r="B3" s="175" t="s">
        <v>10</v>
      </c>
      <c r="C3" s="175" t="s">
        <v>1</v>
      </c>
      <c r="D3" s="175" t="s">
        <v>0</v>
      </c>
      <c r="E3" s="175" t="s">
        <v>3</v>
      </c>
      <c r="F3" s="175"/>
      <c r="G3" s="175" t="s">
        <v>4</v>
      </c>
      <c r="H3" s="175"/>
      <c r="I3" s="175" t="s">
        <v>11</v>
      </c>
      <c r="J3" s="175"/>
      <c r="K3" s="175" t="s">
        <v>12</v>
      </c>
      <c r="L3" s="175"/>
      <c r="M3" s="175" t="s">
        <v>2</v>
      </c>
      <c r="N3" s="176" t="s">
        <v>390</v>
      </c>
      <c r="O3" s="176" t="s">
        <v>33</v>
      </c>
      <c r="P3" s="176" t="s">
        <v>35</v>
      </c>
      <c r="Q3" s="176" t="s">
        <v>36</v>
      </c>
      <c r="R3" s="176" t="s">
        <v>37</v>
      </c>
      <c r="S3" s="176" t="s">
        <v>38</v>
      </c>
      <c r="T3" s="176" t="s">
        <v>39</v>
      </c>
      <c r="U3" s="176" t="s">
        <v>40</v>
      </c>
      <c r="V3" s="176" t="s">
        <v>41</v>
      </c>
      <c r="W3" s="176" t="s">
        <v>42</v>
      </c>
      <c r="X3" s="176" t="s">
        <v>43</v>
      </c>
      <c r="Y3" s="176" t="s">
        <v>44</v>
      </c>
      <c r="Z3" s="176" t="s">
        <v>45</v>
      </c>
      <c r="AA3" s="176" t="s">
        <v>46</v>
      </c>
      <c r="AB3" s="176" t="s">
        <v>47</v>
      </c>
      <c r="AC3" s="176" t="s">
        <v>48</v>
      </c>
      <c r="AD3" s="176" t="s">
        <v>391</v>
      </c>
      <c r="AE3" s="176" t="s">
        <v>392</v>
      </c>
      <c r="AF3" s="176" t="s">
        <v>393</v>
      </c>
      <c r="AG3" s="176" t="s">
        <v>394</v>
      </c>
      <c r="AH3" s="176" t="s">
        <v>395</v>
      </c>
      <c r="AI3" s="176" t="s">
        <v>396</v>
      </c>
      <c r="AJ3" s="176" t="s">
        <v>61</v>
      </c>
      <c r="AK3" s="176" t="s">
        <v>397</v>
      </c>
      <c r="AL3" s="176" t="s">
        <v>398</v>
      </c>
    </row>
    <row r="4" spans="1:38" ht="30" customHeight="1">
      <c r="A4" s="175"/>
      <c r="B4" s="175"/>
      <c r="C4" s="175"/>
      <c r="D4" s="175"/>
      <c r="E4" s="27" t="s">
        <v>20</v>
      </c>
      <c r="F4" s="27" t="s">
        <v>21</v>
      </c>
      <c r="G4" s="27" t="s">
        <v>20</v>
      </c>
      <c r="H4" s="27" t="s">
        <v>21</v>
      </c>
      <c r="I4" s="27" t="s">
        <v>20</v>
      </c>
      <c r="J4" s="27" t="s">
        <v>21</v>
      </c>
      <c r="K4" s="27" t="s">
        <v>20</v>
      </c>
      <c r="L4" s="27" t="s">
        <v>21</v>
      </c>
      <c r="M4" s="175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</row>
    <row r="5" spans="1:38" ht="30" customHeight="1">
      <c r="A5" s="168" t="s">
        <v>1023</v>
      </c>
      <c r="B5" s="168"/>
      <c r="C5" s="168"/>
      <c r="D5" s="168"/>
      <c r="E5" s="169"/>
      <c r="F5" s="170"/>
      <c r="G5" s="169"/>
      <c r="H5" s="170"/>
      <c r="I5" s="169"/>
      <c r="J5" s="170"/>
      <c r="K5" s="169"/>
      <c r="L5" s="170"/>
      <c r="M5" s="168"/>
      <c r="N5" s="28" t="s">
        <v>189</v>
      </c>
    </row>
    <row r="6" spans="1:38" ht="30" customHeight="1">
      <c r="A6" s="29" t="s">
        <v>403</v>
      </c>
      <c r="B6" s="29" t="s">
        <v>404</v>
      </c>
      <c r="C6" s="30" t="s">
        <v>231</v>
      </c>
      <c r="D6" s="34">
        <v>0.12</v>
      </c>
      <c r="E6" s="35">
        <f>단가대비표!O7</f>
        <v>0</v>
      </c>
      <c r="F6" s="36">
        <f>TRUNC(E6*D6,1)</f>
        <v>0</v>
      </c>
      <c r="G6" s="35">
        <f>단가대비표!P7</f>
        <v>0</v>
      </c>
      <c r="H6" s="36">
        <f>TRUNC(G6*D6,1)</f>
        <v>0</v>
      </c>
      <c r="I6" s="35">
        <f>단가대비표!V7</f>
        <v>0</v>
      </c>
      <c r="J6" s="36">
        <f>TRUNC(I6*D6,1)</f>
        <v>0</v>
      </c>
      <c r="K6" s="35">
        <f t="shared" ref="K6:L8" si="0">TRUNC(E6+G6+I6,1)</f>
        <v>0</v>
      </c>
      <c r="L6" s="36">
        <f t="shared" si="0"/>
        <v>0</v>
      </c>
      <c r="M6" s="29" t="s">
        <v>5</v>
      </c>
      <c r="N6" s="32" t="s">
        <v>189</v>
      </c>
      <c r="O6" s="32" t="s">
        <v>405</v>
      </c>
      <c r="P6" s="32" t="s">
        <v>66</v>
      </c>
      <c r="Q6" s="32" t="s">
        <v>66</v>
      </c>
      <c r="R6" s="32" t="s">
        <v>65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2" t="s">
        <v>5</v>
      </c>
      <c r="AK6" s="32" t="s">
        <v>406</v>
      </c>
      <c r="AL6" s="32" t="s">
        <v>5</v>
      </c>
    </row>
    <row r="7" spans="1:38" ht="30" customHeight="1">
      <c r="A7" s="29" t="s">
        <v>342</v>
      </c>
      <c r="B7" s="29" t="s">
        <v>343</v>
      </c>
      <c r="C7" s="30" t="s">
        <v>192</v>
      </c>
      <c r="D7" s="34">
        <v>1</v>
      </c>
      <c r="E7" s="35">
        <f>일위대가목록!E5</f>
        <v>0</v>
      </c>
      <c r="F7" s="36">
        <f>TRUNC(E7*D7,1)</f>
        <v>0</v>
      </c>
      <c r="G7" s="35">
        <f>일위대가목록!F5</f>
        <v>0</v>
      </c>
      <c r="H7" s="36">
        <f>TRUNC(G7*D7,1)</f>
        <v>0</v>
      </c>
      <c r="I7" s="35">
        <f>일위대가목록!G5</f>
        <v>0</v>
      </c>
      <c r="J7" s="36">
        <f>TRUNC(I7*D7,1)</f>
        <v>0</v>
      </c>
      <c r="K7" s="35">
        <f t="shared" si="0"/>
        <v>0</v>
      </c>
      <c r="L7" s="36">
        <f t="shared" si="0"/>
        <v>0</v>
      </c>
      <c r="M7" s="29" t="s">
        <v>5</v>
      </c>
      <c r="N7" s="32" t="s">
        <v>189</v>
      </c>
      <c r="O7" s="32" t="s">
        <v>341</v>
      </c>
      <c r="P7" s="32" t="s">
        <v>65</v>
      </c>
      <c r="Q7" s="32" t="s">
        <v>66</v>
      </c>
      <c r="R7" s="32" t="s">
        <v>66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2" t="s">
        <v>5</v>
      </c>
      <c r="AK7" s="32" t="s">
        <v>407</v>
      </c>
      <c r="AL7" s="32" t="s">
        <v>5</v>
      </c>
    </row>
    <row r="8" spans="1:38" ht="30" customHeight="1">
      <c r="A8" s="29" t="s">
        <v>345</v>
      </c>
      <c r="B8" s="29" t="s">
        <v>343</v>
      </c>
      <c r="C8" s="30" t="s">
        <v>192</v>
      </c>
      <c r="D8" s="34">
        <v>1</v>
      </c>
      <c r="E8" s="35">
        <f>일위대가목록!E6</f>
        <v>0</v>
      </c>
      <c r="F8" s="36">
        <f>TRUNC(E8*D8,1)</f>
        <v>0</v>
      </c>
      <c r="G8" s="35">
        <f>일위대가목록!F6</f>
        <v>0</v>
      </c>
      <c r="H8" s="36">
        <f>TRUNC(G8*D8,1)</f>
        <v>0</v>
      </c>
      <c r="I8" s="35">
        <f>일위대가목록!G6</f>
        <v>0</v>
      </c>
      <c r="J8" s="36">
        <f>TRUNC(I8*D8,1)</f>
        <v>0</v>
      </c>
      <c r="K8" s="35">
        <f t="shared" si="0"/>
        <v>0</v>
      </c>
      <c r="L8" s="36">
        <f t="shared" si="0"/>
        <v>0</v>
      </c>
      <c r="M8" s="29" t="s">
        <v>5</v>
      </c>
      <c r="N8" s="32" t="s">
        <v>189</v>
      </c>
      <c r="O8" s="32" t="s">
        <v>344</v>
      </c>
      <c r="P8" s="32" t="s">
        <v>65</v>
      </c>
      <c r="Q8" s="32" t="s">
        <v>66</v>
      </c>
      <c r="R8" s="32" t="s">
        <v>66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2" t="s">
        <v>5</v>
      </c>
      <c r="AK8" s="32" t="s">
        <v>408</v>
      </c>
      <c r="AL8" s="32" t="s">
        <v>5</v>
      </c>
    </row>
    <row r="9" spans="1:38" ht="30" customHeight="1">
      <c r="A9" s="29" t="s">
        <v>402</v>
      </c>
      <c r="B9" s="29" t="s">
        <v>5</v>
      </c>
      <c r="C9" s="30" t="s">
        <v>5</v>
      </c>
      <c r="D9" s="34"/>
      <c r="E9" s="35"/>
      <c r="F9" s="36">
        <f>TRUNC(SUMIF(N6:N8, N5, F6:F8),0)</f>
        <v>0</v>
      </c>
      <c r="G9" s="35"/>
      <c r="H9" s="36">
        <f>TRUNC(SUMIF(N6:N8, N5, H6:H8),0)</f>
        <v>0</v>
      </c>
      <c r="I9" s="35"/>
      <c r="J9" s="36">
        <f>TRUNC(SUMIF(N6:N8, N5, J6:J8),0)</f>
        <v>0</v>
      </c>
      <c r="K9" s="35"/>
      <c r="L9" s="36">
        <f>F9+H9+J9</f>
        <v>0</v>
      </c>
      <c r="M9" s="29" t="s">
        <v>5</v>
      </c>
      <c r="N9" s="32" t="s">
        <v>68</v>
      </c>
      <c r="O9" s="32" t="s">
        <v>68</v>
      </c>
      <c r="P9" s="32" t="s">
        <v>5</v>
      </c>
      <c r="Q9" s="32" t="s">
        <v>5</v>
      </c>
      <c r="R9" s="32" t="s">
        <v>5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2" t="s">
        <v>5</v>
      </c>
      <c r="AK9" s="32" t="s">
        <v>5</v>
      </c>
      <c r="AL9" s="32" t="s">
        <v>5</v>
      </c>
    </row>
    <row r="10" spans="1:38" ht="30" customHeight="1">
      <c r="A10" s="34"/>
      <c r="B10" s="34"/>
      <c r="C10" s="122"/>
      <c r="D10" s="34"/>
      <c r="E10" s="35"/>
      <c r="F10" s="36"/>
      <c r="G10" s="35"/>
      <c r="H10" s="36"/>
      <c r="I10" s="35"/>
      <c r="J10" s="36"/>
      <c r="K10" s="35"/>
      <c r="L10" s="36"/>
      <c r="M10" s="34"/>
    </row>
    <row r="11" spans="1:38" ht="30" customHeight="1">
      <c r="A11" s="168" t="s">
        <v>1026</v>
      </c>
      <c r="B11" s="168"/>
      <c r="C11" s="168"/>
      <c r="D11" s="168"/>
      <c r="E11" s="169"/>
      <c r="F11" s="170"/>
      <c r="G11" s="169"/>
      <c r="H11" s="170"/>
      <c r="I11" s="169"/>
      <c r="J11" s="170"/>
      <c r="K11" s="169"/>
      <c r="L11" s="170"/>
      <c r="M11" s="168"/>
      <c r="N11" s="28" t="s">
        <v>341</v>
      </c>
    </row>
    <row r="12" spans="1:38" ht="30" customHeight="1">
      <c r="A12" s="29" t="s">
        <v>451</v>
      </c>
      <c r="B12" s="29" t="s">
        <v>421</v>
      </c>
      <c r="C12" s="30" t="s">
        <v>422</v>
      </c>
      <c r="D12" s="34">
        <v>0.28999999999999998</v>
      </c>
      <c r="E12" s="35">
        <f>단가대비표!O133</f>
        <v>0</v>
      </c>
      <c r="F12" s="36">
        <f>TRUNC(E12*D12,1)</f>
        <v>0</v>
      </c>
      <c r="G12" s="35">
        <f>단가대비표!P133</f>
        <v>0</v>
      </c>
      <c r="H12" s="36">
        <f>TRUNC(G12*D12,1)</f>
        <v>0</v>
      </c>
      <c r="I12" s="35">
        <f>단가대비표!V133</f>
        <v>0</v>
      </c>
      <c r="J12" s="36">
        <f>TRUNC(I12*D12,1)</f>
        <v>0</v>
      </c>
      <c r="K12" s="35">
        <f t="shared" ref="K12:L14" si="1">TRUNC(E12+G12+I12,1)</f>
        <v>0</v>
      </c>
      <c r="L12" s="36">
        <f t="shared" si="1"/>
        <v>0</v>
      </c>
      <c r="M12" s="29" t="s">
        <v>5</v>
      </c>
      <c r="N12" s="32" t="s">
        <v>341</v>
      </c>
      <c r="O12" s="32" t="s">
        <v>452</v>
      </c>
      <c r="P12" s="32" t="s">
        <v>66</v>
      </c>
      <c r="Q12" s="32" t="s">
        <v>66</v>
      </c>
      <c r="R12" s="32" t="s">
        <v>65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2" t="s">
        <v>5</v>
      </c>
      <c r="AK12" s="32" t="s">
        <v>730</v>
      </c>
      <c r="AL12" s="32" t="s">
        <v>5</v>
      </c>
    </row>
    <row r="13" spans="1:38" ht="30" customHeight="1">
      <c r="A13" s="29" t="s">
        <v>731</v>
      </c>
      <c r="B13" s="29" t="s">
        <v>421</v>
      </c>
      <c r="C13" s="30" t="s">
        <v>422</v>
      </c>
      <c r="D13" s="34">
        <v>0.17</v>
      </c>
      <c r="E13" s="35">
        <f>단가대비표!O132</f>
        <v>0</v>
      </c>
      <c r="F13" s="36">
        <f>TRUNC(E13*D13,1)</f>
        <v>0</v>
      </c>
      <c r="G13" s="35">
        <f>단가대비표!P132</f>
        <v>0</v>
      </c>
      <c r="H13" s="36">
        <f>TRUNC(G13*D13,1)</f>
        <v>0</v>
      </c>
      <c r="I13" s="35">
        <f>단가대비표!V132</f>
        <v>0</v>
      </c>
      <c r="J13" s="36">
        <f>TRUNC(I13*D13,1)</f>
        <v>0</v>
      </c>
      <c r="K13" s="35">
        <f t="shared" si="1"/>
        <v>0</v>
      </c>
      <c r="L13" s="36">
        <f t="shared" si="1"/>
        <v>0</v>
      </c>
      <c r="M13" s="29" t="s">
        <v>5</v>
      </c>
      <c r="N13" s="32" t="s">
        <v>341</v>
      </c>
      <c r="O13" s="32" t="s">
        <v>732</v>
      </c>
      <c r="P13" s="32" t="s">
        <v>66</v>
      </c>
      <c r="Q13" s="32" t="s">
        <v>66</v>
      </c>
      <c r="R13" s="32" t="s">
        <v>65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2" t="s">
        <v>5</v>
      </c>
      <c r="AK13" s="32" t="s">
        <v>733</v>
      </c>
      <c r="AL13" s="32" t="s">
        <v>5</v>
      </c>
    </row>
    <row r="14" spans="1:38" ht="30" customHeight="1">
      <c r="A14" s="29" t="s">
        <v>347</v>
      </c>
      <c r="B14" s="29" t="s">
        <v>233</v>
      </c>
      <c r="C14" s="30" t="s">
        <v>234</v>
      </c>
      <c r="D14" s="34">
        <v>1</v>
      </c>
      <c r="E14" s="35">
        <f>일위대가목록!E7</f>
        <v>0</v>
      </c>
      <c r="F14" s="36">
        <f>TRUNC(E14*D14,1)</f>
        <v>0</v>
      </c>
      <c r="G14" s="35">
        <f>일위대가목록!F7</f>
        <v>0</v>
      </c>
      <c r="H14" s="36">
        <f>TRUNC(G14*D14,1)</f>
        <v>0</v>
      </c>
      <c r="I14" s="35">
        <f>일위대가목록!G7</f>
        <v>0</v>
      </c>
      <c r="J14" s="36">
        <f>TRUNC(I14*D14,1)</f>
        <v>0</v>
      </c>
      <c r="K14" s="35">
        <f t="shared" si="1"/>
        <v>0</v>
      </c>
      <c r="L14" s="36">
        <f t="shared" si="1"/>
        <v>0</v>
      </c>
      <c r="M14" s="29" t="s">
        <v>5</v>
      </c>
      <c r="N14" s="32" t="s">
        <v>341</v>
      </c>
      <c r="O14" s="32" t="s">
        <v>346</v>
      </c>
      <c r="P14" s="32" t="s">
        <v>65</v>
      </c>
      <c r="Q14" s="32" t="s">
        <v>66</v>
      </c>
      <c r="R14" s="32" t="s">
        <v>66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2" t="s">
        <v>5</v>
      </c>
      <c r="AK14" s="32" t="s">
        <v>734</v>
      </c>
      <c r="AL14" s="32" t="s">
        <v>5</v>
      </c>
    </row>
    <row r="15" spans="1:38" ht="30" customHeight="1">
      <c r="A15" s="29" t="s">
        <v>402</v>
      </c>
      <c r="B15" s="29" t="s">
        <v>5</v>
      </c>
      <c r="C15" s="30" t="s">
        <v>5</v>
      </c>
      <c r="D15" s="34"/>
      <c r="E15" s="35"/>
      <c r="F15" s="36">
        <f>TRUNC(SUMIF(N12:N14, N11, F12:F14),0)</f>
        <v>0</v>
      </c>
      <c r="G15" s="35"/>
      <c r="H15" s="36">
        <f>TRUNC(SUMIF(N12:N14, N11, H12:H14),0)</f>
        <v>0</v>
      </c>
      <c r="I15" s="35"/>
      <c r="J15" s="36">
        <f>TRUNC(SUMIF(N12:N14, N11, J12:J14),0)</f>
        <v>0</v>
      </c>
      <c r="K15" s="35"/>
      <c r="L15" s="36">
        <f>F15+H15+J15</f>
        <v>0</v>
      </c>
      <c r="M15" s="29" t="s">
        <v>5</v>
      </c>
      <c r="N15" s="32" t="s">
        <v>68</v>
      </c>
      <c r="O15" s="32" t="s">
        <v>68</v>
      </c>
      <c r="P15" s="32" t="s">
        <v>5</v>
      </c>
      <c r="Q15" s="32" t="s">
        <v>5</v>
      </c>
      <c r="R15" s="32" t="s">
        <v>5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2" t="s">
        <v>5</v>
      </c>
      <c r="AK15" s="32" t="s">
        <v>5</v>
      </c>
      <c r="AL15" s="32" t="s">
        <v>5</v>
      </c>
    </row>
    <row r="16" spans="1:38" ht="30" customHeight="1">
      <c r="A16" s="34"/>
      <c r="B16" s="34"/>
      <c r="C16" s="122"/>
      <c r="D16" s="34"/>
      <c r="E16" s="35"/>
      <c r="F16" s="36"/>
      <c r="G16" s="35"/>
      <c r="H16" s="36"/>
      <c r="I16" s="35"/>
      <c r="J16" s="36"/>
      <c r="K16" s="35"/>
      <c r="L16" s="36"/>
      <c r="M16" s="34"/>
    </row>
    <row r="17" spans="1:51" ht="30" customHeight="1">
      <c r="A17" s="168" t="s">
        <v>1027</v>
      </c>
      <c r="B17" s="168"/>
      <c r="C17" s="168"/>
      <c r="D17" s="168"/>
      <c r="E17" s="169"/>
      <c r="F17" s="170"/>
      <c r="G17" s="169"/>
      <c r="H17" s="170"/>
      <c r="I17" s="169"/>
      <c r="J17" s="170"/>
      <c r="K17" s="169"/>
      <c r="L17" s="170"/>
      <c r="M17" s="168"/>
      <c r="N17" s="28" t="s">
        <v>344</v>
      </c>
    </row>
    <row r="18" spans="1:51" ht="30" customHeight="1">
      <c r="A18" s="29" t="s">
        <v>451</v>
      </c>
      <c r="B18" s="29" t="s">
        <v>421</v>
      </c>
      <c r="C18" s="30" t="s">
        <v>422</v>
      </c>
      <c r="D18" s="34">
        <v>0.28999999999999998</v>
      </c>
      <c r="E18" s="35">
        <f>단가대비표!O133</f>
        <v>0</v>
      </c>
      <c r="F18" s="36">
        <f>TRUNC(E18*D18,1)</f>
        <v>0</v>
      </c>
      <c r="G18" s="35">
        <f>단가대비표!P133</f>
        <v>0</v>
      </c>
      <c r="H18" s="36">
        <f>TRUNC(G18*D18,1)</f>
        <v>0</v>
      </c>
      <c r="I18" s="35">
        <f>단가대비표!V133</f>
        <v>0</v>
      </c>
      <c r="J18" s="36">
        <f>TRUNC(I18*D18,1)</f>
        <v>0</v>
      </c>
      <c r="K18" s="35">
        <f t="shared" ref="K18:L20" si="2">TRUNC(E18+G18+I18,1)</f>
        <v>0</v>
      </c>
      <c r="L18" s="36">
        <f t="shared" si="2"/>
        <v>0</v>
      </c>
      <c r="M18" s="29" t="s">
        <v>5</v>
      </c>
      <c r="N18" s="32" t="s">
        <v>344</v>
      </c>
      <c r="O18" s="32" t="s">
        <v>452</v>
      </c>
      <c r="P18" s="32" t="s">
        <v>66</v>
      </c>
      <c r="Q18" s="32" t="s">
        <v>66</v>
      </c>
      <c r="R18" s="32" t="s">
        <v>65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2" t="s">
        <v>5</v>
      </c>
      <c r="AK18" s="32" t="s">
        <v>735</v>
      </c>
      <c r="AL18" s="32" t="s">
        <v>5</v>
      </c>
    </row>
    <row r="19" spans="1:51" ht="30" customHeight="1">
      <c r="A19" s="29" t="s">
        <v>731</v>
      </c>
      <c r="B19" s="29" t="s">
        <v>421</v>
      </c>
      <c r="C19" s="30" t="s">
        <v>422</v>
      </c>
      <c r="D19" s="34">
        <v>0.17</v>
      </c>
      <c r="E19" s="35">
        <f>단가대비표!O132</f>
        <v>0</v>
      </c>
      <c r="F19" s="36">
        <f>TRUNC(E19*D19,1)</f>
        <v>0</v>
      </c>
      <c r="G19" s="35">
        <f>단가대비표!P132</f>
        <v>0</v>
      </c>
      <c r="H19" s="36">
        <f>TRUNC(G19*D19,1)</f>
        <v>0</v>
      </c>
      <c r="I19" s="35">
        <f>단가대비표!V132</f>
        <v>0</v>
      </c>
      <c r="J19" s="36">
        <f>TRUNC(I19*D19,1)</f>
        <v>0</v>
      </c>
      <c r="K19" s="35">
        <f t="shared" si="2"/>
        <v>0</v>
      </c>
      <c r="L19" s="36">
        <f t="shared" si="2"/>
        <v>0</v>
      </c>
      <c r="M19" s="29" t="s">
        <v>5</v>
      </c>
      <c r="N19" s="32" t="s">
        <v>344</v>
      </c>
      <c r="O19" s="32" t="s">
        <v>732</v>
      </c>
      <c r="P19" s="32" t="s">
        <v>66</v>
      </c>
      <c r="Q19" s="32" t="s">
        <v>66</v>
      </c>
      <c r="R19" s="32" t="s">
        <v>65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2" t="s">
        <v>5</v>
      </c>
      <c r="AK19" s="32" t="s">
        <v>736</v>
      </c>
      <c r="AL19" s="32" t="s">
        <v>5</v>
      </c>
    </row>
    <row r="20" spans="1:51" ht="30" customHeight="1">
      <c r="A20" s="29" t="s">
        <v>347</v>
      </c>
      <c r="B20" s="29" t="s">
        <v>233</v>
      </c>
      <c r="C20" s="30" t="s">
        <v>234</v>
      </c>
      <c r="D20" s="34">
        <v>1</v>
      </c>
      <c r="E20" s="35">
        <f>일위대가목록!E7</f>
        <v>0</v>
      </c>
      <c r="F20" s="36">
        <f>TRUNC(E20*D20,1)</f>
        <v>0</v>
      </c>
      <c r="G20" s="35">
        <f>일위대가목록!F7</f>
        <v>0</v>
      </c>
      <c r="H20" s="36">
        <f>TRUNC(G20*D20,1)</f>
        <v>0</v>
      </c>
      <c r="I20" s="35">
        <f>일위대가목록!G7</f>
        <v>0</v>
      </c>
      <c r="J20" s="36">
        <f>TRUNC(I20*D20,1)</f>
        <v>0</v>
      </c>
      <c r="K20" s="35">
        <f t="shared" si="2"/>
        <v>0</v>
      </c>
      <c r="L20" s="36">
        <f t="shared" si="2"/>
        <v>0</v>
      </c>
      <c r="M20" s="29" t="s">
        <v>5</v>
      </c>
      <c r="N20" s="32" t="s">
        <v>344</v>
      </c>
      <c r="O20" s="32" t="s">
        <v>346</v>
      </c>
      <c r="P20" s="32" t="s">
        <v>65</v>
      </c>
      <c r="Q20" s="32" t="s">
        <v>66</v>
      </c>
      <c r="R20" s="32" t="s">
        <v>66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2" t="s">
        <v>5</v>
      </c>
      <c r="AK20" s="32" t="s">
        <v>737</v>
      </c>
      <c r="AL20" s="32" t="s">
        <v>5</v>
      </c>
    </row>
    <row r="21" spans="1:51" ht="30" customHeight="1">
      <c r="A21" s="29" t="s">
        <v>402</v>
      </c>
      <c r="B21" s="29" t="s">
        <v>5</v>
      </c>
      <c r="C21" s="30" t="s">
        <v>5</v>
      </c>
      <c r="D21" s="34"/>
      <c r="E21" s="35"/>
      <c r="F21" s="36">
        <f>TRUNC(SUMIF(N18:N20, N17, F18:F20),0)</f>
        <v>0</v>
      </c>
      <c r="G21" s="35"/>
      <c r="H21" s="36">
        <f>TRUNC(SUMIF(N18:N20, N17, H18:H20),0)</f>
        <v>0</v>
      </c>
      <c r="I21" s="35"/>
      <c r="J21" s="36">
        <f>TRUNC(SUMIF(N18:N20, N17, J18:J20),0)</f>
        <v>0</v>
      </c>
      <c r="K21" s="35"/>
      <c r="L21" s="36">
        <f>F21+H21+J21</f>
        <v>0</v>
      </c>
      <c r="M21" s="29" t="s">
        <v>5</v>
      </c>
      <c r="N21" s="32" t="s">
        <v>68</v>
      </c>
      <c r="O21" s="32" t="s">
        <v>68</v>
      </c>
      <c r="P21" s="32" t="s">
        <v>5</v>
      </c>
      <c r="Q21" s="32" t="s">
        <v>5</v>
      </c>
      <c r="R21" s="32" t="s">
        <v>5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2" t="s">
        <v>5</v>
      </c>
      <c r="AK21" s="32" t="s">
        <v>5</v>
      </c>
      <c r="AL21" s="32" t="s">
        <v>5</v>
      </c>
    </row>
    <row r="22" spans="1:51" ht="30" customHeight="1">
      <c r="A22" s="34"/>
      <c r="B22" s="34"/>
      <c r="C22" s="122"/>
      <c r="D22" s="34"/>
      <c r="E22" s="35"/>
      <c r="F22" s="36"/>
      <c r="G22" s="35"/>
      <c r="H22" s="36"/>
      <c r="I22" s="35"/>
      <c r="J22" s="36"/>
      <c r="K22" s="35"/>
      <c r="L22" s="36"/>
      <c r="M22" s="34"/>
    </row>
    <row r="23" spans="1:51" ht="30" customHeight="1">
      <c r="A23" s="168" t="s">
        <v>1029</v>
      </c>
      <c r="B23" s="168"/>
      <c r="C23" s="168"/>
      <c r="D23" s="168"/>
      <c r="E23" s="169"/>
      <c r="F23" s="170"/>
      <c r="G23" s="169"/>
      <c r="H23" s="170"/>
      <c r="I23" s="169"/>
      <c r="J23" s="170"/>
      <c r="K23" s="169"/>
      <c r="L23" s="170"/>
      <c r="M23" s="168"/>
      <c r="N23" s="28" t="s">
        <v>346</v>
      </c>
    </row>
    <row r="24" spans="1:51" ht="30" customHeight="1">
      <c r="A24" s="29" t="s">
        <v>232</v>
      </c>
      <c r="B24" s="29" t="s">
        <v>233</v>
      </c>
      <c r="C24" s="30" t="s">
        <v>198</v>
      </c>
      <c r="D24" s="34">
        <v>0.2298</v>
      </c>
      <c r="E24" s="35">
        <f>단가대비표!O8</f>
        <v>0</v>
      </c>
      <c r="F24" s="36">
        <f>TRUNC(E24*D24,1)</f>
        <v>0</v>
      </c>
      <c r="G24" s="35">
        <f>단가대비표!P8</f>
        <v>0</v>
      </c>
      <c r="H24" s="36">
        <f>TRUNC(G24*D24,1)</f>
        <v>0</v>
      </c>
      <c r="I24" s="35">
        <f>단가대비표!V8</f>
        <v>0</v>
      </c>
      <c r="J24" s="36">
        <f>TRUNC(I24*D24,1)</f>
        <v>0</v>
      </c>
      <c r="K24" s="35">
        <f t="shared" ref="K24:L27" si="3">TRUNC(E24+G24+I24,1)</f>
        <v>0</v>
      </c>
      <c r="L24" s="36">
        <f t="shared" si="3"/>
        <v>0</v>
      </c>
      <c r="M24" s="29" t="s">
        <v>460</v>
      </c>
      <c r="N24" s="32" t="s">
        <v>346</v>
      </c>
      <c r="O24" s="32" t="s">
        <v>461</v>
      </c>
      <c r="P24" s="32" t="s">
        <v>66</v>
      </c>
      <c r="Q24" s="32" t="s">
        <v>66</v>
      </c>
      <c r="R24" s="32" t="s">
        <v>65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2" t="s">
        <v>5</v>
      </c>
      <c r="AK24" s="32" t="s">
        <v>738</v>
      </c>
      <c r="AL24" s="32" t="s">
        <v>5</v>
      </c>
    </row>
    <row r="25" spans="1:51" ht="30" customHeight="1">
      <c r="A25" s="29" t="s">
        <v>739</v>
      </c>
      <c r="B25" s="29" t="s">
        <v>463</v>
      </c>
      <c r="C25" s="30" t="s">
        <v>432</v>
      </c>
      <c r="D25" s="34">
        <v>3.8</v>
      </c>
      <c r="E25" s="35">
        <f>단가대비표!O9</f>
        <v>0</v>
      </c>
      <c r="F25" s="36">
        <f>TRUNC(E25*D25,1)</f>
        <v>0</v>
      </c>
      <c r="G25" s="35">
        <f>단가대비표!P9</f>
        <v>0</v>
      </c>
      <c r="H25" s="36">
        <f>TRUNC(G25*D25,1)</f>
        <v>0</v>
      </c>
      <c r="I25" s="35">
        <f>단가대비표!V9</f>
        <v>0</v>
      </c>
      <c r="J25" s="36">
        <f>TRUNC(I25*D25,1)</f>
        <v>0</v>
      </c>
      <c r="K25" s="35">
        <f t="shared" si="3"/>
        <v>0</v>
      </c>
      <c r="L25" s="36">
        <f t="shared" si="3"/>
        <v>0</v>
      </c>
      <c r="M25" s="29" t="s">
        <v>5</v>
      </c>
      <c r="N25" s="32" t="s">
        <v>346</v>
      </c>
      <c r="O25" s="32" t="s">
        <v>740</v>
      </c>
      <c r="P25" s="32" t="s">
        <v>66</v>
      </c>
      <c r="Q25" s="32" t="s">
        <v>66</v>
      </c>
      <c r="R25" s="32" t="s">
        <v>65</v>
      </c>
      <c r="S25" s="37"/>
      <c r="T25" s="37"/>
      <c r="U25" s="37"/>
      <c r="V25" s="37">
        <v>1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2" t="s">
        <v>5</v>
      </c>
      <c r="AK25" s="32" t="s">
        <v>741</v>
      </c>
      <c r="AL25" s="32" t="s">
        <v>5</v>
      </c>
    </row>
    <row r="26" spans="1:51" ht="30" customHeight="1">
      <c r="A26" s="29" t="s">
        <v>426</v>
      </c>
      <c r="B26" s="29" t="s">
        <v>465</v>
      </c>
      <c r="C26" s="30" t="s">
        <v>400</v>
      </c>
      <c r="D26" s="34">
        <v>1</v>
      </c>
      <c r="E26" s="35">
        <v>0</v>
      </c>
      <c r="F26" s="36">
        <f>TRUNC(E26*D26,1)</f>
        <v>0</v>
      </c>
      <c r="G26" s="35">
        <v>0</v>
      </c>
      <c r="H26" s="36">
        <f>TRUNC(G26*D26,1)</f>
        <v>0</v>
      </c>
      <c r="I26" s="35">
        <f>ROUNDDOWN(SUMIF(V24:V27, RIGHTB(O26, 1), J24:J27)*U26, 2)</f>
        <v>0</v>
      </c>
      <c r="J26" s="36">
        <f>TRUNC(I26*D26,1)</f>
        <v>0</v>
      </c>
      <c r="K26" s="35">
        <f t="shared" si="3"/>
        <v>0</v>
      </c>
      <c r="L26" s="36">
        <f t="shared" si="3"/>
        <v>0</v>
      </c>
      <c r="M26" s="29" t="s">
        <v>5</v>
      </c>
      <c r="N26" s="32" t="s">
        <v>346</v>
      </c>
      <c r="O26" s="32" t="s">
        <v>401</v>
      </c>
      <c r="P26" s="32" t="s">
        <v>66</v>
      </c>
      <c r="Q26" s="32" t="s">
        <v>66</v>
      </c>
      <c r="R26" s="32" t="s">
        <v>66</v>
      </c>
      <c r="S26" s="37">
        <v>2</v>
      </c>
      <c r="T26" s="37">
        <v>2</v>
      </c>
      <c r="U26" s="37">
        <v>0.39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2" t="s">
        <v>5</v>
      </c>
      <c r="AK26" s="32" t="s">
        <v>742</v>
      </c>
      <c r="AL26" s="32" t="s">
        <v>5</v>
      </c>
    </row>
    <row r="27" spans="1:51" ht="30" customHeight="1">
      <c r="A27" s="29" t="s">
        <v>743</v>
      </c>
      <c r="B27" s="29" t="s">
        <v>421</v>
      </c>
      <c r="C27" s="30" t="s">
        <v>422</v>
      </c>
      <c r="D27" s="34">
        <v>1</v>
      </c>
      <c r="E27" s="35">
        <f>TRUNC(단가대비표!O134*TRUNC(1/8*16/12*25/20, 6), 1)</f>
        <v>0</v>
      </c>
      <c r="F27" s="36">
        <f>TRUNC(E27*D27,1)</f>
        <v>0</v>
      </c>
      <c r="G27" s="35">
        <f>TRUNC(단가대비표!P134*TRUNC(1/8*16/12*25/20, 6), 1)</f>
        <v>0</v>
      </c>
      <c r="H27" s="36">
        <f>TRUNC(G27*D27,1)</f>
        <v>0</v>
      </c>
      <c r="I27" s="35">
        <f>TRUNC(단가대비표!V134*TRUNC(1/8*16/12*25/20, 6), 1)</f>
        <v>0</v>
      </c>
      <c r="J27" s="36">
        <f>TRUNC(I27*D27,1)</f>
        <v>0</v>
      </c>
      <c r="K27" s="35">
        <f t="shared" si="3"/>
        <v>0</v>
      </c>
      <c r="L27" s="36">
        <f t="shared" si="3"/>
        <v>0</v>
      </c>
      <c r="M27" s="29" t="s">
        <v>5</v>
      </c>
      <c r="N27" s="32" t="s">
        <v>346</v>
      </c>
      <c r="O27" s="32" t="s">
        <v>744</v>
      </c>
      <c r="P27" s="32" t="s">
        <v>66</v>
      </c>
      <c r="Q27" s="32" t="s">
        <v>66</v>
      </c>
      <c r="R27" s="32" t="s">
        <v>65</v>
      </c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2" t="s">
        <v>5</v>
      </c>
      <c r="AK27" s="32" t="s">
        <v>745</v>
      </c>
      <c r="AL27" s="32" t="s">
        <v>5</v>
      </c>
    </row>
    <row r="28" spans="1:51" ht="30" customHeight="1">
      <c r="A28" s="29" t="s">
        <v>402</v>
      </c>
      <c r="B28" s="29" t="s">
        <v>5</v>
      </c>
      <c r="C28" s="30" t="s">
        <v>5</v>
      </c>
      <c r="D28" s="34"/>
      <c r="E28" s="35"/>
      <c r="F28" s="36">
        <f>TRUNC(SUMIF(N24:N27, N23, F24:F27),0)</f>
        <v>0</v>
      </c>
      <c r="G28" s="35"/>
      <c r="H28" s="36">
        <f>TRUNC(SUMIF(N24:N27, N23, H24:H27),0)</f>
        <v>0</v>
      </c>
      <c r="I28" s="35"/>
      <c r="J28" s="36">
        <f>TRUNC(SUMIF(N24:N27, N23, J24:J27),0)</f>
        <v>0</v>
      </c>
      <c r="K28" s="35"/>
      <c r="L28" s="36">
        <f>F28+H28+J28</f>
        <v>0</v>
      </c>
      <c r="M28" s="29" t="s">
        <v>5</v>
      </c>
      <c r="N28" s="32" t="s">
        <v>68</v>
      </c>
      <c r="O28" s="32" t="s">
        <v>68</v>
      </c>
      <c r="P28" s="32" t="s">
        <v>5</v>
      </c>
      <c r="Q28" s="32" t="s">
        <v>5</v>
      </c>
      <c r="R28" s="32" t="s">
        <v>5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2" t="s">
        <v>5</v>
      </c>
      <c r="AK28" s="32" t="s">
        <v>5</v>
      </c>
      <c r="AL28" s="32" t="s">
        <v>5</v>
      </c>
    </row>
    <row r="29" spans="1:51" ht="30" customHeight="1">
      <c r="A29" s="34"/>
      <c r="B29" s="34"/>
      <c r="C29" s="122"/>
      <c r="D29" s="34"/>
      <c r="E29" s="35"/>
      <c r="F29" s="36"/>
      <c r="G29" s="35"/>
      <c r="H29" s="36"/>
      <c r="I29" s="35"/>
      <c r="J29" s="36"/>
      <c r="K29" s="35"/>
      <c r="L29" s="36"/>
      <c r="M29" s="34"/>
    </row>
    <row r="30" spans="1:51" s="59" customFormat="1" ht="30" customHeight="1">
      <c r="A30" s="171" t="s">
        <v>1448</v>
      </c>
      <c r="B30" s="171"/>
      <c r="C30" s="171"/>
      <c r="D30" s="171"/>
      <c r="E30" s="172"/>
      <c r="F30" s="173"/>
      <c r="G30" s="172"/>
      <c r="H30" s="173"/>
      <c r="I30" s="172"/>
      <c r="J30" s="173"/>
      <c r="K30" s="172"/>
      <c r="L30" s="173"/>
      <c r="M30" s="171"/>
      <c r="N30" s="61" t="s">
        <v>959</v>
      </c>
    </row>
    <row r="31" spans="1:51" s="59" customFormat="1" ht="30" customHeight="1">
      <c r="A31" s="70" t="s">
        <v>960</v>
      </c>
      <c r="B31" s="70" t="s">
        <v>961</v>
      </c>
      <c r="C31" s="123" t="s">
        <v>231</v>
      </c>
      <c r="D31" s="71">
        <v>0.12</v>
      </c>
      <c r="E31" s="72">
        <f>단가대비표!O10</f>
        <v>0</v>
      </c>
      <c r="F31" s="73">
        <f t="shared" ref="F31:F40" si="4">TRUNC(E31*D31,1)</f>
        <v>0</v>
      </c>
      <c r="G31" s="72">
        <v>0</v>
      </c>
      <c r="H31" s="73">
        <f t="shared" ref="H31:H40" si="5">TRUNC(G31*D31,1)</f>
        <v>0</v>
      </c>
      <c r="I31" s="72">
        <v>0</v>
      </c>
      <c r="J31" s="73">
        <f t="shared" ref="J31:J40" si="6">TRUNC(I31*D31,1)</f>
        <v>0</v>
      </c>
      <c r="K31" s="72">
        <f t="shared" ref="K31:L40" si="7">TRUNC(E31+G31+I31,1)</f>
        <v>0</v>
      </c>
      <c r="L31" s="73">
        <f t="shared" si="7"/>
        <v>0</v>
      </c>
      <c r="M31" s="70" t="s">
        <v>5</v>
      </c>
      <c r="N31" s="58" t="s">
        <v>959</v>
      </c>
      <c r="O31" s="58" t="s">
        <v>962</v>
      </c>
      <c r="P31" s="58" t="s">
        <v>66</v>
      </c>
      <c r="Q31" s="58" t="s">
        <v>66</v>
      </c>
      <c r="R31" s="58" t="s">
        <v>65</v>
      </c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58"/>
      <c r="AW31" s="58"/>
      <c r="AX31" s="58"/>
      <c r="AY31" s="58"/>
    </row>
    <row r="32" spans="1:51" s="59" customFormat="1" ht="30" customHeight="1">
      <c r="A32" s="70" t="s">
        <v>960</v>
      </c>
      <c r="B32" s="70" t="s">
        <v>963</v>
      </c>
      <c r="C32" s="123" t="s">
        <v>231</v>
      </c>
      <c r="D32" s="71">
        <v>0.12</v>
      </c>
      <c r="E32" s="72">
        <f>단가대비표!O11</f>
        <v>0</v>
      </c>
      <c r="F32" s="73">
        <f t="shared" si="4"/>
        <v>0</v>
      </c>
      <c r="G32" s="72">
        <v>0</v>
      </c>
      <c r="H32" s="73">
        <f t="shared" si="5"/>
        <v>0</v>
      </c>
      <c r="I32" s="72">
        <v>0</v>
      </c>
      <c r="J32" s="73">
        <f t="shared" si="6"/>
        <v>0</v>
      </c>
      <c r="K32" s="72">
        <f t="shared" si="7"/>
        <v>0</v>
      </c>
      <c r="L32" s="73">
        <f t="shared" si="7"/>
        <v>0</v>
      </c>
      <c r="M32" s="70" t="s">
        <v>5</v>
      </c>
      <c r="N32" s="58" t="s">
        <v>959</v>
      </c>
      <c r="O32" s="58" t="s">
        <v>964</v>
      </c>
      <c r="P32" s="58" t="s">
        <v>66</v>
      </c>
      <c r="Q32" s="58" t="s">
        <v>66</v>
      </c>
      <c r="R32" s="58" t="s">
        <v>65</v>
      </c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58"/>
      <c r="AW32" s="58"/>
      <c r="AX32" s="58"/>
      <c r="AY32" s="58"/>
    </row>
    <row r="33" spans="1:51" s="59" customFormat="1" ht="30" customHeight="1">
      <c r="A33" s="70" t="s">
        <v>960</v>
      </c>
      <c r="B33" s="70" t="s">
        <v>965</v>
      </c>
      <c r="C33" s="123" t="s">
        <v>231</v>
      </c>
      <c r="D33" s="71">
        <v>0.24</v>
      </c>
      <c r="E33" s="72">
        <f>단가대비표!O12</f>
        <v>0</v>
      </c>
      <c r="F33" s="73">
        <f t="shared" si="4"/>
        <v>0</v>
      </c>
      <c r="G33" s="72">
        <v>0</v>
      </c>
      <c r="H33" s="73">
        <f t="shared" si="5"/>
        <v>0</v>
      </c>
      <c r="I33" s="72">
        <v>0</v>
      </c>
      <c r="J33" s="73">
        <f t="shared" si="6"/>
        <v>0</v>
      </c>
      <c r="K33" s="72">
        <f t="shared" si="7"/>
        <v>0</v>
      </c>
      <c r="L33" s="73">
        <f t="shared" si="7"/>
        <v>0</v>
      </c>
      <c r="M33" s="70" t="s">
        <v>5</v>
      </c>
      <c r="N33" s="58" t="s">
        <v>959</v>
      </c>
      <c r="O33" s="58" t="s">
        <v>966</v>
      </c>
      <c r="P33" s="58" t="s">
        <v>66</v>
      </c>
      <c r="Q33" s="58" t="s">
        <v>66</v>
      </c>
      <c r="R33" s="58" t="s">
        <v>65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58"/>
      <c r="AW33" s="58"/>
      <c r="AX33" s="58"/>
      <c r="AY33" s="58"/>
    </row>
    <row r="34" spans="1:51" s="59" customFormat="1" ht="30" customHeight="1">
      <c r="A34" s="70" t="s">
        <v>960</v>
      </c>
      <c r="B34" s="70" t="s">
        <v>967</v>
      </c>
      <c r="C34" s="123" t="s">
        <v>231</v>
      </c>
      <c r="D34" s="71">
        <v>0.24</v>
      </c>
      <c r="E34" s="72">
        <f>단가대비표!O15</f>
        <v>0</v>
      </c>
      <c r="F34" s="73">
        <f t="shared" si="4"/>
        <v>0</v>
      </c>
      <c r="G34" s="72">
        <v>0</v>
      </c>
      <c r="H34" s="73">
        <f t="shared" si="5"/>
        <v>0</v>
      </c>
      <c r="I34" s="72">
        <v>0</v>
      </c>
      <c r="J34" s="73">
        <f t="shared" si="6"/>
        <v>0</v>
      </c>
      <c r="K34" s="72">
        <f t="shared" si="7"/>
        <v>0</v>
      </c>
      <c r="L34" s="73">
        <f t="shared" si="7"/>
        <v>0</v>
      </c>
      <c r="M34" s="70" t="s">
        <v>5</v>
      </c>
      <c r="N34" s="58" t="s">
        <v>959</v>
      </c>
      <c r="O34" s="58" t="s">
        <v>968</v>
      </c>
      <c r="P34" s="58" t="s">
        <v>66</v>
      </c>
      <c r="Q34" s="58" t="s">
        <v>66</v>
      </c>
      <c r="R34" s="58" t="s">
        <v>65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58"/>
      <c r="AW34" s="58"/>
      <c r="AX34" s="58"/>
      <c r="AY34" s="58"/>
    </row>
    <row r="35" spans="1:51" s="59" customFormat="1" ht="30" customHeight="1">
      <c r="A35" s="70" t="s">
        <v>960</v>
      </c>
      <c r="B35" s="70" t="s">
        <v>969</v>
      </c>
      <c r="C35" s="123" t="s">
        <v>231</v>
      </c>
      <c r="D35" s="71">
        <v>0.12</v>
      </c>
      <c r="E35" s="72">
        <f>단가대비표!O13</f>
        <v>0</v>
      </c>
      <c r="F35" s="73">
        <f t="shared" si="4"/>
        <v>0</v>
      </c>
      <c r="G35" s="72">
        <v>0</v>
      </c>
      <c r="H35" s="73">
        <f t="shared" si="5"/>
        <v>0</v>
      </c>
      <c r="I35" s="72">
        <v>0</v>
      </c>
      <c r="J35" s="73">
        <f t="shared" si="6"/>
        <v>0</v>
      </c>
      <c r="K35" s="72">
        <f t="shared" si="7"/>
        <v>0</v>
      </c>
      <c r="L35" s="73">
        <f t="shared" si="7"/>
        <v>0</v>
      </c>
      <c r="M35" s="70" t="s">
        <v>5</v>
      </c>
      <c r="N35" s="58" t="s">
        <v>959</v>
      </c>
      <c r="O35" s="58" t="s">
        <v>970</v>
      </c>
      <c r="P35" s="58" t="s">
        <v>66</v>
      </c>
      <c r="Q35" s="58" t="s">
        <v>66</v>
      </c>
      <c r="R35" s="58" t="s">
        <v>65</v>
      </c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58"/>
      <c r="AW35" s="58"/>
      <c r="AX35" s="58"/>
      <c r="AY35" s="58"/>
    </row>
    <row r="36" spans="1:51" s="59" customFormat="1" ht="30" customHeight="1">
      <c r="A36" s="70" t="s">
        <v>960</v>
      </c>
      <c r="B36" s="70" t="s">
        <v>971</v>
      </c>
      <c r="C36" s="123" t="s">
        <v>231</v>
      </c>
      <c r="D36" s="71">
        <v>0.24</v>
      </c>
      <c r="E36" s="72">
        <f>단가대비표!O14</f>
        <v>0</v>
      </c>
      <c r="F36" s="73">
        <f t="shared" si="4"/>
        <v>0</v>
      </c>
      <c r="G36" s="72">
        <v>0</v>
      </c>
      <c r="H36" s="73">
        <f t="shared" si="5"/>
        <v>0</v>
      </c>
      <c r="I36" s="72">
        <v>0</v>
      </c>
      <c r="J36" s="73">
        <f t="shared" si="6"/>
        <v>0</v>
      </c>
      <c r="K36" s="72">
        <f t="shared" si="7"/>
        <v>0</v>
      </c>
      <c r="L36" s="73">
        <f t="shared" si="7"/>
        <v>0</v>
      </c>
      <c r="M36" s="70" t="s">
        <v>5</v>
      </c>
      <c r="N36" s="58" t="s">
        <v>959</v>
      </c>
      <c r="O36" s="58" t="s">
        <v>972</v>
      </c>
      <c r="P36" s="58" t="s">
        <v>66</v>
      </c>
      <c r="Q36" s="58" t="s">
        <v>66</v>
      </c>
      <c r="R36" s="58" t="s">
        <v>65</v>
      </c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58"/>
      <c r="AW36" s="58"/>
      <c r="AX36" s="58"/>
      <c r="AY36" s="58"/>
    </row>
    <row r="37" spans="1:51" s="59" customFormat="1" ht="30" customHeight="1">
      <c r="A37" s="70" t="s">
        <v>960</v>
      </c>
      <c r="B37" s="70" t="s">
        <v>973</v>
      </c>
      <c r="C37" s="123" t="s">
        <v>231</v>
      </c>
      <c r="D37" s="71">
        <v>0.36</v>
      </c>
      <c r="E37" s="72">
        <f>단가대비표!O16</f>
        <v>0</v>
      </c>
      <c r="F37" s="73">
        <f t="shared" si="4"/>
        <v>0</v>
      </c>
      <c r="G37" s="72">
        <v>0</v>
      </c>
      <c r="H37" s="73">
        <f t="shared" si="5"/>
        <v>0</v>
      </c>
      <c r="I37" s="72">
        <v>0</v>
      </c>
      <c r="J37" s="73">
        <f t="shared" si="6"/>
        <v>0</v>
      </c>
      <c r="K37" s="72">
        <f t="shared" si="7"/>
        <v>0</v>
      </c>
      <c r="L37" s="73">
        <f t="shared" si="7"/>
        <v>0</v>
      </c>
      <c r="M37" s="70" t="s">
        <v>5</v>
      </c>
      <c r="N37" s="58" t="s">
        <v>959</v>
      </c>
      <c r="O37" s="58" t="s">
        <v>974</v>
      </c>
      <c r="P37" s="58" t="s">
        <v>66</v>
      </c>
      <c r="Q37" s="58" t="s">
        <v>66</v>
      </c>
      <c r="R37" s="58" t="s">
        <v>65</v>
      </c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58"/>
      <c r="AW37" s="58"/>
      <c r="AX37" s="58"/>
      <c r="AY37" s="58"/>
    </row>
    <row r="38" spans="1:51" s="59" customFormat="1" ht="30" customHeight="1">
      <c r="A38" s="70" t="s">
        <v>960</v>
      </c>
      <c r="B38" s="70" t="s">
        <v>975</v>
      </c>
      <c r="C38" s="123" t="s">
        <v>231</v>
      </c>
      <c r="D38" s="71">
        <v>0.36</v>
      </c>
      <c r="E38" s="72">
        <f>단가대비표!O17</f>
        <v>0</v>
      </c>
      <c r="F38" s="73">
        <f t="shared" si="4"/>
        <v>0</v>
      </c>
      <c r="G38" s="72">
        <v>0</v>
      </c>
      <c r="H38" s="73">
        <f t="shared" si="5"/>
        <v>0</v>
      </c>
      <c r="I38" s="72">
        <v>0</v>
      </c>
      <c r="J38" s="73">
        <f t="shared" si="6"/>
        <v>0</v>
      </c>
      <c r="K38" s="72">
        <f t="shared" si="7"/>
        <v>0</v>
      </c>
      <c r="L38" s="73">
        <f t="shared" si="7"/>
        <v>0</v>
      </c>
      <c r="M38" s="70" t="s">
        <v>5</v>
      </c>
      <c r="N38" s="58" t="s">
        <v>959</v>
      </c>
      <c r="O38" s="58" t="s">
        <v>976</v>
      </c>
      <c r="P38" s="58" t="s">
        <v>66</v>
      </c>
      <c r="Q38" s="58" t="s">
        <v>66</v>
      </c>
      <c r="R38" s="58" t="s">
        <v>65</v>
      </c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58"/>
      <c r="AW38" s="58"/>
      <c r="AX38" s="58"/>
      <c r="AY38" s="58"/>
    </row>
    <row r="39" spans="1:51" s="59" customFormat="1" ht="30" customHeight="1">
      <c r="A39" s="70" t="s">
        <v>960</v>
      </c>
      <c r="B39" s="70" t="s">
        <v>977</v>
      </c>
      <c r="C39" s="123" t="s">
        <v>729</v>
      </c>
      <c r="D39" s="71">
        <v>0.42</v>
      </c>
      <c r="E39" s="72">
        <f>단가대비표!O18</f>
        <v>0</v>
      </c>
      <c r="F39" s="73">
        <f t="shared" si="4"/>
        <v>0</v>
      </c>
      <c r="G39" s="72">
        <v>0</v>
      </c>
      <c r="H39" s="73">
        <f t="shared" si="5"/>
        <v>0</v>
      </c>
      <c r="I39" s="72">
        <v>0</v>
      </c>
      <c r="J39" s="73">
        <f t="shared" si="6"/>
        <v>0</v>
      </c>
      <c r="K39" s="72">
        <f t="shared" si="7"/>
        <v>0</v>
      </c>
      <c r="L39" s="73">
        <f t="shared" si="7"/>
        <v>0</v>
      </c>
      <c r="M39" s="70" t="s">
        <v>5</v>
      </c>
      <c r="N39" s="58" t="s">
        <v>959</v>
      </c>
      <c r="O39" s="58" t="s">
        <v>978</v>
      </c>
      <c r="P39" s="58" t="s">
        <v>66</v>
      </c>
      <c r="Q39" s="58" t="s">
        <v>66</v>
      </c>
      <c r="R39" s="58" t="s">
        <v>65</v>
      </c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58"/>
      <c r="AW39" s="58"/>
      <c r="AX39" s="58"/>
      <c r="AY39" s="58"/>
    </row>
    <row r="40" spans="1:51" s="59" customFormat="1" ht="30" customHeight="1">
      <c r="A40" s="70" t="s">
        <v>947</v>
      </c>
      <c r="B40" s="70" t="s">
        <v>979</v>
      </c>
      <c r="C40" s="123" t="s">
        <v>198</v>
      </c>
      <c r="D40" s="71">
        <v>1</v>
      </c>
      <c r="E40" s="72">
        <v>0</v>
      </c>
      <c r="F40" s="73">
        <f t="shared" si="4"/>
        <v>0</v>
      </c>
      <c r="G40" s="72">
        <f>일위대가목록!F9</f>
        <v>0</v>
      </c>
      <c r="H40" s="73">
        <f t="shared" si="5"/>
        <v>0</v>
      </c>
      <c r="I40" s="72">
        <v>0</v>
      </c>
      <c r="J40" s="73">
        <f t="shared" si="6"/>
        <v>0</v>
      </c>
      <c r="K40" s="72">
        <f t="shared" si="7"/>
        <v>0</v>
      </c>
      <c r="L40" s="73">
        <f t="shared" si="7"/>
        <v>0</v>
      </c>
      <c r="M40" s="70" t="s">
        <v>5</v>
      </c>
      <c r="N40" s="58" t="s">
        <v>959</v>
      </c>
      <c r="O40" s="58" t="s">
        <v>980</v>
      </c>
      <c r="P40" s="58" t="s">
        <v>65</v>
      </c>
      <c r="Q40" s="58" t="s">
        <v>66</v>
      </c>
      <c r="R40" s="58" t="s">
        <v>66</v>
      </c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58"/>
      <c r="AW40" s="58"/>
      <c r="AX40" s="58"/>
      <c r="AY40" s="58"/>
    </row>
    <row r="41" spans="1:51" s="59" customFormat="1" ht="30" customHeight="1">
      <c r="A41" s="70" t="s">
        <v>402</v>
      </c>
      <c r="B41" s="70" t="s">
        <v>5</v>
      </c>
      <c r="C41" s="123" t="s">
        <v>5</v>
      </c>
      <c r="D41" s="71"/>
      <c r="E41" s="72"/>
      <c r="F41" s="73">
        <f>TRUNC(SUMIF(N31:N40, N30, F31:F40),0)</f>
        <v>0</v>
      </c>
      <c r="G41" s="72"/>
      <c r="H41" s="73">
        <f>TRUNC(SUMIF(N31:N40, N30, H31:H40),0)</f>
        <v>0</v>
      </c>
      <c r="I41" s="72"/>
      <c r="J41" s="73">
        <f>TRUNC(SUMIF(N31:N40, N30, J31:J40),0)</f>
        <v>0</v>
      </c>
      <c r="K41" s="72"/>
      <c r="L41" s="73">
        <f>F41+H41+J41</f>
        <v>0</v>
      </c>
      <c r="M41" s="70" t="s">
        <v>5</v>
      </c>
      <c r="N41" s="58" t="s">
        <v>68</v>
      </c>
      <c r="O41" s="58" t="s">
        <v>68</v>
      </c>
      <c r="P41" s="58" t="s">
        <v>5</v>
      </c>
      <c r="Q41" s="58" t="s">
        <v>5</v>
      </c>
      <c r="R41" s="58" t="s">
        <v>5</v>
      </c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58"/>
      <c r="AW41" s="58"/>
      <c r="AX41" s="58"/>
      <c r="AY41" s="58"/>
    </row>
    <row r="42" spans="1:51" s="59" customFormat="1" ht="30" customHeight="1">
      <c r="A42" s="70"/>
      <c r="B42" s="70"/>
      <c r="C42" s="123"/>
      <c r="D42" s="71"/>
      <c r="E42" s="72"/>
      <c r="F42" s="73"/>
      <c r="G42" s="72"/>
      <c r="H42" s="73"/>
      <c r="I42" s="72"/>
      <c r="J42" s="73"/>
      <c r="K42" s="72"/>
      <c r="L42" s="73"/>
      <c r="M42" s="70"/>
      <c r="N42" s="58"/>
      <c r="O42" s="58"/>
      <c r="P42" s="58"/>
      <c r="Q42" s="58"/>
      <c r="R42" s="58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58"/>
      <c r="AW42" s="58"/>
      <c r="AX42" s="58"/>
      <c r="AY42" s="58"/>
    </row>
    <row r="43" spans="1:51" s="59" customFormat="1" ht="30" customHeight="1">
      <c r="A43" s="171" t="s">
        <v>1449</v>
      </c>
      <c r="B43" s="171"/>
      <c r="C43" s="171"/>
      <c r="D43" s="171"/>
      <c r="E43" s="172"/>
      <c r="F43" s="173"/>
      <c r="G43" s="172"/>
      <c r="H43" s="173"/>
      <c r="I43" s="172"/>
      <c r="J43" s="173"/>
      <c r="K43" s="172"/>
      <c r="L43" s="173"/>
      <c r="M43" s="171"/>
      <c r="N43" s="61" t="s">
        <v>1031</v>
      </c>
    </row>
    <row r="44" spans="1:51" s="59" customFormat="1" ht="30" customHeight="1">
      <c r="A44" s="53" t="s">
        <v>427</v>
      </c>
      <c r="B44" s="53" t="s">
        <v>421</v>
      </c>
      <c r="C44" s="69" t="s">
        <v>422</v>
      </c>
      <c r="D44" s="54">
        <v>0.187</v>
      </c>
      <c r="E44" s="118">
        <f>단가대비표!O137</f>
        <v>0</v>
      </c>
      <c r="F44" s="73">
        <f>TRUNC(E44*D44,1)</f>
        <v>0</v>
      </c>
      <c r="G44" s="72">
        <f>단가대비표!P137</f>
        <v>0</v>
      </c>
      <c r="H44" s="73">
        <f>TRUNC(G44*D44,1)</f>
        <v>0</v>
      </c>
      <c r="I44" s="118">
        <f>단가대비표!V137</f>
        <v>0</v>
      </c>
      <c r="J44" s="73">
        <f>TRUNC(I44*D44,1)</f>
        <v>0</v>
      </c>
      <c r="K44" s="72">
        <f>TRUNC(E44+G44+I44,1)</f>
        <v>0</v>
      </c>
      <c r="L44" s="73">
        <f>TRUNC(F44+H44+J44,1)</f>
        <v>0</v>
      </c>
      <c r="M44" s="53" t="s">
        <v>5</v>
      </c>
      <c r="N44" s="58" t="s">
        <v>1031</v>
      </c>
      <c r="O44" s="58" t="s">
        <v>1032</v>
      </c>
      <c r="P44" s="58" t="s">
        <v>66</v>
      </c>
      <c r="Q44" s="58" t="s">
        <v>66</v>
      </c>
      <c r="R44" s="58" t="s">
        <v>65</v>
      </c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58"/>
      <c r="AW44" s="58"/>
      <c r="AX44" s="58"/>
      <c r="AY44" s="58"/>
    </row>
    <row r="45" spans="1:51" s="59" customFormat="1" ht="30" customHeight="1">
      <c r="A45" s="53" t="s">
        <v>424</v>
      </c>
      <c r="B45" s="53" t="s">
        <v>421</v>
      </c>
      <c r="C45" s="69" t="s">
        <v>422</v>
      </c>
      <c r="D45" s="54">
        <v>0.105</v>
      </c>
      <c r="E45" s="118">
        <f>단가대비표!O135</f>
        <v>0</v>
      </c>
      <c r="F45" s="73">
        <f>TRUNC(E45*D45,1)</f>
        <v>0</v>
      </c>
      <c r="G45" s="77">
        <f>단가대비표!P135</f>
        <v>0</v>
      </c>
      <c r="H45" s="73">
        <f>TRUNC(G45*D45,1)</f>
        <v>0</v>
      </c>
      <c r="I45" s="118">
        <f>단가대비표!V135</f>
        <v>0</v>
      </c>
      <c r="J45" s="73">
        <f>TRUNC(I45*D45,1)</f>
        <v>0</v>
      </c>
      <c r="K45" s="72">
        <f>TRUNC(E45+G45+I45,1)</f>
        <v>0</v>
      </c>
      <c r="L45" s="73">
        <f>TRUNC(F45+H45+J45,1)</f>
        <v>0</v>
      </c>
      <c r="M45" s="53" t="s">
        <v>5</v>
      </c>
      <c r="N45" s="58" t="s">
        <v>1031</v>
      </c>
      <c r="O45" s="58" t="s">
        <v>1033</v>
      </c>
      <c r="P45" s="58" t="s">
        <v>66</v>
      </c>
      <c r="Q45" s="58" t="s">
        <v>66</v>
      </c>
      <c r="R45" s="58" t="s">
        <v>65</v>
      </c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58"/>
      <c r="AW45" s="58"/>
      <c r="AX45" s="58"/>
      <c r="AY45" s="58"/>
    </row>
    <row r="46" spans="1:51" s="59" customFormat="1" ht="30" customHeight="1">
      <c r="A46" s="53" t="s">
        <v>402</v>
      </c>
      <c r="B46" s="53" t="s">
        <v>5</v>
      </c>
      <c r="C46" s="69" t="s">
        <v>5</v>
      </c>
      <c r="D46" s="54"/>
      <c r="E46" s="62"/>
      <c r="F46" s="57">
        <f>TRUNC(SUMIF(N44:N45, N43, F44:F45),0)</f>
        <v>0</v>
      </c>
      <c r="G46" s="62"/>
      <c r="H46" s="57">
        <f>TRUNC(SUMIF(N44:N45, N43, H44:H45),0)</f>
        <v>0</v>
      </c>
      <c r="I46" s="62"/>
      <c r="J46" s="57">
        <f>TRUNC(SUMIF(N44:N45, N43, J44:J45),0)</f>
        <v>0</v>
      </c>
      <c r="K46" s="62"/>
      <c r="L46" s="57">
        <f>F46+H46+J46</f>
        <v>0</v>
      </c>
      <c r="M46" s="53" t="s">
        <v>5</v>
      </c>
      <c r="N46" s="58" t="s">
        <v>68</v>
      </c>
      <c r="O46" s="58" t="s">
        <v>68</v>
      </c>
      <c r="P46" s="58" t="s">
        <v>5</v>
      </c>
      <c r="Q46" s="58" t="s">
        <v>5</v>
      </c>
      <c r="R46" s="58" t="s">
        <v>5</v>
      </c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58"/>
      <c r="AW46" s="58"/>
      <c r="AX46" s="58"/>
      <c r="AY46" s="58"/>
    </row>
    <row r="47" spans="1:51" s="59" customFormat="1" ht="30" customHeight="1">
      <c r="A47" s="54"/>
      <c r="B47" s="54"/>
      <c r="C47" s="124"/>
      <c r="D47" s="54"/>
      <c r="E47" s="62"/>
      <c r="F47" s="57"/>
      <c r="G47" s="62"/>
      <c r="H47" s="57"/>
      <c r="I47" s="62"/>
      <c r="J47" s="57"/>
      <c r="K47" s="62"/>
      <c r="L47" s="57"/>
      <c r="M47" s="54"/>
    </row>
    <row r="48" spans="1:51" ht="30" customHeight="1">
      <c r="A48" s="168" t="s">
        <v>1034</v>
      </c>
      <c r="B48" s="168"/>
      <c r="C48" s="168"/>
      <c r="D48" s="168"/>
      <c r="E48" s="169"/>
      <c r="F48" s="170"/>
      <c r="G48" s="169"/>
      <c r="H48" s="170"/>
      <c r="I48" s="169"/>
      <c r="J48" s="170"/>
      <c r="K48" s="169"/>
      <c r="L48" s="170"/>
      <c r="M48" s="168"/>
      <c r="N48" s="28" t="s">
        <v>199</v>
      </c>
    </row>
    <row r="49" spans="1:38" ht="30" customHeight="1">
      <c r="A49" s="29" t="s">
        <v>350</v>
      </c>
      <c r="B49" s="29" t="s">
        <v>201</v>
      </c>
      <c r="C49" s="30" t="s">
        <v>186</v>
      </c>
      <c r="D49" s="34">
        <v>1</v>
      </c>
      <c r="E49" s="35">
        <f>일위대가목록!E11</f>
        <v>0</v>
      </c>
      <c r="F49" s="36">
        <f>TRUNC(E49*D49,1)</f>
        <v>0</v>
      </c>
      <c r="G49" s="35">
        <f>일위대가목록!F11</f>
        <v>0</v>
      </c>
      <c r="H49" s="36">
        <f>TRUNC(G49*D49,1)</f>
        <v>0</v>
      </c>
      <c r="I49" s="35">
        <f>일위대가목록!G11</f>
        <v>0</v>
      </c>
      <c r="J49" s="36">
        <f>TRUNC(I49*D49,1)</f>
        <v>0</v>
      </c>
      <c r="K49" s="35">
        <f t="shared" ref="K49:L51" si="8">TRUNC(E49+G49+I49,1)</f>
        <v>0</v>
      </c>
      <c r="L49" s="36">
        <f t="shared" si="8"/>
        <v>0</v>
      </c>
      <c r="M49" s="29" t="s">
        <v>5</v>
      </c>
      <c r="N49" s="32" t="s">
        <v>199</v>
      </c>
      <c r="O49" s="32" t="s">
        <v>349</v>
      </c>
      <c r="P49" s="32" t="s">
        <v>65</v>
      </c>
      <c r="Q49" s="32" t="s">
        <v>66</v>
      </c>
      <c r="R49" s="32" t="s">
        <v>66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2" t="s">
        <v>5</v>
      </c>
      <c r="AK49" s="32" t="s">
        <v>433</v>
      </c>
      <c r="AL49" s="32" t="s">
        <v>5</v>
      </c>
    </row>
    <row r="50" spans="1:38" ht="30" customHeight="1">
      <c r="A50" s="29" t="s">
        <v>353</v>
      </c>
      <c r="B50" s="29" t="s">
        <v>201</v>
      </c>
      <c r="C50" s="30" t="s">
        <v>186</v>
      </c>
      <c r="D50" s="34">
        <v>1</v>
      </c>
      <c r="E50" s="35">
        <f>일위대가목록!E12</f>
        <v>0</v>
      </c>
      <c r="F50" s="36">
        <f>TRUNC(E50*D50,1)</f>
        <v>0</v>
      </c>
      <c r="G50" s="35">
        <f>일위대가목록!F12</f>
        <v>0</v>
      </c>
      <c r="H50" s="36">
        <f>TRUNC(G50*D50,1)</f>
        <v>0</v>
      </c>
      <c r="I50" s="35">
        <f>일위대가목록!G12</f>
        <v>0</v>
      </c>
      <c r="J50" s="36">
        <f>TRUNC(I50*D50,1)</f>
        <v>0</v>
      </c>
      <c r="K50" s="35">
        <f t="shared" si="8"/>
        <v>0</v>
      </c>
      <c r="L50" s="36">
        <f t="shared" si="8"/>
        <v>0</v>
      </c>
      <c r="M50" s="29" t="s">
        <v>5</v>
      </c>
      <c r="N50" s="32" t="s">
        <v>199</v>
      </c>
      <c r="O50" s="32" t="s">
        <v>352</v>
      </c>
      <c r="P50" s="32" t="s">
        <v>65</v>
      </c>
      <c r="Q50" s="32" t="s">
        <v>66</v>
      </c>
      <c r="R50" s="32" t="s">
        <v>66</v>
      </c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2" t="s">
        <v>5</v>
      </c>
      <c r="AK50" s="32" t="s">
        <v>434</v>
      </c>
      <c r="AL50" s="32" t="s">
        <v>5</v>
      </c>
    </row>
    <row r="51" spans="1:38" ht="30" customHeight="1">
      <c r="A51" s="29" t="s">
        <v>355</v>
      </c>
      <c r="B51" s="29" t="s">
        <v>201</v>
      </c>
      <c r="C51" s="30" t="s">
        <v>186</v>
      </c>
      <c r="D51" s="34">
        <v>1</v>
      </c>
      <c r="E51" s="35">
        <f>일위대가목록!E13</f>
        <v>0</v>
      </c>
      <c r="F51" s="36">
        <f>TRUNC(E51*D51,1)</f>
        <v>0</v>
      </c>
      <c r="G51" s="35">
        <f>일위대가목록!F13</f>
        <v>0</v>
      </c>
      <c r="H51" s="36">
        <f>TRUNC(G51*D51,1)</f>
        <v>0</v>
      </c>
      <c r="I51" s="35">
        <f>일위대가목록!G13</f>
        <v>0</v>
      </c>
      <c r="J51" s="36">
        <f>TRUNC(I51*D51,1)</f>
        <v>0</v>
      </c>
      <c r="K51" s="35">
        <f t="shared" si="8"/>
        <v>0</v>
      </c>
      <c r="L51" s="36">
        <f t="shared" si="8"/>
        <v>0</v>
      </c>
      <c r="M51" s="29" t="s">
        <v>5</v>
      </c>
      <c r="N51" s="32" t="s">
        <v>199</v>
      </c>
      <c r="O51" s="32" t="s">
        <v>354</v>
      </c>
      <c r="P51" s="32" t="s">
        <v>65</v>
      </c>
      <c r="Q51" s="32" t="s">
        <v>66</v>
      </c>
      <c r="R51" s="32" t="s">
        <v>66</v>
      </c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2" t="s">
        <v>5</v>
      </c>
      <c r="AK51" s="32" t="s">
        <v>435</v>
      </c>
      <c r="AL51" s="32" t="s">
        <v>5</v>
      </c>
    </row>
    <row r="52" spans="1:38" ht="30" customHeight="1">
      <c r="A52" s="29" t="s">
        <v>402</v>
      </c>
      <c r="B52" s="29" t="s">
        <v>5</v>
      </c>
      <c r="C52" s="30" t="s">
        <v>5</v>
      </c>
      <c r="D52" s="34"/>
      <c r="E52" s="35"/>
      <c r="F52" s="36">
        <f>TRUNC(SUMIF(N49:N51, N48, F49:F51),0)</f>
        <v>0</v>
      </c>
      <c r="G52" s="35"/>
      <c r="H52" s="36">
        <f>TRUNC(SUMIF(N49:N51, N48, H49:H51),0)</f>
        <v>0</v>
      </c>
      <c r="I52" s="35"/>
      <c r="J52" s="36">
        <f>TRUNC(SUMIF(N49:N51, N48, J49:J51),0)</f>
        <v>0</v>
      </c>
      <c r="K52" s="35"/>
      <c r="L52" s="36">
        <f>F52+H52+J52</f>
        <v>0</v>
      </c>
      <c r="M52" s="29" t="s">
        <v>5</v>
      </c>
      <c r="N52" s="32" t="s">
        <v>68</v>
      </c>
      <c r="O52" s="32" t="s">
        <v>68</v>
      </c>
      <c r="P52" s="32" t="s">
        <v>5</v>
      </c>
      <c r="Q52" s="32" t="s">
        <v>5</v>
      </c>
      <c r="R52" s="32" t="s">
        <v>5</v>
      </c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2" t="s">
        <v>5</v>
      </c>
      <c r="AK52" s="32" t="s">
        <v>5</v>
      </c>
      <c r="AL52" s="32" t="s">
        <v>5</v>
      </c>
    </row>
    <row r="53" spans="1:38" ht="30" customHeight="1">
      <c r="A53" s="29"/>
      <c r="B53" s="29"/>
      <c r="C53" s="30"/>
      <c r="D53" s="45"/>
      <c r="E53" s="46"/>
      <c r="F53" s="47"/>
      <c r="G53" s="46"/>
      <c r="H53" s="47"/>
      <c r="I53" s="46"/>
      <c r="J53" s="47"/>
      <c r="K53" s="46"/>
      <c r="L53" s="47"/>
      <c r="M53" s="29"/>
      <c r="N53" s="32"/>
      <c r="O53" s="32"/>
      <c r="P53" s="32"/>
      <c r="Q53" s="32"/>
      <c r="R53" s="32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2"/>
      <c r="AK53" s="32"/>
      <c r="AL53" s="32"/>
    </row>
    <row r="54" spans="1:38" ht="30" customHeight="1">
      <c r="A54" s="168" t="s">
        <v>1037</v>
      </c>
      <c r="B54" s="168"/>
      <c r="C54" s="168"/>
      <c r="D54" s="168"/>
      <c r="E54" s="169"/>
      <c r="F54" s="170"/>
      <c r="G54" s="169"/>
      <c r="H54" s="170"/>
      <c r="I54" s="169"/>
      <c r="J54" s="170"/>
      <c r="K54" s="169"/>
      <c r="L54" s="170"/>
      <c r="M54" s="168"/>
      <c r="N54" s="28" t="s">
        <v>349</v>
      </c>
    </row>
    <row r="55" spans="1:38" ht="30" customHeight="1">
      <c r="A55" s="29" t="s">
        <v>420</v>
      </c>
      <c r="B55" s="29" t="s">
        <v>421</v>
      </c>
      <c r="C55" s="30" t="s">
        <v>422</v>
      </c>
      <c r="D55" s="34">
        <v>1.2E-2</v>
      </c>
      <c r="E55" s="35">
        <f>단가대비표!O136</f>
        <v>0</v>
      </c>
      <c r="F55" s="36">
        <f>TRUNC(E55*D55,1)</f>
        <v>0</v>
      </c>
      <c r="G55" s="35">
        <f>단가대비표!P136</f>
        <v>0</v>
      </c>
      <c r="H55" s="36">
        <f>TRUNC(G55*D55,1)</f>
        <v>0</v>
      </c>
      <c r="I55" s="35">
        <f>단가대비표!V136</f>
        <v>0</v>
      </c>
      <c r="J55" s="36">
        <f>TRUNC(I55*D55,1)</f>
        <v>0</v>
      </c>
      <c r="K55" s="35">
        <f>TRUNC(E55+G55+I55,1)</f>
        <v>0</v>
      </c>
      <c r="L55" s="36">
        <f>TRUNC(F55+H55+J55,1)</f>
        <v>0</v>
      </c>
      <c r="M55" s="29" t="s">
        <v>5</v>
      </c>
      <c r="N55" s="32" t="s">
        <v>349</v>
      </c>
      <c r="O55" s="32" t="s">
        <v>423</v>
      </c>
      <c r="P55" s="32" t="s">
        <v>66</v>
      </c>
      <c r="Q55" s="32" t="s">
        <v>66</v>
      </c>
      <c r="R55" s="32" t="s">
        <v>65</v>
      </c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2" t="s">
        <v>5</v>
      </c>
      <c r="AK55" s="32" t="s">
        <v>746</v>
      </c>
      <c r="AL55" s="32" t="s">
        <v>5</v>
      </c>
    </row>
    <row r="56" spans="1:38" ht="30" customHeight="1">
      <c r="A56" s="29" t="s">
        <v>402</v>
      </c>
      <c r="B56" s="29" t="s">
        <v>5</v>
      </c>
      <c r="C56" s="30" t="s">
        <v>5</v>
      </c>
      <c r="D56" s="34"/>
      <c r="E56" s="35"/>
      <c r="F56" s="36">
        <f>TRUNC(SUMIF(N55:N55, N54, F55:F55),0)</f>
        <v>0</v>
      </c>
      <c r="G56" s="35"/>
      <c r="H56" s="36">
        <f>TRUNC(SUMIF(N55:N55, N54, H55:H55),0)</f>
        <v>0</v>
      </c>
      <c r="I56" s="35"/>
      <c r="J56" s="36">
        <f>TRUNC(SUMIF(N55:N55, N54, J55:J55),0)</f>
        <v>0</v>
      </c>
      <c r="K56" s="35"/>
      <c r="L56" s="36">
        <f>F56+H56+J56</f>
        <v>0</v>
      </c>
      <c r="M56" s="29" t="s">
        <v>5</v>
      </c>
      <c r="N56" s="32" t="s">
        <v>68</v>
      </c>
      <c r="O56" s="32" t="s">
        <v>68</v>
      </c>
      <c r="P56" s="32" t="s">
        <v>5</v>
      </c>
      <c r="Q56" s="32" t="s">
        <v>5</v>
      </c>
      <c r="R56" s="32" t="s">
        <v>5</v>
      </c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2" t="s">
        <v>5</v>
      </c>
      <c r="AK56" s="32" t="s">
        <v>5</v>
      </c>
      <c r="AL56" s="32" t="s">
        <v>5</v>
      </c>
    </row>
    <row r="57" spans="1:38" ht="30" customHeight="1">
      <c r="A57" s="34"/>
      <c r="B57" s="34"/>
      <c r="C57" s="122"/>
      <c r="D57" s="34"/>
      <c r="E57" s="35"/>
      <c r="F57" s="36"/>
      <c r="G57" s="35"/>
      <c r="H57" s="36"/>
      <c r="I57" s="35"/>
      <c r="J57" s="36"/>
      <c r="K57" s="35"/>
      <c r="L57" s="36"/>
      <c r="M57" s="34"/>
    </row>
    <row r="58" spans="1:38" ht="30" customHeight="1">
      <c r="A58" s="168" t="s">
        <v>1038</v>
      </c>
      <c r="B58" s="168"/>
      <c r="C58" s="168"/>
      <c r="D58" s="168"/>
      <c r="E58" s="169"/>
      <c r="F58" s="170"/>
      <c r="G58" s="169"/>
      <c r="H58" s="170"/>
      <c r="I58" s="169"/>
      <c r="J58" s="170"/>
      <c r="K58" s="169"/>
      <c r="L58" s="170"/>
      <c r="M58" s="168"/>
      <c r="N58" s="28" t="s">
        <v>352</v>
      </c>
    </row>
    <row r="59" spans="1:38" ht="30" customHeight="1">
      <c r="A59" s="29" t="s">
        <v>420</v>
      </c>
      <c r="B59" s="29" t="s">
        <v>421</v>
      </c>
      <c r="C59" s="30" t="s">
        <v>422</v>
      </c>
      <c r="D59" s="34">
        <v>5.0000000000000001E-3</v>
      </c>
      <c r="E59" s="35">
        <f>단가대비표!O136</f>
        <v>0</v>
      </c>
      <c r="F59" s="36">
        <f>TRUNC(E59*D59,1)</f>
        <v>0</v>
      </c>
      <c r="G59" s="35">
        <f>단가대비표!P136</f>
        <v>0</v>
      </c>
      <c r="H59" s="36">
        <f>TRUNC(G59*D59,1)</f>
        <v>0</v>
      </c>
      <c r="I59" s="35">
        <f>단가대비표!V136</f>
        <v>0</v>
      </c>
      <c r="J59" s="36">
        <f>TRUNC(I59*D59,1)</f>
        <v>0</v>
      </c>
      <c r="K59" s="35">
        <f>TRUNC(E59+G59+I59,1)</f>
        <v>0</v>
      </c>
      <c r="L59" s="36">
        <f>TRUNC(F59+H59+J59,1)</f>
        <v>0</v>
      </c>
      <c r="M59" s="29" t="s">
        <v>5</v>
      </c>
      <c r="N59" s="32" t="s">
        <v>352</v>
      </c>
      <c r="O59" s="32" t="s">
        <v>423</v>
      </c>
      <c r="P59" s="32" t="s">
        <v>66</v>
      </c>
      <c r="Q59" s="32" t="s">
        <v>66</v>
      </c>
      <c r="R59" s="32" t="s">
        <v>65</v>
      </c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2" t="s">
        <v>5</v>
      </c>
      <c r="AK59" s="32" t="s">
        <v>747</v>
      </c>
      <c r="AL59" s="32" t="s">
        <v>5</v>
      </c>
    </row>
    <row r="60" spans="1:38" ht="30" customHeight="1">
      <c r="A60" s="29" t="s">
        <v>402</v>
      </c>
      <c r="B60" s="29" t="s">
        <v>5</v>
      </c>
      <c r="C60" s="30" t="s">
        <v>5</v>
      </c>
      <c r="D60" s="34"/>
      <c r="E60" s="35"/>
      <c r="F60" s="36">
        <f>TRUNC(SUMIF(N59:N59, N58, F59:F59),0)</f>
        <v>0</v>
      </c>
      <c r="G60" s="35"/>
      <c r="H60" s="36">
        <f>TRUNC(SUMIF(N59:N59, N58, H59:H59),0)</f>
        <v>0</v>
      </c>
      <c r="I60" s="35"/>
      <c r="J60" s="36">
        <f>TRUNC(SUMIF(N59:N59, N58, J59:J59),0)</f>
        <v>0</v>
      </c>
      <c r="K60" s="35"/>
      <c r="L60" s="36">
        <f>F60+H60+J60</f>
        <v>0</v>
      </c>
      <c r="M60" s="29" t="s">
        <v>5</v>
      </c>
      <c r="N60" s="32" t="s">
        <v>68</v>
      </c>
      <c r="O60" s="32" t="s">
        <v>68</v>
      </c>
      <c r="P60" s="32" t="s">
        <v>5</v>
      </c>
      <c r="Q60" s="32" t="s">
        <v>5</v>
      </c>
      <c r="R60" s="32" t="s">
        <v>5</v>
      </c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2" t="s">
        <v>5</v>
      </c>
      <c r="AK60" s="32" t="s">
        <v>5</v>
      </c>
      <c r="AL60" s="32" t="s">
        <v>5</v>
      </c>
    </row>
    <row r="61" spans="1:38" ht="30" customHeight="1">
      <c r="A61" s="34"/>
      <c r="B61" s="34"/>
      <c r="C61" s="122"/>
      <c r="D61" s="34"/>
      <c r="E61" s="35"/>
      <c r="F61" s="36"/>
      <c r="G61" s="35"/>
      <c r="H61" s="36"/>
      <c r="I61" s="35"/>
      <c r="J61" s="36"/>
      <c r="K61" s="35"/>
      <c r="L61" s="36"/>
      <c r="M61" s="34"/>
    </row>
    <row r="62" spans="1:38" ht="30" customHeight="1">
      <c r="A62" s="168" t="s">
        <v>1039</v>
      </c>
      <c r="B62" s="168"/>
      <c r="C62" s="168"/>
      <c r="D62" s="168"/>
      <c r="E62" s="169"/>
      <c r="F62" s="170"/>
      <c r="G62" s="169"/>
      <c r="H62" s="170"/>
      <c r="I62" s="169"/>
      <c r="J62" s="170"/>
      <c r="K62" s="169"/>
      <c r="L62" s="170"/>
      <c r="M62" s="168"/>
      <c r="N62" s="28" t="s">
        <v>354</v>
      </c>
    </row>
    <row r="63" spans="1:38" ht="30" customHeight="1">
      <c r="A63" s="29" t="s">
        <v>420</v>
      </c>
      <c r="B63" s="29" t="s">
        <v>421</v>
      </c>
      <c r="C63" s="30" t="s">
        <v>422</v>
      </c>
      <c r="D63" s="34">
        <v>1.6500000000000001E-2</v>
      </c>
      <c r="E63" s="35">
        <f>단가대비표!O136</f>
        <v>0</v>
      </c>
      <c r="F63" s="36">
        <f>TRUNC(E63*D63,1)</f>
        <v>0</v>
      </c>
      <c r="G63" s="35">
        <f>단가대비표!P136</f>
        <v>0</v>
      </c>
      <c r="H63" s="36">
        <f>TRUNC(G63*D63,1)</f>
        <v>0</v>
      </c>
      <c r="I63" s="35">
        <f>단가대비표!V136</f>
        <v>0</v>
      </c>
      <c r="J63" s="36">
        <f>TRUNC(I63*D63,1)</f>
        <v>0</v>
      </c>
      <c r="K63" s="35">
        <f>TRUNC(E63+G63+I63,1)</f>
        <v>0</v>
      </c>
      <c r="L63" s="36">
        <f>TRUNC(F63+H63+J63,1)</f>
        <v>0</v>
      </c>
      <c r="M63" s="29" t="s">
        <v>5</v>
      </c>
      <c r="N63" s="32" t="s">
        <v>354</v>
      </c>
      <c r="O63" s="32" t="s">
        <v>423</v>
      </c>
      <c r="P63" s="32" t="s">
        <v>66</v>
      </c>
      <c r="Q63" s="32" t="s">
        <v>66</v>
      </c>
      <c r="R63" s="32" t="s">
        <v>65</v>
      </c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2" t="s">
        <v>5</v>
      </c>
      <c r="AK63" s="32" t="s">
        <v>748</v>
      </c>
      <c r="AL63" s="32" t="s">
        <v>5</v>
      </c>
    </row>
    <row r="64" spans="1:38" ht="30" customHeight="1">
      <c r="A64" s="29" t="s">
        <v>402</v>
      </c>
      <c r="B64" s="29" t="s">
        <v>5</v>
      </c>
      <c r="C64" s="30" t="s">
        <v>5</v>
      </c>
      <c r="D64" s="34"/>
      <c r="E64" s="35"/>
      <c r="F64" s="36">
        <f>TRUNC(SUMIF(N63:N63, N62, F63:F63),0)</f>
        <v>0</v>
      </c>
      <c r="G64" s="35"/>
      <c r="H64" s="36">
        <f>TRUNC(SUMIF(N63:N63, N62, H63:H63),0)</f>
        <v>0</v>
      </c>
      <c r="I64" s="35"/>
      <c r="J64" s="36">
        <f>TRUNC(SUMIF(N63:N63, N62, J63:J63),0)</f>
        <v>0</v>
      </c>
      <c r="K64" s="35"/>
      <c r="L64" s="36">
        <f>F64+H64+J64</f>
        <v>0</v>
      </c>
      <c r="M64" s="29" t="s">
        <v>5</v>
      </c>
      <c r="N64" s="32" t="s">
        <v>68</v>
      </c>
      <c r="O64" s="32" t="s">
        <v>68</v>
      </c>
      <c r="P64" s="32" t="s">
        <v>5</v>
      </c>
      <c r="Q64" s="32" t="s">
        <v>5</v>
      </c>
      <c r="R64" s="32" t="s">
        <v>5</v>
      </c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2" t="s">
        <v>5</v>
      </c>
      <c r="AK64" s="32" t="s">
        <v>5</v>
      </c>
      <c r="AL64" s="32" t="s">
        <v>5</v>
      </c>
    </row>
    <row r="65" spans="1:51" ht="30" customHeight="1">
      <c r="A65" s="34"/>
      <c r="B65" s="34"/>
      <c r="C65" s="122"/>
      <c r="D65" s="34"/>
      <c r="E65" s="35"/>
      <c r="F65" s="36"/>
      <c r="G65" s="35"/>
      <c r="H65" s="36"/>
      <c r="I65" s="35"/>
      <c r="J65" s="36"/>
      <c r="K65" s="35"/>
      <c r="L65" s="36"/>
      <c r="M65" s="34"/>
    </row>
    <row r="66" spans="1:51" s="59" customFormat="1" ht="30" customHeight="1">
      <c r="A66" s="171" t="s">
        <v>1041</v>
      </c>
      <c r="B66" s="171"/>
      <c r="C66" s="171"/>
      <c r="D66" s="171"/>
      <c r="E66" s="172"/>
      <c r="F66" s="173"/>
      <c r="G66" s="172"/>
      <c r="H66" s="173"/>
      <c r="I66" s="172"/>
      <c r="J66" s="173"/>
      <c r="K66" s="172"/>
      <c r="L66" s="173"/>
      <c r="M66" s="171"/>
      <c r="N66" s="61" t="s">
        <v>981</v>
      </c>
    </row>
    <row r="67" spans="1:51" s="59" customFormat="1" ht="30" customHeight="1">
      <c r="A67" s="70" t="s">
        <v>424</v>
      </c>
      <c r="B67" s="70" t="s">
        <v>988</v>
      </c>
      <c r="C67" s="123" t="s">
        <v>422</v>
      </c>
      <c r="D67" s="71">
        <v>4.4999999999999998E-2</v>
      </c>
      <c r="E67" s="118">
        <f>단가대비표!O135</f>
        <v>0</v>
      </c>
      <c r="F67" s="119">
        <f>TRUNC(E67*D67,1)</f>
        <v>0</v>
      </c>
      <c r="G67" s="118">
        <f>단가대비표!P135</f>
        <v>0</v>
      </c>
      <c r="H67" s="119">
        <f>TRUNC(G67*D67,1)</f>
        <v>0</v>
      </c>
      <c r="I67" s="118">
        <f>단가대비표!V135</f>
        <v>0</v>
      </c>
      <c r="J67" s="119">
        <f>TRUNC(I67*D67,1)</f>
        <v>0</v>
      </c>
      <c r="K67" s="118">
        <f>TRUNC(E67+G67+I67,1)</f>
        <v>0</v>
      </c>
      <c r="L67" s="73">
        <f>TRUNC(F67+H67+J67,1)</f>
        <v>0</v>
      </c>
      <c r="M67" s="70" t="s">
        <v>5</v>
      </c>
      <c r="N67" s="58" t="s">
        <v>981</v>
      </c>
      <c r="O67" s="58" t="s">
        <v>986</v>
      </c>
      <c r="P67" s="58" t="s">
        <v>66</v>
      </c>
      <c r="Q67" s="58" t="s">
        <v>66</v>
      </c>
      <c r="R67" s="58" t="s">
        <v>65</v>
      </c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58"/>
      <c r="AW67" s="58"/>
      <c r="AX67" s="58"/>
      <c r="AY67" s="58"/>
    </row>
    <row r="68" spans="1:51" s="59" customFormat="1" ht="30" customHeight="1">
      <c r="A68" s="70" t="s">
        <v>402</v>
      </c>
      <c r="B68" s="70" t="s">
        <v>5</v>
      </c>
      <c r="C68" s="123" t="s">
        <v>5</v>
      </c>
      <c r="D68" s="71"/>
      <c r="E68" s="72"/>
      <c r="F68" s="73">
        <f>TRUNC(SUMIF(N67:N67, N66, F67:F67),0)</f>
        <v>0</v>
      </c>
      <c r="G68" s="72"/>
      <c r="H68" s="73">
        <f>TRUNC(SUMIF(N67:N67, N66, H67:H67),0)</f>
        <v>0</v>
      </c>
      <c r="I68" s="72"/>
      <c r="J68" s="73">
        <f>TRUNC(SUMIF(N67:N67, N66, J67:J67),0)</f>
        <v>0</v>
      </c>
      <c r="K68" s="72"/>
      <c r="L68" s="73">
        <f>F68+H68+J68</f>
        <v>0</v>
      </c>
      <c r="M68" s="70" t="s">
        <v>5</v>
      </c>
      <c r="N68" s="58" t="s">
        <v>68</v>
      </c>
      <c r="O68" s="58" t="s">
        <v>68</v>
      </c>
      <c r="P68" s="58" t="s">
        <v>5</v>
      </c>
      <c r="Q68" s="58" t="s">
        <v>5</v>
      </c>
      <c r="R68" s="58" t="s">
        <v>5</v>
      </c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58"/>
      <c r="AW68" s="58"/>
      <c r="AX68" s="58"/>
      <c r="AY68" s="58"/>
    </row>
    <row r="69" spans="1:51" s="59" customFormat="1" ht="30" customHeight="1">
      <c r="A69" s="70"/>
      <c r="B69" s="70"/>
      <c r="C69" s="123"/>
      <c r="D69" s="71"/>
      <c r="E69" s="72"/>
      <c r="F69" s="73"/>
      <c r="G69" s="72"/>
      <c r="H69" s="73"/>
      <c r="I69" s="72"/>
      <c r="J69" s="73"/>
      <c r="K69" s="72"/>
      <c r="L69" s="73"/>
      <c r="M69" s="70"/>
      <c r="N69" s="58"/>
      <c r="O69" s="58"/>
      <c r="P69" s="58"/>
      <c r="Q69" s="58"/>
      <c r="R69" s="58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58"/>
      <c r="AW69" s="58"/>
      <c r="AX69" s="58"/>
      <c r="AY69" s="58"/>
    </row>
    <row r="70" spans="1:51" s="59" customFormat="1" ht="30" customHeight="1">
      <c r="A70" s="171" t="s">
        <v>1047</v>
      </c>
      <c r="B70" s="171"/>
      <c r="C70" s="171"/>
      <c r="D70" s="171"/>
      <c r="E70" s="172"/>
      <c r="F70" s="173"/>
      <c r="G70" s="172"/>
      <c r="H70" s="173"/>
      <c r="I70" s="172"/>
      <c r="J70" s="173"/>
      <c r="K70" s="172"/>
      <c r="L70" s="173"/>
      <c r="M70" s="171"/>
      <c r="N70" s="61" t="s">
        <v>981</v>
      </c>
    </row>
    <row r="71" spans="1:51" s="59" customFormat="1" ht="30" customHeight="1">
      <c r="A71" s="70" t="s">
        <v>424</v>
      </c>
      <c r="B71" s="70" t="s">
        <v>985</v>
      </c>
      <c r="C71" s="123" t="s">
        <v>422</v>
      </c>
      <c r="D71" s="71">
        <v>0.02</v>
      </c>
      <c r="E71" s="118">
        <f>단가대비표!O135</f>
        <v>0</v>
      </c>
      <c r="F71" s="119">
        <f>TRUNC(E71*D71,1)</f>
        <v>0</v>
      </c>
      <c r="G71" s="118">
        <f>단가대비표!P135</f>
        <v>0</v>
      </c>
      <c r="H71" s="119">
        <f>TRUNC(G71*D71,1)</f>
        <v>0</v>
      </c>
      <c r="I71" s="118">
        <f>단가대비표!V135</f>
        <v>0</v>
      </c>
      <c r="J71" s="119">
        <f>TRUNC(I71*D71,1)</f>
        <v>0</v>
      </c>
      <c r="K71" s="118">
        <f>TRUNC(E71+G71+I71,1)</f>
        <v>0</v>
      </c>
      <c r="L71" s="73">
        <f>TRUNC(F71+H71+J71,1)</f>
        <v>0</v>
      </c>
      <c r="M71" s="70" t="s">
        <v>5</v>
      </c>
      <c r="N71" s="58" t="s">
        <v>981</v>
      </c>
      <c r="O71" s="58" t="s">
        <v>986</v>
      </c>
      <c r="P71" s="58" t="s">
        <v>66</v>
      </c>
      <c r="Q71" s="58" t="s">
        <v>66</v>
      </c>
      <c r="R71" s="58" t="s">
        <v>65</v>
      </c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58"/>
      <c r="AW71" s="58"/>
      <c r="AX71" s="58"/>
      <c r="AY71" s="58"/>
    </row>
    <row r="72" spans="1:51" s="59" customFormat="1" ht="30" customHeight="1">
      <c r="A72" s="70" t="s">
        <v>402</v>
      </c>
      <c r="B72" s="70" t="s">
        <v>5</v>
      </c>
      <c r="C72" s="123" t="s">
        <v>5</v>
      </c>
      <c r="D72" s="71"/>
      <c r="E72" s="72"/>
      <c r="F72" s="73">
        <f>TRUNC(SUMIF(N71:N71, N70, F71:F71),0)</f>
        <v>0</v>
      </c>
      <c r="G72" s="72"/>
      <c r="H72" s="73">
        <f>TRUNC(SUMIF(N71:N71, N70, H71:H71),0)</f>
        <v>0</v>
      </c>
      <c r="I72" s="72"/>
      <c r="J72" s="73">
        <f>TRUNC(SUMIF(N71:N71, N70, J71:J71),0)</f>
        <v>0</v>
      </c>
      <c r="K72" s="72"/>
      <c r="L72" s="73">
        <f>F72+H72+J72</f>
        <v>0</v>
      </c>
      <c r="M72" s="70" t="s">
        <v>5</v>
      </c>
      <c r="N72" s="58" t="s">
        <v>68</v>
      </c>
      <c r="O72" s="58" t="s">
        <v>68</v>
      </c>
      <c r="P72" s="58" t="s">
        <v>5</v>
      </c>
      <c r="Q72" s="58" t="s">
        <v>5</v>
      </c>
      <c r="R72" s="58" t="s">
        <v>5</v>
      </c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58"/>
      <c r="AW72" s="58"/>
      <c r="AX72" s="58"/>
      <c r="AY72" s="58"/>
    </row>
    <row r="73" spans="1:51" s="59" customFormat="1" ht="30" customHeight="1">
      <c r="A73" s="71"/>
      <c r="B73" s="71"/>
      <c r="C73" s="125"/>
      <c r="D73" s="71"/>
      <c r="E73" s="72"/>
      <c r="F73" s="73"/>
      <c r="G73" s="72"/>
      <c r="H73" s="73"/>
      <c r="I73" s="72"/>
      <c r="J73" s="73"/>
      <c r="K73" s="72"/>
      <c r="L73" s="73"/>
      <c r="M73" s="71"/>
    </row>
    <row r="74" spans="1:51" ht="30" customHeight="1">
      <c r="A74" s="168" t="s">
        <v>1049</v>
      </c>
      <c r="B74" s="168"/>
      <c r="C74" s="168"/>
      <c r="D74" s="168"/>
      <c r="E74" s="169"/>
      <c r="F74" s="170"/>
      <c r="G74" s="169"/>
      <c r="H74" s="170"/>
      <c r="I74" s="169"/>
      <c r="J74" s="170"/>
      <c r="K74" s="169"/>
      <c r="L74" s="170"/>
      <c r="M74" s="168"/>
      <c r="N74" s="28" t="s">
        <v>356</v>
      </c>
    </row>
    <row r="75" spans="1:51" ht="30" customHeight="1">
      <c r="A75" s="29" t="s">
        <v>357</v>
      </c>
      <c r="B75" s="29" t="s">
        <v>358</v>
      </c>
      <c r="C75" s="30" t="s">
        <v>198</v>
      </c>
      <c r="D75" s="34">
        <v>0.15</v>
      </c>
      <c r="E75" s="35">
        <f>단가대비표!O5</f>
        <v>0</v>
      </c>
      <c r="F75" s="36">
        <f>TRUNC(E75*D75,1)</f>
        <v>0</v>
      </c>
      <c r="G75" s="35">
        <f>단가대비표!P5</f>
        <v>0</v>
      </c>
      <c r="H75" s="36">
        <f>TRUNC(G75*D75,1)</f>
        <v>0</v>
      </c>
      <c r="I75" s="35">
        <f>단가대비표!V5</f>
        <v>0</v>
      </c>
      <c r="J75" s="36">
        <f>TRUNC(I75*D75,1)</f>
        <v>0</v>
      </c>
      <c r="K75" s="35">
        <f t="shared" ref="K75:L78" si="9">TRUNC(E75+G75+I75,1)</f>
        <v>0</v>
      </c>
      <c r="L75" s="36">
        <f t="shared" si="9"/>
        <v>0</v>
      </c>
      <c r="M75" s="29" t="s">
        <v>460</v>
      </c>
      <c r="N75" s="32" t="s">
        <v>356</v>
      </c>
      <c r="O75" s="32" t="s">
        <v>749</v>
      </c>
      <c r="P75" s="32" t="s">
        <v>66</v>
      </c>
      <c r="Q75" s="32" t="s">
        <v>66</v>
      </c>
      <c r="R75" s="32" t="s">
        <v>65</v>
      </c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2" t="s">
        <v>5</v>
      </c>
      <c r="AK75" s="32" t="s">
        <v>750</v>
      </c>
      <c r="AL75" s="32" t="s">
        <v>5</v>
      </c>
    </row>
    <row r="76" spans="1:51" ht="30" customHeight="1">
      <c r="A76" s="29" t="s">
        <v>462</v>
      </c>
      <c r="B76" s="29" t="s">
        <v>463</v>
      </c>
      <c r="C76" s="30" t="s">
        <v>432</v>
      </c>
      <c r="D76" s="34">
        <v>5.7</v>
      </c>
      <c r="E76" s="35"/>
      <c r="F76" s="36">
        <f>TRUNC(E76*D76,1)</f>
        <v>0</v>
      </c>
      <c r="G76" s="35">
        <f>단가대비표!P19</f>
        <v>0</v>
      </c>
      <c r="H76" s="36">
        <f>TRUNC(G76*D76,1)</f>
        <v>0</v>
      </c>
      <c r="I76" s="35">
        <f>단가대비표!V9</f>
        <v>0</v>
      </c>
      <c r="J76" s="36">
        <f>TRUNC(I76*D76,1)</f>
        <v>0</v>
      </c>
      <c r="K76" s="35">
        <f t="shared" si="9"/>
        <v>0</v>
      </c>
      <c r="L76" s="36">
        <f t="shared" si="9"/>
        <v>0</v>
      </c>
      <c r="M76" s="29" t="s">
        <v>5</v>
      </c>
      <c r="N76" s="32" t="s">
        <v>356</v>
      </c>
      <c r="O76" s="32" t="s">
        <v>464</v>
      </c>
      <c r="P76" s="32" t="s">
        <v>66</v>
      </c>
      <c r="Q76" s="32" t="s">
        <v>66</v>
      </c>
      <c r="R76" s="32" t="s">
        <v>65</v>
      </c>
      <c r="S76" s="37"/>
      <c r="T76" s="37"/>
      <c r="U76" s="37"/>
      <c r="V76" s="37">
        <v>1</v>
      </c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2" t="s">
        <v>5</v>
      </c>
      <c r="AK76" s="32" t="s">
        <v>751</v>
      </c>
      <c r="AL76" s="32" t="s">
        <v>5</v>
      </c>
    </row>
    <row r="77" spans="1:51" ht="30" customHeight="1">
      <c r="A77" s="29" t="s">
        <v>426</v>
      </c>
      <c r="B77" s="29" t="s">
        <v>752</v>
      </c>
      <c r="C77" s="30" t="s">
        <v>400</v>
      </c>
      <c r="D77" s="34">
        <v>1</v>
      </c>
      <c r="E77" s="35"/>
      <c r="F77" s="36">
        <f>TRUNC(E77*D77,1)</f>
        <v>0</v>
      </c>
      <c r="G77" s="35">
        <v>0</v>
      </c>
      <c r="H77" s="36">
        <f>TRUNC(G77*D77,1)</f>
        <v>0</v>
      </c>
      <c r="I77" s="46">
        <f>ROUNDDOWN(SUMIF(V75:V78, RIGHTB(O77, 1), J75:J78)*U77, 2)</f>
        <v>0</v>
      </c>
      <c r="J77" s="36">
        <f>TRUNC(I77*D77,1)</f>
        <v>0</v>
      </c>
      <c r="K77" s="35">
        <f t="shared" si="9"/>
        <v>0</v>
      </c>
      <c r="L77" s="36">
        <f t="shared" si="9"/>
        <v>0</v>
      </c>
      <c r="M77" s="29" t="s">
        <v>5</v>
      </c>
      <c r="N77" s="32" t="s">
        <v>356</v>
      </c>
      <c r="O77" s="32" t="s">
        <v>401</v>
      </c>
      <c r="P77" s="32" t="s">
        <v>66</v>
      </c>
      <c r="Q77" s="32" t="s">
        <v>66</v>
      </c>
      <c r="R77" s="32" t="s">
        <v>66</v>
      </c>
      <c r="S77" s="37">
        <v>0</v>
      </c>
      <c r="T77" s="37">
        <v>0</v>
      </c>
      <c r="U77" s="37">
        <v>0.37</v>
      </c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2" t="s">
        <v>5</v>
      </c>
      <c r="AK77" s="32" t="s">
        <v>753</v>
      </c>
      <c r="AL77" s="32" t="s">
        <v>5</v>
      </c>
    </row>
    <row r="78" spans="1:51" ht="30" customHeight="1">
      <c r="A78" s="29" t="s">
        <v>466</v>
      </c>
      <c r="B78" s="29" t="s">
        <v>421</v>
      </c>
      <c r="C78" s="30" t="s">
        <v>422</v>
      </c>
      <c r="D78" s="34">
        <v>1</v>
      </c>
      <c r="E78" s="35">
        <f>TRUNC(단가대비표!O138*TRUNC(1/8*16/12*25/20, 6), 1)</f>
        <v>0</v>
      </c>
      <c r="F78" s="36">
        <f>TRUNC(E78*D78,1)</f>
        <v>0</v>
      </c>
      <c r="G78" s="35"/>
      <c r="H78" s="36">
        <f>TRUNC(G78*D78,1)</f>
        <v>0</v>
      </c>
      <c r="I78" s="46">
        <f>TRUNC(단가대비표!V134*TRUNC(1/8*16/12*25/20, 6), 1)</f>
        <v>0</v>
      </c>
      <c r="J78" s="36">
        <f>TRUNC(I78*D78,1)</f>
        <v>0</v>
      </c>
      <c r="K78" s="35">
        <f t="shared" si="9"/>
        <v>0</v>
      </c>
      <c r="L78" s="36">
        <f t="shared" si="9"/>
        <v>0</v>
      </c>
      <c r="M78" s="29" t="s">
        <v>5</v>
      </c>
      <c r="N78" s="32" t="s">
        <v>356</v>
      </c>
      <c r="O78" s="32" t="s">
        <v>467</v>
      </c>
      <c r="P78" s="32" t="s">
        <v>66</v>
      </c>
      <c r="Q78" s="32" t="s">
        <v>66</v>
      </c>
      <c r="R78" s="32" t="s">
        <v>65</v>
      </c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2" t="s">
        <v>5</v>
      </c>
      <c r="AK78" s="32" t="s">
        <v>754</v>
      </c>
      <c r="AL78" s="32" t="s">
        <v>5</v>
      </c>
    </row>
    <row r="79" spans="1:51" ht="30" customHeight="1">
      <c r="A79" s="29" t="s">
        <v>402</v>
      </c>
      <c r="B79" s="29" t="s">
        <v>5</v>
      </c>
      <c r="C79" s="30" t="s">
        <v>5</v>
      </c>
      <c r="D79" s="34"/>
      <c r="E79" s="35"/>
      <c r="F79" s="36">
        <f>TRUNC(SUMIF(N75:N78, N74, F75:F78),0)</f>
        <v>0</v>
      </c>
      <c r="G79" s="35"/>
      <c r="H79" s="36">
        <f>TRUNC(SUMIF(N75:N78, N74, H75:H78),0)</f>
        <v>0</v>
      </c>
      <c r="I79" s="35"/>
      <c r="J79" s="36">
        <f>TRUNC(SUMIF(N75:N78, N74, J75:J78),0)</f>
        <v>0</v>
      </c>
      <c r="K79" s="35"/>
      <c r="L79" s="36">
        <f>F79+H79+J79</f>
        <v>0</v>
      </c>
      <c r="M79" s="29" t="s">
        <v>5</v>
      </c>
      <c r="N79" s="32" t="s">
        <v>68</v>
      </c>
      <c r="O79" s="32" t="s">
        <v>68</v>
      </c>
      <c r="P79" s="32" t="s">
        <v>5</v>
      </c>
      <c r="Q79" s="32" t="s">
        <v>5</v>
      </c>
      <c r="R79" s="32" t="s">
        <v>5</v>
      </c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2" t="s">
        <v>5</v>
      </c>
      <c r="AK79" s="32" t="s">
        <v>5</v>
      </c>
      <c r="AL79" s="32" t="s">
        <v>5</v>
      </c>
    </row>
    <row r="80" spans="1:51" ht="30" customHeight="1">
      <c r="A80" s="34"/>
      <c r="B80" s="34"/>
      <c r="C80" s="122"/>
      <c r="D80" s="34"/>
      <c r="E80" s="35"/>
      <c r="F80" s="36"/>
      <c r="G80" s="35"/>
      <c r="H80" s="36"/>
      <c r="I80" s="35"/>
      <c r="J80" s="36"/>
      <c r="K80" s="35"/>
      <c r="L80" s="36"/>
      <c r="M80" s="34"/>
    </row>
    <row r="81" spans="1:51" s="59" customFormat="1" ht="30" customHeight="1">
      <c r="A81" s="171" t="s">
        <v>1051</v>
      </c>
      <c r="B81" s="171"/>
      <c r="C81" s="171"/>
      <c r="D81" s="171"/>
      <c r="E81" s="172"/>
      <c r="F81" s="173"/>
      <c r="G81" s="172"/>
      <c r="H81" s="173"/>
      <c r="I81" s="172"/>
      <c r="J81" s="173"/>
      <c r="K81" s="172"/>
      <c r="L81" s="173"/>
      <c r="M81" s="171"/>
      <c r="N81" s="61" t="s">
        <v>981</v>
      </c>
    </row>
    <row r="82" spans="1:51" s="59" customFormat="1" ht="30" customHeight="1">
      <c r="A82" s="70" t="s">
        <v>424</v>
      </c>
      <c r="B82" s="70" t="s">
        <v>985</v>
      </c>
      <c r="C82" s="123" t="s">
        <v>422</v>
      </c>
      <c r="D82" s="71">
        <v>0.05</v>
      </c>
      <c r="E82" s="118">
        <f>단가대비표!O146</f>
        <v>0</v>
      </c>
      <c r="F82" s="119">
        <f>TRUNC(E82*D82,1)</f>
        <v>0</v>
      </c>
      <c r="G82" s="118">
        <f>단가대비표!P135</f>
        <v>0</v>
      </c>
      <c r="H82" s="119">
        <f>TRUNC(G82*D82,1)</f>
        <v>0</v>
      </c>
      <c r="I82" s="118">
        <f>단가대비표!V135</f>
        <v>0</v>
      </c>
      <c r="J82" s="119">
        <f>TRUNC(I82*D82,1)</f>
        <v>0</v>
      </c>
      <c r="K82" s="118">
        <f>TRUNC(E82+G82+I82,1)</f>
        <v>0</v>
      </c>
      <c r="L82" s="73">
        <f>TRUNC(F82+H82+J82,1)</f>
        <v>0</v>
      </c>
      <c r="M82" s="70" t="s">
        <v>5</v>
      </c>
      <c r="N82" s="58" t="s">
        <v>981</v>
      </c>
      <c r="O82" s="58" t="s">
        <v>986</v>
      </c>
      <c r="P82" s="58" t="s">
        <v>66</v>
      </c>
      <c r="Q82" s="58" t="s">
        <v>66</v>
      </c>
      <c r="R82" s="58" t="s">
        <v>65</v>
      </c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58"/>
      <c r="AW82" s="58"/>
      <c r="AX82" s="58"/>
      <c r="AY82" s="58"/>
    </row>
    <row r="83" spans="1:51" s="59" customFormat="1" ht="30" customHeight="1">
      <c r="A83" s="70" t="s">
        <v>402</v>
      </c>
      <c r="B83" s="70" t="s">
        <v>5</v>
      </c>
      <c r="C83" s="123" t="s">
        <v>5</v>
      </c>
      <c r="D83" s="71"/>
      <c r="E83" s="72"/>
      <c r="F83" s="73">
        <f>TRUNC(SUMIF(N82:N82, N81, F82:F82),0)</f>
        <v>0</v>
      </c>
      <c r="G83" s="72"/>
      <c r="H83" s="73">
        <f>TRUNC(SUMIF(N82:N82, N81, H82:H82),0)</f>
        <v>0</v>
      </c>
      <c r="I83" s="72"/>
      <c r="J83" s="73">
        <f>TRUNC(SUMIF(N82:N82, N81, J82:J82),0)</f>
        <v>0</v>
      </c>
      <c r="K83" s="72"/>
      <c r="L83" s="73">
        <f>F83+H83+J83</f>
        <v>0</v>
      </c>
      <c r="M83" s="70" t="s">
        <v>5</v>
      </c>
      <c r="N83" s="58" t="s">
        <v>68</v>
      </c>
      <c r="O83" s="58" t="s">
        <v>68</v>
      </c>
      <c r="P83" s="58" t="s">
        <v>5</v>
      </c>
      <c r="Q83" s="58" t="s">
        <v>5</v>
      </c>
      <c r="R83" s="58" t="s">
        <v>5</v>
      </c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58"/>
      <c r="AW83" s="58"/>
      <c r="AX83" s="58"/>
      <c r="AY83" s="58"/>
    </row>
    <row r="84" spans="1:51" s="59" customFormat="1" ht="30" customHeight="1">
      <c r="A84" s="70"/>
      <c r="B84" s="70"/>
      <c r="C84" s="123"/>
      <c r="D84" s="71"/>
      <c r="E84" s="72"/>
      <c r="F84" s="73"/>
      <c r="G84" s="72"/>
      <c r="H84" s="73"/>
      <c r="I84" s="72"/>
      <c r="J84" s="73"/>
      <c r="K84" s="72"/>
      <c r="L84" s="73"/>
      <c r="M84" s="70"/>
      <c r="N84" s="58"/>
      <c r="O84" s="58"/>
      <c r="P84" s="58"/>
      <c r="Q84" s="58"/>
      <c r="R84" s="58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58"/>
      <c r="AW84" s="58"/>
      <c r="AX84" s="58"/>
      <c r="AY84" s="58"/>
    </row>
    <row r="85" spans="1:51" ht="30" customHeight="1">
      <c r="A85" s="168" t="s">
        <v>1121</v>
      </c>
      <c r="B85" s="168"/>
      <c r="C85" s="168"/>
      <c r="D85" s="168"/>
      <c r="E85" s="169"/>
      <c r="F85" s="170"/>
      <c r="G85" s="169"/>
      <c r="H85" s="170"/>
      <c r="I85" s="169"/>
      <c r="J85" s="170"/>
      <c r="K85" s="169"/>
      <c r="L85" s="170"/>
      <c r="M85" s="168"/>
      <c r="N85" s="83" t="s">
        <v>247</v>
      </c>
    </row>
    <row r="86" spans="1:51" ht="30" customHeight="1">
      <c r="A86" s="29" t="s">
        <v>1116</v>
      </c>
      <c r="B86" s="29" t="s">
        <v>1117</v>
      </c>
      <c r="C86" s="30" t="s">
        <v>1113</v>
      </c>
      <c r="D86" s="80">
        <v>5.71</v>
      </c>
      <c r="E86" s="81">
        <f>단가대비표!O56</f>
        <v>0</v>
      </c>
      <c r="F86" s="82">
        <f t="shared" ref="F86:F91" si="10">TRUNC(E86*D86,1)</f>
        <v>0</v>
      </c>
      <c r="G86" s="81">
        <f>단가대비표!P16</f>
        <v>0</v>
      </c>
      <c r="H86" s="82">
        <f t="shared" ref="H86:H91" si="11">TRUNC(G86*D86,1)</f>
        <v>0</v>
      </c>
      <c r="I86" s="81">
        <f>단가대비표!V16</f>
        <v>0</v>
      </c>
      <c r="J86" s="82">
        <f t="shared" ref="J86:J91" si="12">TRUNC(I86*D86,1)</f>
        <v>0</v>
      </c>
      <c r="K86" s="81">
        <f t="shared" ref="K86:K91" si="13">TRUNC(E86+G86+I86,1)</f>
        <v>0</v>
      </c>
      <c r="L86" s="82">
        <f t="shared" ref="L86:L91" si="14">TRUNC(F86+H86+J86,1)</f>
        <v>0</v>
      </c>
      <c r="M86" s="29" t="s">
        <v>5</v>
      </c>
      <c r="N86" s="32" t="s">
        <v>247</v>
      </c>
      <c r="O86" s="32" t="s">
        <v>505</v>
      </c>
      <c r="P86" s="32" t="s">
        <v>66</v>
      </c>
      <c r="Q86" s="32" t="s">
        <v>66</v>
      </c>
      <c r="R86" s="32" t="s">
        <v>65</v>
      </c>
      <c r="S86" s="37"/>
      <c r="T86" s="37"/>
      <c r="U86" s="37"/>
      <c r="V86" s="37">
        <v>1</v>
      </c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2" t="s">
        <v>5</v>
      </c>
      <c r="AK86" s="32" t="s">
        <v>506</v>
      </c>
      <c r="AL86" s="32" t="s">
        <v>5</v>
      </c>
    </row>
    <row r="87" spans="1:51" ht="30" customHeight="1">
      <c r="A87" s="29" t="s">
        <v>453</v>
      </c>
      <c r="B87" s="29"/>
      <c r="C87" s="30" t="s">
        <v>422</v>
      </c>
      <c r="D87" s="80">
        <v>0.2</v>
      </c>
      <c r="E87" s="81"/>
      <c r="F87" s="82">
        <f t="shared" si="10"/>
        <v>0</v>
      </c>
      <c r="G87" s="81">
        <f>단가대비표!P139</f>
        <v>0</v>
      </c>
      <c r="H87" s="82">
        <f t="shared" si="11"/>
        <v>0</v>
      </c>
      <c r="I87" s="81">
        <f>단가대비표!V17</f>
        <v>0</v>
      </c>
      <c r="J87" s="82">
        <f t="shared" si="12"/>
        <v>0</v>
      </c>
      <c r="K87" s="81">
        <f t="shared" si="13"/>
        <v>0</v>
      </c>
      <c r="L87" s="82">
        <f t="shared" si="14"/>
        <v>0</v>
      </c>
      <c r="M87" s="29" t="s">
        <v>5</v>
      </c>
      <c r="N87" s="32" t="s">
        <v>247</v>
      </c>
      <c r="O87" s="32" t="s">
        <v>481</v>
      </c>
      <c r="P87" s="32" t="s">
        <v>66</v>
      </c>
      <c r="Q87" s="32" t="s">
        <v>66</v>
      </c>
      <c r="R87" s="32" t="s">
        <v>65</v>
      </c>
      <c r="S87" s="37"/>
      <c r="T87" s="37"/>
      <c r="U87" s="37"/>
      <c r="V87" s="37">
        <v>1</v>
      </c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2" t="s">
        <v>5</v>
      </c>
      <c r="AK87" s="32" t="s">
        <v>507</v>
      </c>
      <c r="AL87" s="32" t="s">
        <v>5</v>
      </c>
    </row>
    <row r="88" spans="1:51" ht="30" customHeight="1">
      <c r="A88" s="29" t="s">
        <v>1118</v>
      </c>
      <c r="B88" s="29"/>
      <c r="C88" s="30" t="s">
        <v>422</v>
      </c>
      <c r="D88" s="80">
        <v>0.1</v>
      </c>
      <c r="E88" s="81"/>
      <c r="F88" s="82">
        <f t="shared" si="10"/>
        <v>0</v>
      </c>
      <c r="G88" s="81">
        <f>단가대비표!P135</f>
        <v>0</v>
      </c>
      <c r="H88" s="82">
        <f t="shared" si="11"/>
        <v>0</v>
      </c>
      <c r="I88" s="81">
        <f>단가대비표!V18</f>
        <v>0</v>
      </c>
      <c r="J88" s="82">
        <f t="shared" si="12"/>
        <v>0</v>
      </c>
      <c r="K88" s="81">
        <f t="shared" ref="K88" si="15">TRUNC(E88+G88+I88,1)</f>
        <v>0</v>
      </c>
      <c r="L88" s="82">
        <f t="shared" ref="L88" si="16">TRUNC(F88+H88+J88,1)</f>
        <v>0</v>
      </c>
      <c r="M88" s="29" t="s">
        <v>5</v>
      </c>
      <c r="N88" s="32" t="s">
        <v>247</v>
      </c>
      <c r="O88" s="32" t="s">
        <v>481</v>
      </c>
      <c r="P88" s="32" t="s">
        <v>66</v>
      </c>
      <c r="Q88" s="32" t="s">
        <v>66</v>
      </c>
      <c r="R88" s="32" t="s">
        <v>65</v>
      </c>
      <c r="S88" s="37"/>
      <c r="T88" s="37"/>
      <c r="U88" s="37"/>
      <c r="V88" s="37">
        <v>1</v>
      </c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2" t="s">
        <v>5</v>
      </c>
      <c r="AK88" s="32" t="s">
        <v>507</v>
      </c>
      <c r="AL88" s="32" t="s">
        <v>5</v>
      </c>
    </row>
    <row r="89" spans="1:51" ht="30" customHeight="1">
      <c r="A89" s="29" t="s">
        <v>440</v>
      </c>
      <c r="B89" s="29"/>
      <c r="C89" s="30" t="s">
        <v>422</v>
      </c>
      <c r="D89" s="80">
        <v>0.18</v>
      </c>
      <c r="E89" s="81"/>
      <c r="F89" s="82">
        <f t="shared" si="10"/>
        <v>0</v>
      </c>
      <c r="G89" s="81">
        <f>단가대비표!P140</f>
        <v>0</v>
      </c>
      <c r="H89" s="82">
        <f t="shared" si="11"/>
        <v>0</v>
      </c>
      <c r="I89" s="81">
        <f>단가대비표!V50</f>
        <v>0</v>
      </c>
      <c r="J89" s="82">
        <f t="shared" si="12"/>
        <v>0</v>
      </c>
      <c r="K89" s="81">
        <f t="shared" si="13"/>
        <v>0</v>
      </c>
      <c r="L89" s="82">
        <f t="shared" si="14"/>
        <v>0</v>
      </c>
      <c r="M89" s="29" t="s">
        <v>5</v>
      </c>
      <c r="N89" s="32" t="s">
        <v>247</v>
      </c>
      <c r="O89" s="32" t="s">
        <v>423</v>
      </c>
      <c r="P89" s="32" t="s">
        <v>66</v>
      </c>
      <c r="Q89" s="32" t="s">
        <v>66</v>
      </c>
      <c r="R89" s="32" t="s">
        <v>65</v>
      </c>
      <c r="S89" s="37"/>
      <c r="T89" s="37"/>
      <c r="U89" s="37"/>
      <c r="V89" s="37">
        <v>1</v>
      </c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2" t="s">
        <v>5</v>
      </c>
      <c r="AK89" s="32" t="s">
        <v>508</v>
      </c>
      <c r="AL89" s="32" t="s">
        <v>5</v>
      </c>
    </row>
    <row r="90" spans="1:51" ht="30" customHeight="1">
      <c r="A90" s="29" t="s">
        <v>1111</v>
      </c>
      <c r="B90" s="29" t="s">
        <v>1413</v>
      </c>
      <c r="C90" s="30" t="s">
        <v>400</v>
      </c>
      <c r="D90" s="80">
        <v>1</v>
      </c>
      <c r="E90" s="118">
        <f>ROUNDDOWN(SUMIF(V86:V91, RIGHTB(O90, 1), F86:F91)*U90, 2)</f>
        <v>0</v>
      </c>
      <c r="F90" s="82">
        <f t="shared" si="10"/>
        <v>0</v>
      </c>
      <c r="G90" s="81">
        <v>0</v>
      </c>
      <c r="H90" s="82">
        <f t="shared" si="11"/>
        <v>0</v>
      </c>
      <c r="I90" s="81">
        <v>0</v>
      </c>
      <c r="J90" s="82">
        <f t="shared" si="12"/>
        <v>0</v>
      </c>
      <c r="K90" s="81">
        <f t="shared" si="13"/>
        <v>0</v>
      </c>
      <c r="L90" s="82">
        <f t="shared" si="14"/>
        <v>0</v>
      </c>
      <c r="M90" s="29" t="s">
        <v>5</v>
      </c>
      <c r="N90" s="32" t="s">
        <v>247</v>
      </c>
      <c r="O90" s="32" t="s">
        <v>425</v>
      </c>
      <c r="P90" s="32" t="s">
        <v>66</v>
      </c>
      <c r="Q90" s="32" t="s">
        <v>66</v>
      </c>
      <c r="R90" s="32" t="s">
        <v>65</v>
      </c>
      <c r="S90" s="37"/>
      <c r="T90" s="37"/>
      <c r="U90" s="37">
        <v>0.03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2" t="s">
        <v>5</v>
      </c>
      <c r="AK90" s="32" t="s">
        <v>509</v>
      </c>
      <c r="AL90" s="32" t="s">
        <v>5</v>
      </c>
    </row>
    <row r="91" spans="1:51" ht="30" customHeight="1">
      <c r="A91" s="29" t="s">
        <v>431</v>
      </c>
      <c r="B91" s="29" t="s">
        <v>1112</v>
      </c>
      <c r="C91" s="30" t="s">
        <v>400</v>
      </c>
      <c r="D91" s="80">
        <v>1</v>
      </c>
      <c r="E91" s="81"/>
      <c r="F91" s="82">
        <f t="shared" si="10"/>
        <v>0</v>
      </c>
      <c r="G91" s="81">
        <v>0</v>
      </c>
      <c r="H91" s="82">
        <f t="shared" si="11"/>
        <v>0</v>
      </c>
      <c r="I91" s="81">
        <f>ROUNDDOWN(SUMIF(V86:V91, RIGHTB(O91, 1), H86:H91)*U91, 2)</f>
        <v>0</v>
      </c>
      <c r="J91" s="82">
        <f t="shared" si="12"/>
        <v>0</v>
      </c>
      <c r="K91" s="81">
        <f t="shared" si="13"/>
        <v>0</v>
      </c>
      <c r="L91" s="82">
        <f t="shared" si="14"/>
        <v>0</v>
      </c>
      <c r="M91" s="29" t="s">
        <v>5</v>
      </c>
      <c r="N91" s="32" t="s">
        <v>247</v>
      </c>
      <c r="O91" s="32" t="s">
        <v>401</v>
      </c>
      <c r="P91" s="32" t="s">
        <v>66</v>
      </c>
      <c r="Q91" s="32" t="s">
        <v>66</v>
      </c>
      <c r="R91" s="32" t="s">
        <v>66</v>
      </c>
      <c r="S91" s="37">
        <v>1</v>
      </c>
      <c r="T91" s="37">
        <v>2</v>
      </c>
      <c r="U91" s="37">
        <v>0.02</v>
      </c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2" t="s">
        <v>5</v>
      </c>
      <c r="AK91" s="32" t="s">
        <v>510</v>
      </c>
      <c r="AL91" s="32" t="s">
        <v>5</v>
      </c>
    </row>
    <row r="92" spans="1:51" ht="30" customHeight="1">
      <c r="A92" s="29" t="s">
        <v>402</v>
      </c>
      <c r="B92" s="29" t="s">
        <v>5</v>
      </c>
      <c r="C92" s="30" t="s">
        <v>5</v>
      </c>
      <c r="D92" s="80"/>
      <c r="E92" s="81"/>
      <c r="F92" s="82">
        <f>TRUNC(SUMIF(N86:N91, N85, F86:F91),0)</f>
        <v>0</v>
      </c>
      <c r="G92" s="81"/>
      <c r="H92" s="82">
        <f>TRUNC(SUMIF(N86:N91, N85, H86:H91),0)</f>
        <v>0</v>
      </c>
      <c r="I92" s="81"/>
      <c r="J92" s="82">
        <f>TRUNC(SUMIF(N86:N91, N85, J86:J91),0)</f>
        <v>0</v>
      </c>
      <c r="K92" s="81"/>
      <c r="L92" s="82">
        <f>F92+H92+J92</f>
        <v>0</v>
      </c>
      <c r="M92" s="29" t="s">
        <v>5</v>
      </c>
      <c r="N92" s="32" t="s">
        <v>68</v>
      </c>
      <c r="O92" s="32" t="s">
        <v>68</v>
      </c>
      <c r="P92" s="32" t="s">
        <v>5</v>
      </c>
      <c r="Q92" s="32" t="s">
        <v>5</v>
      </c>
      <c r="R92" s="32" t="s">
        <v>5</v>
      </c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2" t="s">
        <v>5</v>
      </c>
      <c r="AK92" s="32" t="s">
        <v>5</v>
      </c>
      <c r="AL92" s="32" t="s">
        <v>5</v>
      </c>
    </row>
    <row r="93" spans="1:51" ht="30" customHeight="1">
      <c r="A93" s="80"/>
      <c r="B93" s="80"/>
      <c r="C93" s="122"/>
      <c r="D93" s="80"/>
      <c r="E93" s="81"/>
      <c r="F93" s="82"/>
      <c r="G93" s="81"/>
      <c r="H93" s="82"/>
      <c r="I93" s="81"/>
      <c r="J93" s="82"/>
      <c r="K93" s="81"/>
      <c r="L93" s="82"/>
      <c r="M93" s="80"/>
    </row>
    <row r="94" spans="1:51" ht="30" customHeight="1">
      <c r="A94" s="168" t="s">
        <v>1127</v>
      </c>
      <c r="B94" s="168"/>
      <c r="C94" s="168"/>
      <c r="D94" s="168"/>
      <c r="E94" s="169"/>
      <c r="F94" s="170"/>
      <c r="G94" s="169"/>
      <c r="H94" s="170"/>
      <c r="I94" s="169"/>
      <c r="J94" s="170"/>
      <c r="K94" s="169"/>
      <c r="L94" s="170"/>
      <c r="M94" s="168"/>
      <c r="N94" s="28" t="s">
        <v>247</v>
      </c>
    </row>
    <row r="95" spans="1:51" ht="30" customHeight="1">
      <c r="A95" s="29" t="s">
        <v>503</v>
      </c>
      <c r="B95" s="29" t="s">
        <v>504</v>
      </c>
      <c r="C95" s="30" t="s">
        <v>186</v>
      </c>
      <c r="D95" s="34">
        <v>1.05</v>
      </c>
      <c r="E95" s="35">
        <f>단가대비표!O23</f>
        <v>0</v>
      </c>
      <c r="F95" s="36">
        <f>TRUNC(E95*D95,1)</f>
        <v>0</v>
      </c>
      <c r="G95" s="35">
        <f>단가대비표!P23</f>
        <v>0</v>
      </c>
      <c r="H95" s="36">
        <f>TRUNC(G95*D95,1)</f>
        <v>0</v>
      </c>
      <c r="I95" s="35">
        <f>단가대비표!V23</f>
        <v>0</v>
      </c>
      <c r="J95" s="36">
        <f>TRUNC(I95*D95,1)</f>
        <v>0</v>
      </c>
      <c r="K95" s="35">
        <f t="shared" ref="K95:L99" si="17">TRUNC(E95+G95+I95,1)</f>
        <v>0</v>
      </c>
      <c r="L95" s="36">
        <f t="shared" si="17"/>
        <v>0</v>
      </c>
      <c r="M95" s="29" t="s">
        <v>5</v>
      </c>
      <c r="N95" s="32" t="s">
        <v>247</v>
      </c>
      <c r="O95" s="32" t="s">
        <v>505</v>
      </c>
      <c r="P95" s="32" t="s">
        <v>66</v>
      </c>
      <c r="Q95" s="32" t="s">
        <v>66</v>
      </c>
      <c r="R95" s="32" t="s">
        <v>65</v>
      </c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2" t="s">
        <v>5</v>
      </c>
      <c r="AK95" s="32" t="s">
        <v>506</v>
      </c>
      <c r="AL95" s="32" t="s">
        <v>5</v>
      </c>
    </row>
    <row r="96" spans="1:51" ht="30" customHeight="1">
      <c r="A96" s="29" t="s">
        <v>479</v>
      </c>
      <c r="B96" s="29" t="s">
        <v>480</v>
      </c>
      <c r="C96" s="30" t="s">
        <v>287</v>
      </c>
      <c r="D96" s="34">
        <v>0.04</v>
      </c>
      <c r="E96" s="35">
        <f>단가대비표!O24</f>
        <v>0</v>
      </c>
      <c r="F96" s="36">
        <f>TRUNC(E96*D96,1)</f>
        <v>0</v>
      </c>
      <c r="G96" s="35">
        <f>단가대비표!P24</f>
        <v>0</v>
      </c>
      <c r="H96" s="36">
        <f>TRUNC(G96*D96,1)</f>
        <v>0</v>
      </c>
      <c r="I96" s="35">
        <f>단가대비표!V24</f>
        <v>0</v>
      </c>
      <c r="J96" s="36">
        <f>TRUNC(I96*D96,1)</f>
        <v>0</v>
      </c>
      <c r="K96" s="35">
        <f t="shared" si="17"/>
        <v>0</v>
      </c>
      <c r="L96" s="36">
        <f t="shared" si="17"/>
        <v>0</v>
      </c>
      <c r="M96" s="29" t="s">
        <v>5</v>
      </c>
      <c r="N96" s="32" t="s">
        <v>247</v>
      </c>
      <c r="O96" s="32" t="s">
        <v>481</v>
      </c>
      <c r="P96" s="32" t="s">
        <v>66</v>
      </c>
      <c r="Q96" s="32" t="s">
        <v>66</v>
      </c>
      <c r="R96" s="32" t="s">
        <v>65</v>
      </c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2" t="s">
        <v>5</v>
      </c>
      <c r="AK96" s="32" t="s">
        <v>507</v>
      </c>
      <c r="AL96" s="32" t="s">
        <v>5</v>
      </c>
    </row>
    <row r="97" spans="1:38" ht="30" customHeight="1">
      <c r="A97" s="29" t="s">
        <v>420</v>
      </c>
      <c r="B97" s="29" t="s">
        <v>421</v>
      </c>
      <c r="C97" s="30" t="s">
        <v>422</v>
      </c>
      <c r="D97" s="34">
        <v>0.06</v>
      </c>
      <c r="E97" s="35">
        <f>단가대비표!O136</f>
        <v>0</v>
      </c>
      <c r="F97" s="36">
        <f>TRUNC(E97*D97,1)</f>
        <v>0</v>
      </c>
      <c r="G97" s="35">
        <f>단가대비표!P136</f>
        <v>0</v>
      </c>
      <c r="H97" s="36">
        <f>TRUNC(G97*D97,1)</f>
        <v>0</v>
      </c>
      <c r="I97" s="35">
        <f>단가대비표!V136</f>
        <v>0</v>
      </c>
      <c r="J97" s="36">
        <f>TRUNC(I97*D97,1)</f>
        <v>0</v>
      </c>
      <c r="K97" s="35">
        <f t="shared" si="17"/>
        <v>0</v>
      </c>
      <c r="L97" s="36">
        <f t="shared" si="17"/>
        <v>0</v>
      </c>
      <c r="M97" s="29" t="s">
        <v>5</v>
      </c>
      <c r="N97" s="32" t="s">
        <v>247</v>
      </c>
      <c r="O97" s="32" t="s">
        <v>423</v>
      </c>
      <c r="P97" s="32" t="s">
        <v>66</v>
      </c>
      <c r="Q97" s="32" t="s">
        <v>66</v>
      </c>
      <c r="R97" s="32" t="s">
        <v>65</v>
      </c>
      <c r="S97" s="37"/>
      <c r="T97" s="37"/>
      <c r="U97" s="37"/>
      <c r="V97" s="37">
        <v>1</v>
      </c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2" t="s">
        <v>5</v>
      </c>
      <c r="AK97" s="32" t="s">
        <v>508</v>
      </c>
      <c r="AL97" s="32" t="s">
        <v>5</v>
      </c>
    </row>
    <row r="98" spans="1:38" ht="30" customHeight="1">
      <c r="A98" s="29" t="s">
        <v>424</v>
      </c>
      <c r="B98" s="29" t="s">
        <v>421</v>
      </c>
      <c r="C98" s="30" t="s">
        <v>422</v>
      </c>
      <c r="D98" s="34">
        <v>6.0000000000000001E-3</v>
      </c>
      <c r="E98" s="35">
        <f>단가대비표!O135</f>
        <v>0</v>
      </c>
      <c r="F98" s="36">
        <f>TRUNC(E98*D98,1)</f>
        <v>0</v>
      </c>
      <c r="G98" s="35">
        <f>단가대비표!P135</f>
        <v>0</v>
      </c>
      <c r="H98" s="36">
        <f>TRUNC(G98*D98,1)</f>
        <v>0</v>
      </c>
      <c r="I98" s="35">
        <f>단가대비표!V135</f>
        <v>0</v>
      </c>
      <c r="J98" s="36">
        <f>TRUNC(I98*D98,1)</f>
        <v>0</v>
      </c>
      <c r="K98" s="35">
        <f t="shared" si="17"/>
        <v>0</v>
      </c>
      <c r="L98" s="36">
        <f t="shared" si="17"/>
        <v>0</v>
      </c>
      <c r="M98" s="29" t="s">
        <v>5</v>
      </c>
      <c r="N98" s="32" t="s">
        <v>247</v>
      </c>
      <c r="O98" s="32" t="s">
        <v>425</v>
      </c>
      <c r="P98" s="32" t="s">
        <v>66</v>
      </c>
      <c r="Q98" s="32" t="s">
        <v>66</v>
      </c>
      <c r="R98" s="32" t="s">
        <v>65</v>
      </c>
      <c r="S98" s="37"/>
      <c r="T98" s="37"/>
      <c r="U98" s="37"/>
      <c r="V98" s="37">
        <v>1</v>
      </c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2" t="s">
        <v>5</v>
      </c>
      <c r="AK98" s="32" t="s">
        <v>509</v>
      </c>
      <c r="AL98" s="32" t="s">
        <v>5</v>
      </c>
    </row>
    <row r="99" spans="1:38" ht="30" customHeight="1">
      <c r="A99" s="29" t="s">
        <v>431</v>
      </c>
      <c r="B99" s="29" t="s">
        <v>430</v>
      </c>
      <c r="C99" s="30" t="s">
        <v>400</v>
      </c>
      <c r="D99" s="34">
        <v>1</v>
      </c>
      <c r="E99" s="35">
        <v>0</v>
      </c>
      <c r="F99" s="36">
        <f>TRUNC(E99*D99,1)</f>
        <v>0</v>
      </c>
      <c r="G99" s="35">
        <v>0</v>
      </c>
      <c r="H99" s="36">
        <f>TRUNC(G99*D99,1)</f>
        <v>0</v>
      </c>
      <c r="I99" s="35">
        <f>ROUNDDOWN(SUMIF(V95:V99, RIGHTB(O99, 1), H95:H99)*U99, 2)</f>
        <v>0</v>
      </c>
      <c r="J99" s="36">
        <f>TRUNC(I99*D99,1)</f>
        <v>0</v>
      </c>
      <c r="K99" s="35">
        <f t="shared" si="17"/>
        <v>0</v>
      </c>
      <c r="L99" s="36">
        <f t="shared" si="17"/>
        <v>0</v>
      </c>
      <c r="M99" s="29" t="s">
        <v>5</v>
      </c>
      <c r="N99" s="32" t="s">
        <v>247</v>
      </c>
      <c r="O99" s="32" t="s">
        <v>401</v>
      </c>
      <c r="P99" s="32" t="s">
        <v>66</v>
      </c>
      <c r="Q99" s="32" t="s">
        <v>66</v>
      </c>
      <c r="R99" s="32" t="s">
        <v>66</v>
      </c>
      <c r="S99" s="37">
        <v>1</v>
      </c>
      <c r="T99" s="37">
        <v>2</v>
      </c>
      <c r="U99" s="37">
        <v>0.02</v>
      </c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2" t="s">
        <v>5</v>
      </c>
      <c r="AK99" s="32" t="s">
        <v>510</v>
      </c>
      <c r="AL99" s="32" t="s">
        <v>5</v>
      </c>
    </row>
    <row r="100" spans="1:38" ht="30" customHeight="1">
      <c r="A100" s="29" t="s">
        <v>402</v>
      </c>
      <c r="B100" s="29" t="s">
        <v>5</v>
      </c>
      <c r="C100" s="30" t="s">
        <v>5</v>
      </c>
      <c r="D100" s="34"/>
      <c r="E100" s="35"/>
      <c r="F100" s="36">
        <f>TRUNC(SUMIF(N95:N99, N94, F95:F99),0)</f>
        <v>0</v>
      </c>
      <c r="G100" s="35"/>
      <c r="H100" s="36">
        <f>TRUNC(SUMIF(N95:N99, N94, H95:H99),0)</f>
        <v>0</v>
      </c>
      <c r="I100" s="35"/>
      <c r="J100" s="36">
        <f>TRUNC(SUMIF(N95:N99, N94, J95:J99),0)</f>
        <v>0</v>
      </c>
      <c r="K100" s="35"/>
      <c r="L100" s="36">
        <f>F100+H100+J100</f>
        <v>0</v>
      </c>
      <c r="M100" s="29" t="s">
        <v>5</v>
      </c>
      <c r="N100" s="32" t="s">
        <v>68</v>
      </c>
      <c r="O100" s="32" t="s">
        <v>68</v>
      </c>
      <c r="P100" s="32" t="s">
        <v>5</v>
      </c>
      <c r="Q100" s="32" t="s">
        <v>5</v>
      </c>
      <c r="R100" s="32" t="s">
        <v>5</v>
      </c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2" t="s">
        <v>5</v>
      </c>
      <c r="AK100" s="32" t="s">
        <v>5</v>
      </c>
      <c r="AL100" s="32" t="s">
        <v>5</v>
      </c>
    </row>
    <row r="101" spans="1:38" ht="30" customHeight="1">
      <c r="A101" s="34"/>
      <c r="B101" s="34"/>
      <c r="C101" s="122"/>
      <c r="D101" s="34"/>
      <c r="E101" s="35"/>
      <c r="F101" s="36"/>
      <c r="G101" s="35"/>
      <c r="H101" s="36"/>
      <c r="I101" s="35"/>
      <c r="J101" s="36"/>
      <c r="K101" s="35"/>
      <c r="L101" s="36"/>
      <c r="M101" s="34"/>
    </row>
    <row r="102" spans="1:38" ht="30" customHeight="1">
      <c r="A102" s="168" t="s">
        <v>1128</v>
      </c>
      <c r="B102" s="168"/>
      <c r="C102" s="168"/>
      <c r="D102" s="168"/>
      <c r="E102" s="169"/>
      <c r="F102" s="170"/>
      <c r="G102" s="169"/>
      <c r="H102" s="170"/>
      <c r="I102" s="169"/>
      <c r="J102" s="170"/>
      <c r="K102" s="169"/>
      <c r="L102" s="170"/>
      <c r="M102" s="168"/>
      <c r="N102" s="28" t="s">
        <v>329</v>
      </c>
    </row>
    <row r="103" spans="1:38" ht="30" customHeight="1">
      <c r="A103" s="29" t="s">
        <v>333</v>
      </c>
      <c r="B103" s="29" t="s">
        <v>698</v>
      </c>
      <c r="C103" s="30" t="s">
        <v>186</v>
      </c>
      <c r="D103" s="34">
        <v>1.05</v>
      </c>
      <c r="E103" s="35">
        <f>단가대비표!O25</f>
        <v>0</v>
      </c>
      <c r="F103" s="36">
        <f>TRUNC(E103*D103,1)</f>
        <v>0</v>
      </c>
      <c r="G103" s="35">
        <f>단가대비표!P25</f>
        <v>0</v>
      </c>
      <c r="H103" s="36">
        <f>TRUNC(G103*D103,1)</f>
        <v>0</v>
      </c>
      <c r="I103" s="35">
        <f>단가대비표!V25</f>
        <v>0</v>
      </c>
      <c r="J103" s="36">
        <f>TRUNC(I103*D103,1)</f>
        <v>0</v>
      </c>
      <c r="K103" s="35">
        <f t="shared" ref="K103:L106" si="18">TRUNC(E103+G103+I103,1)</f>
        <v>0</v>
      </c>
      <c r="L103" s="36">
        <f t="shared" si="18"/>
        <v>0</v>
      </c>
      <c r="M103" s="29" t="s">
        <v>5</v>
      </c>
      <c r="N103" s="32" t="s">
        <v>329</v>
      </c>
      <c r="O103" s="32" t="s">
        <v>699</v>
      </c>
      <c r="P103" s="32" t="s">
        <v>66</v>
      </c>
      <c r="Q103" s="32" t="s">
        <v>66</v>
      </c>
      <c r="R103" s="32" t="s">
        <v>65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2" t="s">
        <v>5</v>
      </c>
      <c r="AK103" s="32" t="s">
        <v>700</v>
      </c>
      <c r="AL103" s="32" t="s">
        <v>5</v>
      </c>
    </row>
    <row r="104" spans="1:38" ht="30" customHeight="1">
      <c r="A104" s="29" t="s">
        <v>701</v>
      </c>
      <c r="B104" s="29" t="s">
        <v>702</v>
      </c>
      <c r="C104" s="30" t="s">
        <v>287</v>
      </c>
      <c r="D104" s="34">
        <v>0.34499999999999997</v>
      </c>
      <c r="E104" s="35">
        <f>단가대비표!O26</f>
        <v>0</v>
      </c>
      <c r="F104" s="36">
        <f>TRUNC(E104*D104,1)</f>
        <v>0</v>
      </c>
      <c r="G104" s="35">
        <f>단가대비표!P26</f>
        <v>0</v>
      </c>
      <c r="H104" s="36">
        <f>TRUNC(G104*D104,1)</f>
        <v>0</v>
      </c>
      <c r="I104" s="35">
        <f>단가대비표!V26</f>
        <v>0</v>
      </c>
      <c r="J104" s="36">
        <f>TRUNC(I104*D104,1)</f>
        <v>0</v>
      </c>
      <c r="K104" s="35">
        <f t="shared" si="18"/>
        <v>0</v>
      </c>
      <c r="L104" s="36">
        <f t="shared" si="18"/>
        <v>0</v>
      </c>
      <c r="M104" s="29" t="s">
        <v>5</v>
      </c>
      <c r="N104" s="32" t="s">
        <v>329</v>
      </c>
      <c r="O104" s="32" t="s">
        <v>703</v>
      </c>
      <c r="P104" s="32" t="s">
        <v>66</v>
      </c>
      <c r="Q104" s="32" t="s">
        <v>66</v>
      </c>
      <c r="R104" s="32" t="s">
        <v>65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2" t="s">
        <v>5</v>
      </c>
      <c r="AK104" s="32" t="s">
        <v>704</v>
      </c>
      <c r="AL104" s="32" t="s">
        <v>5</v>
      </c>
    </row>
    <row r="105" spans="1:38" ht="30" customHeight="1">
      <c r="A105" s="29" t="s">
        <v>485</v>
      </c>
      <c r="B105" s="29" t="s">
        <v>421</v>
      </c>
      <c r="C105" s="30" t="s">
        <v>422</v>
      </c>
      <c r="D105" s="34">
        <v>5.2999999999999999E-2</v>
      </c>
      <c r="E105" s="35">
        <f>단가대비표!O142</f>
        <v>0</v>
      </c>
      <c r="F105" s="36">
        <f>TRUNC(E105*D105,1)</f>
        <v>0</v>
      </c>
      <c r="G105" s="35">
        <f>단가대비표!P142</f>
        <v>0</v>
      </c>
      <c r="H105" s="36">
        <f>TRUNC(G105*D105,1)</f>
        <v>0</v>
      </c>
      <c r="I105" s="35">
        <f>단가대비표!V142</f>
        <v>0</v>
      </c>
      <c r="J105" s="36">
        <f>TRUNC(I105*D105,1)</f>
        <v>0</v>
      </c>
      <c r="K105" s="35">
        <f t="shared" si="18"/>
        <v>0</v>
      </c>
      <c r="L105" s="36">
        <f t="shared" si="18"/>
        <v>0</v>
      </c>
      <c r="M105" s="29" t="s">
        <v>5</v>
      </c>
      <c r="N105" s="32" t="s">
        <v>329</v>
      </c>
      <c r="O105" s="32" t="s">
        <v>486</v>
      </c>
      <c r="P105" s="32" t="s">
        <v>66</v>
      </c>
      <c r="Q105" s="32" t="s">
        <v>66</v>
      </c>
      <c r="R105" s="32" t="s">
        <v>65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2" t="s">
        <v>5</v>
      </c>
      <c r="AK105" s="32" t="s">
        <v>705</v>
      </c>
      <c r="AL105" s="32" t="s">
        <v>5</v>
      </c>
    </row>
    <row r="106" spans="1:38" ht="30" customHeight="1">
      <c r="A106" s="29" t="s">
        <v>424</v>
      </c>
      <c r="B106" s="29" t="s">
        <v>421</v>
      </c>
      <c r="C106" s="30" t="s">
        <v>422</v>
      </c>
      <c r="D106" s="34">
        <v>0.02</v>
      </c>
      <c r="E106" s="35">
        <f>단가대비표!O135</f>
        <v>0</v>
      </c>
      <c r="F106" s="36">
        <f>TRUNC(E106*D106,1)</f>
        <v>0</v>
      </c>
      <c r="G106" s="35">
        <f>단가대비표!P135</f>
        <v>0</v>
      </c>
      <c r="H106" s="36">
        <f>TRUNC(G106*D106,1)</f>
        <v>0</v>
      </c>
      <c r="I106" s="35">
        <f>단가대비표!V135</f>
        <v>0</v>
      </c>
      <c r="J106" s="36">
        <f>TRUNC(I106*D106,1)</f>
        <v>0</v>
      </c>
      <c r="K106" s="35">
        <f t="shared" si="18"/>
        <v>0</v>
      </c>
      <c r="L106" s="36">
        <f t="shared" si="18"/>
        <v>0</v>
      </c>
      <c r="M106" s="29" t="s">
        <v>5</v>
      </c>
      <c r="N106" s="32" t="s">
        <v>329</v>
      </c>
      <c r="O106" s="32" t="s">
        <v>425</v>
      </c>
      <c r="P106" s="32" t="s">
        <v>66</v>
      </c>
      <c r="Q106" s="32" t="s">
        <v>66</v>
      </c>
      <c r="R106" s="32" t="s">
        <v>65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2" t="s">
        <v>5</v>
      </c>
      <c r="AK106" s="32" t="s">
        <v>706</v>
      </c>
      <c r="AL106" s="32" t="s">
        <v>5</v>
      </c>
    </row>
    <row r="107" spans="1:38" ht="30" customHeight="1">
      <c r="A107" s="29" t="s">
        <v>402</v>
      </c>
      <c r="B107" s="29" t="s">
        <v>5</v>
      </c>
      <c r="C107" s="30" t="s">
        <v>5</v>
      </c>
      <c r="D107" s="34"/>
      <c r="E107" s="35"/>
      <c r="F107" s="36">
        <f>TRUNC(SUMIF(N103:N106, N102, F103:F106),0)</f>
        <v>0</v>
      </c>
      <c r="G107" s="35"/>
      <c r="H107" s="36">
        <f>TRUNC(SUMIF(N103:N106, N102, H103:H106),0)</f>
        <v>0</v>
      </c>
      <c r="I107" s="35"/>
      <c r="J107" s="36">
        <f>TRUNC(SUMIF(N103:N106, N102, J103:J106),0)</f>
        <v>0</v>
      </c>
      <c r="K107" s="35"/>
      <c r="L107" s="36">
        <f>F107+H107+J107</f>
        <v>0</v>
      </c>
      <c r="M107" s="29" t="s">
        <v>5</v>
      </c>
      <c r="N107" s="32" t="s">
        <v>68</v>
      </c>
      <c r="O107" s="32" t="s">
        <v>68</v>
      </c>
      <c r="P107" s="32" t="s">
        <v>5</v>
      </c>
      <c r="Q107" s="32" t="s">
        <v>5</v>
      </c>
      <c r="R107" s="32" t="s">
        <v>5</v>
      </c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2" t="s">
        <v>5</v>
      </c>
      <c r="AK107" s="32" t="s">
        <v>5</v>
      </c>
      <c r="AL107" s="32" t="s">
        <v>5</v>
      </c>
    </row>
    <row r="108" spans="1:38" ht="30" customHeight="1">
      <c r="A108" s="34"/>
      <c r="B108" s="34"/>
      <c r="C108" s="122"/>
      <c r="D108" s="34"/>
      <c r="E108" s="35"/>
      <c r="F108" s="36"/>
      <c r="G108" s="35"/>
      <c r="H108" s="36"/>
      <c r="I108" s="35"/>
      <c r="J108" s="36"/>
      <c r="K108" s="35"/>
      <c r="L108" s="36"/>
      <c r="M108" s="34"/>
    </row>
    <row r="109" spans="1:38" ht="30" customHeight="1">
      <c r="A109" s="168" t="s">
        <v>1129</v>
      </c>
      <c r="B109" s="168"/>
      <c r="C109" s="168"/>
      <c r="D109" s="168"/>
      <c r="E109" s="169"/>
      <c r="F109" s="170"/>
      <c r="G109" s="169"/>
      <c r="H109" s="170"/>
      <c r="I109" s="169"/>
      <c r="J109" s="170"/>
      <c r="K109" s="169"/>
      <c r="L109" s="170"/>
      <c r="M109" s="168"/>
      <c r="N109" s="28" t="s">
        <v>241</v>
      </c>
    </row>
    <row r="110" spans="1:38" ht="30" customHeight="1">
      <c r="A110" s="29" t="s">
        <v>1060</v>
      </c>
      <c r="B110" s="29" t="s">
        <v>1105</v>
      </c>
      <c r="C110" s="30" t="s">
        <v>186</v>
      </c>
      <c r="D110" s="34">
        <v>1.05</v>
      </c>
      <c r="E110" s="35">
        <f>단가대비표!O27</f>
        <v>0</v>
      </c>
      <c r="F110" s="36">
        <f>TRUNC(E110*D110,1)</f>
        <v>0</v>
      </c>
      <c r="G110" s="35">
        <f>단가대비표!P27</f>
        <v>0</v>
      </c>
      <c r="H110" s="36">
        <f>TRUNC(G110*D110,1)</f>
        <v>0</v>
      </c>
      <c r="I110" s="35">
        <f>단가대비표!V27</f>
        <v>0</v>
      </c>
      <c r="J110" s="36">
        <f>TRUNC(I110*D110,1)</f>
        <v>0</v>
      </c>
      <c r="K110" s="35">
        <f t="shared" ref="K110:L114" si="19">TRUNC(E110+G110+I110,1)</f>
        <v>0</v>
      </c>
      <c r="L110" s="36">
        <f t="shared" si="19"/>
        <v>0</v>
      </c>
      <c r="M110" s="29" t="s">
        <v>5</v>
      </c>
      <c r="N110" s="32" t="s">
        <v>241</v>
      </c>
      <c r="O110" s="32" t="s">
        <v>487</v>
      </c>
      <c r="P110" s="32" t="s">
        <v>66</v>
      </c>
      <c r="Q110" s="32" t="s">
        <v>66</v>
      </c>
      <c r="R110" s="32" t="s">
        <v>65</v>
      </c>
      <c r="S110" s="37"/>
      <c r="T110" s="37"/>
      <c r="U110" s="37"/>
      <c r="V110" s="37">
        <v>1</v>
      </c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2" t="s">
        <v>5</v>
      </c>
      <c r="AK110" s="32" t="s">
        <v>488</v>
      </c>
      <c r="AL110" s="32" t="s">
        <v>5</v>
      </c>
    </row>
    <row r="111" spans="1:38" ht="30" customHeight="1">
      <c r="A111" s="29" t="s">
        <v>489</v>
      </c>
      <c r="B111" s="29" t="s">
        <v>490</v>
      </c>
      <c r="C111" s="30" t="s">
        <v>400</v>
      </c>
      <c r="D111" s="34">
        <v>1</v>
      </c>
      <c r="E111" s="35">
        <f>ROUNDDOWN(SUMIF(V110:V114, RIGHTB(O111, 1), F110:F114)*U111, 2)</f>
        <v>0</v>
      </c>
      <c r="F111" s="36">
        <f>TRUNC(E111*D111,1)</f>
        <v>0</v>
      </c>
      <c r="G111" s="35">
        <v>0</v>
      </c>
      <c r="H111" s="36">
        <f>TRUNC(G111*D111,1)</f>
        <v>0</v>
      </c>
      <c r="I111" s="35">
        <v>0</v>
      </c>
      <c r="J111" s="36">
        <f>TRUNC(I111*D111,1)</f>
        <v>0</v>
      </c>
      <c r="K111" s="35">
        <f t="shared" si="19"/>
        <v>0</v>
      </c>
      <c r="L111" s="36">
        <f t="shared" si="19"/>
        <v>0</v>
      </c>
      <c r="M111" s="29" t="s">
        <v>5</v>
      </c>
      <c r="N111" s="32" t="s">
        <v>241</v>
      </c>
      <c r="O111" s="32" t="s">
        <v>401</v>
      </c>
      <c r="P111" s="32" t="s">
        <v>66</v>
      </c>
      <c r="Q111" s="32" t="s">
        <v>66</v>
      </c>
      <c r="R111" s="32" t="s">
        <v>66</v>
      </c>
      <c r="S111" s="37">
        <v>0</v>
      </c>
      <c r="T111" s="37">
        <v>0</v>
      </c>
      <c r="U111" s="37">
        <v>0.06</v>
      </c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2" t="s">
        <v>5</v>
      </c>
      <c r="AK111" s="32" t="s">
        <v>491</v>
      </c>
      <c r="AL111" s="32" t="s">
        <v>5</v>
      </c>
    </row>
    <row r="112" spans="1:38" ht="30" customHeight="1">
      <c r="A112" s="29" t="s">
        <v>420</v>
      </c>
      <c r="B112" s="29" t="s">
        <v>421</v>
      </c>
      <c r="C112" s="30" t="s">
        <v>422</v>
      </c>
      <c r="D112" s="34">
        <v>0.16700000000000001</v>
      </c>
      <c r="E112" s="35">
        <f>단가대비표!O136</f>
        <v>0</v>
      </c>
      <c r="F112" s="36">
        <f>TRUNC(E112*D112,1)</f>
        <v>0</v>
      </c>
      <c r="G112" s="35">
        <f>단가대비표!P136</f>
        <v>0</v>
      </c>
      <c r="H112" s="36">
        <f>TRUNC(G112*D112,1)</f>
        <v>0</v>
      </c>
      <c r="I112" s="35">
        <f>단가대비표!V136</f>
        <v>0</v>
      </c>
      <c r="J112" s="36">
        <f>TRUNC(I112*D112,1)</f>
        <v>0</v>
      </c>
      <c r="K112" s="35">
        <f t="shared" si="19"/>
        <v>0</v>
      </c>
      <c r="L112" s="36">
        <f t="shared" si="19"/>
        <v>0</v>
      </c>
      <c r="M112" s="29" t="s">
        <v>5</v>
      </c>
      <c r="N112" s="32" t="s">
        <v>241</v>
      </c>
      <c r="O112" s="32" t="s">
        <v>423</v>
      </c>
      <c r="P112" s="32" t="s">
        <v>66</v>
      </c>
      <c r="Q112" s="32" t="s">
        <v>66</v>
      </c>
      <c r="R112" s="32" t="s">
        <v>65</v>
      </c>
      <c r="S112" s="37"/>
      <c r="T112" s="37"/>
      <c r="U112" s="37"/>
      <c r="V112" s="37"/>
      <c r="W112" s="37">
        <v>2</v>
      </c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2" t="s">
        <v>5</v>
      </c>
      <c r="AK112" s="32" t="s">
        <v>492</v>
      </c>
      <c r="AL112" s="32" t="s">
        <v>5</v>
      </c>
    </row>
    <row r="113" spans="1:38" ht="30" customHeight="1">
      <c r="A113" s="29" t="s">
        <v>424</v>
      </c>
      <c r="B113" s="29" t="s">
        <v>421</v>
      </c>
      <c r="C113" s="30" t="s">
        <v>422</v>
      </c>
      <c r="D113" s="34">
        <v>5.6000000000000001E-2</v>
      </c>
      <c r="E113" s="35">
        <f>단가대비표!O135</f>
        <v>0</v>
      </c>
      <c r="F113" s="36">
        <f>TRUNC(E113*D113,1)</f>
        <v>0</v>
      </c>
      <c r="G113" s="35">
        <f>단가대비표!P135</f>
        <v>0</v>
      </c>
      <c r="H113" s="36">
        <f>TRUNC(G113*D113,1)</f>
        <v>0</v>
      </c>
      <c r="I113" s="35">
        <f>단가대비표!V135</f>
        <v>0</v>
      </c>
      <c r="J113" s="36">
        <f>TRUNC(I113*D113,1)</f>
        <v>0</v>
      </c>
      <c r="K113" s="35">
        <f t="shared" si="19"/>
        <v>0</v>
      </c>
      <c r="L113" s="36">
        <f t="shared" si="19"/>
        <v>0</v>
      </c>
      <c r="M113" s="29" t="s">
        <v>5</v>
      </c>
      <c r="N113" s="32" t="s">
        <v>241</v>
      </c>
      <c r="O113" s="32" t="s">
        <v>425</v>
      </c>
      <c r="P113" s="32" t="s">
        <v>66</v>
      </c>
      <c r="Q113" s="32" t="s">
        <v>66</v>
      </c>
      <c r="R113" s="32" t="s">
        <v>65</v>
      </c>
      <c r="S113" s="37"/>
      <c r="T113" s="37"/>
      <c r="U113" s="37"/>
      <c r="V113" s="37"/>
      <c r="W113" s="37">
        <v>2</v>
      </c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2" t="s">
        <v>5</v>
      </c>
      <c r="AK113" s="32" t="s">
        <v>493</v>
      </c>
      <c r="AL113" s="32" t="s">
        <v>5</v>
      </c>
    </row>
    <row r="114" spans="1:38" ht="30" customHeight="1">
      <c r="A114" s="29" t="s">
        <v>429</v>
      </c>
      <c r="B114" s="29" t="s">
        <v>430</v>
      </c>
      <c r="C114" s="30" t="s">
        <v>400</v>
      </c>
      <c r="D114" s="34">
        <v>1</v>
      </c>
      <c r="E114" s="35">
        <v>0</v>
      </c>
      <c r="F114" s="36">
        <f>TRUNC(E114*D114,1)</f>
        <v>0</v>
      </c>
      <c r="G114" s="35">
        <v>0</v>
      </c>
      <c r="H114" s="36">
        <f>TRUNC(G114*D114,1)</f>
        <v>0</v>
      </c>
      <c r="I114" s="35">
        <f>ROUNDDOWN(SUMIF(W110:W114, RIGHTB(O114, 1), H110:H114)*U114, 2)</f>
        <v>0</v>
      </c>
      <c r="J114" s="36">
        <f>TRUNC(I114*D114,1)</f>
        <v>0</v>
      </c>
      <c r="K114" s="35">
        <f t="shared" si="19"/>
        <v>0</v>
      </c>
      <c r="L114" s="36">
        <f t="shared" si="19"/>
        <v>0</v>
      </c>
      <c r="M114" s="29" t="s">
        <v>5</v>
      </c>
      <c r="N114" s="32" t="s">
        <v>241</v>
      </c>
      <c r="O114" s="32" t="s">
        <v>445</v>
      </c>
      <c r="P114" s="32" t="s">
        <v>66</v>
      </c>
      <c r="Q114" s="32" t="s">
        <v>66</v>
      </c>
      <c r="R114" s="32" t="s">
        <v>66</v>
      </c>
      <c r="S114" s="37">
        <v>1</v>
      </c>
      <c r="T114" s="37">
        <v>2</v>
      </c>
      <c r="U114" s="37">
        <v>0.02</v>
      </c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2" t="s">
        <v>5</v>
      </c>
      <c r="AK114" s="32" t="s">
        <v>491</v>
      </c>
      <c r="AL114" s="32" t="s">
        <v>5</v>
      </c>
    </row>
    <row r="115" spans="1:38" ht="30" customHeight="1">
      <c r="A115" s="29" t="s">
        <v>402</v>
      </c>
      <c r="B115" s="29" t="s">
        <v>5</v>
      </c>
      <c r="C115" s="30" t="s">
        <v>5</v>
      </c>
      <c r="D115" s="34"/>
      <c r="E115" s="35"/>
      <c r="F115" s="36">
        <f>TRUNC(SUMIF(N110:N114, N109, F110:F114),0)</f>
        <v>0</v>
      </c>
      <c r="G115" s="35"/>
      <c r="H115" s="36">
        <f>TRUNC(SUMIF(N110:N114, N109, H110:H114),0)</f>
        <v>0</v>
      </c>
      <c r="I115" s="35"/>
      <c r="J115" s="36">
        <f>TRUNC(SUMIF(N110:N114, N109, J110:J114),0)</f>
        <v>0</v>
      </c>
      <c r="K115" s="35"/>
      <c r="L115" s="36">
        <f>F115+H115+J115</f>
        <v>0</v>
      </c>
      <c r="M115" s="29" t="s">
        <v>5</v>
      </c>
      <c r="N115" s="32" t="s">
        <v>68</v>
      </c>
      <c r="O115" s="32" t="s">
        <v>68</v>
      </c>
      <c r="P115" s="32" t="s">
        <v>5</v>
      </c>
      <c r="Q115" s="32" t="s">
        <v>5</v>
      </c>
      <c r="R115" s="32" t="s">
        <v>5</v>
      </c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2" t="s">
        <v>5</v>
      </c>
      <c r="AK115" s="32" t="s">
        <v>5</v>
      </c>
      <c r="AL115" s="32" t="s">
        <v>5</v>
      </c>
    </row>
    <row r="116" spans="1:38" ht="30" customHeight="1">
      <c r="A116" s="34"/>
      <c r="B116" s="34"/>
      <c r="C116" s="122"/>
      <c r="D116" s="34"/>
      <c r="E116" s="35"/>
      <c r="F116" s="36"/>
      <c r="G116" s="35"/>
      <c r="H116" s="36"/>
      <c r="I116" s="35"/>
      <c r="J116" s="36"/>
      <c r="K116" s="35"/>
      <c r="L116" s="36"/>
      <c r="M116" s="34"/>
    </row>
    <row r="117" spans="1:38" ht="30" customHeight="1">
      <c r="A117" s="168" t="s">
        <v>1130</v>
      </c>
      <c r="B117" s="168"/>
      <c r="C117" s="168"/>
      <c r="D117" s="168"/>
      <c r="E117" s="169"/>
      <c r="F117" s="170"/>
      <c r="G117" s="169"/>
      <c r="H117" s="170"/>
      <c r="I117" s="169"/>
      <c r="J117" s="170"/>
      <c r="K117" s="169"/>
      <c r="L117" s="170"/>
      <c r="M117" s="168"/>
      <c r="N117" s="28" t="s">
        <v>327</v>
      </c>
    </row>
    <row r="118" spans="1:38" ht="30" customHeight="1">
      <c r="A118" s="29" t="s">
        <v>688</v>
      </c>
      <c r="B118" s="29" t="s">
        <v>689</v>
      </c>
      <c r="C118" s="30" t="s">
        <v>432</v>
      </c>
      <c r="D118" s="34">
        <v>0.15</v>
      </c>
      <c r="E118" s="35">
        <f>단가대비표!O28</f>
        <v>0</v>
      </c>
      <c r="F118" s="36">
        <f t="shared" ref="F118:F123" si="20">TRUNC(E118*D118,1)</f>
        <v>0</v>
      </c>
      <c r="G118" s="118">
        <f>단가대비표!P28</f>
        <v>0</v>
      </c>
      <c r="H118" s="119">
        <f t="shared" ref="H118" si="21">TRUNC(G118*D118,1)</f>
        <v>0</v>
      </c>
      <c r="I118" s="118">
        <f>단가대비표!V28</f>
        <v>0</v>
      </c>
      <c r="J118" s="119">
        <f t="shared" ref="J118" si="22">TRUNC(I118*D118,1)</f>
        <v>0</v>
      </c>
      <c r="K118" s="118">
        <f t="shared" ref="K118" si="23">TRUNC(E118+G118+I118,1)</f>
        <v>0</v>
      </c>
      <c r="L118" s="119">
        <f t="shared" ref="L118" si="24">TRUNC(F118+H118+J118,1)</f>
        <v>0</v>
      </c>
      <c r="M118" s="29" t="s">
        <v>5</v>
      </c>
      <c r="N118" s="32" t="s">
        <v>327</v>
      </c>
      <c r="O118" s="32" t="s">
        <v>690</v>
      </c>
      <c r="P118" s="32" t="s">
        <v>66</v>
      </c>
      <c r="Q118" s="32" t="s">
        <v>66</v>
      </c>
      <c r="R118" s="32" t="s">
        <v>65</v>
      </c>
      <c r="S118" s="37"/>
      <c r="T118" s="37"/>
      <c r="U118" s="37"/>
      <c r="V118" s="37">
        <v>1</v>
      </c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2" t="s">
        <v>5</v>
      </c>
      <c r="AK118" s="32" t="s">
        <v>691</v>
      </c>
      <c r="AL118" s="32" t="s">
        <v>5</v>
      </c>
    </row>
    <row r="119" spans="1:38" ht="30" customHeight="1">
      <c r="A119" s="29" t="s">
        <v>658</v>
      </c>
      <c r="B119" s="29" t="s">
        <v>659</v>
      </c>
      <c r="C119" s="30" t="s">
        <v>432</v>
      </c>
      <c r="D119" s="34">
        <v>1.7999999999999999E-2</v>
      </c>
      <c r="E119" s="35">
        <f>단가대비표!O29</f>
        <v>0</v>
      </c>
      <c r="F119" s="36">
        <f t="shared" si="20"/>
        <v>0</v>
      </c>
      <c r="G119" s="35">
        <f>단가대비표!P29</f>
        <v>0</v>
      </c>
      <c r="H119" s="36">
        <f t="shared" ref="H119:H123" si="25">TRUNC(G119*D119,1)</f>
        <v>0</v>
      </c>
      <c r="I119" s="35">
        <f>단가대비표!V29</f>
        <v>0</v>
      </c>
      <c r="J119" s="36">
        <f t="shared" ref="J119:J123" si="26">TRUNC(I119*D119,1)</f>
        <v>0</v>
      </c>
      <c r="K119" s="35">
        <f t="shared" ref="K119:L123" si="27">TRUNC(E119+G119+I119,1)</f>
        <v>0</v>
      </c>
      <c r="L119" s="36">
        <f t="shared" si="27"/>
        <v>0</v>
      </c>
      <c r="M119" s="29" t="s">
        <v>5</v>
      </c>
      <c r="N119" s="32" t="s">
        <v>327</v>
      </c>
      <c r="O119" s="32" t="s">
        <v>660</v>
      </c>
      <c r="P119" s="32" t="s">
        <v>66</v>
      </c>
      <c r="Q119" s="32" t="s">
        <v>66</v>
      </c>
      <c r="R119" s="32" t="s">
        <v>65</v>
      </c>
      <c r="S119" s="37"/>
      <c r="T119" s="37"/>
      <c r="U119" s="37"/>
      <c r="V119" s="37">
        <v>1</v>
      </c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2" t="s">
        <v>5</v>
      </c>
      <c r="AK119" s="32" t="s">
        <v>692</v>
      </c>
      <c r="AL119" s="32" t="s">
        <v>5</v>
      </c>
    </row>
    <row r="120" spans="1:38" ht="30" customHeight="1">
      <c r="A120" s="29" t="s">
        <v>426</v>
      </c>
      <c r="B120" s="29" t="s">
        <v>490</v>
      </c>
      <c r="C120" s="30" t="s">
        <v>400</v>
      </c>
      <c r="D120" s="34">
        <v>1</v>
      </c>
      <c r="E120" s="35">
        <f>ROUNDDOWN(SUMIF(V118:V123, RIGHTB(O120, 1), F118:F123)*U120, 2)</f>
        <v>0</v>
      </c>
      <c r="F120" s="36">
        <f t="shared" si="20"/>
        <v>0</v>
      </c>
      <c r="G120" s="35">
        <v>0</v>
      </c>
      <c r="H120" s="36">
        <f t="shared" si="25"/>
        <v>0</v>
      </c>
      <c r="I120" s="35">
        <v>0</v>
      </c>
      <c r="J120" s="36">
        <f t="shared" si="26"/>
        <v>0</v>
      </c>
      <c r="K120" s="35">
        <f t="shared" si="27"/>
        <v>0</v>
      </c>
      <c r="L120" s="36">
        <f t="shared" si="27"/>
        <v>0</v>
      </c>
      <c r="M120" s="29" t="s">
        <v>5</v>
      </c>
      <c r="N120" s="32" t="s">
        <v>327</v>
      </c>
      <c r="O120" s="32" t="s">
        <v>401</v>
      </c>
      <c r="P120" s="32" t="s">
        <v>66</v>
      </c>
      <c r="Q120" s="32" t="s">
        <v>66</v>
      </c>
      <c r="R120" s="32" t="s">
        <v>66</v>
      </c>
      <c r="S120" s="37">
        <v>0</v>
      </c>
      <c r="T120" s="37">
        <v>0</v>
      </c>
      <c r="U120" s="37">
        <v>0.06</v>
      </c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2" t="s">
        <v>5</v>
      </c>
      <c r="AK120" s="32" t="s">
        <v>693</v>
      </c>
      <c r="AL120" s="32" t="s">
        <v>5</v>
      </c>
    </row>
    <row r="121" spans="1:38" ht="30" customHeight="1">
      <c r="A121" s="29" t="s">
        <v>639</v>
      </c>
      <c r="B121" s="29" t="s">
        <v>686</v>
      </c>
      <c r="C121" s="30" t="s">
        <v>287</v>
      </c>
      <c r="D121" s="34">
        <v>6.0000000000000001E-3</v>
      </c>
      <c r="E121" s="35">
        <f>단가대비표!O30</f>
        <v>0</v>
      </c>
      <c r="F121" s="36">
        <f t="shared" si="20"/>
        <v>0</v>
      </c>
      <c r="G121" s="35">
        <f>단가대비표!P30</f>
        <v>0</v>
      </c>
      <c r="H121" s="36">
        <f t="shared" si="25"/>
        <v>0</v>
      </c>
      <c r="I121" s="35">
        <f>단가대비표!V30</f>
        <v>0</v>
      </c>
      <c r="J121" s="36">
        <f t="shared" si="26"/>
        <v>0</v>
      </c>
      <c r="K121" s="35">
        <f t="shared" si="27"/>
        <v>0</v>
      </c>
      <c r="L121" s="36">
        <f t="shared" si="27"/>
        <v>0</v>
      </c>
      <c r="M121" s="29" t="s">
        <v>641</v>
      </c>
      <c r="N121" s="32" t="s">
        <v>327</v>
      </c>
      <c r="O121" s="32" t="s">
        <v>687</v>
      </c>
      <c r="P121" s="32" t="s">
        <v>66</v>
      </c>
      <c r="Q121" s="32" t="s">
        <v>66</v>
      </c>
      <c r="R121" s="32" t="s">
        <v>65</v>
      </c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2" t="s">
        <v>5</v>
      </c>
      <c r="AK121" s="32" t="s">
        <v>694</v>
      </c>
      <c r="AL121" s="32" t="s">
        <v>5</v>
      </c>
    </row>
    <row r="122" spans="1:38" ht="30" customHeight="1">
      <c r="A122" s="29" t="s">
        <v>646</v>
      </c>
      <c r="B122" s="29" t="s">
        <v>421</v>
      </c>
      <c r="C122" s="30" t="s">
        <v>422</v>
      </c>
      <c r="D122" s="34">
        <v>4.2000000000000003E-2</v>
      </c>
      <c r="E122" s="35">
        <f>단가대비표!O143</f>
        <v>0</v>
      </c>
      <c r="F122" s="36">
        <f t="shared" si="20"/>
        <v>0</v>
      </c>
      <c r="G122" s="35">
        <f>단가대비표!P143</f>
        <v>0</v>
      </c>
      <c r="H122" s="36">
        <f t="shared" si="25"/>
        <v>0</v>
      </c>
      <c r="I122" s="35">
        <f>단가대비표!V143</f>
        <v>0</v>
      </c>
      <c r="J122" s="36">
        <f t="shared" si="26"/>
        <v>0</v>
      </c>
      <c r="K122" s="35">
        <f t="shared" si="27"/>
        <v>0</v>
      </c>
      <c r="L122" s="36">
        <f t="shared" si="27"/>
        <v>0</v>
      </c>
      <c r="M122" s="29" t="s">
        <v>5</v>
      </c>
      <c r="N122" s="32" t="s">
        <v>327</v>
      </c>
      <c r="O122" s="32" t="s">
        <v>647</v>
      </c>
      <c r="P122" s="32" t="s">
        <v>66</v>
      </c>
      <c r="Q122" s="32" t="s">
        <v>66</v>
      </c>
      <c r="R122" s="32" t="s">
        <v>65</v>
      </c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2" t="s">
        <v>5</v>
      </c>
      <c r="AK122" s="32" t="s">
        <v>695</v>
      </c>
      <c r="AL122" s="32" t="s">
        <v>5</v>
      </c>
    </row>
    <row r="123" spans="1:38" ht="30" customHeight="1">
      <c r="A123" s="29" t="s">
        <v>424</v>
      </c>
      <c r="B123" s="29" t="s">
        <v>421</v>
      </c>
      <c r="C123" s="30" t="s">
        <v>422</v>
      </c>
      <c r="D123" s="34">
        <v>8.0000000000000002E-3</v>
      </c>
      <c r="E123" s="35">
        <f>단가대비표!O135</f>
        <v>0</v>
      </c>
      <c r="F123" s="36">
        <f t="shared" si="20"/>
        <v>0</v>
      </c>
      <c r="G123" s="35">
        <f>단가대비표!P135</f>
        <v>0</v>
      </c>
      <c r="H123" s="36">
        <f t="shared" si="25"/>
        <v>0</v>
      </c>
      <c r="I123" s="35">
        <f>단가대비표!V135</f>
        <v>0</v>
      </c>
      <c r="J123" s="36">
        <f t="shared" si="26"/>
        <v>0</v>
      </c>
      <c r="K123" s="35">
        <f t="shared" si="27"/>
        <v>0</v>
      </c>
      <c r="L123" s="36">
        <f t="shared" si="27"/>
        <v>0</v>
      </c>
      <c r="M123" s="29" t="s">
        <v>5</v>
      </c>
      <c r="N123" s="32" t="s">
        <v>327</v>
      </c>
      <c r="O123" s="32" t="s">
        <v>425</v>
      </c>
      <c r="P123" s="32" t="s">
        <v>66</v>
      </c>
      <c r="Q123" s="32" t="s">
        <v>66</v>
      </c>
      <c r="R123" s="32" t="s">
        <v>65</v>
      </c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2" t="s">
        <v>5</v>
      </c>
      <c r="AK123" s="32" t="s">
        <v>696</v>
      </c>
      <c r="AL123" s="32" t="s">
        <v>5</v>
      </c>
    </row>
    <row r="124" spans="1:38" ht="30" customHeight="1">
      <c r="A124" s="29" t="s">
        <v>402</v>
      </c>
      <c r="B124" s="29" t="s">
        <v>5</v>
      </c>
      <c r="C124" s="30" t="s">
        <v>5</v>
      </c>
      <c r="D124" s="34"/>
      <c r="E124" s="35"/>
      <c r="F124" s="36">
        <f>TRUNC(SUMIF(N118:N123, N117, F118:F123),0)</f>
        <v>0</v>
      </c>
      <c r="G124" s="35"/>
      <c r="H124" s="36">
        <f>TRUNC(SUMIF(N118:N123, N117, H118:H123),0)</f>
        <v>0</v>
      </c>
      <c r="I124" s="35"/>
      <c r="J124" s="36">
        <f>TRUNC(SUMIF(N118:N123, N117, J118:J123),0)</f>
        <v>0</v>
      </c>
      <c r="K124" s="35"/>
      <c r="L124" s="36">
        <f>F124+H124+J124</f>
        <v>0</v>
      </c>
      <c r="M124" s="29" t="s">
        <v>5</v>
      </c>
      <c r="N124" s="32" t="s">
        <v>68</v>
      </c>
      <c r="O124" s="32" t="s">
        <v>68</v>
      </c>
      <c r="P124" s="32" t="s">
        <v>5</v>
      </c>
      <c r="Q124" s="32" t="s">
        <v>5</v>
      </c>
      <c r="R124" s="32" t="s">
        <v>5</v>
      </c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2" t="s">
        <v>5</v>
      </c>
      <c r="AK124" s="32" t="s">
        <v>5</v>
      </c>
      <c r="AL124" s="32" t="s">
        <v>5</v>
      </c>
    </row>
    <row r="125" spans="1:38" ht="30" customHeight="1">
      <c r="A125" s="34"/>
      <c r="B125" s="34"/>
      <c r="C125" s="122"/>
      <c r="D125" s="34"/>
      <c r="E125" s="35"/>
      <c r="F125" s="36"/>
      <c r="G125" s="35"/>
      <c r="H125" s="36"/>
      <c r="I125" s="35"/>
      <c r="J125" s="36"/>
      <c r="K125" s="35"/>
      <c r="L125" s="36"/>
      <c r="M125" s="34"/>
    </row>
    <row r="126" spans="1:38" ht="30" customHeight="1">
      <c r="A126" s="168" t="s">
        <v>1131</v>
      </c>
      <c r="B126" s="168"/>
      <c r="C126" s="168"/>
      <c r="D126" s="168"/>
      <c r="E126" s="169"/>
      <c r="F126" s="170"/>
      <c r="G126" s="169"/>
      <c r="H126" s="170"/>
      <c r="I126" s="169"/>
      <c r="J126" s="170"/>
      <c r="K126" s="169"/>
      <c r="L126" s="170"/>
      <c r="M126" s="168"/>
      <c r="N126" s="28" t="s">
        <v>269</v>
      </c>
    </row>
    <row r="127" spans="1:38" ht="30" customHeight="1">
      <c r="A127" s="29" t="s">
        <v>566</v>
      </c>
      <c r="B127" s="29" t="s">
        <v>567</v>
      </c>
      <c r="C127" s="30" t="s">
        <v>231</v>
      </c>
      <c r="D127" s="34">
        <v>1.3620000000000001</v>
      </c>
      <c r="E127" s="35">
        <f>단가대비표!O31</f>
        <v>0</v>
      </c>
      <c r="F127" s="36">
        <f t="shared" ref="F127:F141" si="28">TRUNC(E127*D127,1)</f>
        <v>0</v>
      </c>
      <c r="G127" s="35">
        <f>단가대비표!P31</f>
        <v>0</v>
      </c>
      <c r="H127" s="36">
        <f t="shared" ref="H127:H141" si="29">TRUNC(G127*D127,1)</f>
        <v>0</v>
      </c>
      <c r="I127" s="35">
        <f>단가대비표!V31</f>
        <v>0</v>
      </c>
      <c r="J127" s="36">
        <f t="shared" ref="J127:J141" si="30">TRUNC(I127*D127,1)</f>
        <v>0</v>
      </c>
      <c r="K127" s="35">
        <f t="shared" ref="K127:L141" si="31">TRUNC(E127+G127+I127,1)</f>
        <v>0</v>
      </c>
      <c r="L127" s="36">
        <f t="shared" si="31"/>
        <v>0</v>
      </c>
      <c r="M127" s="29" t="s">
        <v>5</v>
      </c>
      <c r="N127" s="32" t="s">
        <v>269</v>
      </c>
      <c r="O127" s="32" t="s">
        <v>568</v>
      </c>
      <c r="P127" s="32" t="s">
        <v>66</v>
      </c>
      <c r="Q127" s="32" t="s">
        <v>66</v>
      </c>
      <c r="R127" s="32" t="s">
        <v>65</v>
      </c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2" t="s">
        <v>5</v>
      </c>
      <c r="AK127" s="32" t="s">
        <v>569</v>
      </c>
      <c r="AL127" s="32" t="s">
        <v>5</v>
      </c>
    </row>
    <row r="128" spans="1:38" ht="30" customHeight="1">
      <c r="A128" s="29" t="s">
        <v>274</v>
      </c>
      <c r="B128" s="29" t="s">
        <v>275</v>
      </c>
      <c r="C128" s="30" t="s">
        <v>231</v>
      </c>
      <c r="D128" s="34">
        <v>1.3620000000000001</v>
      </c>
      <c r="E128" s="35">
        <f>일위대가목록!E24</f>
        <v>0</v>
      </c>
      <c r="F128" s="36">
        <f t="shared" si="28"/>
        <v>0</v>
      </c>
      <c r="G128" s="35">
        <f>일위대가목록!F24</f>
        <v>0</v>
      </c>
      <c r="H128" s="36">
        <f t="shared" si="29"/>
        <v>0</v>
      </c>
      <c r="I128" s="35">
        <f>일위대가목록!G24</f>
        <v>0</v>
      </c>
      <c r="J128" s="36">
        <f t="shared" si="30"/>
        <v>0</v>
      </c>
      <c r="K128" s="35">
        <f t="shared" si="31"/>
        <v>0</v>
      </c>
      <c r="L128" s="36">
        <f t="shared" si="31"/>
        <v>0</v>
      </c>
      <c r="M128" s="29" t="s">
        <v>5</v>
      </c>
      <c r="N128" s="32" t="s">
        <v>269</v>
      </c>
      <c r="O128" s="32" t="s">
        <v>273</v>
      </c>
      <c r="P128" s="32" t="s">
        <v>65</v>
      </c>
      <c r="Q128" s="32" t="s">
        <v>66</v>
      </c>
      <c r="R128" s="32" t="s">
        <v>66</v>
      </c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2" t="s">
        <v>5</v>
      </c>
      <c r="AK128" s="32" t="s">
        <v>570</v>
      </c>
      <c r="AL128" s="32" t="s">
        <v>5</v>
      </c>
    </row>
    <row r="129" spans="1:38" ht="30" customHeight="1">
      <c r="A129" s="29" t="s">
        <v>571</v>
      </c>
      <c r="B129" s="29" t="s">
        <v>572</v>
      </c>
      <c r="C129" s="30" t="s">
        <v>231</v>
      </c>
      <c r="D129" s="34">
        <v>1.3620000000000001</v>
      </c>
      <c r="E129" s="35">
        <f>단가대비표!O32</f>
        <v>0</v>
      </c>
      <c r="F129" s="36">
        <f t="shared" si="28"/>
        <v>0</v>
      </c>
      <c r="G129" s="35">
        <f>단가대비표!P32</f>
        <v>0</v>
      </c>
      <c r="H129" s="36">
        <f t="shared" si="29"/>
        <v>0</v>
      </c>
      <c r="I129" s="35">
        <f>단가대비표!V32</f>
        <v>0</v>
      </c>
      <c r="J129" s="36">
        <f t="shared" si="30"/>
        <v>0</v>
      </c>
      <c r="K129" s="35">
        <f t="shared" si="31"/>
        <v>0</v>
      </c>
      <c r="L129" s="36">
        <f t="shared" si="31"/>
        <v>0</v>
      </c>
      <c r="M129" s="29" t="s">
        <v>5</v>
      </c>
      <c r="N129" s="32" t="s">
        <v>269</v>
      </c>
      <c r="O129" s="32" t="s">
        <v>573</v>
      </c>
      <c r="P129" s="32" t="s">
        <v>66</v>
      </c>
      <c r="Q129" s="32" t="s">
        <v>66</v>
      </c>
      <c r="R129" s="32" t="s">
        <v>65</v>
      </c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2" t="s">
        <v>5</v>
      </c>
      <c r="AK129" s="32" t="s">
        <v>574</v>
      </c>
      <c r="AL129" s="32" t="s">
        <v>5</v>
      </c>
    </row>
    <row r="130" spans="1:38" ht="30" customHeight="1">
      <c r="A130" s="29" t="s">
        <v>571</v>
      </c>
      <c r="B130" s="29" t="s">
        <v>575</v>
      </c>
      <c r="C130" s="30" t="s">
        <v>196</v>
      </c>
      <c r="D130" s="34">
        <v>1.222</v>
      </c>
      <c r="E130" s="35">
        <f>단가대비표!O33</f>
        <v>0</v>
      </c>
      <c r="F130" s="36">
        <f t="shared" si="28"/>
        <v>0</v>
      </c>
      <c r="G130" s="35">
        <f>단가대비표!P33</f>
        <v>0</v>
      </c>
      <c r="H130" s="36">
        <f t="shared" si="29"/>
        <v>0</v>
      </c>
      <c r="I130" s="35">
        <f>단가대비표!V33</f>
        <v>0</v>
      </c>
      <c r="J130" s="36">
        <f t="shared" si="30"/>
        <v>0</v>
      </c>
      <c r="K130" s="35">
        <f t="shared" si="31"/>
        <v>0</v>
      </c>
      <c r="L130" s="36">
        <f t="shared" si="31"/>
        <v>0</v>
      </c>
      <c r="M130" s="29" t="s">
        <v>5</v>
      </c>
      <c r="N130" s="32" t="s">
        <v>269</v>
      </c>
      <c r="O130" s="32" t="s">
        <v>576</v>
      </c>
      <c r="P130" s="32" t="s">
        <v>66</v>
      </c>
      <c r="Q130" s="32" t="s">
        <v>66</v>
      </c>
      <c r="R130" s="32" t="s">
        <v>65</v>
      </c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2" t="s">
        <v>5</v>
      </c>
      <c r="AK130" s="32" t="s">
        <v>577</v>
      </c>
      <c r="AL130" s="32" t="s">
        <v>5</v>
      </c>
    </row>
    <row r="131" spans="1:38" ht="30" customHeight="1">
      <c r="A131" s="29" t="s">
        <v>571</v>
      </c>
      <c r="B131" s="29" t="s">
        <v>578</v>
      </c>
      <c r="C131" s="30" t="s">
        <v>196</v>
      </c>
      <c r="D131" s="34">
        <v>0.52500000000000002</v>
      </c>
      <c r="E131" s="35">
        <f>단가대비표!O34</f>
        <v>0</v>
      </c>
      <c r="F131" s="36">
        <f t="shared" si="28"/>
        <v>0</v>
      </c>
      <c r="G131" s="35">
        <f>단가대비표!P34</f>
        <v>0</v>
      </c>
      <c r="H131" s="36">
        <f t="shared" si="29"/>
        <v>0</v>
      </c>
      <c r="I131" s="35">
        <f>단가대비표!V34</f>
        <v>0</v>
      </c>
      <c r="J131" s="36">
        <f t="shared" si="30"/>
        <v>0</v>
      </c>
      <c r="K131" s="35">
        <f t="shared" si="31"/>
        <v>0</v>
      </c>
      <c r="L131" s="36">
        <f t="shared" si="31"/>
        <v>0</v>
      </c>
      <c r="M131" s="29" t="s">
        <v>5</v>
      </c>
      <c r="N131" s="32" t="s">
        <v>269</v>
      </c>
      <c r="O131" s="32" t="s">
        <v>579</v>
      </c>
      <c r="P131" s="32" t="s">
        <v>66</v>
      </c>
      <c r="Q131" s="32" t="s">
        <v>66</v>
      </c>
      <c r="R131" s="32" t="s">
        <v>65</v>
      </c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2" t="s">
        <v>5</v>
      </c>
      <c r="AK131" s="32" t="s">
        <v>580</v>
      </c>
      <c r="AL131" s="32" t="s">
        <v>5</v>
      </c>
    </row>
    <row r="132" spans="1:38" ht="30" customHeight="1">
      <c r="A132" s="29" t="s">
        <v>571</v>
      </c>
      <c r="B132" s="29" t="s">
        <v>581</v>
      </c>
      <c r="C132" s="30" t="s">
        <v>399</v>
      </c>
      <c r="D132" s="34">
        <v>1.3620000000000001</v>
      </c>
      <c r="E132" s="35">
        <f>단가대비표!O35</f>
        <v>0</v>
      </c>
      <c r="F132" s="36">
        <f t="shared" si="28"/>
        <v>0</v>
      </c>
      <c r="G132" s="35">
        <f>단가대비표!P35</f>
        <v>0</v>
      </c>
      <c r="H132" s="36">
        <f t="shared" si="29"/>
        <v>0</v>
      </c>
      <c r="I132" s="35">
        <f>단가대비표!V35</f>
        <v>0</v>
      </c>
      <c r="J132" s="36">
        <f t="shared" si="30"/>
        <v>0</v>
      </c>
      <c r="K132" s="35">
        <f t="shared" si="31"/>
        <v>0</v>
      </c>
      <c r="L132" s="36">
        <f t="shared" si="31"/>
        <v>0</v>
      </c>
      <c r="M132" s="29" t="s">
        <v>5</v>
      </c>
      <c r="N132" s="32" t="s">
        <v>269</v>
      </c>
      <c r="O132" s="32" t="s">
        <v>582</v>
      </c>
      <c r="P132" s="32" t="s">
        <v>66</v>
      </c>
      <c r="Q132" s="32" t="s">
        <v>66</v>
      </c>
      <c r="R132" s="32" t="s">
        <v>65</v>
      </c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2" t="s">
        <v>5</v>
      </c>
      <c r="AK132" s="32" t="s">
        <v>583</v>
      </c>
      <c r="AL132" s="32" t="s">
        <v>5</v>
      </c>
    </row>
    <row r="133" spans="1:38" ht="30" customHeight="1">
      <c r="A133" s="29" t="s">
        <v>571</v>
      </c>
      <c r="B133" s="29" t="s">
        <v>584</v>
      </c>
      <c r="C133" s="30" t="s">
        <v>399</v>
      </c>
      <c r="D133" s="34">
        <v>0.58399999999999996</v>
      </c>
      <c r="E133" s="35">
        <f>단가대비표!O36</f>
        <v>0</v>
      </c>
      <c r="F133" s="36">
        <f t="shared" si="28"/>
        <v>0</v>
      </c>
      <c r="G133" s="35">
        <f>단가대비표!P36</f>
        <v>0</v>
      </c>
      <c r="H133" s="36">
        <f t="shared" si="29"/>
        <v>0</v>
      </c>
      <c r="I133" s="35">
        <f>단가대비표!V36</f>
        <v>0</v>
      </c>
      <c r="J133" s="36">
        <f t="shared" si="30"/>
        <v>0</v>
      </c>
      <c r="K133" s="35">
        <f t="shared" si="31"/>
        <v>0</v>
      </c>
      <c r="L133" s="36">
        <f t="shared" si="31"/>
        <v>0</v>
      </c>
      <c r="M133" s="29" t="s">
        <v>5</v>
      </c>
      <c r="N133" s="32" t="s">
        <v>269</v>
      </c>
      <c r="O133" s="32" t="s">
        <v>585</v>
      </c>
      <c r="P133" s="32" t="s">
        <v>66</v>
      </c>
      <c r="Q133" s="32" t="s">
        <v>66</v>
      </c>
      <c r="R133" s="32" t="s">
        <v>65</v>
      </c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2" t="s">
        <v>5</v>
      </c>
      <c r="AK133" s="32" t="s">
        <v>586</v>
      </c>
      <c r="AL133" s="32" t="s">
        <v>5</v>
      </c>
    </row>
    <row r="134" spans="1:38" ht="30" customHeight="1">
      <c r="A134" s="29" t="s">
        <v>571</v>
      </c>
      <c r="B134" s="29" t="s">
        <v>587</v>
      </c>
      <c r="C134" s="30" t="s">
        <v>399</v>
      </c>
      <c r="D134" s="34">
        <v>0.19500000000000001</v>
      </c>
      <c r="E134" s="35">
        <f>단가대비표!O37</f>
        <v>0</v>
      </c>
      <c r="F134" s="36">
        <f t="shared" si="28"/>
        <v>0</v>
      </c>
      <c r="G134" s="35">
        <f>단가대비표!P37</f>
        <v>0</v>
      </c>
      <c r="H134" s="36">
        <f t="shared" si="29"/>
        <v>0</v>
      </c>
      <c r="I134" s="35">
        <f>단가대비표!V37</f>
        <v>0</v>
      </c>
      <c r="J134" s="36">
        <f t="shared" si="30"/>
        <v>0</v>
      </c>
      <c r="K134" s="35">
        <f t="shared" si="31"/>
        <v>0</v>
      </c>
      <c r="L134" s="36">
        <f t="shared" si="31"/>
        <v>0</v>
      </c>
      <c r="M134" s="29" t="s">
        <v>5</v>
      </c>
      <c r="N134" s="32" t="s">
        <v>269</v>
      </c>
      <c r="O134" s="32" t="s">
        <v>588</v>
      </c>
      <c r="P134" s="32" t="s">
        <v>66</v>
      </c>
      <c r="Q134" s="32" t="s">
        <v>66</v>
      </c>
      <c r="R134" s="32" t="s">
        <v>65</v>
      </c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2" t="s">
        <v>5</v>
      </c>
      <c r="AK134" s="32" t="s">
        <v>589</v>
      </c>
      <c r="AL134" s="32" t="s">
        <v>5</v>
      </c>
    </row>
    <row r="135" spans="1:38" ht="30" customHeight="1">
      <c r="A135" s="29" t="s">
        <v>571</v>
      </c>
      <c r="B135" s="29" t="s">
        <v>590</v>
      </c>
      <c r="C135" s="30" t="s">
        <v>196</v>
      </c>
      <c r="D135" s="34">
        <v>3.6749999999999998</v>
      </c>
      <c r="E135" s="35">
        <f>단가대비표!O38</f>
        <v>0</v>
      </c>
      <c r="F135" s="36">
        <f t="shared" si="28"/>
        <v>0</v>
      </c>
      <c r="G135" s="35">
        <f>단가대비표!P38</f>
        <v>0</v>
      </c>
      <c r="H135" s="36">
        <f t="shared" si="29"/>
        <v>0</v>
      </c>
      <c r="I135" s="35">
        <f>단가대비표!V38</f>
        <v>0</v>
      </c>
      <c r="J135" s="36">
        <f t="shared" si="30"/>
        <v>0</v>
      </c>
      <c r="K135" s="35">
        <f t="shared" si="31"/>
        <v>0</v>
      </c>
      <c r="L135" s="36">
        <f t="shared" si="31"/>
        <v>0</v>
      </c>
      <c r="M135" s="29" t="s">
        <v>5</v>
      </c>
      <c r="N135" s="32" t="s">
        <v>269</v>
      </c>
      <c r="O135" s="32" t="s">
        <v>591</v>
      </c>
      <c r="P135" s="32" t="s">
        <v>66</v>
      </c>
      <c r="Q135" s="32" t="s">
        <v>66</v>
      </c>
      <c r="R135" s="32" t="s">
        <v>65</v>
      </c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2" t="s">
        <v>5</v>
      </c>
      <c r="AK135" s="32" t="s">
        <v>592</v>
      </c>
      <c r="AL135" s="32" t="s">
        <v>5</v>
      </c>
    </row>
    <row r="136" spans="1:38" ht="30" customHeight="1">
      <c r="A136" s="29" t="s">
        <v>571</v>
      </c>
      <c r="B136" s="29" t="s">
        <v>593</v>
      </c>
      <c r="C136" s="30" t="s">
        <v>231</v>
      </c>
      <c r="D136" s="34">
        <v>4.0839999999999996</v>
      </c>
      <c r="E136" s="35">
        <f>단가대비표!O39</f>
        <v>0</v>
      </c>
      <c r="F136" s="36">
        <f t="shared" si="28"/>
        <v>0</v>
      </c>
      <c r="G136" s="35">
        <f>단가대비표!P39</f>
        <v>0</v>
      </c>
      <c r="H136" s="36">
        <f t="shared" si="29"/>
        <v>0</v>
      </c>
      <c r="I136" s="35">
        <f>단가대비표!V39</f>
        <v>0</v>
      </c>
      <c r="J136" s="36">
        <f t="shared" si="30"/>
        <v>0</v>
      </c>
      <c r="K136" s="35">
        <f t="shared" si="31"/>
        <v>0</v>
      </c>
      <c r="L136" s="36">
        <f t="shared" si="31"/>
        <v>0</v>
      </c>
      <c r="M136" s="29" t="s">
        <v>5</v>
      </c>
      <c r="N136" s="32" t="s">
        <v>269</v>
      </c>
      <c r="O136" s="32" t="s">
        <v>594</v>
      </c>
      <c r="P136" s="32" t="s">
        <v>66</v>
      </c>
      <c r="Q136" s="32" t="s">
        <v>66</v>
      </c>
      <c r="R136" s="32" t="s">
        <v>65</v>
      </c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2" t="s">
        <v>5</v>
      </c>
      <c r="AK136" s="32" t="s">
        <v>595</v>
      </c>
      <c r="AL136" s="32" t="s">
        <v>5</v>
      </c>
    </row>
    <row r="137" spans="1:38" ht="30" customHeight="1">
      <c r="A137" s="29" t="s">
        <v>571</v>
      </c>
      <c r="B137" s="29" t="s">
        <v>596</v>
      </c>
      <c r="C137" s="30" t="s">
        <v>231</v>
      </c>
      <c r="D137" s="34">
        <v>0.58399999999999996</v>
      </c>
      <c r="E137" s="35">
        <f>단가대비표!O40</f>
        <v>0</v>
      </c>
      <c r="F137" s="36">
        <f t="shared" si="28"/>
        <v>0</v>
      </c>
      <c r="G137" s="35">
        <f>단가대비표!P40</f>
        <v>0</v>
      </c>
      <c r="H137" s="36">
        <f t="shared" si="29"/>
        <v>0</v>
      </c>
      <c r="I137" s="35">
        <f>단가대비표!V40</f>
        <v>0</v>
      </c>
      <c r="J137" s="36">
        <f t="shared" si="30"/>
        <v>0</v>
      </c>
      <c r="K137" s="35">
        <f t="shared" si="31"/>
        <v>0</v>
      </c>
      <c r="L137" s="36">
        <f t="shared" si="31"/>
        <v>0</v>
      </c>
      <c r="M137" s="29" t="s">
        <v>5</v>
      </c>
      <c r="N137" s="32" t="s">
        <v>269</v>
      </c>
      <c r="O137" s="32" t="s">
        <v>597</v>
      </c>
      <c r="P137" s="32" t="s">
        <v>66</v>
      </c>
      <c r="Q137" s="32" t="s">
        <v>66</v>
      </c>
      <c r="R137" s="32" t="s">
        <v>65</v>
      </c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2" t="s">
        <v>5</v>
      </c>
      <c r="AK137" s="32" t="s">
        <v>598</v>
      </c>
      <c r="AL137" s="32" t="s">
        <v>5</v>
      </c>
    </row>
    <row r="138" spans="1:38" ht="30" customHeight="1">
      <c r="A138" s="29" t="s">
        <v>571</v>
      </c>
      <c r="B138" s="29" t="s">
        <v>599</v>
      </c>
      <c r="C138" s="30" t="s">
        <v>231</v>
      </c>
      <c r="D138" s="34">
        <v>42.33</v>
      </c>
      <c r="E138" s="35">
        <f>단가대비표!O41</f>
        <v>0</v>
      </c>
      <c r="F138" s="36">
        <f t="shared" si="28"/>
        <v>0</v>
      </c>
      <c r="G138" s="35">
        <f>단가대비표!P41</f>
        <v>0</v>
      </c>
      <c r="H138" s="36">
        <f t="shared" si="29"/>
        <v>0</v>
      </c>
      <c r="I138" s="35">
        <f>단가대비표!V41</f>
        <v>0</v>
      </c>
      <c r="J138" s="36">
        <f t="shared" si="30"/>
        <v>0</v>
      </c>
      <c r="K138" s="35">
        <f t="shared" si="31"/>
        <v>0</v>
      </c>
      <c r="L138" s="36">
        <f t="shared" si="31"/>
        <v>0</v>
      </c>
      <c r="M138" s="29" t="s">
        <v>5</v>
      </c>
      <c r="N138" s="32" t="s">
        <v>269</v>
      </c>
      <c r="O138" s="32" t="s">
        <v>600</v>
      </c>
      <c r="P138" s="32" t="s">
        <v>66</v>
      </c>
      <c r="Q138" s="32" t="s">
        <v>66</v>
      </c>
      <c r="R138" s="32" t="s">
        <v>65</v>
      </c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2" t="s">
        <v>5</v>
      </c>
      <c r="AK138" s="32" t="s">
        <v>601</v>
      </c>
      <c r="AL138" s="32" t="s">
        <v>5</v>
      </c>
    </row>
    <row r="139" spans="1:38" ht="30" customHeight="1">
      <c r="A139" s="29" t="s">
        <v>485</v>
      </c>
      <c r="B139" s="29" t="s">
        <v>421</v>
      </c>
      <c r="C139" s="30" t="s">
        <v>422</v>
      </c>
      <c r="D139" s="34">
        <v>4.2999999999999997E-2</v>
      </c>
      <c r="E139" s="35">
        <f>단가대비표!O142</f>
        <v>0</v>
      </c>
      <c r="F139" s="36">
        <f t="shared" si="28"/>
        <v>0</v>
      </c>
      <c r="G139" s="35">
        <f>단가대비표!P142</f>
        <v>0</v>
      </c>
      <c r="H139" s="36">
        <f t="shared" si="29"/>
        <v>0</v>
      </c>
      <c r="I139" s="35">
        <f>단가대비표!V142</f>
        <v>0</v>
      </c>
      <c r="J139" s="36">
        <f t="shared" si="30"/>
        <v>0</v>
      </c>
      <c r="K139" s="35">
        <f t="shared" si="31"/>
        <v>0</v>
      </c>
      <c r="L139" s="36">
        <f t="shared" si="31"/>
        <v>0</v>
      </c>
      <c r="M139" s="29" t="s">
        <v>5</v>
      </c>
      <c r="N139" s="32" t="s">
        <v>269</v>
      </c>
      <c r="O139" s="32" t="s">
        <v>486</v>
      </c>
      <c r="P139" s="32" t="s">
        <v>66</v>
      </c>
      <c r="Q139" s="32" t="s">
        <v>66</v>
      </c>
      <c r="R139" s="32" t="s">
        <v>65</v>
      </c>
      <c r="S139" s="37"/>
      <c r="T139" s="37"/>
      <c r="U139" s="37"/>
      <c r="V139" s="37">
        <v>1</v>
      </c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2" t="s">
        <v>5</v>
      </c>
      <c r="AK139" s="32" t="s">
        <v>602</v>
      </c>
      <c r="AL139" s="32" t="s">
        <v>5</v>
      </c>
    </row>
    <row r="140" spans="1:38" ht="30" customHeight="1">
      <c r="A140" s="29" t="s">
        <v>424</v>
      </c>
      <c r="B140" s="29" t="s">
        <v>421</v>
      </c>
      <c r="C140" s="30" t="s">
        <v>422</v>
      </c>
      <c r="D140" s="34">
        <v>4.0000000000000001E-3</v>
      </c>
      <c r="E140" s="35">
        <f>단가대비표!O135</f>
        <v>0</v>
      </c>
      <c r="F140" s="36">
        <f t="shared" si="28"/>
        <v>0</v>
      </c>
      <c r="G140" s="35">
        <f>단가대비표!P135</f>
        <v>0</v>
      </c>
      <c r="H140" s="36">
        <f t="shared" si="29"/>
        <v>0</v>
      </c>
      <c r="I140" s="35">
        <f>단가대비표!V135</f>
        <v>0</v>
      </c>
      <c r="J140" s="36">
        <f t="shared" si="30"/>
        <v>0</v>
      </c>
      <c r="K140" s="35">
        <f t="shared" si="31"/>
        <v>0</v>
      </c>
      <c r="L140" s="36">
        <f t="shared" si="31"/>
        <v>0</v>
      </c>
      <c r="M140" s="29" t="s">
        <v>5</v>
      </c>
      <c r="N140" s="32" t="s">
        <v>269</v>
      </c>
      <c r="O140" s="32" t="s">
        <v>425</v>
      </c>
      <c r="P140" s="32" t="s">
        <v>66</v>
      </c>
      <c r="Q140" s="32" t="s">
        <v>66</v>
      </c>
      <c r="R140" s="32" t="s">
        <v>65</v>
      </c>
      <c r="S140" s="37"/>
      <c r="T140" s="37"/>
      <c r="U140" s="37"/>
      <c r="V140" s="37">
        <v>1</v>
      </c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2" t="s">
        <v>5</v>
      </c>
      <c r="AK140" s="32" t="s">
        <v>603</v>
      </c>
      <c r="AL140" s="32" t="s">
        <v>5</v>
      </c>
    </row>
    <row r="141" spans="1:38" ht="30" customHeight="1">
      <c r="A141" s="29" t="s">
        <v>429</v>
      </c>
      <c r="B141" s="29" t="s">
        <v>604</v>
      </c>
      <c r="C141" s="30" t="s">
        <v>400</v>
      </c>
      <c r="D141" s="34">
        <v>1</v>
      </c>
      <c r="E141" s="35">
        <v>0</v>
      </c>
      <c r="F141" s="36">
        <f t="shared" si="28"/>
        <v>0</v>
      </c>
      <c r="G141" s="35">
        <v>0</v>
      </c>
      <c r="H141" s="36">
        <f t="shared" si="29"/>
        <v>0</v>
      </c>
      <c r="I141" s="35">
        <f>ROUNDDOWN(SUMIF(V127:V141, RIGHTB(O141, 1), H127:H141)*U141, 2)</f>
        <v>0</v>
      </c>
      <c r="J141" s="36">
        <f t="shared" si="30"/>
        <v>0</v>
      </c>
      <c r="K141" s="35">
        <f t="shared" si="31"/>
        <v>0</v>
      </c>
      <c r="L141" s="36">
        <f t="shared" si="31"/>
        <v>0</v>
      </c>
      <c r="M141" s="29" t="s">
        <v>5</v>
      </c>
      <c r="N141" s="32" t="s">
        <v>269</v>
      </c>
      <c r="O141" s="32" t="s">
        <v>401</v>
      </c>
      <c r="P141" s="32" t="s">
        <v>66</v>
      </c>
      <c r="Q141" s="32" t="s">
        <v>66</v>
      </c>
      <c r="R141" s="32" t="s">
        <v>66</v>
      </c>
      <c r="S141" s="37">
        <v>1</v>
      </c>
      <c r="T141" s="37">
        <v>2</v>
      </c>
      <c r="U141" s="37">
        <v>0.06</v>
      </c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2" t="s">
        <v>5</v>
      </c>
      <c r="AK141" s="32" t="s">
        <v>605</v>
      </c>
      <c r="AL141" s="32" t="s">
        <v>5</v>
      </c>
    </row>
    <row r="142" spans="1:38" ht="30" customHeight="1">
      <c r="A142" s="29" t="s">
        <v>402</v>
      </c>
      <c r="B142" s="29" t="s">
        <v>5</v>
      </c>
      <c r="C142" s="30" t="s">
        <v>5</v>
      </c>
      <c r="D142" s="34"/>
      <c r="E142" s="35"/>
      <c r="F142" s="36">
        <f>TRUNC(SUMIF(N127:N141, N126, F127:F141),0)</f>
        <v>0</v>
      </c>
      <c r="G142" s="35"/>
      <c r="H142" s="36">
        <f>TRUNC(SUMIF(N127:N141, N126, H127:H141),0)</f>
        <v>0</v>
      </c>
      <c r="I142" s="35"/>
      <c r="J142" s="36">
        <f>TRUNC(SUMIF(N127:N141, N126, J127:J141),0)</f>
        <v>0</v>
      </c>
      <c r="K142" s="35"/>
      <c r="L142" s="36">
        <f>F142+H142+J142</f>
        <v>0</v>
      </c>
      <c r="M142" s="29" t="s">
        <v>5</v>
      </c>
      <c r="N142" s="32" t="s">
        <v>68</v>
      </c>
      <c r="O142" s="32" t="s">
        <v>68</v>
      </c>
      <c r="P142" s="32" t="s">
        <v>5</v>
      </c>
      <c r="Q142" s="32" t="s">
        <v>5</v>
      </c>
      <c r="R142" s="32" t="s">
        <v>5</v>
      </c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2" t="s">
        <v>5</v>
      </c>
      <c r="AK142" s="32" t="s">
        <v>5</v>
      </c>
      <c r="AL142" s="32" t="s">
        <v>5</v>
      </c>
    </row>
    <row r="143" spans="1:38" ht="30" customHeight="1">
      <c r="A143" s="34"/>
      <c r="B143" s="34"/>
      <c r="C143" s="122"/>
      <c r="D143" s="34"/>
      <c r="E143" s="35"/>
      <c r="F143" s="36"/>
      <c r="G143" s="35"/>
      <c r="H143" s="36"/>
      <c r="I143" s="35"/>
      <c r="J143" s="36"/>
      <c r="K143" s="35"/>
      <c r="L143" s="36"/>
      <c r="M143" s="34"/>
    </row>
    <row r="144" spans="1:38" ht="30" customHeight="1">
      <c r="A144" s="168" t="s">
        <v>1132</v>
      </c>
      <c r="B144" s="168"/>
      <c r="C144" s="168"/>
      <c r="D144" s="168"/>
      <c r="E144" s="169"/>
      <c r="F144" s="170"/>
      <c r="G144" s="169"/>
      <c r="H144" s="170"/>
      <c r="I144" s="169"/>
      <c r="J144" s="170"/>
      <c r="K144" s="169"/>
      <c r="L144" s="170"/>
      <c r="M144" s="168"/>
      <c r="N144" s="28" t="s">
        <v>273</v>
      </c>
    </row>
    <row r="145" spans="1:38" ht="30" customHeight="1">
      <c r="A145" s="29" t="s">
        <v>485</v>
      </c>
      <c r="B145" s="29" t="s">
        <v>421</v>
      </c>
      <c r="C145" s="30" t="s">
        <v>422</v>
      </c>
      <c r="D145" s="34">
        <v>4.0000000000000001E-3</v>
      </c>
      <c r="E145" s="35">
        <f>단가대비표!O142</f>
        <v>0</v>
      </c>
      <c r="F145" s="36">
        <f>TRUNC(E145*D145,1)</f>
        <v>0</v>
      </c>
      <c r="G145" s="35">
        <f>단가대비표!P142</f>
        <v>0</v>
      </c>
      <c r="H145" s="36">
        <f>TRUNC(G145*D145,1)</f>
        <v>0</v>
      </c>
      <c r="I145" s="35">
        <f>단가대비표!V142</f>
        <v>0</v>
      </c>
      <c r="J145" s="36">
        <f>TRUNC(I145*D145,1)</f>
        <v>0</v>
      </c>
      <c r="K145" s="35">
        <f>TRUNC(E145+G145+I145,1)</f>
        <v>0</v>
      </c>
      <c r="L145" s="36">
        <f>TRUNC(F145+H145+J145,1)</f>
        <v>0</v>
      </c>
      <c r="M145" s="29" t="s">
        <v>5</v>
      </c>
      <c r="N145" s="32" t="s">
        <v>273</v>
      </c>
      <c r="O145" s="32" t="s">
        <v>486</v>
      </c>
      <c r="P145" s="32" t="s">
        <v>66</v>
      </c>
      <c r="Q145" s="32" t="s">
        <v>66</v>
      </c>
      <c r="R145" s="32" t="s">
        <v>65</v>
      </c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2" t="s">
        <v>5</v>
      </c>
      <c r="AK145" s="32" t="s">
        <v>606</v>
      </c>
      <c r="AL145" s="32" t="s">
        <v>5</v>
      </c>
    </row>
    <row r="146" spans="1:38" ht="30" customHeight="1">
      <c r="A146" s="29" t="s">
        <v>402</v>
      </c>
      <c r="B146" s="29" t="s">
        <v>5</v>
      </c>
      <c r="C146" s="30" t="s">
        <v>5</v>
      </c>
      <c r="D146" s="34"/>
      <c r="E146" s="35"/>
      <c r="F146" s="36">
        <f>TRUNC(SUMIF(N145:N145, N144, F145:F145),0)</f>
        <v>0</v>
      </c>
      <c r="G146" s="35"/>
      <c r="H146" s="36">
        <f>TRUNC(SUMIF(N145:N145, N144, H145:H145),0)</f>
        <v>0</v>
      </c>
      <c r="I146" s="35"/>
      <c r="J146" s="36">
        <f>TRUNC(SUMIF(N145:N145, N144, J145:J145),0)</f>
        <v>0</v>
      </c>
      <c r="K146" s="35"/>
      <c r="L146" s="36">
        <f>F146+H146+J146</f>
        <v>0</v>
      </c>
      <c r="M146" s="29" t="s">
        <v>5</v>
      </c>
      <c r="N146" s="32" t="s">
        <v>68</v>
      </c>
      <c r="O146" s="32" t="s">
        <v>68</v>
      </c>
      <c r="P146" s="32" t="s">
        <v>5</v>
      </c>
      <c r="Q146" s="32" t="s">
        <v>5</v>
      </c>
      <c r="R146" s="32" t="s">
        <v>5</v>
      </c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2" t="s">
        <v>5</v>
      </c>
      <c r="AK146" s="32" t="s">
        <v>5</v>
      </c>
      <c r="AL146" s="32" t="s">
        <v>5</v>
      </c>
    </row>
    <row r="147" spans="1:38" ht="30" customHeight="1">
      <c r="A147" s="34"/>
      <c r="B147" s="34"/>
      <c r="C147" s="122"/>
      <c r="D147" s="34"/>
      <c r="E147" s="35"/>
      <c r="F147" s="36"/>
      <c r="G147" s="35"/>
      <c r="H147" s="36"/>
      <c r="I147" s="35"/>
      <c r="J147" s="36"/>
      <c r="K147" s="35"/>
      <c r="L147" s="36"/>
      <c r="M147" s="34"/>
    </row>
    <row r="148" spans="1:38" ht="30" customHeight="1">
      <c r="A148" s="168" t="s">
        <v>1133</v>
      </c>
      <c r="B148" s="168"/>
      <c r="C148" s="168"/>
      <c r="D148" s="168"/>
      <c r="E148" s="169"/>
      <c r="F148" s="170"/>
      <c r="G148" s="169"/>
      <c r="H148" s="170"/>
      <c r="I148" s="169"/>
      <c r="J148" s="170"/>
      <c r="K148" s="169"/>
      <c r="L148" s="170"/>
      <c r="M148" s="168"/>
      <c r="N148" s="28" t="s">
        <v>249</v>
      </c>
    </row>
    <row r="149" spans="1:38" ht="30" customHeight="1">
      <c r="A149" s="29" t="s">
        <v>496</v>
      </c>
      <c r="B149" s="29" t="s">
        <v>1066</v>
      </c>
      <c r="C149" s="30" t="s">
        <v>186</v>
      </c>
      <c r="D149" s="34">
        <v>1.05</v>
      </c>
      <c r="E149" s="35">
        <f>단가대비표!O42</f>
        <v>0</v>
      </c>
      <c r="F149" s="36">
        <f>TRUNC(E149*D149,1)</f>
        <v>0</v>
      </c>
      <c r="G149" s="35">
        <f>단가대비표!P42</f>
        <v>0</v>
      </c>
      <c r="H149" s="36">
        <f>TRUNC(G149*D149,1)</f>
        <v>0</v>
      </c>
      <c r="I149" s="35">
        <f>단가대비표!V42</f>
        <v>0</v>
      </c>
      <c r="J149" s="36">
        <f>TRUNC(I149*D149,1)</f>
        <v>0</v>
      </c>
      <c r="K149" s="35">
        <f t="shared" ref="K149:L153" si="32">TRUNC(E149+G149+I149,1)</f>
        <v>0</v>
      </c>
      <c r="L149" s="36">
        <f t="shared" si="32"/>
        <v>0</v>
      </c>
      <c r="M149" s="29" t="s">
        <v>5</v>
      </c>
      <c r="N149" s="32" t="s">
        <v>249</v>
      </c>
      <c r="O149" s="32" t="s">
        <v>497</v>
      </c>
      <c r="P149" s="32" t="s">
        <v>66</v>
      </c>
      <c r="Q149" s="32" t="s">
        <v>66</v>
      </c>
      <c r="R149" s="32" t="s">
        <v>65</v>
      </c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2" t="s">
        <v>5</v>
      </c>
      <c r="AK149" s="32" t="s">
        <v>511</v>
      </c>
      <c r="AL149" s="32" t="s">
        <v>5</v>
      </c>
    </row>
    <row r="150" spans="1:38" ht="30" customHeight="1">
      <c r="A150" s="29" t="s">
        <v>479</v>
      </c>
      <c r="B150" s="29" t="s">
        <v>480</v>
      </c>
      <c r="C150" s="30" t="s">
        <v>287</v>
      </c>
      <c r="D150" s="34">
        <v>0.05</v>
      </c>
      <c r="E150" s="35">
        <f>단가대비표!O24</f>
        <v>0</v>
      </c>
      <c r="F150" s="36">
        <f>TRUNC(E150*D150,1)</f>
        <v>0</v>
      </c>
      <c r="G150" s="35">
        <f>단가대비표!P24</f>
        <v>0</v>
      </c>
      <c r="H150" s="36">
        <f>TRUNC(G150*D150,1)</f>
        <v>0</v>
      </c>
      <c r="I150" s="35">
        <f>단가대비표!V24</f>
        <v>0</v>
      </c>
      <c r="J150" s="36">
        <f>TRUNC(I150*D150,1)</f>
        <v>0</v>
      </c>
      <c r="K150" s="35">
        <f t="shared" si="32"/>
        <v>0</v>
      </c>
      <c r="L150" s="36">
        <f t="shared" si="32"/>
        <v>0</v>
      </c>
      <c r="M150" s="29" t="s">
        <v>5</v>
      </c>
      <c r="N150" s="32" t="s">
        <v>249</v>
      </c>
      <c r="O150" s="32" t="s">
        <v>481</v>
      </c>
      <c r="P150" s="32" t="s">
        <v>66</v>
      </c>
      <c r="Q150" s="32" t="s">
        <v>66</v>
      </c>
      <c r="R150" s="32" t="s">
        <v>65</v>
      </c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2" t="s">
        <v>5</v>
      </c>
      <c r="AK150" s="32" t="s">
        <v>512</v>
      </c>
      <c r="AL150" s="32" t="s">
        <v>5</v>
      </c>
    </row>
    <row r="151" spans="1:38" ht="30" customHeight="1">
      <c r="A151" s="29" t="s">
        <v>420</v>
      </c>
      <c r="B151" s="29" t="s">
        <v>421</v>
      </c>
      <c r="C151" s="30" t="s">
        <v>422</v>
      </c>
      <c r="D151" s="34">
        <v>7.1999999999999995E-2</v>
      </c>
      <c r="E151" s="35">
        <f>단가대비표!O136</f>
        <v>0</v>
      </c>
      <c r="F151" s="36">
        <f>TRUNC(E151*D151,1)</f>
        <v>0</v>
      </c>
      <c r="G151" s="35">
        <f>단가대비표!P136</f>
        <v>0</v>
      </c>
      <c r="H151" s="36">
        <f>TRUNC(G151*D151,1)</f>
        <v>0</v>
      </c>
      <c r="I151" s="35">
        <f>단가대비표!V136</f>
        <v>0</v>
      </c>
      <c r="J151" s="36">
        <f>TRUNC(I151*D151,1)</f>
        <v>0</v>
      </c>
      <c r="K151" s="35">
        <f t="shared" si="32"/>
        <v>0</v>
      </c>
      <c r="L151" s="36">
        <f t="shared" si="32"/>
        <v>0</v>
      </c>
      <c r="M151" s="29" t="s">
        <v>5</v>
      </c>
      <c r="N151" s="32" t="s">
        <v>249</v>
      </c>
      <c r="O151" s="32" t="s">
        <v>423</v>
      </c>
      <c r="P151" s="32" t="s">
        <v>66</v>
      </c>
      <c r="Q151" s="32" t="s">
        <v>66</v>
      </c>
      <c r="R151" s="32" t="s">
        <v>65</v>
      </c>
      <c r="S151" s="37"/>
      <c r="T151" s="37"/>
      <c r="U151" s="37"/>
      <c r="V151" s="37">
        <v>1</v>
      </c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2" t="s">
        <v>5</v>
      </c>
      <c r="AK151" s="32" t="s">
        <v>513</v>
      </c>
      <c r="AL151" s="32" t="s">
        <v>5</v>
      </c>
    </row>
    <row r="152" spans="1:38" ht="30" customHeight="1">
      <c r="A152" s="29" t="s">
        <v>424</v>
      </c>
      <c r="B152" s="29" t="s">
        <v>421</v>
      </c>
      <c r="C152" s="30" t="s">
        <v>422</v>
      </c>
      <c r="D152" s="34">
        <v>7.1999999999999998E-3</v>
      </c>
      <c r="E152" s="35">
        <f>단가대비표!O135</f>
        <v>0</v>
      </c>
      <c r="F152" s="36">
        <f>TRUNC(E152*D152,1)</f>
        <v>0</v>
      </c>
      <c r="G152" s="35">
        <f>단가대비표!P135</f>
        <v>0</v>
      </c>
      <c r="H152" s="36">
        <f>TRUNC(G152*D152,1)</f>
        <v>0</v>
      </c>
      <c r="I152" s="35">
        <f>단가대비표!V135</f>
        <v>0</v>
      </c>
      <c r="J152" s="36">
        <f>TRUNC(I152*D152,1)</f>
        <v>0</v>
      </c>
      <c r="K152" s="35">
        <f t="shared" si="32"/>
        <v>0</v>
      </c>
      <c r="L152" s="36">
        <f t="shared" si="32"/>
        <v>0</v>
      </c>
      <c r="M152" s="29" t="s">
        <v>5</v>
      </c>
      <c r="N152" s="32" t="s">
        <v>249</v>
      </c>
      <c r="O152" s="32" t="s">
        <v>425</v>
      </c>
      <c r="P152" s="32" t="s">
        <v>66</v>
      </c>
      <c r="Q152" s="32" t="s">
        <v>66</v>
      </c>
      <c r="R152" s="32" t="s">
        <v>65</v>
      </c>
      <c r="S152" s="37"/>
      <c r="T152" s="37"/>
      <c r="U152" s="37"/>
      <c r="V152" s="37">
        <v>1</v>
      </c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2" t="s">
        <v>5</v>
      </c>
      <c r="AK152" s="32" t="s">
        <v>514</v>
      </c>
      <c r="AL152" s="32" t="s">
        <v>5</v>
      </c>
    </row>
    <row r="153" spans="1:38" ht="30" customHeight="1">
      <c r="A153" s="29" t="s">
        <v>429</v>
      </c>
      <c r="B153" s="29" t="s">
        <v>430</v>
      </c>
      <c r="C153" s="30" t="s">
        <v>400</v>
      </c>
      <c r="D153" s="34">
        <v>1</v>
      </c>
      <c r="E153" s="35">
        <f>ROUNDDOWN(SUMIF(V149:V153, RIGHTB(O153, 1), H149:H153)*U153, 2)</f>
        <v>0</v>
      </c>
      <c r="F153" s="36">
        <f>TRUNC(E153*D153,1)</f>
        <v>0</v>
      </c>
      <c r="G153" s="35">
        <v>0</v>
      </c>
      <c r="H153" s="36">
        <f>TRUNC(G153*D153,1)</f>
        <v>0</v>
      </c>
      <c r="I153" s="35">
        <v>0</v>
      </c>
      <c r="J153" s="36">
        <f>TRUNC(I153*D153,1)</f>
        <v>0</v>
      </c>
      <c r="K153" s="35">
        <f t="shared" si="32"/>
        <v>0</v>
      </c>
      <c r="L153" s="36">
        <f t="shared" si="32"/>
        <v>0</v>
      </c>
      <c r="M153" s="29" t="s">
        <v>5</v>
      </c>
      <c r="N153" s="32" t="s">
        <v>249</v>
      </c>
      <c r="O153" s="32" t="s">
        <v>401</v>
      </c>
      <c r="P153" s="32" t="s">
        <v>66</v>
      </c>
      <c r="Q153" s="32" t="s">
        <v>66</v>
      </c>
      <c r="R153" s="32" t="s">
        <v>66</v>
      </c>
      <c r="S153" s="37">
        <v>1</v>
      </c>
      <c r="T153" s="37">
        <v>0</v>
      </c>
      <c r="U153" s="37">
        <v>0.02</v>
      </c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2" t="s">
        <v>5</v>
      </c>
      <c r="AK153" s="32" t="s">
        <v>515</v>
      </c>
      <c r="AL153" s="32" t="s">
        <v>5</v>
      </c>
    </row>
    <row r="154" spans="1:38" ht="30" customHeight="1">
      <c r="A154" s="29" t="s">
        <v>402</v>
      </c>
      <c r="B154" s="29" t="s">
        <v>5</v>
      </c>
      <c r="C154" s="30" t="s">
        <v>5</v>
      </c>
      <c r="D154" s="34"/>
      <c r="E154" s="35"/>
      <c r="F154" s="36">
        <f>TRUNC(SUMIF(N149:N153, N148, F149:F153),0)</f>
        <v>0</v>
      </c>
      <c r="G154" s="35"/>
      <c r="H154" s="36">
        <f>TRUNC(SUMIF(N149:N153, N148, H149:H153),0)</f>
        <v>0</v>
      </c>
      <c r="I154" s="35"/>
      <c r="J154" s="36">
        <f>TRUNC(SUMIF(N149:N153, N148, J149:J153),0)</f>
        <v>0</v>
      </c>
      <c r="K154" s="35"/>
      <c r="L154" s="36">
        <f>F154+H154+J154</f>
        <v>0</v>
      </c>
      <c r="M154" s="29" t="s">
        <v>5</v>
      </c>
      <c r="N154" s="32" t="s">
        <v>68</v>
      </c>
      <c r="O154" s="32" t="s">
        <v>68</v>
      </c>
      <c r="P154" s="32" t="s">
        <v>5</v>
      </c>
      <c r="Q154" s="32" t="s">
        <v>5</v>
      </c>
      <c r="R154" s="32" t="s">
        <v>5</v>
      </c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2" t="s">
        <v>5</v>
      </c>
      <c r="AK154" s="32" t="s">
        <v>5</v>
      </c>
      <c r="AL154" s="32" t="s">
        <v>5</v>
      </c>
    </row>
    <row r="155" spans="1:38" ht="30" customHeight="1">
      <c r="A155" s="34"/>
      <c r="B155" s="34"/>
      <c r="C155" s="122"/>
      <c r="D155" s="34"/>
      <c r="E155" s="35"/>
      <c r="F155" s="36"/>
      <c r="G155" s="35"/>
      <c r="H155" s="36"/>
      <c r="I155" s="35"/>
      <c r="J155" s="36"/>
      <c r="K155" s="35"/>
      <c r="L155" s="36"/>
      <c r="M155" s="34"/>
    </row>
    <row r="156" spans="1:38" ht="30" customHeight="1">
      <c r="A156" s="168" t="s">
        <v>1134</v>
      </c>
      <c r="B156" s="168"/>
      <c r="C156" s="168"/>
      <c r="D156" s="168"/>
      <c r="E156" s="169"/>
      <c r="F156" s="170"/>
      <c r="G156" s="169"/>
      <c r="H156" s="170"/>
      <c r="I156" s="169"/>
      <c r="J156" s="170"/>
      <c r="K156" s="169"/>
      <c r="L156" s="170"/>
      <c r="M156" s="168"/>
      <c r="N156" s="28" t="s">
        <v>252</v>
      </c>
    </row>
    <row r="157" spans="1:38" ht="30" customHeight="1">
      <c r="A157" s="26" t="s">
        <v>1008</v>
      </c>
      <c r="B157" s="26" t="s">
        <v>1009</v>
      </c>
      <c r="C157" s="30" t="s">
        <v>186</v>
      </c>
      <c r="D157" s="34">
        <v>1.05</v>
      </c>
      <c r="E157" s="35">
        <f>단가대비표!O43</f>
        <v>0</v>
      </c>
      <c r="F157" s="36">
        <f>TRUNC(E157*D157,1)</f>
        <v>0</v>
      </c>
      <c r="G157" s="35">
        <f>단가대비표!P43</f>
        <v>0</v>
      </c>
      <c r="H157" s="36">
        <f>TRUNC(G157*D157,1)</f>
        <v>0</v>
      </c>
      <c r="I157" s="35">
        <f>단가대비표!V43</f>
        <v>0</v>
      </c>
      <c r="J157" s="36">
        <f>TRUNC(I157*D157,1)</f>
        <v>0</v>
      </c>
      <c r="K157" s="35">
        <f t="shared" ref="K157:L161" si="33">TRUNC(E157+G157+I157,1)</f>
        <v>0</v>
      </c>
      <c r="L157" s="36">
        <f t="shared" si="33"/>
        <v>0</v>
      </c>
      <c r="M157" s="29" t="s">
        <v>5</v>
      </c>
      <c r="N157" s="32" t="s">
        <v>252</v>
      </c>
      <c r="O157" s="32" t="s">
        <v>516</v>
      </c>
      <c r="P157" s="32" t="s">
        <v>66</v>
      </c>
      <c r="Q157" s="32" t="s">
        <v>66</v>
      </c>
      <c r="R157" s="32" t="s">
        <v>65</v>
      </c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2" t="s">
        <v>5</v>
      </c>
      <c r="AK157" s="32" t="s">
        <v>517</v>
      </c>
      <c r="AL157" s="32" t="s">
        <v>5</v>
      </c>
    </row>
    <row r="158" spans="1:38" ht="30" customHeight="1">
      <c r="A158" s="29" t="s">
        <v>479</v>
      </c>
      <c r="B158" s="29" t="s">
        <v>480</v>
      </c>
      <c r="C158" s="30" t="s">
        <v>287</v>
      </c>
      <c r="D158" s="34">
        <v>0.05</v>
      </c>
      <c r="E158" s="35">
        <f>단가대비표!O24</f>
        <v>0</v>
      </c>
      <c r="F158" s="36">
        <f>TRUNC(E158*D158,1)</f>
        <v>0</v>
      </c>
      <c r="G158" s="35">
        <f>단가대비표!P24</f>
        <v>0</v>
      </c>
      <c r="H158" s="36">
        <f>TRUNC(G158*D158,1)</f>
        <v>0</v>
      </c>
      <c r="I158" s="35">
        <f>단가대비표!V24</f>
        <v>0</v>
      </c>
      <c r="J158" s="36">
        <f>TRUNC(I158*D158,1)</f>
        <v>0</v>
      </c>
      <c r="K158" s="35">
        <f t="shared" si="33"/>
        <v>0</v>
      </c>
      <c r="L158" s="36">
        <f t="shared" si="33"/>
        <v>0</v>
      </c>
      <c r="M158" s="29" t="s">
        <v>5</v>
      </c>
      <c r="N158" s="32" t="s">
        <v>252</v>
      </c>
      <c r="O158" s="32" t="s">
        <v>481</v>
      </c>
      <c r="P158" s="32" t="s">
        <v>66</v>
      </c>
      <c r="Q158" s="32" t="s">
        <v>66</v>
      </c>
      <c r="R158" s="32" t="s">
        <v>65</v>
      </c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2" t="s">
        <v>5</v>
      </c>
      <c r="AK158" s="32" t="s">
        <v>518</v>
      </c>
      <c r="AL158" s="32" t="s">
        <v>5</v>
      </c>
    </row>
    <row r="159" spans="1:38" ht="30" customHeight="1">
      <c r="A159" s="29" t="s">
        <v>420</v>
      </c>
      <c r="B159" s="29" t="s">
        <v>421</v>
      </c>
      <c r="C159" s="30" t="s">
        <v>422</v>
      </c>
      <c r="D159" s="34">
        <v>7.1999999999999995E-2</v>
      </c>
      <c r="E159" s="35">
        <f>단가대비표!O136</f>
        <v>0</v>
      </c>
      <c r="F159" s="36">
        <f>TRUNC(E159*D159,1)</f>
        <v>0</v>
      </c>
      <c r="G159" s="35">
        <f>단가대비표!P136</f>
        <v>0</v>
      </c>
      <c r="H159" s="36">
        <f>TRUNC(G159*D159,1)</f>
        <v>0</v>
      </c>
      <c r="I159" s="35">
        <f>단가대비표!V136</f>
        <v>0</v>
      </c>
      <c r="J159" s="36">
        <f>TRUNC(I159*D159,1)</f>
        <v>0</v>
      </c>
      <c r="K159" s="35">
        <f t="shared" si="33"/>
        <v>0</v>
      </c>
      <c r="L159" s="36">
        <f t="shared" si="33"/>
        <v>0</v>
      </c>
      <c r="M159" s="29" t="s">
        <v>5</v>
      </c>
      <c r="N159" s="32" t="s">
        <v>252</v>
      </c>
      <c r="O159" s="32" t="s">
        <v>423</v>
      </c>
      <c r="P159" s="32" t="s">
        <v>66</v>
      </c>
      <c r="Q159" s="32" t="s">
        <v>66</v>
      </c>
      <c r="R159" s="32" t="s">
        <v>65</v>
      </c>
      <c r="S159" s="37"/>
      <c r="T159" s="37"/>
      <c r="U159" s="37"/>
      <c r="V159" s="37">
        <v>1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2" t="s">
        <v>5</v>
      </c>
      <c r="AK159" s="32" t="s">
        <v>519</v>
      </c>
      <c r="AL159" s="32" t="s">
        <v>5</v>
      </c>
    </row>
    <row r="160" spans="1:38" ht="30" customHeight="1">
      <c r="A160" s="29" t="s">
        <v>424</v>
      </c>
      <c r="B160" s="29" t="s">
        <v>421</v>
      </c>
      <c r="C160" s="30" t="s">
        <v>422</v>
      </c>
      <c r="D160" s="34">
        <v>7.1999999999999998E-3</v>
      </c>
      <c r="E160" s="35">
        <f>단가대비표!O135</f>
        <v>0</v>
      </c>
      <c r="F160" s="36">
        <f>TRUNC(E160*D160,1)</f>
        <v>0</v>
      </c>
      <c r="G160" s="35">
        <f>단가대비표!P135</f>
        <v>0</v>
      </c>
      <c r="H160" s="36">
        <f>TRUNC(G160*D160,1)</f>
        <v>0</v>
      </c>
      <c r="I160" s="35">
        <f>단가대비표!V135</f>
        <v>0</v>
      </c>
      <c r="J160" s="36">
        <f>TRUNC(I160*D160,1)</f>
        <v>0</v>
      </c>
      <c r="K160" s="35">
        <f t="shared" si="33"/>
        <v>0</v>
      </c>
      <c r="L160" s="36">
        <f t="shared" si="33"/>
        <v>0</v>
      </c>
      <c r="M160" s="29" t="s">
        <v>5</v>
      </c>
      <c r="N160" s="32" t="s">
        <v>252</v>
      </c>
      <c r="O160" s="32" t="s">
        <v>425</v>
      </c>
      <c r="P160" s="32" t="s">
        <v>66</v>
      </c>
      <c r="Q160" s="32" t="s">
        <v>66</v>
      </c>
      <c r="R160" s="32" t="s">
        <v>65</v>
      </c>
      <c r="S160" s="37"/>
      <c r="T160" s="37"/>
      <c r="U160" s="37"/>
      <c r="V160" s="37">
        <v>1</v>
      </c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2" t="s">
        <v>5</v>
      </c>
      <c r="AK160" s="32" t="s">
        <v>520</v>
      </c>
      <c r="AL160" s="32" t="s">
        <v>5</v>
      </c>
    </row>
    <row r="161" spans="1:51" ht="30" customHeight="1">
      <c r="A161" s="29" t="s">
        <v>429</v>
      </c>
      <c r="B161" s="29" t="s">
        <v>430</v>
      </c>
      <c r="C161" s="30" t="s">
        <v>400</v>
      </c>
      <c r="D161" s="34">
        <v>1</v>
      </c>
      <c r="E161" s="35">
        <f>ROUNDDOWN(SUMIF(V157:V161, RIGHTB(O161, 1), H157:H161)*U161, 2)</f>
        <v>0</v>
      </c>
      <c r="F161" s="36">
        <f>TRUNC(E161*D161,1)</f>
        <v>0</v>
      </c>
      <c r="G161" s="35">
        <v>0</v>
      </c>
      <c r="H161" s="36">
        <f>TRUNC(G161*D161,1)</f>
        <v>0</v>
      </c>
      <c r="I161" s="35">
        <v>0</v>
      </c>
      <c r="J161" s="36">
        <f>TRUNC(I161*D161,1)</f>
        <v>0</v>
      </c>
      <c r="K161" s="35">
        <f t="shared" si="33"/>
        <v>0</v>
      </c>
      <c r="L161" s="36">
        <f t="shared" si="33"/>
        <v>0</v>
      </c>
      <c r="M161" s="29" t="s">
        <v>5</v>
      </c>
      <c r="N161" s="32" t="s">
        <v>252</v>
      </c>
      <c r="O161" s="32" t="s">
        <v>401</v>
      </c>
      <c r="P161" s="32" t="s">
        <v>66</v>
      </c>
      <c r="Q161" s="32" t="s">
        <v>66</v>
      </c>
      <c r="R161" s="32" t="s">
        <v>66</v>
      </c>
      <c r="S161" s="37">
        <v>1</v>
      </c>
      <c r="T161" s="37">
        <v>0</v>
      </c>
      <c r="U161" s="37">
        <v>0.02</v>
      </c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2" t="s">
        <v>5</v>
      </c>
      <c r="AK161" s="32" t="s">
        <v>521</v>
      </c>
      <c r="AL161" s="32" t="s">
        <v>5</v>
      </c>
    </row>
    <row r="162" spans="1:51" ht="30" customHeight="1">
      <c r="A162" s="29" t="s">
        <v>402</v>
      </c>
      <c r="B162" s="29" t="s">
        <v>5</v>
      </c>
      <c r="C162" s="30" t="s">
        <v>5</v>
      </c>
      <c r="D162" s="34"/>
      <c r="E162" s="35"/>
      <c r="F162" s="36">
        <f>TRUNC(SUMIF(N157:N161, N156, F157:F161),0)</f>
        <v>0</v>
      </c>
      <c r="G162" s="35"/>
      <c r="H162" s="36">
        <f>TRUNC(SUMIF(N157:N161, N156, H157:H161),0)</f>
        <v>0</v>
      </c>
      <c r="I162" s="35"/>
      <c r="J162" s="36">
        <f>TRUNC(SUMIF(N157:N161, N156, J157:J161),0)</f>
        <v>0</v>
      </c>
      <c r="K162" s="35"/>
      <c r="L162" s="36">
        <f>F162+H162+J162</f>
        <v>0</v>
      </c>
      <c r="M162" s="29" t="s">
        <v>5</v>
      </c>
      <c r="N162" s="32" t="s">
        <v>68</v>
      </c>
      <c r="O162" s="32" t="s">
        <v>68</v>
      </c>
      <c r="P162" s="32" t="s">
        <v>5</v>
      </c>
      <c r="Q162" s="32" t="s">
        <v>5</v>
      </c>
      <c r="R162" s="32" t="s">
        <v>5</v>
      </c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2" t="s">
        <v>5</v>
      </c>
      <c r="AK162" s="32" t="s">
        <v>5</v>
      </c>
      <c r="AL162" s="32" t="s">
        <v>5</v>
      </c>
    </row>
    <row r="163" spans="1:51" ht="30" customHeight="1">
      <c r="A163" s="34"/>
      <c r="B163" s="34"/>
      <c r="C163" s="122"/>
      <c r="D163" s="34"/>
      <c r="E163" s="35"/>
      <c r="F163" s="36"/>
      <c r="G163" s="35"/>
      <c r="H163" s="36"/>
      <c r="I163" s="35"/>
      <c r="J163" s="36"/>
      <c r="K163" s="35"/>
      <c r="L163" s="36"/>
      <c r="M163" s="34"/>
    </row>
    <row r="164" spans="1:51" ht="30" customHeight="1">
      <c r="A164" s="168" t="s">
        <v>1135</v>
      </c>
      <c r="B164" s="168"/>
      <c r="C164" s="168"/>
      <c r="D164" s="168"/>
      <c r="E164" s="169"/>
      <c r="F164" s="170"/>
      <c r="G164" s="169"/>
      <c r="H164" s="170"/>
      <c r="I164" s="169"/>
      <c r="J164" s="170"/>
      <c r="K164" s="169"/>
      <c r="L164" s="170"/>
      <c r="M164" s="168"/>
      <c r="N164" s="28" t="s">
        <v>321</v>
      </c>
    </row>
    <row r="165" spans="1:51" ht="30" customHeight="1">
      <c r="A165" s="29" t="s">
        <v>675</v>
      </c>
      <c r="B165" s="29" t="s">
        <v>676</v>
      </c>
      <c r="C165" s="30" t="s">
        <v>432</v>
      </c>
      <c r="D165" s="34">
        <v>0.16800000000000001</v>
      </c>
      <c r="E165" s="35">
        <f>단가대비표!O44</f>
        <v>0</v>
      </c>
      <c r="F165" s="36">
        <f t="shared" ref="F165:F170" si="34">TRUNC(E165*D165,1)</f>
        <v>0</v>
      </c>
      <c r="G165" s="35">
        <f>단가대비표!P44</f>
        <v>0</v>
      </c>
      <c r="H165" s="36">
        <f t="shared" ref="H165:H170" si="35">TRUNC(G165*D165,1)</f>
        <v>0</v>
      </c>
      <c r="I165" s="35">
        <f>단가대비표!V44</f>
        <v>0</v>
      </c>
      <c r="J165" s="36">
        <f t="shared" ref="J165:J170" si="36">TRUNC(I165*D165,1)</f>
        <v>0</v>
      </c>
      <c r="K165" s="35">
        <f t="shared" ref="K165:L170" si="37">TRUNC(E165+G165+I165,1)</f>
        <v>0</v>
      </c>
      <c r="L165" s="36">
        <f t="shared" si="37"/>
        <v>0</v>
      </c>
      <c r="M165" s="29" t="s">
        <v>5</v>
      </c>
      <c r="N165" s="32" t="s">
        <v>321</v>
      </c>
      <c r="O165" s="32" t="s">
        <v>677</v>
      </c>
      <c r="P165" s="32" t="s">
        <v>66</v>
      </c>
      <c r="Q165" s="32" t="s">
        <v>66</v>
      </c>
      <c r="R165" s="32" t="s">
        <v>65</v>
      </c>
      <c r="S165" s="37"/>
      <c r="T165" s="37"/>
      <c r="U165" s="37"/>
      <c r="V165" s="37">
        <v>1</v>
      </c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2" t="s">
        <v>5</v>
      </c>
      <c r="AK165" s="32" t="s">
        <v>678</v>
      </c>
      <c r="AL165" s="32" t="s">
        <v>5</v>
      </c>
    </row>
    <row r="166" spans="1:51" ht="30" customHeight="1">
      <c r="A166" s="29" t="s">
        <v>658</v>
      </c>
      <c r="B166" s="29" t="s">
        <v>679</v>
      </c>
      <c r="C166" s="30" t="s">
        <v>432</v>
      </c>
      <c r="D166" s="34">
        <v>6.0000000000000001E-3</v>
      </c>
      <c r="E166" s="35">
        <f>단가대비표!O45</f>
        <v>0</v>
      </c>
      <c r="F166" s="36">
        <f t="shared" si="34"/>
        <v>0</v>
      </c>
      <c r="G166" s="35">
        <f>단가대비표!P45</f>
        <v>0</v>
      </c>
      <c r="H166" s="36">
        <f t="shared" si="35"/>
        <v>0</v>
      </c>
      <c r="I166" s="35">
        <f>단가대비표!V45</f>
        <v>0</v>
      </c>
      <c r="J166" s="36">
        <f t="shared" si="36"/>
        <v>0</v>
      </c>
      <c r="K166" s="35">
        <f t="shared" si="37"/>
        <v>0</v>
      </c>
      <c r="L166" s="36">
        <f t="shared" si="37"/>
        <v>0</v>
      </c>
      <c r="M166" s="29" t="s">
        <v>5</v>
      </c>
      <c r="N166" s="32" t="s">
        <v>321</v>
      </c>
      <c r="O166" s="32" t="s">
        <v>680</v>
      </c>
      <c r="P166" s="32" t="s">
        <v>66</v>
      </c>
      <c r="Q166" s="32" t="s">
        <v>66</v>
      </c>
      <c r="R166" s="32" t="s">
        <v>65</v>
      </c>
      <c r="S166" s="37"/>
      <c r="T166" s="37"/>
      <c r="U166" s="37"/>
      <c r="V166" s="37">
        <v>1</v>
      </c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2" t="s">
        <v>5</v>
      </c>
      <c r="AK166" s="32" t="s">
        <v>681</v>
      </c>
      <c r="AL166" s="32" t="s">
        <v>5</v>
      </c>
    </row>
    <row r="167" spans="1:51" ht="30" customHeight="1">
      <c r="A167" s="29" t="s">
        <v>682</v>
      </c>
      <c r="B167" s="29" t="s">
        <v>450</v>
      </c>
      <c r="C167" s="30" t="s">
        <v>400</v>
      </c>
      <c r="D167" s="34">
        <v>1</v>
      </c>
      <c r="E167" s="35">
        <f>ROUNDDOWN(SUMIF(V165:V170, RIGHTB(O167, 1), F165:F170)*U167, 2)</f>
        <v>0</v>
      </c>
      <c r="F167" s="36">
        <f t="shared" si="34"/>
        <v>0</v>
      </c>
      <c r="G167" s="35">
        <v>0</v>
      </c>
      <c r="H167" s="36">
        <f t="shared" si="35"/>
        <v>0</v>
      </c>
      <c r="I167" s="35">
        <v>0</v>
      </c>
      <c r="J167" s="36">
        <f t="shared" si="36"/>
        <v>0</v>
      </c>
      <c r="K167" s="35">
        <f t="shared" si="37"/>
        <v>0</v>
      </c>
      <c r="L167" s="36">
        <f t="shared" si="37"/>
        <v>0</v>
      </c>
      <c r="M167" s="29" t="s">
        <v>5</v>
      </c>
      <c r="N167" s="32" t="s">
        <v>321</v>
      </c>
      <c r="O167" s="32" t="s">
        <v>401</v>
      </c>
      <c r="P167" s="32" t="s">
        <v>66</v>
      </c>
      <c r="Q167" s="32" t="s">
        <v>66</v>
      </c>
      <c r="R167" s="32" t="s">
        <v>66</v>
      </c>
      <c r="S167" s="37">
        <v>0</v>
      </c>
      <c r="T167" s="37">
        <v>0</v>
      </c>
      <c r="U167" s="37">
        <v>0.05</v>
      </c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2" t="s">
        <v>5</v>
      </c>
      <c r="AK167" s="32" t="s">
        <v>683</v>
      </c>
      <c r="AL167" s="32" t="s">
        <v>5</v>
      </c>
    </row>
    <row r="168" spans="1:51" ht="30" customHeight="1">
      <c r="A168" s="29" t="s">
        <v>643</v>
      </c>
      <c r="B168" s="29" t="s">
        <v>644</v>
      </c>
      <c r="C168" s="30" t="s">
        <v>306</v>
      </c>
      <c r="D168" s="34">
        <v>0.32</v>
      </c>
      <c r="E168" s="35">
        <f>단가대비표!O46</f>
        <v>0</v>
      </c>
      <c r="F168" s="36">
        <f t="shared" si="34"/>
        <v>0</v>
      </c>
      <c r="G168" s="35">
        <f>단가대비표!P46</f>
        <v>0</v>
      </c>
      <c r="H168" s="36">
        <f t="shared" si="35"/>
        <v>0</v>
      </c>
      <c r="I168" s="35">
        <f>단가대비표!V46</f>
        <v>0</v>
      </c>
      <c r="J168" s="36">
        <f t="shared" si="36"/>
        <v>0</v>
      </c>
      <c r="K168" s="35">
        <f t="shared" si="37"/>
        <v>0</v>
      </c>
      <c r="L168" s="36">
        <f t="shared" si="37"/>
        <v>0</v>
      </c>
      <c r="M168" s="29" t="s">
        <v>5</v>
      </c>
      <c r="N168" s="32" t="s">
        <v>321</v>
      </c>
      <c r="O168" s="32" t="s">
        <v>645</v>
      </c>
      <c r="P168" s="32" t="s">
        <v>66</v>
      </c>
      <c r="Q168" s="32" t="s">
        <v>66</v>
      </c>
      <c r="R168" s="32" t="s">
        <v>65</v>
      </c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2" t="s">
        <v>5</v>
      </c>
      <c r="AK168" s="32" t="s">
        <v>684</v>
      </c>
      <c r="AL168" s="32" t="s">
        <v>5</v>
      </c>
    </row>
    <row r="169" spans="1:51" ht="30" customHeight="1">
      <c r="A169" s="29" t="s">
        <v>646</v>
      </c>
      <c r="B169" s="29" t="s">
        <v>421</v>
      </c>
      <c r="C169" s="30" t="s">
        <v>422</v>
      </c>
      <c r="D169" s="34">
        <v>7.4999999999999997E-2</v>
      </c>
      <c r="E169" s="35">
        <f>단가대비표!O143</f>
        <v>0</v>
      </c>
      <c r="F169" s="36">
        <f t="shared" si="34"/>
        <v>0</v>
      </c>
      <c r="G169" s="35">
        <f>단가대비표!P143</f>
        <v>0</v>
      </c>
      <c r="H169" s="36">
        <f t="shared" si="35"/>
        <v>0</v>
      </c>
      <c r="I169" s="35">
        <f>단가대비표!V143</f>
        <v>0</v>
      </c>
      <c r="J169" s="36">
        <f t="shared" si="36"/>
        <v>0</v>
      </c>
      <c r="K169" s="35">
        <f t="shared" si="37"/>
        <v>0</v>
      </c>
      <c r="L169" s="36">
        <f t="shared" si="37"/>
        <v>0</v>
      </c>
      <c r="M169" s="29" t="s">
        <v>5</v>
      </c>
      <c r="N169" s="32" t="s">
        <v>321</v>
      </c>
      <c r="O169" s="32" t="s">
        <v>647</v>
      </c>
      <c r="P169" s="32" t="s">
        <v>66</v>
      </c>
      <c r="Q169" s="32" t="s">
        <v>66</v>
      </c>
      <c r="R169" s="32" t="s">
        <v>65</v>
      </c>
      <c r="S169" s="37"/>
      <c r="T169" s="37"/>
      <c r="U169" s="37"/>
      <c r="V169" s="37"/>
      <c r="W169" s="37">
        <v>2</v>
      </c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2" t="s">
        <v>5</v>
      </c>
      <c r="AK169" s="32" t="s">
        <v>685</v>
      </c>
      <c r="AL169" s="32" t="s">
        <v>5</v>
      </c>
    </row>
    <row r="170" spans="1:51" ht="30" customHeight="1">
      <c r="A170" s="29" t="s">
        <v>431</v>
      </c>
      <c r="B170" s="29" t="s">
        <v>430</v>
      </c>
      <c r="C170" s="30" t="s">
        <v>400</v>
      </c>
      <c r="D170" s="34">
        <v>1</v>
      </c>
      <c r="E170" s="35">
        <v>0</v>
      </c>
      <c r="F170" s="36">
        <f t="shared" si="34"/>
        <v>0</v>
      </c>
      <c r="G170" s="35">
        <v>0</v>
      </c>
      <c r="H170" s="36">
        <f t="shared" si="35"/>
        <v>0</v>
      </c>
      <c r="I170" s="35">
        <f>ROUNDDOWN(SUMIF(W165:W170, RIGHTB(O170, 1), H165:H170)*U170, 2)</f>
        <v>0</v>
      </c>
      <c r="J170" s="36">
        <f t="shared" si="36"/>
        <v>0</v>
      </c>
      <c r="K170" s="35">
        <f t="shared" si="37"/>
        <v>0</v>
      </c>
      <c r="L170" s="36">
        <f t="shared" si="37"/>
        <v>0</v>
      </c>
      <c r="M170" s="29" t="s">
        <v>5</v>
      </c>
      <c r="N170" s="32" t="s">
        <v>321</v>
      </c>
      <c r="O170" s="32" t="s">
        <v>445</v>
      </c>
      <c r="P170" s="32" t="s">
        <v>66</v>
      </c>
      <c r="Q170" s="32" t="s">
        <v>66</v>
      </c>
      <c r="R170" s="32" t="s">
        <v>66</v>
      </c>
      <c r="S170" s="37">
        <v>1</v>
      </c>
      <c r="T170" s="37">
        <v>2</v>
      </c>
      <c r="U170" s="37">
        <v>0.02</v>
      </c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2" t="s">
        <v>5</v>
      </c>
      <c r="AK170" s="32" t="s">
        <v>683</v>
      </c>
      <c r="AL170" s="32" t="s">
        <v>5</v>
      </c>
    </row>
    <row r="171" spans="1:51" ht="30" customHeight="1">
      <c r="A171" s="29" t="s">
        <v>402</v>
      </c>
      <c r="B171" s="29" t="s">
        <v>5</v>
      </c>
      <c r="C171" s="30" t="s">
        <v>5</v>
      </c>
      <c r="D171" s="34"/>
      <c r="E171" s="35"/>
      <c r="F171" s="36">
        <f>TRUNC(SUMIF(N165:N170, N164, F165:F170),0)</f>
        <v>0</v>
      </c>
      <c r="G171" s="35"/>
      <c r="H171" s="36">
        <f>TRUNC(SUMIF(N165:N170, N164, H165:H170),0)</f>
        <v>0</v>
      </c>
      <c r="I171" s="35"/>
      <c r="J171" s="36">
        <f>TRUNC(SUMIF(N165:N170, N164, J165:J170),0)</f>
        <v>0</v>
      </c>
      <c r="K171" s="35"/>
      <c r="L171" s="36">
        <f>F171+H171+J171</f>
        <v>0</v>
      </c>
      <c r="M171" s="29" t="s">
        <v>5</v>
      </c>
      <c r="N171" s="32" t="s">
        <v>68</v>
      </c>
      <c r="O171" s="32" t="s">
        <v>68</v>
      </c>
      <c r="P171" s="32" t="s">
        <v>5</v>
      </c>
      <c r="Q171" s="32" t="s">
        <v>5</v>
      </c>
      <c r="R171" s="32" t="s">
        <v>5</v>
      </c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2" t="s">
        <v>5</v>
      </c>
      <c r="AK171" s="32" t="s">
        <v>5</v>
      </c>
      <c r="AL171" s="32" t="s">
        <v>5</v>
      </c>
    </row>
    <row r="172" spans="1:51" ht="30" customHeight="1">
      <c r="A172" s="34"/>
      <c r="B172" s="34"/>
      <c r="C172" s="122"/>
      <c r="D172" s="34"/>
      <c r="E172" s="35"/>
      <c r="F172" s="36"/>
      <c r="G172" s="35"/>
      <c r="H172" s="36"/>
      <c r="I172" s="35"/>
      <c r="J172" s="36"/>
      <c r="K172" s="35"/>
      <c r="L172" s="36"/>
      <c r="M172" s="34"/>
    </row>
    <row r="173" spans="1:51" s="59" customFormat="1" ht="30" customHeight="1">
      <c r="A173" s="171" t="s">
        <v>1136</v>
      </c>
      <c r="B173" s="171"/>
      <c r="C173" s="171"/>
      <c r="D173" s="171"/>
      <c r="E173" s="172"/>
      <c r="F173" s="173"/>
      <c r="G173" s="172"/>
      <c r="H173" s="173"/>
      <c r="I173" s="172"/>
      <c r="J173" s="173"/>
      <c r="K173" s="172"/>
      <c r="L173" s="173"/>
      <c r="M173" s="171"/>
      <c r="N173" s="61" t="s">
        <v>1011</v>
      </c>
    </row>
    <row r="174" spans="1:51" s="59" customFormat="1" ht="30" customHeight="1">
      <c r="A174" s="70" t="s">
        <v>1072</v>
      </c>
      <c r="B174" s="70" t="s">
        <v>1073</v>
      </c>
      <c r="C174" s="123" t="s">
        <v>1074</v>
      </c>
      <c r="D174" s="76">
        <v>1</v>
      </c>
      <c r="E174" s="77">
        <f>단가대비표!O47</f>
        <v>0</v>
      </c>
      <c r="F174" s="78">
        <f>TRUNC(E174*D174,1)</f>
        <v>0</v>
      </c>
      <c r="G174" s="77">
        <f>단가대비표!P47</f>
        <v>0</v>
      </c>
      <c r="H174" s="78">
        <f>TRUNC(G174*D174,1)</f>
        <v>0</v>
      </c>
      <c r="I174" s="118">
        <f>단가대비표!V47</f>
        <v>0</v>
      </c>
      <c r="J174" s="78">
        <f>TRUNC(I174*D174,1)</f>
        <v>0</v>
      </c>
      <c r="K174" s="77">
        <f t="shared" ref="K174:K178" si="38">TRUNC(E174+G174+I174,1)</f>
        <v>0</v>
      </c>
      <c r="L174" s="78">
        <f t="shared" ref="L174:L178" si="39">TRUNC(F174+H174+J174,1)</f>
        <v>0</v>
      </c>
      <c r="M174" s="70" t="s">
        <v>5</v>
      </c>
      <c r="N174" s="58" t="s">
        <v>1011</v>
      </c>
      <c r="O174" s="58" t="s">
        <v>1002</v>
      </c>
      <c r="P174" s="58" t="s">
        <v>66</v>
      </c>
      <c r="Q174" s="58" t="s">
        <v>66</v>
      </c>
      <c r="R174" s="58" t="s">
        <v>65</v>
      </c>
      <c r="S174" s="63"/>
      <c r="T174" s="63"/>
      <c r="U174" s="63"/>
      <c r="V174" s="63">
        <v>1</v>
      </c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58"/>
      <c r="AW174" s="58"/>
      <c r="AX174" s="58"/>
      <c r="AY174" s="58"/>
    </row>
    <row r="175" spans="1:51" s="59" customFormat="1" ht="30" customHeight="1">
      <c r="A175" s="70" t="s">
        <v>1084</v>
      </c>
      <c r="B175" s="70" t="s">
        <v>1085</v>
      </c>
      <c r="C175" s="123" t="s">
        <v>1086</v>
      </c>
      <c r="D175" s="76">
        <v>1</v>
      </c>
      <c r="E175" s="118">
        <f>ROUNDDOWN(SUMIF(V174:V178, RIGHTB(O175, 1), F174:F178)*U175, 2)</f>
        <v>0</v>
      </c>
      <c r="F175" s="78">
        <f>TRUNC(E175*D175,1)</f>
        <v>0</v>
      </c>
      <c r="G175" s="77">
        <v>0</v>
      </c>
      <c r="H175" s="78">
        <f>TRUNC(G175*D175,1)</f>
        <v>0</v>
      </c>
      <c r="I175" s="77">
        <v>0</v>
      </c>
      <c r="J175" s="78">
        <f>TRUNC(I175*D175,1)</f>
        <v>0</v>
      </c>
      <c r="K175" s="77">
        <f t="shared" si="38"/>
        <v>0</v>
      </c>
      <c r="L175" s="78">
        <f t="shared" si="39"/>
        <v>0</v>
      </c>
      <c r="M175" s="70" t="s">
        <v>5</v>
      </c>
      <c r="N175" s="58" t="s">
        <v>1011</v>
      </c>
      <c r="O175" s="130" t="s">
        <v>1411</v>
      </c>
      <c r="P175" s="58" t="s">
        <v>66</v>
      </c>
      <c r="Q175" s="58" t="s">
        <v>66</v>
      </c>
      <c r="R175" s="58" t="s">
        <v>66</v>
      </c>
      <c r="S175" s="63"/>
      <c r="T175" s="63"/>
      <c r="U175" s="63">
        <v>0.05</v>
      </c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58"/>
      <c r="AW175" s="58"/>
      <c r="AX175" s="58"/>
      <c r="AY175" s="58"/>
    </row>
    <row r="176" spans="1:51" s="59" customFormat="1" ht="30" customHeight="1">
      <c r="A176" s="70" t="s">
        <v>1087</v>
      </c>
      <c r="B176" s="70" t="s">
        <v>1088</v>
      </c>
      <c r="C176" s="123" t="s">
        <v>1086</v>
      </c>
      <c r="D176" s="76">
        <v>1</v>
      </c>
      <c r="E176" s="77">
        <v>0</v>
      </c>
      <c r="F176" s="78">
        <f>TRUNC(E176*D176,1)</f>
        <v>0</v>
      </c>
      <c r="G176" s="77">
        <v>0</v>
      </c>
      <c r="H176" s="78">
        <f>TRUNC(G176*D176,1)</f>
        <v>0</v>
      </c>
      <c r="I176" s="118">
        <f>ROUNDDOWN(SUMIF(W174:W179, RIGHTB(O176, 1), H174:H179)*U176, 2)</f>
        <v>0</v>
      </c>
      <c r="J176" s="78">
        <f>TRUNC(I176*D176,1)</f>
        <v>0</v>
      </c>
      <c r="K176" s="77">
        <f t="shared" si="38"/>
        <v>0</v>
      </c>
      <c r="L176" s="78">
        <f t="shared" si="39"/>
        <v>0</v>
      </c>
      <c r="M176" s="70" t="s">
        <v>5</v>
      </c>
      <c r="N176" s="58" t="s">
        <v>1011</v>
      </c>
      <c r="O176" s="32" t="s">
        <v>445</v>
      </c>
      <c r="P176" s="58" t="s">
        <v>66</v>
      </c>
      <c r="Q176" s="58" t="s">
        <v>66</v>
      </c>
      <c r="R176" s="58" t="s">
        <v>66</v>
      </c>
      <c r="S176" s="63"/>
      <c r="T176" s="63"/>
      <c r="U176" s="37">
        <v>0.02</v>
      </c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58"/>
      <c r="AW176" s="58"/>
      <c r="AX176" s="58"/>
      <c r="AY176" s="58"/>
    </row>
    <row r="177" spans="1:51" s="59" customFormat="1" ht="30" customHeight="1">
      <c r="A177" s="70" t="s">
        <v>1089</v>
      </c>
      <c r="B177" s="70"/>
      <c r="C177" s="123" t="s">
        <v>1090</v>
      </c>
      <c r="D177" s="76">
        <v>0.26700000000000002</v>
      </c>
      <c r="E177" s="118">
        <f>단가대비표!O142</f>
        <v>0</v>
      </c>
      <c r="F177" s="78">
        <f>TRUNC(E177*D177,1)</f>
        <v>0</v>
      </c>
      <c r="G177" s="77">
        <f>단가대비표!P142</f>
        <v>0</v>
      </c>
      <c r="H177" s="78">
        <f>TRUNC(G177*D177,1)</f>
        <v>0</v>
      </c>
      <c r="I177" s="118">
        <f>단가대비표!V142</f>
        <v>0</v>
      </c>
      <c r="J177" s="78">
        <f>TRUNC(I177*D177,1)</f>
        <v>0</v>
      </c>
      <c r="K177" s="77">
        <f t="shared" si="38"/>
        <v>0</v>
      </c>
      <c r="L177" s="78">
        <f t="shared" si="39"/>
        <v>0</v>
      </c>
      <c r="M177" s="70" t="s">
        <v>5</v>
      </c>
      <c r="N177" s="58" t="s">
        <v>1019</v>
      </c>
      <c r="O177" s="58" t="s">
        <v>1002</v>
      </c>
      <c r="P177" s="58" t="s">
        <v>66</v>
      </c>
      <c r="Q177" s="58" t="s">
        <v>66</v>
      </c>
      <c r="R177" s="58" t="s">
        <v>66</v>
      </c>
      <c r="U177" s="37"/>
      <c r="V177" s="63"/>
      <c r="W177" s="59">
        <v>2</v>
      </c>
      <c r="AW177" s="58"/>
    </row>
    <row r="178" spans="1:51" s="59" customFormat="1" ht="30" customHeight="1">
      <c r="A178" s="70" t="s">
        <v>1092</v>
      </c>
      <c r="B178" s="70" t="s">
        <v>1093</v>
      </c>
      <c r="C178" s="123" t="s">
        <v>1091</v>
      </c>
      <c r="D178" s="76">
        <v>0.13</v>
      </c>
      <c r="E178" s="118">
        <f>단가대비표!O139</f>
        <v>0</v>
      </c>
      <c r="F178" s="78">
        <f>TRUNC(E178*D178,1)</f>
        <v>0</v>
      </c>
      <c r="G178" s="77">
        <f>단가대비표!P139</f>
        <v>0</v>
      </c>
      <c r="H178" s="78">
        <f>TRUNC(G178*D178,1)</f>
        <v>0</v>
      </c>
      <c r="I178" s="118">
        <f>단가대비표!V139</f>
        <v>0</v>
      </c>
      <c r="J178" s="78">
        <f>TRUNC(I178*D178,1)</f>
        <v>0</v>
      </c>
      <c r="K178" s="77">
        <f t="shared" si="38"/>
        <v>0</v>
      </c>
      <c r="L178" s="78">
        <f t="shared" si="39"/>
        <v>0</v>
      </c>
      <c r="M178" s="70"/>
      <c r="N178" s="58" t="s">
        <v>1011</v>
      </c>
      <c r="O178" s="58" t="s">
        <v>1002</v>
      </c>
      <c r="P178" s="58" t="s">
        <v>66</v>
      </c>
      <c r="Q178" s="58" t="s">
        <v>66</v>
      </c>
      <c r="R178" s="58" t="s">
        <v>66</v>
      </c>
      <c r="V178" s="63"/>
      <c r="W178" s="59">
        <v>2</v>
      </c>
      <c r="AW178" s="58"/>
    </row>
    <row r="179" spans="1:51" s="59" customFormat="1" ht="30" customHeight="1">
      <c r="A179" s="70" t="s">
        <v>402</v>
      </c>
      <c r="B179" s="70" t="s">
        <v>5</v>
      </c>
      <c r="C179" s="123" t="s">
        <v>5</v>
      </c>
      <c r="D179" s="76"/>
      <c r="E179" s="77"/>
      <c r="F179" s="57">
        <f>TRUNC(SUMIF(N174:N178, N173, F174:F178),0)</f>
        <v>0</v>
      </c>
      <c r="G179" s="62"/>
      <c r="H179" s="57">
        <f>TRUNC(SUMIF(N174:N178, N173, H174:H178),0)</f>
        <v>0</v>
      </c>
      <c r="I179" s="62"/>
      <c r="J179" s="57">
        <f>TRUNC(SUMIF(N174:N178, N173, J174:J178),0)</f>
        <v>0</v>
      </c>
      <c r="K179" s="62"/>
      <c r="L179" s="57">
        <f>F179+H179+J179</f>
        <v>0</v>
      </c>
      <c r="M179" s="70" t="s">
        <v>5</v>
      </c>
      <c r="N179" s="58" t="s">
        <v>68</v>
      </c>
      <c r="O179" s="58" t="s">
        <v>68</v>
      </c>
      <c r="P179" s="58"/>
      <c r="Q179" s="58"/>
      <c r="R179" s="58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58"/>
      <c r="AW179" s="58"/>
      <c r="AX179" s="58"/>
      <c r="AY179" s="58"/>
    </row>
    <row r="180" spans="1:51" s="59" customFormat="1" ht="30" customHeight="1">
      <c r="A180" s="76"/>
      <c r="B180" s="76"/>
      <c r="C180" s="125"/>
      <c r="D180" s="76"/>
      <c r="E180" s="77"/>
      <c r="F180" s="78"/>
      <c r="G180" s="77"/>
      <c r="H180" s="78"/>
      <c r="I180" s="77"/>
      <c r="J180" s="78"/>
      <c r="K180" s="77"/>
      <c r="L180" s="78"/>
      <c r="M180" s="76"/>
      <c r="N180" s="58"/>
      <c r="O180" s="58"/>
      <c r="P180" s="58"/>
      <c r="Q180" s="58"/>
      <c r="R180" s="58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58"/>
      <c r="AW180" s="58"/>
      <c r="AX180" s="58"/>
      <c r="AY180" s="58"/>
    </row>
    <row r="181" spans="1:51" s="59" customFormat="1" ht="30" customHeight="1">
      <c r="A181" s="171" t="s">
        <v>1137</v>
      </c>
      <c r="B181" s="171"/>
      <c r="C181" s="171"/>
      <c r="D181" s="171"/>
      <c r="E181" s="172"/>
      <c r="F181" s="173"/>
      <c r="G181" s="172"/>
      <c r="H181" s="173"/>
      <c r="I181" s="172"/>
      <c r="J181" s="173"/>
      <c r="K181" s="172"/>
      <c r="L181" s="173"/>
      <c r="M181" s="171"/>
      <c r="N181" s="61" t="s">
        <v>1011</v>
      </c>
    </row>
    <row r="182" spans="1:51" s="59" customFormat="1" ht="30" customHeight="1">
      <c r="A182" s="70" t="s">
        <v>937</v>
      </c>
      <c r="B182" s="70" t="s">
        <v>1012</v>
      </c>
      <c r="C182" s="123" t="s">
        <v>287</v>
      </c>
      <c r="D182" s="71">
        <v>3.7303999999999999</v>
      </c>
      <c r="E182" s="72">
        <f>단가대비표!O50</f>
        <v>0</v>
      </c>
      <c r="F182" s="73">
        <f>TRUNC(E182*D182,1)</f>
        <v>0</v>
      </c>
      <c r="G182" s="77">
        <f>단가대비표!P50</f>
        <v>0</v>
      </c>
      <c r="H182" s="73">
        <f>TRUNC(G182*D182,1)</f>
        <v>0</v>
      </c>
      <c r="I182" s="77">
        <f>단가대비표!O50</f>
        <v>0</v>
      </c>
      <c r="J182" s="73">
        <f>TRUNC(I182*D182,1)</f>
        <v>0</v>
      </c>
      <c r="K182" s="72">
        <f t="shared" ref="K182:L186" si="40">TRUNC(E182+G182+I182,1)</f>
        <v>0</v>
      </c>
      <c r="L182" s="73">
        <f t="shared" si="40"/>
        <v>0</v>
      </c>
      <c r="M182" s="70" t="s">
        <v>5</v>
      </c>
      <c r="N182" s="58" t="s">
        <v>1011</v>
      </c>
      <c r="O182" s="58" t="s">
        <v>1002</v>
      </c>
      <c r="P182" s="58" t="s">
        <v>66</v>
      </c>
      <c r="Q182" s="58" t="s">
        <v>66</v>
      </c>
      <c r="R182" s="58" t="s">
        <v>65</v>
      </c>
      <c r="S182" s="63"/>
      <c r="T182" s="63"/>
      <c r="U182" s="63"/>
      <c r="V182" s="63">
        <v>1</v>
      </c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58"/>
      <c r="AW182" s="58"/>
      <c r="AX182" s="58"/>
      <c r="AY182" s="58"/>
    </row>
    <row r="183" spans="1:51" s="59" customFormat="1" ht="30" customHeight="1">
      <c r="A183" s="70" t="s">
        <v>1013</v>
      </c>
      <c r="B183" s="70" t="s">
        <v>1014</v>
      </c>
      <c r="C183" s="123" t="s">
        <v>287</v>
      </c>
      <c r="D183" s="71">
        <v>3.3912</v>
      </c>
      <c r="E183" s="72">
        <f>일위대가목록!E72/1000</f>
        <v>0</v>
      </c>
      <c r="F183" s="73">
        <f>TRUNC(E183*D183,1)</f>
        <v>0</v>
      </c>
      <c r="G183" s="72">
        <f>일위대가목록!F72/1000</f>
        <v>0</v>
      </c>
      <c r="H183" s="73">
        <f>TRUNC(G183*D183,1)</f>
        <v>0</v>
      </c>
      <c r="I183" s="72">
        <f>일위대가목록!G72/1000</f>
        <v>0</v>
      </c>
      <c r="J183" s="73">
        <f>TRUNC(I183*D183,1)</f>
        <v>0</v>
      </c>
      <c r="K183" s="72">
        <f t="shared" si="40"/>
        <v>0</v>
      </c>
      <c r="L183" s="73">
        <f t="shared" si="40"/>
        <v>0</v>
      </c>
      <c r="M183" s="70" t="s">
        <v>5</v>
      </c>
      <c r="N183" s="58" t="s">
        <v>1011</v>
      </c>
      <c r="O183" s="58" t="s">
        <v>1002</v>
      </c>
      <c r="P183" s="58" t="s">
        <v>66</v>
      </c>
      <c r="Q183" s="58" t="s">
        <v>66</v>
      </c>
      <c r="R183" s="58" t="s">
        <v>66</v>
      </c>
      <c r="S183" s="63"/>
      <c r="T183" s="63"/>
      <c r="U183" s="63"/>
      <c r="V183" s="63">
        <v>1</v>
      </c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58"/>
      <c r="AW183" s="58"/>
      <c r="AX183" s="58"/>
      <c r="AY183" s="58"/>
    </row>
    <row r="184" spans="1:51" s="59" customFormat="1" ht="30" customHeight="1">
      <c r="A184" s="70" t="s">
        <v>1015</v>
      </c>
      <c r="B184" s="70" t="s">
        <v>1016</v>
      </c>
      <c r="C184" s="123" t="s">
        <v>186</v>
      </c>
      <c r="D184" s="71">
        <v>0.72</v>
      </c>
      <c r="E184" s="72">
        <f>일위대가목록!E31</f>
        <v>0</v>
      </c>
      <c r="F184" s="73">
        <f>TRUNC(E184*D184,1)</f>
        <v>0</v>
      </c>
      <c r="G184" s="72">
        <f>일위대가목록!F31</f>
        <v>0</v>
      </c>
      <c r="H184" s="73">
        <f>TRUNC(G184*D184,1)</f>
        <v>0</v>
      </c>
      <c r="I184" s="72">
        <f>일위대가목록!G31</f>
        <v>0</v>
      </c>
      <c r="J184" s="73">
        <f>TRUNC(I184*D184,1)</f>
        <v>0</v>
      </c>
      <c r="K184" s="72">
        <f t="shared" si="40"/>
        <v>0</v>
      </c>
      <c r="L184" s="73">
        <f t="shared" si="40"/>
        <v>0</v>
      </c>
      <c r="M184" s="70" t="s">
        <v>5</v>
      </c>
      <c r="N184" s="58" t="s">
        <v>1011</v>
      </c>
      <c r="O184" s="58" t="s">
        <v>1002</v>
      </c>
      <c r="P184" s="58" t="s">
        <v>66</v>
      </c>
      <c r="Q184" s="58" t="s">
        <v>66</v>
      </c>
      <c r="R184" s="58" t="s">
        <v>66</v>
      </c>
      <c r="S184" s="63"/>
      <c r="T184" s="63"/>
      <c r="U184" s="63"/>
      <c r="V184" s="63">
        <v>1</v>
      </c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58"/>
      <c r="AW184" s="58"/>
      <c r="AX184" s="58"/>
      <c r="AY184" s="58"/>
    </row>
    <row r="185" spans="1:51" s="59" customFormat="1" ht="30" customHeight="1">
      <c r="A185" s="70" t="s">
        <v>1017</v>
      </c>
      <c r="B185" s="70" t="s">
        <v>1018</v>
      </c>
      <c r="C185" s="123" t="s">
        <v>186</v>
      </c>
      <c r="D185" s="71">
        <v>0.36</v>
      </c>
      <c r="E185" s="72">
        <f>일위대가목록!E32</f>
        <v>0</v>
      </c>
      <c r="F185" s="73">
        <f>TRUNC(E185*D185,1)</f>
        <v>0</v>
      </c>
      <c r="G185" s="72">
        <f>일위대가목록!F32</f>
        <v>0</v>
      </c>
      <c r="H185" s="73">
        <f>TRUNC(G185*D185,1)</f>
        <v>0</v>
      </c>
      <c r="I185" s="72">
        <f>일위대가목록!G32</f>
        <v>0</v>
      </c>
      <c r="J185" s="73">
        <f>TRUNC(I185*D185,1)</f>
        <v>0</v>
      </c>
      <c r="K185" s="72">
        <f t="shared" si="40"/>
        <v>0</v>
      </c>
      <c r="L185" s="73">
        <f t="shared" si="40"/>
        <v>0</v>
      </c>
      <c r="M185" s="70" t="s">
        <v>5</v>
      </c>
      <c r="N185" s="58" t="s">
        <v>1019</v>
      </c>
      <c r="O185" s="58" t="s">
        <v>1002</v>
      </c>
      <c r="P185" s="58" t="s">
        <v>66</v>
      </c>
      <c r="Q185" s="58" t="s">
        <v>66</v>
      </c>
      <c r="R185" s="58" t="s">
        <v>66</v>
      </c>
      <c r="V185" s="63">
        <v>1</v>
      </c>
      <c r="AW185" s="58"/>
    </row>
    <row r="186" spans="1:51" s="59" customFormat="1" ht="30" customHeight="1">
      <c r="A186" s="70" t="s">
        <v>1020</v>
      </c>
      <c r="B186" s="70" t="s">
        <v>1021</v>
      </c>
      <c r="C186" s="123" t="s">
        <v>287</v>
      </c>
      <c r="D186" s="71">
        <v>-0.30520000000000003</v>
      </c>
      <c r="E186" s="72"/>
      <c r="F186" s="73">
        <f>TRUNC(E186*D186,1)</f>
        <v>0</v>
      </c>
      <c r="G186" s="72"/>
      <c r="H186" s="73">
        <f>TRUNC(G186*D186,1)</f>
        <v>0</v>
      </c>
      <c r="I186" s="72">
        <f>단가대비표!O51</f>
        <v>0</v>
      </c>
      <c r="J186" s="73">
        <f>TRUNC(I186*D186,1)</f>
        <v>0</v>
      </c>
      <c r="K186" s="72">
        <f t="shared" si="40"/>
        <v>0</v>
      </c>
      <c r="L186" s="73">
        <f t="shared" si="40"/>
        <v>0</v>
      </c>
      <c r="M186" s="70" t="s">
        <v>938</v>
      </c>
      <c r="N186" s="58" t="s">
        <v>1011</v>
      </c>
      <c r="O186" s="58" t="s">
        <v>1002</v>
      </c>
      <c r="P186" s="58" t="s">
        <v>66</v>
      </c>
      <c r="Q186" s="58" t="s">
        <v>66</v>
      </c>
      <c r="R186" s="58" t="s">
        <v>66</v>
      </c>
      <c r="V186" s="63">
        <v>1</v>
      </c>
      <c r="AW186" s="58"/>
    </row>
    <row r="187" spans="1:51" s="59" customFormat="1" ht="30" customHeight="1">
      <c r="A187" s="70" t="s">
        <v>402</v>
      </c>
      <c r="B187" s="70" t="s">
        <v>5</v>
      </c>
      <c r="C187" s="123" t="s">
        <v>5</v>
      </c>
      <c r="D187" s="71"/>
      <c r="E187" s="72"/>
      <c r="F187" s="57">
        <f>TRUNC(SUMIF(N182:N186, N181, F182:F186),0)</f>
        <v>0</v>
      </c>
      <c r="G187" s="62"/>
      <c r="H187" s="57">
        <f>TRUNC(SUMIF(N182:N186, N181, H182:H186),0)</f>
        <v>0</v>
      </c>
      <c r="I187" s="62"/>
      <c r="J187" s="57">
        <f>TRUNC(SUMIF(N182:N186, N181, J182:J186),0)</f>
        <v>0</v>
      </c>
      <c r="K187" s="62"/>
      <c r="L187" s="57">
        <f>F187+H187+J187</f>
        <v>0</v>
      </c>
      <c r="M187" s="70" t="s">
        <v>5</v>
      </c>
      <c r="N187" s="58" t="s">
        <v>68</v>
      </c>
      <c r="O187" s="58" t="s">
        <v>68</v>
      </c>
      <c r="P187" s="58"/>
      <c r="Q187" s="58"/>
      <c r="R187" s="58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58"/>
      <c r="AW187" s="58"/>
      <c r="AX187" s="58"/>
      <c r="AY187" s="58"/>
    </row>
    <row r="188" spans="1:51" s="59" customFormat="1" ht="30" customHeight="1">
      <c r="A188" s="71"/>
      <c r="B188" s="71"/>
      <c r="C188" s="125"/>
      <c r="D188" s="71"/>
      <c r="E188" s="72"/>
      <c r="F188" s="73"/>
      <c r="G188" s="72"/>
      <c r="H188" s="73"/>
      <c r="I188" s="72"/>
      <c r="J188" s="73"/>
      <c r="K188" s="72"/>
      <c r="L188" s="73"/>
      <c r="M188" s="71"/>
      <c r="N188" s="58"/>
      <c r="O188" s="58"/>
      <c r="P188" s="58"/>
      <c r="Q188" s="58"/>
      <c r="R188" s="58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58"/>
      <c r="AW188" s="58"/>
      <c r="AX188" s="58"/>
      <c r="AY188" s="58"/>
    </row>
    <row r="189" spans="1:51" ht="30" customHeight="1">
      <c r="A189" s="168" t="s">
        <v>1138</v>
      </c>
      <c r="B189" s="168"/>
      <c r="C189" s="168"/>
      <c r="D189" s="168"/>
      <c r="E189" s="169"/>
      <c r="F189" s="170"/>
      <c r="G189" s="169"/>
      <c r="H189" s="170"/>
      <c r="I189" s="169"/>
      <c r="J189" s="170"/>
      <c r="K189" s="169"/>
      <c r="L189" s="170"/>
      <c r="M189" s="168"/>
      <c r="N189" s="83" t="s">
        <v>340</v>
      </c>
    </row>
    <row r="190" spans="1:51" ht="30" customHeight="1">
      <c r="A190" s="29" t="s">
        <v>1139</v>
      </c>
      <c r="B190" s="29" t="s">
        <v>1141</v>
      </c>
      <c r="C190" s="30" t="s">
        <v>1113</v>
      </c>
      <c r="D190" s="80">
        <v>2.33</v>
      </c>
      <c r="E190" s="81">
        <f>단가대비표!O62</f>
        <v>0</v>
      </c>
      <c r="F190" s="82">
        <f t="shared" ref="F190:F200" si="41">TRUNC(E190*D190,1)</f>
        <v>0</v>
      </c>
      <c r="G190" s="81"/>
      <c r="H190" s="82">
        <f t="shared" ref="H190:H200" si="42">TRUNC(G190*D190,1)</f>
        <v>0</v>
      </c>
      <c r="I190" s="81"/>
      <c r="J190" s="82">
        <f t="shared" ref="J190:J200" si="43">TRUNC(I190*D190,1)</f>
        <v>0</v>
      </c>
      <c r="K190" s="81">
        <f t="shared" ref="K190:K200" si="44">TRUNC(E190+G190+I190,1)</f>
        <v>0</v>
      </c>
      <c r="L190" s="82">
        <f t="shared" ref="L190:L200" si="45">TRUNC(F190+H190+J190,1)</f>
        <v>0</v>
      </c>
      <c r="M190" s="29" t="s">
        <v>5</v>
      </c>
      <c r="N190" s="32" t="s">
        <v>340</v>
      </c>
      <c r="O190" s="32" t="s">
        <v>720</v>
      </c>
      <c r="P190" s="32" t="s">
        <v>66</v>
      </c>
      <c r="Q190" s="32" t="s">
        <v>66</v>
      </c>
      <c r="R190" s="32" t="s">
        <v>65</v>
      </c>
      <c r="S190" s="37"/>
      <c r="T190" s="37"/>
      <c r="U190" s="37"/>
      <c r="V190" s="37">
        <v>1</v>
      </c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2" t="s">
        <v>5</v>
      </c>
      <c r="AK190" s="32" t="s">
        <v>721</v>
      </c>
      <c r="AL190" s="32" t="s">
        <v>5</v>
      </c>
    </row>
    <row r="191" spans="1:51" ht="30" customHeight="1">
      <c r="A191" s="29" t="s">
        <v>1140</v>
      </c>
      <c r="B191" s="29" t="s">
        <v>1157</v>
      </c>
      <c r="C191" s="30" t="s">
        <v>1113</v>
      </c>
      <c r="D191" s="80">
        <v>0.68</v>
      </c>
      <c r="E191" s="81">
        <f>단가대비표!O61</f>
        <v>0</v>
      </c>
      <c r="F191" s="82">
        <f t="shared" si="41"/>
        <v>0</v>
      </c>
      <c r="G191" s="81"/>
      <c r="H191" s="82">
        <f t="shared" si="42"/>
        <v>0</v>
      </c>
      <c r="I191" s="81"/>
      <c r="J191" s="82">
        <f t="shared" si="43"/>
        <v>0</v>
      </c>
      <c r="K191" s="81">
        <f t="shared" si="44"/>
        <v>0</v>
      </c>
      <c r="L191" s="82">
        <f t="shared" si="45"/>
        <v>0</v>
      </c>
      <c r="M191" s="29" t="s">
        <v>5</v>
      </c>
      <c r="N191" s="32" t="s">
        <v>340</v>
      </c>
      <c r="O191" s="32" t="s">
        <v>401</v>
      </c>
      <c r="P191" s="32" t="s">
        <v>66</v>
      </c>
      <c r="Q191" s="32" t="s">
        <v>66</v>
      </c>
      <c r="R191" s="32" t="s">
        <v>66</v>
      </c>
      <c r="S191" s="37">
        <v>0</v>
      </c>
      <c r="T191" s="37">
        <v>0</v>
      </c>
      <c r="U191" s="37">
        <v>0.05</v>
      </c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2" t="s">
        <v>5</v>
      </c>
      <c r="AK191" s="32" t="s">
        <v>722</v>
      </c>
      <c r="AL191" s="32" t="s">
        <v>5</v>
      </c>
    </row>
    <row r="192" spans="1:51" ht="30" customHeight="1">
      <c r="A192" s="29" t="s">
        <v>1153</v>
      </c>
      <c r="B192" s="29" t="s">
        <v>1154</v>
      </c>
      <c r="C192" s="30" t="s">
        <v>231</v>
      </c>
      <c r="D192" s="80">
        <v>5.5</v>
      </c>
      <c r="E192" s="81">
        <f>단가대비표!O63</f>
        <v>0</v>
      </c>
      <c r="F192" s="82">
        <f t="shared" ref="F192" si="46">TRUNC(E192*D192,1)</f>
        <v>0</v>
      </c>
      <c r="G192" s="81"/>
      <c r="H192" s="82">
        <f t="shared" ref="H192" si="47">TRUNC(G192*D192,1)</f>
        <v>0</v>
      </c>
      <c r="I192" s="81"/>
      <c r="J192" s="82">
        <f t="shared" ref="J192" si="48">TRUNC(I192*D192,1)</f>
        <v>0</v>
      </c>
      <c r="K192" s="81">
        <f t="shared" ref="K192" si="49">TRUNC(E192+G192+I192,1)</f>
        <v>0</v>
      </c>
      <c r="L192" s="82">
        <f t="shared" ref="L192" si="50">TRUNC(F192+H192+J192,1)</f>
        <v>0</v>
      </c>
      <c r="M192" s="29" t="s">
        <v>5</v>
      </c>
      <c r="N192" s="32" t="s">
        <v>340</v>
      </c>
      <c r="O192" s="32" t="s">
        <v>401</v>
      </c>
      <c r="P192" s="32" t="s">
        <v>66</v>
      </c>
      <c r="Q192" s="32" t="s">
        <v>66</v>
      </c>
      <c r="R192" s="32" t="s">
        <v>66</v>
      </c>
      <c r="S192" s="37">
        <v>0</v>
      </c>
      <c r="T192" s="37">
        <v>0</v>
      </c>
      <c r="U192" s="37">
        <v>0.05</v>
      </c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2" t="s">
        <v>5</v>
      </c>
      <c r="AK192" s="32" t="s">
        <v>722</v>
      </c>
      <c r="AL192" s="32" t="s">
        <v>5</v>
      </c>
    </row>
    <row r="193" spans="1:38" ht="30" customHeight="1">
      <c r="A193" s="29" t="s">
        <v>1155</v>
      </c>
      <c r="B193" s="29" t="s">
        <v>1156</v>
      </c>
      <c r="C193" s="30" t="s">
        <v>196</v>
      </c>
      <c r="D193" s="80">
        <v>0.7</v>
      </c>
      <c r="E193" s="81">
        <f>단가대비표!O64</f>
        <v>0</v>
      </c>
      <c r="F193" s="82">
        <f t="shared" si="41"/>
        <v>0</v>
      </c>
      <c r="G193" s="81"/>
      <c r="H193" s="82">
        <f t="shared" si="42"/>
        <v>0</v>
      </c>
      <c r="I193" s="81"/>
      <c r="J193" s="82">
        <f t="shared" si="43"/>
        <v>0</v>
      </c>
      <c r="K193" s="81">
        <f t="shared" si="44"/>
        <v>0</v>
      </c>
      <c r="L193" s="82">
        <f t="shared" si="45"/>
        <v>0</v>
      </c>
      <c r="M193" s="29" t="s">
        <v>5</v>
      </c>
      <c r="N193" s="32" t="s">
        <v>340</v>
      </c>
      <c r="O193" s="32" t="s">
        <v>237</v>
      </c>
      <c r="P193" s="32" t="s">
        <v>65</v>
      </c>
      <c r="Q193" s="32" t="s">
        <v>66</v>
      </c>
      <c r="R193" s="32" t="s">
        <v>66</v>
      </c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2" t="s">
        <v>5</v>
      </c>
      <c r="AK193" s="32" t="s">
        <v>723</v>
      </c>
      <c r="AL193" s="32" t="s">
        <v>5</v>
      </c>
    </row>
    <row r="194" spans="1:38" ht="30" customHeight="1">
      <c r="A194" s="29" t="s">
        <v>1147</v>
      </c>
      <c r="B194" s="29" t="s">
        <v>1148</v>
      </c>
      <c r="C194" s="30" t="s">
        <v>231</v>
      </c>
      <c r="D194" s="80">
        <v>3</v>
      </c>
      <c r="E194" s="81">
        <f>단가대비표!O60</f>
        <v>0</v>
      </c>
      <c r="F194" s="82">
        <f t="shared" ref="F194:F195" si="51">TRUNC(E194*D194,1)</f>
        <v>0</v>
      </c>
      <c r="G194" s="81"/>
      <c r="H194" s="82">
        <f t="shared" ref="H194:H195" si="52">TRUNC(G194*D194,1)</f>
        <v>0</v>
      </c>
      <c r="I194" s="81"/>
      <c r="J194" s="82">
        <f t="shared" ref="J194:J195" si="53">TRUNC(I194*D194,1)</f>
        <v>0</v>
      </c>
      <c r="K194" s="81">
        <f t="shared" ref="K194:K195" si="54">TRUNC(E194+G194+I194,1)</f>
        <v>0</v>
      </c>
      <c r="L194" s="82">
        <f t="shared" ref="L194:L195" si="55">TRUNC(F194+H194+J194,1)</f>
        <v>0</v>
      </c>
      <c r="M194" s="29" t="s">
        <v>5</v>
      </c>
      <c r="N194" s="32" t="s">
        <v>340</v>
      </c>
      <c r="O194" s="32" t="s">
        <v>237</v>
      </c>
      <c r="P194" s="32" t="s">
        <v>65</v>
      </c>
      <c r="Q194" s="32" t="s">
        <v>66</v>
      </c>
      <c r="R194" s="32" t="s">
        <v>66</v>
      </c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2" t="s">
        <v>5</v>
      </c>
      <c r="AK194" s="32" t="s">
        <v>723</v>
      </c>
      <c r="AL194" s="32" t="s">
        <v>5</v>
      </c>
    </row>
    <row r="195" spans="1:38" ht="30" customHeight="1">
      <c r="A195" s="29" t="s">
        <v>1142</v>
      </c>
      <c r="B195" s="29" t="s">
        <v>1143</v>
      </c>
      <c r="C195" s="30" t="s">
        <v>231</v>
      </c>
      <c r="D195" s="80">
        <v>4</v>
      </c>
      <c r="E195" s="81">
        <f>단가대비표!O57</f>
        <v>0</v>
      </c>
      <c r="F195" s="82">
        <f t="shared" si="51"/>
        <v>0</v>
      </c>
      <c r="G195" s="81"/>
      <c r="H195" s="82">
        <f t="shared" si="52"/>
        <v>0</v>
      </c>
      <c r="I195" s="81"/>
      <c r="J195" s="82">
        <f t="shared" si="53"/>
        <v>0</v>
      </c>
      <c r="K195" s="81">
        <f t="shared" si="54"/>
        <v>0</v>
      </c>
      <c r="L195" s="82">
        <f t="shared" si="55"/>
        <v>0</v>
      </c>
      <c r="M195" s="29" t="s">
        <v>5</v>
      </c>
      <c r="N195" s="32" t="s">
        <v>340</v>
      </c>
      <c r="O195" s="32" t="s">
        <v>237</v>
      </c>
      <c r="P195" s="32" t="s">
        <v>65</v>
      </c>
      <c r="Q195" s="32" t="s">
        <v>66</v>
      </c>
      <c r="R195" s="32" t="s">
        <v>66</v>
      </c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2" t="s">
        <v>5</v>
      </c>
      <c r="AK195" s="32" t="s">
        <v>723</v>
      </c>
      <c r="AL195" s="32" t="s">
        <v>5</v>
      </c>
    </row>
    <row r="196" spans="1:38" ht="30" customHeight="1">
      <c r="A196" s="29" t="s">
        <v>1144</v>
      </c>
      <c r="B196" s="29" t="s">
        <v>1145</v>
      </c>
      <c r="C196" s="30" t="s">
        <v>231</v>
      </c>
      <c r="D196" s="80">
        <v>20</v>
      </c>
      <c r="E196" s="81">
        <f>단가대비표!O58</f>
        <v>0</v>
      </c>
      <c r="F196" s="82">
        <f t="shared" ref="F196:F197" si="56">TRUNC(E196*D196,1)</f>
        <v>0</v>
      </c>
      <c r="G196" s="81"/>
      <c r="H196" s="82">
        <f t="shared" ref="H196:H197" si="57">TRUNC(G196*D196,1)</f>
        <v>0</v>
      </c>
      <c r="I196" s="81"/>
      <c r="J196" s="82">
        <f t="shared" ref="J196:J197" si="58">TRUNC(I196*D196,1)</f>
        <v>0</v>
      </c>
      <c r="K196" s="81">
        <f t="shared" ref="K196:K197" si="59">TRUNC(E196+G196+I196,1)</f>
        <v>0</v>
      </c>
      <c r="L196" s="82">
        <f t="shared" ref="L196:L197" si="60">TRUNC(F196+H196+J196,1)</f>
        <v>0</v>
      </c>
      <c r="M196" s="29" t="s">
        <v>5</v>
      </c>
      <c r="N196" s="32" t="s">
        <v>340</v>
      </c>
      <c r="O196" s="32" t="s">
        <v>401</v>
      </c>
      <c r="P196" s="32" t="s">
        <v>66</v>
      </c>
      <c r="Q196" s="32" t="s">
        <v>66</v>
      </c>
      <c r="R196" s="32" t="s">
        <v>66</v>
      </c>
      <c r="S196" s="37">
        <v>0</v>
      </c>
      <c r="T196" s="37">
        <v>0</v>
      </c>
      <c r="U196" s="37">
        <v>0.05</v>
      </c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2" t="s">
        <v>5</v>
      </c>
      <c r="AK196" s="32" t="s">
        <v>722</v>
      </c>
      <c r="AL196" s="32" t="s">
        <v>5</v>
      </c>
    </row>
    <row r="197" spans="1:38" ht="30" customHeight="1">
      <c r="A197" s="29" t="s">
        <v>1144</v>
      </c>
      <c r="B197" s="29" t="s">
        <v>1146</v>
      </c>
      <c r="C197" s="30" t="s">
        <v>231</v>
      </c>
      <c r="D197" s="80">
        <v>40</v>
      </c>
      <c r="E197" s="81">
        <f>단가대비표!O59</f>
        <v>0</v>
      </c>
      <c r="F197" s="82">
        <f t="shared" si="56"/>
        <v>0</v>
      </c>
      <c r="G197" s="81"/>
      <c r="H197" s="82">
        <f t="shared" si="57"/>
        <v>0</v>
      </c>
      <c r="I197" s="81"/>
      <c r="J197" s="82">
        <f t="shared" si="58"/>
        <v>0</v>
      </c>
      <c r="K197" s="81">
        <f t="shared" si="59"/>
        <v>0</v>
      </c>
      <c r="L197" s="82">
        <f t="shared" si="60"/>
        <v>0</v>
      </c>
      <c r="M197" s="29" t="s">
        <v>5</v>
      </c>
      <c r="N197" s="32" t="s">
        <v>340</v>
      </c>
      <c r="O197" s="32" t="s">
        <v>237</v>
      </c>
      <c r="P197" s="32" t="s">
        <v>65</v>
      </c>
      <c r="Q197" s="32" t="s">
        <v>66</v>
      </c>
      <c r="R197" s="32" t="s">
        <v>66</v>
      </c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2" t="s">
        <v>5</v>
      </c>
      <c r="AK197" s="32" t="s">
        <v>723</v>
      </c>
      <c r="AL197" s="32" t="s">
        <v>5</v>
      </c>
    </row>
    <row r="198" spans="1:38" ht="30" customHeight="1">
      <c r="A198" s="29" t="s">
        <v>1158</v>
      </c>
      <c r="B198" s="29" t="s">
        <v>485</v>
      </c>
      <c r="C198" s="30" t="s">
        <v>422</v>
      </c>
      <c r="D198" s="80">
        <v>0.15</v>
      </c>
      <c r="E198" s="81"/>
      <c r="F198" s="82">
        <f t="shared" si="41"/>
        <v>0</v>
      </c>
      <c r="G198" s="81">
        <f>단가대비표!P142</f>
        <v>0</v>
      </c>
      <c r="H198" s="82">
        <f t="shared" si="42"/>
        <v>0</v>
      </c>
      <c r="I198" s="81"/>
      <c r="J198" s="82">
        <f t="shared" si="43"/>
        <v>0</v>
      </c>
      <c r="K198" s="81">
        <f t="shared" si="44"/>
        <v>0</v>
      </c>
      <c r="L198" s="82">
        <f t="shared" si="45"/>
        <v>0</v>
      </c>
      <c r="M198" s="29" t="s">
        <v>5</v>
      </c>
      <c r="N198" s="32" t="s">
        <v>340</v>
      </c>
      <c r="O198" s="32" t="s">
        <v>486</v>
      </c>
      <c r="P198" s="32" t="s">
        <v>66</v>
      </c>
      <c r="Q198" s="32" t="s">
        <v>66</v>
      </c>
      <c r="R198" s="32" t="s">
        <v>65</v>
      </c>
      <c r="S198" s="37"/>
      <c r="T198" s="37"/>
      <c r="U198" s="37"/>
      <c r="V198" s="37"/>
      <c r="W198" s="37">
        <v>2</v>
      </c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2" t="s">
        <v>5</v>
      </c>
      <c r="AK198" s="32" t="s">
        <v>724</v>
      </c>
      <c r="AL198" s="32" t="s">
        <v>5</v>
      </c>
    </row>
    <row r="199" spans="1:38" ht="30" customHeight="1">
      <c r="A199" s="29" t="s">
        <v>424</v>
      </c>
      <c r="B199" s="29"/>
      <c r="C199" s="30" t="s">
        <v>422</v>
      </c>
      <c r="D199" s="80">
        <v>0.04</v>
      </c>
      <c r="E199" s="81"/>
      <c r="F199" s="82">
        <f t="shared" si="41"/>
        <v>0</v>
      </c>
      <c r="G199" s="81">
        <f>단가대비표!P135</f>
        <v>0</v>
      </c>
      <c r="H199" s="82">
        <f t="shared" si="42"/>
        <v>0</v>
      </c>
      <c r="I199" s="81">
        <f>단가대비표!V19</f>
        <v>0</v>
      </c>
      <c r="J199" s="82">
        <f t="shared" si="43"/>
        <v>0</v>
      </c>
      <c r="K199" s="81">
        <f t="shared" si="44"/>
        <v>0</v>
      </c>
      <c r="L199" s="82">
        <f t="shared" si="45"/>
        <v>0</v>
      </c>
      <c r="M199" s="29" t="s">
        <v>5</v>
      </c>
      <c r="N199" s="32" t="s">
        <v>340</v>
      </c>
      <c r="O199" s="32" t="s">
        <v>425</v>
      </c>
      <c r="P199" s="32" t="s">
        <v>66</v>
      </c>
      <c r="Q199" s="32" t="s">
        <v>66</v>
      </c>
      <c r="R199" s="32" t="s">
        <v>65</v>
      </c>
      <c r="S199" s="37"/>
      <c r="T199" s="37"/>
      <c r="U199" s="37"/>
      <c r="V199" s="37"/>
      <c r="W199" s="37">
        <v>2</v>
      </c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2" t="s">
        <v>5</v>
      </c>
      <c r="AK199" s="32" t="s">
        <v>725</v>
      </c>
      <c r="AL199" s="32" t="s">
        <v>5</v>
      </c>
    </row>
    <row r="200" spans="1:38" ht="30" customHeight="1">
      <c r="A200" s="29" t="s">
        <v>431</v>
      </c>
      <c r="B200" s="29" t="s">
        <v>1112</v>
      </c>
      <c r="C200" s="30" t="s">
        <v>400</v>
      </c>
      <c r="D200" s="80">
        <v>1</v>
      </c>
      <c r="E200" s="81">
        <f>INT(H201*3%)</f>
        <v>0</v>
      </c>
      <c r="F200" s="82">
        <f t="shared" si="41"/>
        <v>0</v>
      </c>
      <c r="G200" s="81">
        <v>0</v>
      </c>
      <c r="H200" s="82">
        <f t="shared" si="42"/>
        <v>0</v>
      </c>
      <c r="I200" s="81">
        <f>ROUNDDOWN(SUMIF(W190:W200, RIGHTB(O200, 1), H190:H200)*U200, 2)</f>
        <v>0</v>
      </c>
      <c r="J200" s="82">
        <f t="shared" si="43"/>
        <v>0</v>
      </c>
      <c r="K200" s="81">
        <f t="shared" si="44"/>
        <v>0</v>
      </c>
      <c r="L200" s="82">
        <f t="shared" si="45"/>
        <v>0</v>
      </c>
      <c r="M200" s="29" t="s">
        <v>5</v>
      </c>
      <c r="N200" s="32" t="s">
        <v>340</v>
      </c>
      <c r="O200" s="32" t="s">
        <v>445</v>
      </c>
      <c r="P200" s="32" t="s">
        <v>66</v>
      </c>
      <c r="Q200" s="32" t="s">
        <v>66</v>
      </c>
      <c r="R200" s="32" t="s">
        <v>66</v>
      </c>
      <c r="S200" s="37">
        <v>1</v>
      </c>
      <c r="T200" s="37">
        <v>2</v>
      </c>
      <c r="U200" s="37">
        <v>0.02</v>
      </c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2" t="s">
        <v>5</v>
      </c>
      <c r="AK200" s="32" t="s">
        <v>722</v>
      </c>
      <c r="AL200" s="32" t="s">
        <v>5</v>
      </c>
    </row>
    <row r="201" spans="1:38" ht="30" customHeight="1">
      <c r="A201" s="29" t="s">
        <v>402</v>
      </c>
      <c r="B201" s="29" t="s">
        <v>5</v>
      </c>
      <c r="C201" s="30" t="s">
        <v>5</v>
      </c>
      <c r="D201" s="80"/>
      <c r="E201" s="81"/>
      <c r="F201" s="82">
        <f>TRUNC(SUMIF(N190:N200, N189, F190:F200),0)</f>
        <v>0</v>
      </c>
      <c r="G201" s="81"/>
      <c r="H201" s="82">
        <f>TRUNC(SUMIF(N190:N200, N189, H190:H200),0)</f>
        <v>0</v>
      </c>
      <c r="I201" s="81"/>
      <c r="J201" s="82">
        <f>TRUNC(SUMIF(N190:N200, N189, J190:J200),0)</f>
        <v>0</v>
      </c>
      <c r="K201" s="81"/>
      <c r="L201" s="82">
        <f>F201+H201+J201</f>
        <v>0</v>
      </c>
      <c r="M201" s="29" t="s">
        <v>5</v>
      </c>
      <c r="N201" s="32" t="s">
        <v>68</v>
      </c>
      <c r="O201" s="32" t="s">
        <v>68</v>
      </c>
      <c r="P201" s="32" t="s">
        <v>5</v>
      </c>
      <c r="Q201" s="32" t="s">
        <v>5</v>
      </c>
      <c r="R201" s="32" t="s">
        <v>5</v>
      </c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2" t="s">
        <v>5</v>
      </c>
      <c r="AK201" s="32" t="s">
        <v>5</v>
      </c>
      <c r="AL201" s="32" t="s">
        <v>5</v>
      </c>
    </row>
    <row r="202" spans="1:38" ht="30" customHeight="1">
      <c r="A202" s="80"/>
      <c r="B202" s="80"/>
      <c r="C202" s="122"/>
      <c r="D202" s="80"/>
      <c r="E202" s="81"/>
      <c r="F202" s="82"/>
      <c r="G202" s="81"/>
      <c r="H202" s="82"/>
      <c r="I202" s="81"/>
      <c r="J202" s="82"/>
      <c r="K202" s="81"/>
      <c r="L202" s="82"/>
      <c r="M202" s="80"/>
    </row>
    <row r="203" spans="1:38" ht="30" customHeight="1">
      <c r="A203" s="168" t="s">
        <v>1159</v>
      </c>
      <c r="B203" s="168"/>
      <c r="C203" s="168"/>
      <c r="D203" s="168"/>
      <c r="E203" s="169"/>
      <c r="F203" s="170"/>
      <c r="G203" s="169"/>
      <c r="H203" s="170"/>
      <c r="I203" s="169"/>
      <c r="J203" s="170"/>
      <c r="K203" s="169"/>
      <c r="L203" s="170"/>
      <c r="M203" s="168"/>
      <c r="N203" s="28" t="s">
        <v>317</v>
      </c>
    </row>
    <row r="204" spans="1:38" ht="30" customHeight="1">
      <c r="A204" s="29" t="s">
        <v>667</v>
      </c>
      <c r="B204" s="29" t="s">
        <v>668</v>
      </c>
      <c r="C204" s="30" t="s">
        <v>432</v>
      </c>
      <c r="D204" s="34">
        <v>0.08</v>
      </c>
      <c r="E204" s="35">
        <f>단가대비표!O48</f>
        <v>0</v>
      </c>
      <c r="F204" s="36">
        <f>TRUNC(E204*D204,1)</f>
        <v>0</v>
      </c>
      <c r="G204" s="35">
        <f>단가대비표!P48</f>
        <v>0</v>
      </c>
      <c r="H204" s="36">
        <f>TRUNC(G204*D204,1)</f>
        <v>0</v>
      </c>
      <c r="I204" s="35">
        <f>단가대비표!V48</f>
        <v>0</v>
      </c>
      <c r="J204" s="36">
        <f>TRUNC(I204*D204,1)</f>
        <v>0</v>
      </c>
      <c r="K204" s="35">
        <f t="shared" ref="K204:L208" si="61">TRUNC(E204+G204+I204,1)</f>
        <v>0</v>
      </c>
      <c r="L204" s="36">
        <f t="shared" si="61"/>
        <v>0</v>
      </c>
      <c r="M204" s="29" t="s">
        <v>5</v>
      </c>
      <c r="N204" s="32" t="s">
        <v>317</v>
      </c>
      <c r="O204" s="32" t="s">
        <v>669</v>
      </c>
      <c r="P204" s="32" t="s">
        <v>66</v>
      </c>
      <c r="Q204" s="32" t="s">
        <v>66</v>
      </c>
      <c r="R204" s="32" t="s">
        <v>65</v>
      </c>
      <c r="S204" s="37"/>
      <c r="T204" s="37"/>
      <c r="U204" s="37"/>
      <c r="V204" s="37">
        <v>1</v>
      </c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2" t="s">
        <v>5</v>
      </c>
      <c r="AK204" s="32" t="s">
        <v>670</v>
      </c>
      <c r="AL204" s="32" t="s">
        <v>5</v>
      </c>
    </row>
    <row r="205" spans="1:38" ht="30" customHeight="1">
      <c r="A205" s="29" t="s">
        <v>658</v>
      </c>
      <c r="B205" s="29" t="s">
        <v>659</v>
      </c>
      <c r="C205" s="30" t="s">
        <v>432</v>
      </c>
      <c r="D205" s="34">
        <v>4.0000000000000001E-3</v>
      </c>
      <c r="E205" s="35">
        <f>단가대비표!O29</f>
        <v>0</v>
      </c>
      <c r="F205" s="36">
        <f>TRUNC(E205*D205,1)</f>
        <v>0</v>
      </c>
      <c r="G205" s="35">
        <f>단가대비표!P29</f>
        <v>0</v>
      </c>
      <c r="H205" s="36">
        <f>TRUNC(G205*D205,1)</f>
        <v>0</v>
      </c>
      <c r="I205" s="35">
        <f>단가대비표!V29</f>
        <v>0</v>
      </c>
      <c r="J205" s="36">
        <f>TRUNC(I205*D205,1)</f>
        <v>0</v>
      </c>
      <c r="K205" s="35">
        <f t="shared" si="61"/>
        <v>0</v>
      </c>
      <c r="L205" s="36">
        <f t="shared" si="61"/>
        <v>0</v>
      </c>
      <c r="M205" s="29" t="s">
        <v>5</v>
      </c>
      <c r="N205" s="32" t="s">
        <v>317</v>
      </c>
      <c r="O205" s="32" t="s">
        <v>660</v>
      </c>
      <c r="P205" s="32" t="s">
        <v>66</v>
      </c>
      <c r="Q205" s="32" t="s">
        <v>66</v>
      </c>
      <c r="R205" s="32" t="s">
        <v>65</v>
      </c>
      <c r="S205" s="37"/>
      <c r="T205" s="37"/>
      <c r="U205" s="37"/>
      <c r="V205" s="37">
        <v>1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2" t="s">
        <v>5</v>
      </c>
      <c r="AK205" s="32" t="s">
        <v>671</v>
      </c>
      <c r="AL205" s="32" t="s">
        <v>5</v>
      </c>
    </row>
    <row r="206" spans="1:38" ht="30" customHeight="1">
      <c r="A206" s="29" t="s">
        <v>426</v>
      </c>
      <c r="B206" s="29" t="s">
        <v>449</v>
      </c>
      <c r="C206" s="30" t="s">
        <v>400</v>
      </c>
      <c r="D206" s="34">
        <v>1</v>
      </c>
      <c r="E206" s="35">
        <f>ROUNDDOWN(SUMIF(V204:V208, RIGHTB(O206, 1), F204:F208)*U206, 2)</f>
        <v>0</v>
      </c>
      <c r="F206" s="36">
        <f>TRUNC(E206*D206,1)</f>
        <v>0</v>
      </c>
      <c r="G206" s="35">
        <v>0</v>
      </c>
      <c r="H206" s="36">
        <f>TRUNC(G206*D206,1)</f>
        <v>0</v>
      </c>
      <c r="I206" s="35">
        <v>0</v>
      </c>
      <c r="J206" s="36">
        <f>TRUNC(I206*D206,1)</f>
        <v>0</v>
      </c>
      <c r="K206" s="35">
        <f t="shared" si="61"/>
        <v>0</v>
      </c>
      <c r="L206" s="36">
        <f t="shared" si="61"/>
        <v>0</v>
      </c>
      <c r="M206" s="29" t="s">
        <v>5</v>
      </c>
      <c r="N206" s="32" t="s">
        <v>317</v>
      </c>
      <c r="O206" s="32" t="s">
        <v>401</v>
      </c>
      <c r="P206" s="32" t="s">
        <v>66</v>
      </c>
      <c r="Q206" s="32" t="s">
        <v>66</v>
      </c>
      <c r="R206" s="32" t="s">
        <v>66</v>
      </c>
      <c r="S206" s="37">
        <v>0</v>
      </c>
      <c r="T206" s="37">
        <v>0</v>
      </c>
      <c r="U206" s="37">
        <v>0.04</v>
      </c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2" t="s">
        <v>5</v>
      </c>
      <c r="AK206" s="32" t="s">
        <v>672</v>
      </c>
      <c r="AL206" s="32" t="s">
        <v>5</v>
      </c>
    </row>
    <row r="207" spans="1:38" ht="30" customHeight="1">
      <c r="A207" s="29" t="s">
        <v>646</v>
      </c>
      <c r="B207" s="29" t="s">
        <v>421</v>
      </c>
      <c r="C207" s="30" t="s">
        <v>422</v>
      </c>
      <c r="D207" s="34">
        <v>1.4999999999999999E-2</v>
      </c>
      <c r="E207" s="35">
        <f>단가대비표!O143</f>
        <v>0</v>
      </c>
      <c r="F207" s="36">
        <f>TRUNC(E207*D207,1)</f>
        <v>0</v>
      </c>
      <c r="G207" s="35">
        <f>단가대비표!P143</f>
        <v>0</v>
      </c>
      <c r="H207" s="36">
        <f>TRUNC(G207*D207,1)</f>
        <v>0</v>
      </c>
      <c r="I207" s="35">
        <f>단가대비표!V143</f>
        <v>0</v>
      </c>
      <c r="J207" s="36">
        <f>TRUNC(I207*D207,1)</f>
        <v>0</v>
      </c>
      <c r="K207" s="35">
        <f t="shared" si="61"/>
        <v>0</v>
      </c>
      <c r="L207" s="36">
        <f t="shared" si="61"/>
        <v>0</v>
      </c>
      <c r="M207" s="29" t="s">
        <v>5</v>
      </c>
      <c r="N207" s="32" t="s">
        <v>317</v>
      </c>
      <c r="O207" s="32" t="s">
        <v>647</v>
      </c>
      <c r="P207" s="32" t="s">
        <v>66</v>
      </c>
      <c r="Q207" s="32" t="s">
        <v>66</v>
      </c>
      <c r="R207" s="32" t="s">
        <v>65</v>
      </c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2" t="s">
        <v>5</v>
      </c>
      <c r="AK207" s="32" t="s">
        <v>673</v>
      </c>
      <c r="AL207" s="32" t="s">
        <v>5</v>
      </c>
    </row>
    <row r="208" spans="1:38" ht="30" customHeight="1">
      <c r="A208" s="29" t="s">
        <v>424</v>
      </c>
      <c r="B208" s="29" t="s">
        <v>421</v>
      </c>
      <c r="C208" s="30" t="s">
        <v>422</v>
      </c>
      <c r="D208" s="34">
        <v>3.0000000000000001E-3</v>
      </c>
      <c r="E208" s="35">
        <f>단가대비표!O135</f>
        <v>0</v>
      </c>
      <c r="F208" s="36">
        <f>TRUNC(E208*D208,1)</f>
        <v>0</v>
      </c>
      <c r="G208" s="35">
        <f>단가대비표!P135</f>
        <v>0</v>
      </c>
      <c r="H208" s="36">
        <f>TRUNC(G208*D208,1)</f>
        <v>0</v>
      </c>
      <c r="I208" s="35">
        <f>단가대비표!V135</f>
        <v>0</v>
      </c>
      <c r="J208" s="36">
        <f>TRUNC(I208*D208,1)</f>
        <v>0</v>
      </c>
      <c r="K208" s="35">
        <f t="shared" si="61"/>
        <v>0</v>
      </c>
      <c r="L208" s="36">
        <f t="shared" si="61"/>
        <v>0</v>
      </c>
      <c r="M208" s="29" t="s">
        <v>5</v>
      </c>
      <c r="N208" s="32" t="s">
        <v>317</v>
      </c>
      <c r="O208" s="32" t="s">
        <v>425</v>
      </c>
      <c r="P208" s="32" t="s">
        <v>66</v>
      </c>
      <c r="Q208" s="32" t="s">
        <v>66</v>
      </c>
      <c r="R208" s="32" t="s">
        <v>65</v>
      </c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2" t="s">
        <v>5</v>
      </c>
      <c r="AK208" s="32" t="s">
        <v>674</v>
      </c>
      <c r="AL208" s="32" t="s">
        <v>5</v>
      </c>
    </row>
    <row r="209" spans="1:38" ht="30" customHeight="1">
      <c r="A209" s="29" t="s">
        <v>402</v>
      </c>
      <c r="B209" s="29" t="s">
        <v>5</v>
      </c>
      <c r="C209" s="30" t="s">
        <v>5</v>
      </c>
      <c r="D209" s="34"/>
      <c r="E209" s="35"/>
      <c r="F209" s="36">
        <f>TRUNC(SUMIF(N204:N208, N203, F204:F208),0)</f>
        <v>0</v>
      </c>
      <c r="G209" s="35"/>
      <c r="H209" s="36">
        <f>TRUNC(SUMIF(N204:N208, N203, H204:H208),0)</f>
        <v>0</v>
      </c>
      <c r="I209" s="35"/>
      <c r="J209" s="36">
        <f>TRUNC(SUMIF(N204:N208, N203, J204:J208),0)</f>
        <v>0</v>
      </c>
      <c r="K209" s="35"/>
      <c r="L209" s="36">
        <f>F209+H209+J209</f>
        <v>0</v>
      </c>
      <c r="M209" s="29" t="s">
        <v>5</v>
      </c>
      <c r="N209" s="32" t="s">
        <v>68</v>
      </c>
      <c r="O209" s="32" t="s">
        <v>68</v>
      </c>
      <c r="P209" s="32" t="s">
        <v>5</v>
      </c>
      <c r="Q209" s="32" t="s">
        <v>5</v>
      </c>
      <c r="R209" s="32" t="s">
        <v>5</v>
      </c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2" t="s">
        <v>5</v>
      </c>
      <c r="AK209" s="32" t="s">
        <v>5</v>
      </c>
      <c r="AL209" s="32" t="s">
        <v>5</v>
      </c>
    </row>
    <row r="210" spans="1:38" ht="30" customHeight="1">
      <c r="A210" s="34"/>
      <c r="B210" s="34"/>
      <c r="C210" s="122"/>
      <c r="D210" s="34"/>
      <c r="E210" s="35"/>
      <c r="F210" s="36"/>
      <c r="G210" s="35"/>
      <c r="H210" s="36"/>
      <c r="I210" s="35"/>
      <c r="J210" s="36"/>
      <c r="K210" s="35"/>
      <c r="L210" s="36"/>
      <c r="M210" s="34"/>
    </row>
    <row r="211" spans="1:38" ht="30" customHeight="1">
      <c r="A211" s="168" t="s">
        <v>1162</v>
      </c>
      <c r="B211" s="168"/>
      <c r="C211" s="168"/>
      <c r="D211" s="168"/>
      <c r="E211" s="169"/>
      <c r="F211" s="170"/>
      <c r="G211" s="169"/>
      <c r="H211" s="170"/>
      <c r="I211" s="169"/>
      <c r="J211" s="170"/>
      <c r="K211" s="169"/>
      <c r="L211" s="170"/>
      <c r="M211" s="168"/>
      <c r="N211" s="28" t="s">
        <v>313</v>
      </c>
    </row>
    <row r="212" spans="1:38" ht="30" customHeight="1">
      <c r="A212" s="29" t="s">
        <v>655</v>
      </c>
      <c r="B212" s="29" t="s">
        <v>656</v>
      </c>
      <c r="C212" s="30" t="s">
        <v>432</v>
      </c>
      <c r="D212" s="34">
        <v>0.16600000000000001</v>
      </c>
      <c r="E212" s="35">
        <f>단가대비표!O49</f>
        <v>0</v>
      </c>
      <c r="F212" s="36">
        <f t="shared" ref="F212:F217" si="62">TRUNC(E212*D212,1)</f>
        <v>0</v>
      </c>
      <c r="G212" s="35">
        <f>단가대비표!P49</f>
        <v>0</v>
      </c>
      <c r="H212" s="36">
        <f t="shared" ref="H212:H217" si="63">TRUNC(G212*D212,1)</f>
        <v>0</v>
      </c>
      <c r="I212" s="35">
        <f>단가대비표!V49</f>
        <v>0</v>
      </c>
      <c r="J212" s="36">
        <f t="shared" ref="J212:J217" si="64">TRUNC(I212*D212,1)</f>
        <v>0</v>
      </c>
      <c r="K212" s="35">
        <f t="shared" ref="K212:L217" si="65">TRUNC(E212+G212+I212,1)</f>
        <v>0</v>
      </c>
      <c r="L212" s="36">
        <f t="shared" si="65"/>
        <v>0</v>
      </c>
      <c r="M212" s="29" t="s">
        <v>5</v>
      </c>
      <c r="N212" s="32" t="s">
        <v>313</v>
      </c>
      <c r="O212" s="32" t="s">
        <v>657</v>
      </c>
      <c r="P212" s="32" t="s">
        <v>66</v>
      </c>
      <c r="Q212" s="32" t="s">
        <v>66</v>
      </c>
      <c r="R212" s="32" t="s">
        <v>65</v>
      </c>
      <c r="S212" s="37"/>
      <c r="T212" s="37"/>
      <c r="U212" s="37"/>
      <c r="V212" s="37">
        <v>1</v>
      </c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2" t="s">
        <v>5</v>
      </c>
      <c r="AK212" s="32" t="s">
        <v>661</v>
      </c>
      <c r="AL212" s="32" t="s">
        <v>5</v>
      </c>
    </row>
    <row r="213" spans="1:38" ht="30" customHeight="1">
      <c r="A213" s="29" t="s">
        <v>658</v>
      </c>
      <c r="B213" s="29" t="s">
        <v>659</v>
      </c>
      <c r="C213" s="30" t="s">
        <v>432</v>
      </c>
      <c r="D213" s="34">
        <v>8.0000000000000002E-3</v>
      </c>
      <c r="E213" s="35">
        <f>단가대비표!O29</f>
        <v>0</v>
      </c>
      <c r="F213" s="36">
        <f t="shared" si="62"/>
        <v>0</v>
      </c>
      <c r="G213" s="35">
        <f>단가대비표!P29</f>
        <v>0</v>
      </c>
      <c r="H213" s="36">
        <f t="shared" si="63"/>
        <v>0</v>
      </c>
      <c r="I213" s="35">
        <f>단가대비표!V29</f>
        <v>0</v>
      </c>
      <c r="J213" s="36">
        <f t="shared" si="64"/>
        <v>0</v>
      </c>
      <c r="K213" s="35">
        <f t="shared" si="65"/>
        <v>0</v>
      </c>
      <c r="L213" s="36">
        <f t="shared" si="65"/>
        <v>0</v>
      </c>
      <c r="M213" s="29" t="s">
        <v>5</v>
      </c>
      <c r="N213" s="32" t="s">
        <v>313</v>
      </c>
      <c r="O213" s="32" t="s">
        <v>660</v>
      </c>
      <c r="P213" s="32" t="s">
        <v>66</v>
      </c>
      <c r="Q213" s="32" t="s">
        <v>66</v>
      </c>
      <c r="R213" s="32" t="s">
        <v>65</v>
      </c>
      <c r="S213" s="37"/>
      <c r="T213" s="37"/>
      <c r="U213" s="37"/>
      <c r="V213" s="37">
        <v>1</v>
      </c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2" t="s">
        <v>5</v>
      </c>
      <c r="AK213" s="32" t="s">
        <v>662</v>
      </c>
      <c r="AL213" s="32" t="s">
        <v>5</v>
      </c>
    </row>
    <row r="214" spans="1:38" ht="30" customHeight="1">
      <c r="A214" s="29" t="s">
        <v>426</v>
      </c>
      <c r="B214" s="29" t="s">
        <v>449</v>
      </c>
      <c r="C214" s="30" t="s">
        <v>400</v>
      </c>
      <c r="D214" s="34">
        <v>1</v>
      </c>
      <c r="E214" s="35">
        <f>ROUNDDOWN(SUMIF(V212:V217, RIGHTB(O214, 1), F212:F217)*U214, 2)</f>
        <v>0</v>
      </c>
      <c r="F214" s="36">
        <f t="shared" si="62"/>
        <v>0</v>
      </c>
      <c r="G214" s="35">
        <v>0</v>
      </c>
      <c r="H214" s="36">
        <f t="shared" si="63"/>
        <v>0</v>
      </c>
      <c r="I214" s="35">
        <v>0</v>
      </c>
      <c r="J214" s="36">
        <f t="shared" si="64"/>
        <v>0</v>
      </c>
      <c r="K214" s="35">
        <f t="shared" si="65"/>
        <v>0</v>
      </c>
      <c r="L214" s="36">
        <f t="shared" si="65"/>
        <v>0</v>
      </c>
      <c r="M214" s="29" t="s">
        <v>5</v>
      </c>
      <c r="N214" s="32" t="s">
        <v>313</v>
      </c>
      <c r="O214" s="32" t="s">
        <v>401</v>
      </c>
      <c r="P214" s="32" t="s">
        <v>66</v>
      </c>
      <c r="Q214" s="32" t="s">
        <v>66</v>
      </c>
      <c r="R214" s="32" t="s">
        <v>66</v>
      </c>
      <c r="S214" s="37">
        <v>0</v>
      </c>
      <c r="T214" s="37">
        <v>0</v>
      </c>
      <c r="U214" s="37">
        <v>0.04</v>
      </c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2" t="s">
        <v>5</v>
      </c>
      <c r="AK214" s="32" t="s">
        <v>663</v>
      </c>
      <c r="AL214" s="32" t="s">
        <v>5</v>
      </c>
    </row>
    <row r="215" spans="1:38" ht="30" customHeight="1">
      <c r="A215" s="29" t="s">
        <v>309</v>
      </c>
      <c r="B215" s="29" t="s">
        <v>307</v>
      </c>
      <c r="C215" s="30" t="s">
        <v>186</v>
      </c>
      <c r="D215" s="34">
        <v>1</v>
      </c>
      <c r="E215" s="35">
        <f>일위대가목록!E33</f>
        <v>0</v>
      </c>
      <c r="F215" s="36">
        <f t="shared" si="62"/>
        <v>0</v>
      </c>
      <c r="G215" s="35">
        <f>일위대가목록!F33</f>
        <v>0</v>
      </c>
      <c r="H215" s="36">
        <f t="shared" si="63"/>
        <v>0</v>
      </c>
      <c r="I215" s="35">
        <f>일위대가목록!G33</f>
        <v>0</v>
      </c>
      <c r="J215" s="36">
        <f t="shared" si="64"/>
        <v>0</v>
      </c>
      <c r="K215" s="35">
        <f t="shared" si="65"/>
        <v>0</v>
      </c>
      <c r="L215" s="36">
        <f t="shared" si="65"/>
        <v>0</v>
      </c>
      <c r="M215" s="29" t="s">
        <v>5</v>
      </c>
      <c r="N215" s="32" t="s">
        <v>313</v>
      </c>
      <c r="O215" s="32" t="s">
        <v>308</v>
      </c>
      <c r="P215" s="32" t="s">
        <v>65</v>
      </c>
      <c r="Q215" s="32" t="s">
        <v>66</v>
      </c>
      <c r="R215" s="32" t="s">
        <v>66</v>
      </c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2" t="s">
        <v>5</v>
      </c>
      <c r="AK215" s="32" t="s">
        <v>664</v>
      </c>
      <c r="AL215" s="32" t="s">
        <v>5</v>
      </c>
    </row>
    <row r="216" spans="1:38" ht="30" customHeight="1">
      <c r="A216" s="29" t="s">
        <v>646</v>
      </c>
      <c r="B216" s="29" t="s">
        <v>421</v>
      </c>
      <c r="C216" s="30" t="s">
        <v>422</v>
      </c>
      <c r="D216" s="34">
        <v>0.04</v>
      </c>
      <c r="E216" s="35">
        <f>단가대비표!O143</f>
        <v>0</v>
      </c>
      <c r="F216" s="36">
        <f t="shared" si="62"/>
        <v>0</v>
      </c>
      <c r="G216" s="35">
        <f>단가대비표!P143</f>
        <v>0</v>
      </c>
      <c r="H216" s="36">
        <f t="shared" si="63"/>
        <v>0</v>
      </c>
      <c r="I216" s="35">
        <f>단가대비표!V143</f>
        <v>0</v>
      </c>
      <c r="J216" s="36">
        <f t="shared" si="64"/>
        <v>0</v>
      </c>
      <c r="K216" s="35">
        <f t="shared" si="65"/>
        <v>0</v>
      </c>
      <c r="L216" s="36">
        <f t="shared" si="65"/>
        <v>0</v>
      </c>
      <c r="M216" s="29" t="s">
        <v>5</v>
      </c>
      <c r="N216" s="32" t="s">
        <v>313</v>
      </c>
      <c r="O216" s="32" t="s">
        <v>647</v>
      </c>
      <c r="P216" s="32" t="s">
        <v>66</v>
      </c>
      <c r="Q216" s="32" t="s">
        <v>66</v>
      </c>
      <c r="R216" s="32" t="s">
        <v>65</v>
      </c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2" t="s">
        <v>5</v>
      </c>
      <c r="AK216" s="32" t="s">
        <v>665</v>
      </c>
      <c r="AL216" s="32" t="s">
        <v>5</v>
      </c>
    </row>
    <row r="217" spans="1:38" ht="30" customHeight="1">
      <c r="A217" s="29" t="s">
        <v>424</v>
      </c>
      <c r="B217" s="29" t="s">
        <v>421</v>
      </c>
      <c r="C217" s="30" t="s">
        <v>422</v>
      </c>
      <c r="D217" s="34">
        <v>8.0000000000000002E-3</v>
      </c>
      <c r="E217" s="35">
        <f>단가대비표!O135</f>
        <v>0</v>
      </c>
      <c r="F217" s="36">
        <f t="shared" si="62"/>
        <v>0</v>
      </c>
      <c r="G217" s="35">
        <f>단가대비표!P135</f>
        <v>0</v>
      </c>
      <c r="H217" s="36">
        <f t="shared" si="63"/>
        <v>0</v>
      </c>
      <c r="I217" s="35">
        <f>단가대비표!V135</f>
        <v>0</v>
      </c>
      <c r="J217" s="36">
        <f t="shared" si="64"/>
        <v>0</v>
      </c>
      <c r="K217" s="35">
        <f t="shared" si="65"/>
        <v>0</v>
      </c>
      <c r="L217" s="36">
        <f t="shared" si="65"/>
        <v>0</v>
      </c>
      <c r="M217" s="29" t="s">
        <v>5</v>
      </c>
      <c r="N217" s="32" t="s">
        <v>313</v>
      </c>
      <c r="O217" s="32" t="s">
        <v>425</v>
      </c>
      <c r="P217" s="32" t="s">
        <v>66</v>
      </c>
      <c r="Q217" s="32" t="s">
        <v>66</v>
      </c>
      <c r="R217" s="32" t="s">
        <v>65</v>
      </c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2" t="s">
        <v>5</v>
      </c>
      <c r="AK217" s="32" t="s">
        <v>666</v>
      </c>
      <c r="AL217" s="32" t="s">
        <v>5</v>
      </c>
    </row>
    <row r="218" spans="1:38" ht="30" customHeight="1">
      <c r="A218" s="29" t="s">
        <v>402</v>
      </c>
      <c r="B218" s="29" t="s">
        <v>5</v>
      </c>
      <c r="C218" s="30" t="s">
        <v>5</v>
      </c>
      <c r="D218" s="34"/>
      <c r="E218" s="35"/>
      <c r="F218" s="36">
        <f>TRUNC(SUMIF(N212:N217, N211, F212:F217),0)</f>
        <v>0</v>
      </c>
      <c r="G218" s="35"/>
      <c r="H218" s="36">
        <f>TRUNC(SUMIF(N212:N217, N211, H212:H217),0)</f>
        <v>0</v>
      </c>
      <c r="I218" s="35"/>
      <c r="J218" s="36">
        <f>TRUNC(SUMIF(N212:N217, N211, J212:J217),0)</f>
        <v>0</v>
      </c>
      <c r="K218" s="35"/>
      <c r="L218" s="36">
        <f>F218+H218+J218</f>
        <v>0</v>
      </c>
      <c r="M218" s="29" t="s">
        <v>5</v>
      </c>
      <c r="N218" s="32" t="s">
        <v>68</v>
      </c>
      <c r="O218" s="32" t="s">
        <v>68</v>
      </c>
      <c r="P218" s="32" t="s">
        <v>5</v>
      </c>
      <c r="Q218" s="32" t="s">
        <v>5</v>
      </c>
      <c r="R218" s="32" t="s">
        <v>5</v>
      </c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2" t="s">
        <v>5</v>
      </c>
      <c r="AK218" s="32" t="s">
        <v>5</v>
      </c>
      <c r="AL218" s="32" t="s">
        <v>5</v>
      </c>
    </row>
    <row r="219" spans="1:38" ht="30" customHeight="1">
      <c r="A219" s="34"/>
      <c r="B219" s="34"/>
      <c r="C219" s="122"/>
      <c r="D219" s="34"/>
      <c r="E219" s="35"/>
      <c r="F219" s="36"/>
      <c r="G219" s="35"/>
      <c r="H219" s="36"/>
      <c r="I219" s="35"/>
      <c r="J219" s="36"/>
      <c r="K219" s="35"/>
      <c r="L219" s="36"/>
      <c r="M219" s="34"/>
    </row>
    <row r="220" spans="1:38" ht="30" customHeight="1">
      <c r="A220" s="168" t="s">
        <v>1163</v>
      </c>
      <c r="B220" s="168"/>
      <c r="C220" s="168"/>
      <c r="D220" s="168"/>
      <c r="E220" s="169"/>
      <c r="F220" s="170"/>
      <c r="G220" s="169"/>
      <c r="H220" s="170"/>
      <c r="I220" s="169"/>
      <c r="J220" s="170"/>
      <c r="K220" s="169"/>
      <c r="L220" s="170"/>
      <c r="M220" s="168"/>
      <c r="N220" s="28" t="s">
        <v>311</v>
      </c>
    </row>
    <row r="221" spans="1:38" ht="30" customHeight="1">
      <c r="A221" s="29" t="s">
        <v>639</v>
      </c>
      <c r="B221" s="29" t="s">
        <v>640</v>
      </c>
      <c r="C221" s="30" t="s">
        <v>287</v>
      </c>
      <c r="D221" s="34">
        <v>0.08</v>
      </c>
      <c r="E221" s="35">
        <f>단가대비표!O52</f>
        <v>0</v>
      </c>
      <c r="F221" s="36">
        <f>TRUNC(E221*D221,1)</f>
        <v>0</v>
      </c>
      <c r="G221" s="35">
        <f>단가대비표!P52</f>
        <v>0</v>
      </c>
      <c r="H221" s="36">
        <f>TRUNC(G221*D221,1)</f>
        <v>0</v>
      </c>
      <c r="I221" s="35">
        <f>단가대비표!V52</f>
        <v>0</v>
      </c>
      <c r="J221" s="36">
        <f>TRUNC(I221*D221,1)</f>
        <v>0</v>
      </c>
      <c r="K221" s="35">
        <f t="shared" ref="K221:L225" si="66">TRUNC(E221+G221+I221,1)</f>
        <v>0</v>
      </c>
      <c r="L221" s="36">
        <f t="shared" si="66"/>
        <v>0</v>
      </c>
      <c r="M221" s="29" t="s">
        <v>641</v>
      </c>
      <c r="N221" s="32" t="s">
        <v>311</v>
      </c>
      <c r="O221" s="32" t="s">
        <v>642</v>
      </c>
      <c r="P221" s="32" t="s">
        <v>66</v>
      </c>
      <c r="Q221" s="32" t="s">
        <v>66</v>
      </c>
      <c r="R221" s="32" t="s">
        <v>65</v>
      </c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2" t="s">
        <v>5</v>
      </c>
      <c r="AK221" s="32" t="s">
        <v>648</v>
      </c>
      <c r="AL221" s="32" t="s">
        <v>5</v>
      </c>
    </row>
    <row r="222" spans="1:38" ht="30" customHeight="1">
      <c r="A222" s="29" t="s">
        <v>643</v>
      </c>
      <c r="B222" s="29" t="s">
        <v>644</v>
      </c>
      <c r="C222" s="30" t="s">
        <v>306</v>
      </c>
      <c r="D222" s="34">
        <v>0.05</v>
      </c>
      <c r="E222" s="35">
        <f>단가대비표!O46</f>
        <v>0</v>
      </c>
      <c r="F222" s="36">
        <f>TRUNC(E222*D222,1)</f>
        <v>0</v>
      </c>
      <c r="G222" s="35">
        <f>단가대비표!P46</f>
        <v>0</v>
      </c>
      <c r="H222" s="36">
        <f>TRUNC(G222*D222,1)</f>
        <v>0</v>
      </c>
      <c r="I222" s="35">
        <f>단가대비표!V46</f>
        <v>0</v>
      </c>
      <c r="J222" s="36">
        <f>TRUNC(I222*D222,1)</f>
        <v>0</v>
      </c>
      <c r="K222" s="35">
        <f t="shared" si="66"/>
        <v>0</v>
      </c>
      <c r="L222" s="36">
        <f t="shared" si="66"/>
        <v>0</v>
      </c>
      <c r="M222" s="29" t="s">
        <v>5</v>
      </c>
      <c r="N222" s="32" t="s">
        <v>311</v>
      </c>
      <c r="O222" s="32" t="s">
        <v>645</v>
      </c>
      <c r="P222" s="32" t="s">
        <v>66</v>
      </c>
      <c r="Q222" s="32" t="s">
        <v>66</v>
      </c>
      <c r="R222" s="32" t="s">
        <v>65</v>
      </c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2" t="s">
        <v>5</v>
      </c>
      <c r="AK222" s="32" t="s">
        <v>649</v>
      </c>
      <c r="AL222" s="32" t="s">
        <v>5</v>
      </c>
    </row>
    <row r="223" spans="1:38" ht="30" customHeight="1">
      <c r="A223" s="29" t="s">
        <v>646</v>
      </c>
      <c r="B223" s="29" t="s">
        <v>421</v>
      </c>
      <c r="C223" s="30" t="s">
        <v>422</v>
      </c>
      <c r="D223" s="34">
        <v>5.0000000000000001E-3</v>
      </c>
      <c r="E223" s="35">
        <f>단가대비표!O143</f>
        <v>0</v>
      </c>
      <c r="F223" s="36">
        <f>TRUNC(E223*D223,1)</f>
        <v>0</v>
      </c>
      <c r="G223" s="35">
        <f>단가대비표!P143</f>
        <v>0</v>
      </c>
      <c r="H223" s="36">
        <f>TRUNC(G223*D223,1)</f>
        <v>0</v>
      </c>
      <c r="I223" s="35">
        <f>단가대비표!V143</f>
        <v>0</v>
      </c>
      <c r="J223" s="36">
        <f>TRUNC(I223*D223,1)</f>
        <v>0</v>
      </c>
      <c r="K223" s="35">
        <f t="shared" si="66"/>
        <v>0</v>
      </c>
      <c r="L223" s="36">
        <f t="shared" si="66"/>
        <v>0</v>
      </c>
      <c r="M223" s="29" t="s">
        <v>5</v>
      </c>
      <c r="N223" s="32" t="s">
        <v>311</v>
      </c>
      <c r="O223" s="32" t="s">
        <v>647</v>
      </c>
      <c r="P223" s="32" t="s">
        <v>66</v>
      </c>
      <c r="Q223" s="32" t="s">
        <v>66</v>
      </c>
      <c r="R223" s="32" t="s">
        <v>65</v>
      </c>
      <c r="S223" s="37"/>
      <c r="T223" s="37"/>
      <c r="U223" s="37"/>
      <c r="V223" s="37">
        <v>1</v>
      </c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2" t="s">
        <v>5</v>
      </c>
      <c r="AK223" s="32" t="s">
        <v>650</v>
      </c>
      <c r="AL223" s="32" t="s">
        <v>5</v>
      </c>
    </row>
    <row r="224" spans="1:38" ht="30" customHeight="1">
      <c r="A224" s="29" t="s">
        <v>424</v>
      </c>
      <c r="B224" s="29" t="s">
        <v>421</v>
      </c>
      <c r="C224" s="30" t="s">
        <v>422</v>
      </c>
      <c r="D224" s="34">
        <v>1E-3</v>
      </c>
      <c r="E224" s="35">
        <f>단가대비표!O135</f>
        <v>0</v>
      </c>
      <c r="F224" s="36">
        <f>TRUNC(E224*D224,1)</f>
        <v>0</v>
      </c>
      <c r="G224" s="35">
        <f>단가대비표!P135</f>
        <v>0</v>
      </c>
      <c r="H224" s="36">
        <f>TRUNC(G224*D224,1)</f>
        <v>0</v>
      </c>
      <c r="I224" s="35">
        <f>단가대비표!V135</f>
        <v>0</v>
      </c>
      <c r="J224" s="36">
        <f>TRUNC(I224*D224,1)</f>
        <v>0</v>
      </c>
      <c r="K224" s="35">
        <f t="shared" si="66"/>
        <v>0</v>
      </c>
      <c r="L224" s="36">
        <f t="shared" si="66"/>
        <v>0</v>
      </c>
      <c r="M224" s="29" t="s">
        <v>5</v>
      </c>
      <c r="N224" s="32" t="s">
        <v>311</v>
      </c>
      <c r="O224" s="32" t="s">
        <v>425</v>
      </c>
      <c r="P224" s="32" t="s">
        <v>66</v>
      </c>
      <c r="Q224" s="32" t="s">
        <v>66</v>
      </c>
      <c r="R224" s="32" t="s">
        <v>65</v>
      </c>
      <c r="S224" s="37"/>
      <c r="T224" s="37"/>
      <c r="U224" s="37"/>
      <c r="V224" s="37">
        <v>1</v>
      </c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2" t="s">
        <v>5</v>
      </c>
      <c r="AK224" s="32" t="s">
        <v>651</v>
      </c>
      <c r="AL224" s="32" t="s">
        <v>5</v>
      </c>
    </row>
    <row r="225" spans="1:38" ht="30" customHeight="1">
      <c r="A225" s="29" t="s">
        <v>652</v>
      </c>
      <c r="B225" s="29" t="s">
        <v>653</v>
      </c>
      <c r="C225" s="30" t="s">
        <v>400</v>
      </c>
      <c r="D225" s="34">
        <v>1</v>
      </c>
      <c r="E225" s="35">
        <v>0</v>
      </c>
      <c r="F225" s="36">
        <f>TRUNC(E225*D225,1)</f>
        <v>0</v>
      </c>
      <c r="G225" s="35">
        <f>ROUNDDOWN(SUMIF(V221:V225, RIGHTB(O225, 1), H221:H225)*U225, 2)</f>
        <v>0</v>
      </c>
      <c r="H225" s="36">
        <f>TRUNC(G225*D225,1)</f>
        <v>0</v>
      </c>
      <c r="I225" s="35">
        <v>0</v>
      </c>
      <c r="J225" s="36">
        <f>TRUNC(I225*D225,1)</f>
        <v>0</v>
      </c>
      <c r="K225" s="35">
        <f t="shared" si="66"/>
        <v>0</v>
      </c>
      <c r="L225" s="36">
        <f t="shared" si="66"/>
        <v>0</v>
      </c>
      <c r="M225" s="29" t="s">
        <v>5</v>
      </c>
      <c r="N225" s="32" t="s">
        <v>311</v>
      </c>
      <c r="O225" s="32" t="s">
        <v>401</v>
      </c>
      <c r="P225" s="32" t="s">
        <v>66</v>
      </c>
      <c r="Q225" s="32" t="s">
        <v>66</v>
      </c>
      <c r="R225" s="32" t="s">
        <v>66</v>
      </c>
      <c r="S225" s="37">
        <v>1</v>
      </c>
      <c r="T225" s="37">
        <v>1</v>
      </c>
      <c r="U225" s="37">
        <v>0.2</v>
      </c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2" t="s">
        <v>5</v>
      </c>
      <c r="AK225" s="32" t="s">
        <v>654</v>
      </c>
      <c r="AL225" s="32" t="s">
        <v>5</v>
      </c>
    </row>
    <row r="226" spans="1:38" ht="30" customHeight="1">
      <c r="A226" s="29" t="s">
        <v>402</v>
      </c>
      <c r="B226" s="29" t="s">
        <v>5</v>
      </c>
      <c r="C226" s="30" t="s">
        <v>5</v>
      </c>
      <c r="D226" s="34"/>
      <c r="E226" s="35"/>
      <c r="F226" s="36">
        <f>TRUNC(SUMIF(N221:N225, N220, F221:F225),0)</f>
        <v>0</v>
      </c>
      <c r="G226" s="35"/>
      <c r="H226" s="36">
        <f>TRUNC(SUMIF(N221:N225, N220, H221:H225),0)</f>
        <v>0</v>
      </c>
      <c r="I226" s="35"/>
      <c r="J226" s="36">
        <f>TRUNC(SUMIF(N221:N225, N220, J221:J225),0)</f>
        <v>0</v>
      </c>
      <c r="K226" s="35"/>
      <c r="L226" s="36">
        <f>F226+H226+J226</f>
        <v>0</v>
      </c>
      <c r="M226" s="29" t="s">
        <v>5</v>
      </c>
      <c r="N226" s="32" t="s">
        <v>68</v>
      </c>
      <c r="O226" s="32" t="s">
        <v>68</v>
      </c>
      <c r="P226" s="32" t="s">
        <v>5</v>
      </c>
      <c r="Q226" s="32" t="s">
        <v>5</v>
      </c>
      <c r="R226" s="32" t="s">
        <v>5</v>
      </c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2" t="s">
        <v>5</v>
      </c>
      <c r="AK226" s="32" t="s">
        <v>5</v>
      </c>
      <c r="AL226" s="32" t="s">
        <v>5</v>
      </c>
    </row>
    <row r="227" spans="1:38" ht="30" customHeight="1">
      <c r="A227" s="34"/>
      <c r="B227" s="34"/>
      <c r="C227" s="122"/>
      <c r="D227" s="34"/>
      <c r="E227" s="35"/>
      <c r="F227" s="36"/>
      <c r="G227" s="35"/>
      <c r="H227" s="36"/>
      <c r="I227" s="35"/>
      <c r="J227" s="36"/>
      <c r="K227" s="35"/>
      <c r="L227" s="36"/>
      <c r="M227" s="34"/>
    </row>
    <row r="228" spans="1:38" ht="30" customHeight="1">
      <c r="A228" s="168" t="s">
        <v>1164</v>
      </c>
      <c r="B228" s="168"/>
      <c r="C228" s="168"/>
      <c r="D228" s="168"/>
      <c r="E228" s="169"/>
      <c r="F228" s="170"/>
      <c r="G228" s="169"/>
      <c r="H228" s="170"/>
      <c r="I228" s="169"/>
      <c r="J228" s="170"/>
      <c r="K228" s="169"/>
      <c r="L228" s="170"/>
      <c r="M228" s="168"/>
      <c r="N228" s="28" t="s">
        <v>335</v>
      </c>
    </row>
    <row r="229" spans="1:38" ht="30" customHeight="1">
      <c r="A229" s="29" t="s">
        <v>707</v>
      </c>
      <c r="B229" s="29" t="s">
        <v>1099</v>
      </c>
      <c r="C229" s="30" t="s">
        <v>186</v>
      </c>
      <c r="D229" s="34">
        <v>2.1</v>
      </c>
      <c r="E229" s="35">
        <f>단가대비표!O53</f>
        <v>0</v>
      </c>
      <c r="F229" s="36">
        <f>TRUNC(E229*D229,1)</f>
        <v>0</v>
      </c>
      <c r="G229" s="118">
        <f>단가대비표!P53</f>
        <v>0</v>
      </c>
      <c r="H229" s="119">
        <f>TRUNC(G229*D229,1)</f>
        <v>0</v>
      </c>
      <c r="I229" s="118">
        <f>단가대비표!V53</f>
        <v>0</v>
      </c>
      <c r="J229" s="119">
        <f>TRUNC(I229*D229,1)</f>
        <v>0</v>
      </c>
      <c r="K229" s="35">
        <f t="shared" ref="K229:L233" si="67">TRUNC(E229+G229+I229,1)</f>
        <v>0</v>
      </c>
      <c r="L229" s="36">
        <f t="shared" si="67"/>
        <v>0</v>
      </c>
      <c r="M229" s="29" t="s">
        <v>5</v>
      </c>
      <c r="N229" s="32" t="s">
        <v>335</v>
      </c>
      <c r="O229" s="32" t="s">
        <v>708</v>
      </c>
      <c r="P229" s="32" t="s">
        <v>66</v>
      </c>
      <c r="Q229" s="32" t="s">
        <v>66</v>
      </c>
      <c r="R229" s="32" t="s">
        <v>65</v>
      </c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2" t="s">
        <v>5</v>
      </c>
      <c r="AK229" s="32" t="s">
        <v>709</v>
      </c>
      <c r="AL229" s="32" t="s">
        <v>5</v>
      </c>
    </row>
    <row r="230" spans="1:38" ht="30" customHeight="1">
      <c r="A230" s="29" t="s">
        <v>479</v>
      </c>
      <c r="B230" s="29" t="s">
        <v>480</v>
      </c>
      <c r="C230" s="30" t="s">
        <v>287</v>
      </c>
      <c r="D230" s="34">
        <v>7.0000000000000007E-2</v>
      </c>
      <c r="E230" s="35">
        <f>단가대비표!O24</f>
        <v>0</v>
      </c>
      <c r="F230" s="36">
        <f>TRUNC(E230*D230,1)</f>
        <v>0</v>
      </c>
      <c r="G230" s="35">
        <f>단가대비표!P24</f>
        <v>0</v>
      </c>
      <c r="H230" s="36">
        <f>TRUNC(G230*D230,1)</f>
        <v>0</v>
      </c>
      <c r="I230" s="35">
        <f>단가대비표!V24</f>
        <v>0</v>
      </c>
      <c r="J230" s="36">
        <f>TRUNC(I230*D230,1)</f>
        <v>0</v>
      </c>
      <c r="K230" s="35">
        <f t="shared" si="67"/>
        <v>0</v>
      </c>
      <c r="L230" s="36">
        <f t="shared" si="67"/>
        <v>0</v>
      </c>
      <c r="M230" s="29" t="s">
        <v>5</v>
      </c>
      <c r="N230" s="32" t="s">
        <v>335</v>
      </c>
      <c r="O230" s="32" t="s">
        <v>481</v>
      </c>
      <c r="P230" s="32" t="s">
        <v>66</v>
      </c>
      <c r="Q230" s="32" t="s">
        <v>66</v>
      </c>
      <c r="R230" s="32" t="s">
        <v>65</v>
      </c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2" t="s">
        <v>5</v>
      </c>
      <c r="AK230" s="32" t="s">
        <v>710</v>
      </c>
      <c r="AL230" s="32" t="s">
        <v>5</v>
      </c>
    </row>
    <row r="231" spans="1:38" ht="30" customHeight="1">
      <c r="A231" s="29" t="s">
        <v>485</v>
      </c>
      <c r="B231" s="29" t="s">
        <v>421</v>
      </c>
      <c r="C231" s="30" t="s">
        <v>422</v>
      </c>
      <c r="D231" s="34">
        <v>4.5999999999999999E-2</v>
      </c>
      <c r="E231" s="35">
        <f>단가대비표!O142</f>
        <v>0</v>
      </c>
      <c r="F231" s="36">
        <f>TRUNC(E231*D231,1)</f>
        <v>0</v>
      </c>
      <c r="G231" s="35">
        <f>단가대비표!P142</f>
        <v>0</v>
      </c>
      <c r="H231" s="36">
        <f>TRUNC(G231*D231,1)</f>
        <v>0</v>
      </c>
      <c r="I231" s="35">
        <f>단가대비표!V142</f>
        <v>0</v>
      </c>
      <c r="J231" s="36">
        <f>TRUNC(I231*D231,1)</f>
        <v>0</v>
      </c>
      <c r="K231" s="35">
        <f t="shared" si="67"/>
        <v>0</v>
      </c>
      <c r="L231" s="36">
        <f t="shared" si="67"/>
        <v>0</v>
      </c>
      <c r="M231" s="29" t="s">
        <v>5</v>
      </c>
      <c r="N231" s="32" t="s">
        <v>335</v>
      </c>
      <c r="O231" s="32" t="s">
        <v>486</v>
      </c>
      <c r="P231" s="32" t="s">
        <v>66</v>
      </c>
      <c r="Q231" s="32" t="s">
        <v>66</v>
      </c>
      <c r="R231" s="32" t="s">
        <v>65</v>
      </c>
      <c r="S231" s="37"/>
      <c r="T231" s="37"/>
      <c r="U231" s="37"/>
      <c r="V231" s="37">
        <v>1</v>
      </c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2" t="s">
        <v>5</v>
      </c>
      <c r="AK231" s="32" t="s">
        <v>711</v>
      </c>
      <c r="AL231" s="32" t="s">
        <v>5</v>
      </c>
    </row>
    <row r="232" spans="1:38" ht="30" customHeight="1">
      <c r="A232" s="29" t="s">
        <v>424</v>
      </c>
      <c r="B232" s="29" t="s">
        <v>421</v>
      </c>
      <c r="C232" s="30" t="s">
        <v>422</v>
      </c>
      <c r="D232" s="34">
        <v>2.3E-2</v>
      </c>
      <c r="E232" s="35">
        <f>단가대비표!O135</f>
        <v>0</v>
      </c>
      <c r="F232" s="36">
        <f>TRUNC(E232*D232,1)</f>
        <v>0</v>
      </c>
      <c r="G232" s="35">
        <f>단가대비표!P135</f>
        <v>0</v>
      </c>
      <c r="H232" s="36">
        <f>TRUNC(G232*D232,1)</f>
        <v>0</v>
      </c>
      <c r="I232" s="35">
        <f>단가대비표!V135</f>
        <v>0</v>
      </c>
      <c r="J232" s="36">
        <f>TRUNC(I232*D232,1)</f>
        <v>0</v>
      </c>
      <c r="K232" s="35">
        <f t="shared" si="67"/>
        <v>0</v>
      </c>
      <c r="L232" s="36">
        <f t="shared" si="67"/>
        <v>0</v>
      </c>
      <c r="M232" s="29" t="s">
        <v>5</v>
      </c>
      <c r="N232" s="32" t="s">
        <v>335</v>
      </c>
      <c r="O232" s="32" t="s">
        <v>425</v>
      </c>
      <c r="P232" s="32" t="s">
        <v>66</v>
      </c>
      <c r="Q232" s="32" t="s">
        <v>66</v>
      </c>
      <c r="R232" s="32" t="s">
        <v>65</v>
      </c>
      <c r="S232" s="37"/>
      <c r="T232" s="37"/>
      <c r="U232" s="37"/>
      <c r="V232" s="37">
        <v>1</v>
      </c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2" t="s">
        <v>5</v>
      </c>
      <c r="AK232" s="32" t="s">
        <v>712</v>
      </c>
      <c r="AL232" s="32" t="s">
        <v>5</v>
      </c>
    </row>
    <row r="233" spans="1:38" ht="30" customHeight="1">
      <c r="A233" s="29" t="s">
        <v>431</v>
      </c>
      <c r="B233" s="29" t="s">
        <v>697</v>
      </c>
      <c r="C233" s="30" t="s">
        <v>400</v>
      </c>
      <c r="D233" s="34">
        <v>1</v>
      </c>
      <c r="E233" s="35">
        <v>0</v>
      </c>
      <c r="F233" s="36">
        <f>TRUNC(E233*D233,1)</f>
        <v>0</v>
      </c>
      <c r="G233" s="35">
        <v>0</v>
      </c>
      <c r="H233" s="36">
        <f>TRUNC(G233*D233,1)</f>
        <v>0</v>
      </c>
      <c r="I233" s="35">
        <f>ROUNDDOWN(SUMIF(V229:V233, RIGHTB(O233, 1), H229:H233)*U233, 2)</f>
        <v>0</v>
      </c>
      <c r="J233" s="36">
        <f>TRUNC(I233*D233,1)</f>
        <v>0</v>
      </c>
      <c r="K233" s="35">
        <f t="shared" si="67"/>
        <v>0</v>
      </c>
      <c r="L233" s="36">
        <f t="shared" si="67"/>
        <v>0</v>
      </c>
      <c r="M233" s="29" t="s">
        <v>5</v>
      </c>
      <c r="N233" s="32" t="s">
        <v>335</v>
      </c>
      <c r="O233" s="32" t="s">
        <v>401</v>
      </c>
      <c r="P233" s="32" t="s">
        <v>66</v>
      </c>
      <c r="Q233" s="32" t="s">
        <v>66</v>
      </c>
      <c r="R233" s="32" t="s">
        <v>66</v>
      </c>
      <c r="S233" s="37">
        <v>1</v>
      </c>
      <c r="T233" s="37">
        <v>2</v>
      </c>
      <c r="U233" s="37">
        <v>0.01</v>
      </c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2" t="s">
        <v>5</v>
      </c>
      <c r="AK233" s="32" t="s">
        <v>713</v>
      </c>
      <c r="AL233" s="32" t="s">
        <v>5</v>
      </c>
    </row>
    <row r="234" spans="1:38" ht="30" customHeight="1">
      <c r="A234" s="29" t="s">
        <v>402</v>
      </c>
      <c r="B234" s="29" t="s">
        <v>5</v>
      </c>
      <c r="C234" s="30" t="s">
        <v>5</v>
      </c>
      <c r="D234" s="34"/>
      <c r="E234" s="35"/>
      <c r="F234" s="36">
        <f>TRUNC(SUMIF(N229:N233, N228, F229:F233),0)</f>
        <v>0</v>
      </c>
      <c r="G234" s="35"/>
      <c r="H234" s="36">
        <f>TRUNC(SUMIF(N229:N233, N228, H229:H233),0)</f>
        <v>0</v>
      </c>
      <c r="I234" s="35"/>
      <c r="J234" s="36">
        <f>TRUNC(SUMIF(N229:N233, N228, J229:J233),0)</f>
        <v>0</v>
      </c>
      <c r="K234" s="35"/>
      <c r="L234" s="36">
        <f>F234+H234+J234</f>
        <v>0</v>
      </c>
      <c r="M234" s="29" t="s">
        <v>5</v>
      </c>
      <c r="N234" s="32" t="s">
        <v>68</v>
      </c>
      <c r="O234" s="32" t="s">
        <v>68</v>
      </c>
      <c r="P234" s="32" t="s">
        <v>5</v>
      </c>
      <c r="Q234" s="32" t="s">
        <v>5</v>
      </c>
      <c r="R234" s="32" t="s">
        <v>5</v>
      </c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2" t="s">
        <v>5</v>
      </c>
      <c r="AK234" s="32" t="s">
        <v>5</v>
      </c>
      <c r="AL234" s="32" t="s">
        <v>5</v>
      </c>
    </row>
    <row r="235" spans="1:38" ht="30" customHeight="1">
      <c r="A235" s="34"/>
      <c r="B235" s="34"/>
      <c r="C235" s="122"/>
      <c r="D235" s="34"/>
      <c r="E235" s="35"/>
      <c r="F235" s="36"/>
      <c r="G235" s="35"/>
      <c r="H235" s="36"/>
      <c r="I235" s="35"/>
      <c r="J235" s="36"/>
      <c r="K235" s="35"/>
      <c r="L235" s="36"/>
      <c r="M235" s="34"/>
    </row>
    <row r="236" spans="1:38" ht="30" customHeight="1">
      <c r="A236" s="168" t="s">
        <v>1165</v>
      </c>
      <c r="B236" s="168"/>
      <c r="C236" s="168"/>
      <c r="D236" s="168"/>
      <c r="E236" s="169"/>
      <c r="F236" s="170"/>
      <c r="G236" s="169"/>
      <c r="H236" s="170"/>
      <c r="I236" s="169"/>
      <c r="J236" s="170"/>
      <c r="K236" s="169"/>
      <c r="L236" s="170"/>
      <c r="M236" s="168"/>
      <c r="N236" s="28" t="s">
        <v>244</v>
      </c>
    </row>
    <row r="237" spans="1:38" ht="30" customHeight="1">
      <c r="A237" s="53" t="s">
        <v>1007</v>
      </c>
      <c r="B237" s="53" t="s">
        <v>1006</v>
      </c>
      <c r="C237" s="30" t="s">
        <v>186</v>
      </c>
      <c r="D237" s="34">
        <v>1.05</v>
      </c>
      <c r="E237" s="35">
        <f>단가대비표!O43</f>
        <v>0</v>
      </c>
      <c r="F237" s="36">
        <f>TRUNC(E237*D237,1)</f>
        <v>0</v>
      </c>
      <c r="G237" s="118">
        <f>단가대비표!P43</f>
        <v>0</v>
      </c>
      <c r="H237" s="119">
        <f>TRUNC(G237*D237,1)</f>
        <v>0</v>
      </c>
      <c r="I237" s="118">
        <f>단가대비표!V43</f>
        <v>0</v>
      </c>
      <c r="J237" s="119">
        <f>TRUNC(I237*D237,1)</f>
        <v>0</v>
      </c>
      <c r="K237" s="118">
        <f t="shared" ref="K237" si="68">TRUNC(E237+G237+I237,1)</f>
        <v>0</v>
      </c>
      <c r="L237" s="36">
        <f t="shared" ref="K237:L241" si="69">TRUNC(F237+H237+J237,1)</f>
        <v>0</v>
      </c>
      <c r="M237" s="29" t="s">
        <v>5</v>
      </c>
      <c r="N237" s="32" t="s">
        <v>244</v>
      </c>
      <c r="O237" s="32" t="s">
        <v>497</v>
      </c>
      <c r="P237" s="32" t="s">
        <v>66</v>
      </c>
      <c r="Q237" s="32" t="s">
        <v>66</v>
      </c>
      <c r="R237" s="32" t="s">
        <v>65</v>
      </c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2" t="s">
        <v>5</v>
      </c>
      <c r="AK237" s="32" t="s">
        <v>498</v>
      </c>
      <c r="AL237" s="32" t="s">
        <v>5</v>
      </c>
    </row>
    <row r="238" spans="1:38" ht="30" customHeight="1">
      <c r="A238" s="29" t="s">
        <v>479</v>
      </c>
      <c r="B238" s="29" t="s">
        <v>480</v>
      </c>
      <c r="C238" s="30" t="s">
        <v>287</v>
      </c>
      <c r="D238" s="34">
        <v>0.04</v>
      </c>
      <c r="E238" s="35">
        <f>단가대비표!O24</f>
        <v>0</v>
      </c>
      <c r="F238" s="36">
        <f>TRUNC(E238*D238,1)</f>
        <v>0</v>
      </c>
      <c r="G238" s="35">
        <f>단가대비표!P24</f>
        <v>0</v>
      </c>
      <c r="H238" s="36">
        <f>TRUNC(G238*D238,1)</f>
        <v>0</v>
      </c>
      <c r="I238" s="35">
        <f>단가대비표!V24</f>
        <v>0</v>
      </c>
      <c r="J238" s="36">
        <f>TRUNC(I238*D238,1)</f>
        <v>0</v>
      </c>
      <c r="K238" s="35">
        <f t="shared" si="69"/>
        <v>0</v>
      </c>
      <c r="L238" s="36">
        <f t="shared" si="69"/>
        <v>0</v>
      </c>
      <c r="M238" s="29" t="s">
        <v>5</v>
      </c>
      <c r="N238" s="32" t="s">
        <v>244</v>
      </c>
      <c r="O238" s="32" t="s">
        <v>481</v>
      </c>
      <c r="P238" s="32" t="s">
        <v>66</v>
      </c>
      <c r="Q238" s="32" t="s">
        <v>66</v>
      </c>
      <c r="R238" s="32" t="s">
        <v>65</v>
      </c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2" t="s">
        <v>5</v>
      </c>
      <c r="AK238" s="32" t="s">
        <v>499</v>
      </c>
      <c r="AL238" s="32" t="s">
        <v>5</v>
      </c>
    </row>
    <row r="239" spans="1:38" ht="30" customHeight="1">
      <c r="A239" s="29" t="s">
        <v>420</v>
      </c>
      <c r="B239" s="29" t="s">
        <v>421</v>
      </c>
      <c r="C239" s="30" t="s">
        <v>422</v>
      </c>
      <c r="D239" s="34">
        <v>0.06</v>
      </c>
      <c r="E239" s="35">
        <f>단가대비표!O136</f>
        <v>0</v>
      </c>
      <c r="F239" s="36">
        <f>TRUNC(E239*D239,1)</f>
        <v>0</v>
      </c>
      <c r="G239" s="35">
        <f>단가대비표!P136</f>
        <v>0</v>
      </c>
      <c r="H239" s="36">
        <f>TRUNC(G239*D239,1)</f>
        <v>0</v>
      </c>
      <c r="I239" s="35">
        <f>단가대비표!V136</f>
        <v>0</v>
      </c>
      <c r="J239" s="36">
        <f>TRUNC(I239*D239,1)</f>
        <v>0</v>
      </c>
      <c r="K239" s="35">
        <f t="shared" si="69"/>
        <v>0</v>
      </c>
      <c r="L239" s="36">
        <f t="shared" si="69"/>
        <v>0</v>
      </c>
      <c r="M239" s="29" t="s">
        <v>5</v>
      </c>
      <c r="N239" s="32" t="s">
        <v>244</v>
      </c>
      <c r="O239" s="32" t="s">
        <v>423</v>
      </c>
      <c r="P239" s="32" t="s">
        <v>66</v>
      </c>
      <c r="Q239" s="32" t="s">
        <v>66</v>
      </c>
      <c r="R239" s="32" t="s">
        <v>65</v>
      </c>
      <c r="S239" s="37"/>
      <c r="T239" s="37"/>
      <c r="U239" s="37"/>
      <c r="V239" s="37">
        <v>1</v>
      </c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2" t="s">
        <v>5</v>
      </c>
      <c r="AK239" s="32" t="s">
        <v>500</v>
      </c>
      <c r="AL239" s="32" t="s">
        <v>5</v>
      </c>
    </row>
    <row r="240" spans="1:38" ht="30" customHeight="1">
      <c r="A240" s="29" t="s">
        <v>424</v>
      </c>
      <c r="B240" s="29" t="s">
        <v>421</v>
      </c>
      <c r="C240" s="30" t="s">
        <v>422</v>
      </c>
      <c r="D240" s="34">
        <v>6.0000000000000001E-3</v>
      </c>
      <c r="E240" s="35">
        <f>단가대비표!O135</f>
        <v>0</v>
      </c>
      <c r="F240" s="36">
        <f>TRUNC(E240*D240,1)</f>
        <v>0</v>
      </c>
      <c r="G240" s="35">
        <f>단가대비표!P135</f>
        <v>0</v>
      </c>
      <c r="H240" s="36">
        <f>TRUNC(G240*D240,1)</f>
        <v>0</v>
      </c>
      <c r="I240" s="35">
        <f>단가대비표!V135</f>
        <v>0</v>
      </c>
      <c r="J240" s="36">
        <f>TRUNC(I240*D240,1)</f>
        <v>0</v>
      </c>
      <c r="K240" s="35">
        <f t="shared" si="69"/>
        <v>0</v>
      </c>
      <c r="L240" s="36">
        <f t="shared" si="69"/>
        <v>0</v>
      </c>
      <c r="M240" s="29" t="s">
        <v>5</v>
      </c>
      <c r="N240" s="32" t="s">
        <v>244</v>
      </c>
      <c r="O240" s="32" t="s">
        <v>425</v>
      </c>
      <c r="P240" s="32" t="s">
        <v>66</v>
      </c>
      <c r="Q240" s="32" t="s">
        <v>66</v>
      </c>
      <c r="R240" s="32" t="s">
        <v>65</v>
      </c>
      <c r="S240" s="37"/>
      <c r="T240" s="37"/>
      <c r="U240" s="37"/>
      <c r="V240" s="37">
        <v>1</v>
      </c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2" t="s">
        <v>5</v>
      </c>
      <c r="AK240" s="32" t="s">
        <v>501</v>
      </c>
      <c r="AL240" s="32" t="s">
        <v>5</v>
      </c>
    </row>
    <row r="241" spans="1:38" ht="30" customHeight="1">
      <c r="A241" s="29" t="s">
        <v>431</v>
      </c>
      <c r="B241" s="29" t="s">
        <v>430</v>
      </c>
      <c r="C241" s="30" t="s">
        <v>400</v>
      </c>
      <c r="D241" s="34">
        <v>1</v>
      </c>
      <c r="E241" s="35">
        <v>0</v>
      </c>
      <c r="F241" s="36">
        <f>TRUNC(E241*D241,1)</f>
        <v>0</v>
      </c>
      <c r="G241" s="35">
        <v>0</v>
      </c>
      <c r="H241" s="36">
        <f>TRUNC(G241*D241,1)</f>
        <v>0</v>
      </c>
      <c r="I241" s="35">
        <f>ROUNDDOWN(SUMIF(V237:V241, RIGHTB(O241, 1), H237:H241)*U241, 2)</f>
        <v>0</v>
      </c>
      <c r="J241" s="36">
        <f>TRUNC(I241*D241,1)</f>
        <v>0</v>
      </c>
      <c r="K241" s="35">
        <f t="shared" si="69"/>
        <v>0</v>
      </c>
      <c r="L241" s="36">
        <f t="shared" si="69"/>
        <v>0</v>
      </c>
      <c r="M241" s="29" t="s">
        <v>5</v>
      </c>
      <c r="N241" s="32" t="s">
        <v>244</v>
      </c>
      <c r="O241" s="32" t="s">
        <v>401</v>
      </c>
      <c r="P241" s="32" t="s">
        <v>66</v>
      </c>
      <c r="Q241" s="32" t="s">
        <v>66</v>
      </c>
      <c r="R241" s="32" t="s">
        <v>66</v>
      </c>
      <c r="S241" s="37">
        <v>1</v>
      </c>
      <c r="T241" s="37">
        <v>2</v>
      </c>
      <c r="U241" s="37">
        <v>0.02</v>
      </c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2" t="s">
        <v>5</v>
      </c>
      <c r="AK241" s="32" t="s">
        <v>502</v>
      </c>
      <c r="AL241" s="32" t="s">
        <v>5</v>
      </c>
    </row>
    <row r="242" spans="1:38" ht="30" customHeight="1">
      <c r="A242" s="29" t="s">
        <v>402</v>
      </c>
      <c r="B242" s="29" t="s">
        <v>5</v>
      </c>
      <c r="C242" s="30" t="s">
        <v>5</v>
      </c>
      <c r="D242" s="34"/>
      <c r="E242" s="35"/>
      <c r="F242" s="36">
        <f>TRUNC(SUMIF(N237:N241, N236, F237:F241),0)</f>
        <v>0</v>
      </c>
      <c r="G242" s="35"/>
      <c r="H242" s="36">
        <f>TRUNC(SUMIF(N237:N241, N236, H237:H241),0)</f>
        <v>0</v>
      </c>
      <c r="I242" s="35"/>
      <c r="J242" s="36">
        <f>TRUNC(SUMIF(N237:N241, N236, J237:J241),0)</f>
        <v>0</v>
      </c>
      <c r="K242" s="35"/>
      <c r="L242" s="36">
        <f>F242+H242+J242</f>
        <v>0</v>
      </c>
      <c r="M242" s="29" t="s">
        <v>5</v>
      </c>
      <c r="N242" s="32" t="s">
        <v>68</v>
      </c>
      <c r="O242" s="32" t="s">
        <v>68</v>
      </c>
      <c r="P242" s="32" t="s">
        <v>5</v>
      </c>
      <c r="Q242" s="32" t="s">
        <v>5</v>
      </c>
      <c r="R242" s="32" t="s">
        <v>5</v>
      </c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2" t="s">
        <v>5</v>
      </c>
      <c r="AK242" s="32" t="s">
        <v>5</v>
      </c>
      <c r="AL242" s="32" t="s">
        <v>5</v>
      </c>
    </row>
    <row r="243" spans="1:38" ht="30" customHeight="1">
      <c r="A243" s="34"/>
      <c r="B243" s="34"/>
      <c r="C243" s="122"/>
      <c r="D243" s="34"/>
      <c r="E243" s="35"/>
      <c r="F243" s="36"/>
      <c r="G243" s="35"/>
      <c r="H243" s="36"/>
      <c r="I243" s="35"/>
      <c r="J243" s="36"/>
      <c r="K243" s="35"/>
      <c r="L243" s="36"/>
      <c r="M243" s="34"/>
    </row>
    <row r="244" spans="1:38" ht="30" customHeight="1">
      <c r="A244" s="168" t="s">
        <v>1166</v>
      </c>
      <c r="B244" s="168"/>
      <c r="C244" s="168"/>
      <c r="D244" s="168"/>
      <c r="E244" s="169"/>
      <c r="F244" s="170"/>
      <c r="G244" s="169"/>
      <c r="H244" s="170"/>
      <c r="I244" s="169"/>
      <c r="J244" s="170"/>
      <c r="K244" s="169"/>
      <c r="L244" s="170"/>
      <c r="M244" s="168"/>
      <c r="N244" s="83" t="s">
        <v>247</v>
      </c>
    </row>
    <row r="245" spans="1:38" ht="30" customHeight="1">
      <c r="A245" s="29" t="s">
        <v>1167</v>
      </c>
      <c r="B245" s="29" t="s">
        <v>1117</v>
      </c>
      <c r="C245" s="30" t="s">
        <v>1113</v>
      </c>
      <c r="D245" s="80">
        <f>5.71/2</f>
        <v>2.855</v>
      </c>
      <c r="E245" s="81">
        <f>단가대비표!O65</f>
        <v>0</v>
      </c>
      <c r="F245" s="82">
        <f t="shared" ref="F245:F248" si="70">TRUNC(E245*D245,1)</f>
        <v>0</v>
      </c>
      <c r="G245" s="118">
        <f>단가대비표!P65</f>
        <v>0</v>
      </c>
      <c r="H245" s="82">
        <f t="shared" ref="H245:H248" si="71">TRUNC(G245*D245,1)</f>
        <v>0</v>
      </c>
      <c r="I245" s="118">
        <f>단가대비표!V65</f>
        <v>0</v>
      </c>
      <c r="J245" s="82">
        <f t="shared" ref="J245:J248" si="72">TRUNC(I245*D245,1)</f>
        <v>0</v>
      </c>
      <c r="K245" s="81">
        <f t="shared" ref="K245:K250" si="73">TRUNC(E245+G245+I245,1)</f>
        <v>0</v>
      </c>
      <c r="L245" s="82">
        <f t="shared" ref="L245:L250" si="74">TRUNC(F245+H245+J245,1)</f>
        <v>0</v>
      </c>
      <c r="M245" s="29" t="s">
        <v>5</v>
      </c>
      <c r="N245" s="32" t="s">
        <v>247</v>
      </c>
      <c r="O245" s="32" t="s">
        <v>505</v>
      </c>
      <c r="P245" s="32" t="s">
        <v>66</v>
      </c>
      <c r="Q245" s="32" t="s">
        <v>66</v>
      </c>
      <c r="R245" s="32" t="s">
        <v>65</v>
      </c>
      <c r="S245" s="37"/>
      <c r="T245" s="37"/>
      <c r="U245" s="37"/>
      <c r="V245" s="37">
        <v>1</v>
      </c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2" t="s">
        <v>5</v>
      </c>
      <c r="AK245" s="32" t="s">
        <v>506</v>
      </c>
      <c r="AL245" s="32" t="s">
        <v>5</v>
      </c>
    </row>
    <row r="246" spans="1:38" ht="30" customHeight="1">
      <c r="A246" s="29" t="s">
        <v>453</v>
      </c>
      <c r="B246" s="29"/>
      <c r="C246" s="30" t="s">
        <v>422</v>
      </c>
      <c r="D246" s="80">
        <v>0.1</v>
      </c>
      <c r="E246" s="81"/>
      <c r="F246" s="82">
        <f t="shared" si="70"/>
        <v>0</v>
      </c>
      <c r="G246" s="81">
        <f>단가대비표!P139</f>
        <v>0</v>
      </c>
      <c r="H246" s="82">
        <f t="shared" si="71"/>
        <v>0</v>
      </c>
      <c r="I246" s="81"/>
      <c r="J246" s="82">
        <f t="shared" si="72"/>
        <v>0</v>
      </c>
      <c r="K246" s="81">
        <f t="shared" si="73"/>
        <v>0</v>
      </c>
      <c r="L246" s="82">
        <f t="shared" si="74"/>
        <v>0</v>
      </c>
      <c r="M246" s="29" t="s">
        <v>5</v>
      </c>
      <c r="N246" s="32" t="s">
        <v>247</v>
      </c>
      <c r="O246" s="32" t="s">
        <v>481</v>
      </c>
      <c r="P246" s="32" t="s">
        <v>66</v>
      </c>
      <c r="Q246" s="32" t="s">
        <v>66</v>
      </c>
      <c r="R246" s="32" t="s">
        <v>65</v>
      </c>
      <c r="S246" s="37"/>
      <c r="T246" s="37"/>
      <c r="U246" s="37"/>
      <c r="V246" s="37">
        <v>1</v>
      </c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2" t="s">
        <v>5</v>
      </c>
      <c r="AK246" s="32" t="s">
        <v>507</v>
      </c>
      <c r="AL246" s="32" t="s">
        <v>5</v>
      </c>
    </row>
    <row r="247" spans="1:38" ht="30" customHeight="1">
      <c r="A247" s="29" t="s">
        <v>1118</v>
      </c>
      <c r="B247" s="29"/>
      <c r="C247" s="30" t="s">
        <v>422</v>
      </c>
      <c r="D247" s="80">
        <v>0.05</v>
      </c>
      <c r="E247" s="81"/>
      <c r="F247" s="82">
        <f t="shared" si="70"/>
        <v>0</v>
      </c>
      <c r="G247" s="81">
        <f>단가대비표!P135</f>
        <v>0</v>
      </c>
      <c r="H247" s="82">
        <f t="shared" si="71"/>
        <v>0</v>
      </c>
      <c r="I247" s="81"/>
      <c r="J247" s="82">
        <f t="shared" si="72"/>
        <v>0</v>
      </c>
      <c r="K247" s="81">
        <f t="shared" si="73"/>
        <v>0</v>
      </c>
      <c r="L247" s="82">
        <f t="shared" si="74"/>
        <v>0</v>
      </c>
      <c r="M247" s="29" t="s">
        <v>5</v>
      </c>
      <c r="N247" s="32" t="s">
        <v>247</v>
      </c>
      <c r="O247" s="32" t="s">
        <v>481</v>
      </c>
      <c r="P247" s="32" t="s">
        <v>66</v>
      </c>
      <c r="Q247" s="32" t="s">
        <v>66</v>
      </c>
      <c r="R247" s="32" t="s">
        <v>65</v>
      </c>
      <c r="S247" s="37"/>
      <c r="T247" s="37"/>
      <c r="U247" s="37"/>
      <c r="V247" s="37">
        <v>1</v>
      </c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2" t="s">
        <v>5</v>
      </c>
      <c r="AK247" s="32" t="s">
        <v>507</v>
      </c>
      <c r="AL247" s="32" t="s">
        <v>5</v>
      </c>
    </row>
    <row r="248" spans="1:38" ht="30" customHeight="1">
      <c r="A248" s="29" t="s">
        <v>440</v>
      </c>
      <c r="B248" s="29"/>
      <c r="C248" s="30" t="s">
        <v>422</v>
      </c>
      <c r="D248" s="80">
        <v>0.09</v>
      </c>
      <c r="E248" s="81"/>
      <c r="F248" s="82">
        <f t="shared" si="70"/>
        <v>0</v>
      </c>
      <c r="G248" s="81">
        <f>단가대비표!P140</f>
        <v>0</v>
      </c>
      <c r="H248" s="82">
        <f t="shared" si="71"/>
        <v>0</v>
      </c>
      <c r="I248" s="118">
        <f>단가대비표!V140</f>
        <v>0</v>
      </c>
      <c r="J248" s="82">
        <f t="shared" si="72"/>
        <v>0</v>
      </c>
      <c r="K248" s="81">
        <f t="shared" si="73"/>
        <v>0</v>
      </c>
      <c r="L248" s="82">
        <f t="shared" si="74"/>
        <v>0</v>
      </c>
      <c r="M248" s="29" t="s">
        <v>5</v>
      </c>
      <c r="N248" s="32" t="s">
        <v>247</v>
      </c>
      <c r="O248" s="32" t="s">
        <v>423</v>
      </c>
      <c r="P248" s="32" t="s">
        <v>66</v>
      </c>
      <c r="Q248" s="32" t="s">
        <v>66</v>
      </c>
      <c r="R248" s="32" t="s">
        <v>65</v>
      </c>
      <c r="S248" s="37"/>
      <c r="T248" s="37"/>
      <c r="U248" s="37"/>
      <c r="V248" s="37">
        <v>1</v>
      </c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2" t="s">
        <v>5</v>
      </c>
      <c r="AK248" s="32" t="s">
        <v>508</v>
      </c>
      <c r="AL248" s="32" t="s">
        <v>5</v>
      </c>
    </row>
    <row r="249" spans="1:38" ht="30" customHeight="1">
      <c r="A249" s="29" t="s">
        <v>426</v>
      </c>
      <c r="B249" s="29" t="s">
        <v>449</v>
      </c>
      <c r="C249" s="30" t="s">
        <v>400</v>
      </c>
      <c r="D249" s="117">
        <v>1</v>
      </c>
      <c r="E249" s="118">
        <f>ROUNDDOWN(SUMIF(V245:V251, RIGHTB(O249, 1), F245:F251)*U249, 2)</f>
        <v>0</v>
      </c>
      <c r="F249" s="119">
        <f>TRUNC(E249*D249,1)</f>
        <v>0</v>
      </c>
      <c r="G249" s="118">
        <v>0</v>
      </c>
      <c r="H249" s="119">
        <f>TRUNC(G249*D249,1)</f>
        <v>0</v>
      </c>
      <c r="I249" s="118">
        <v>0</v>
      </c>
      <c r="J249" s="119">
        <f>TRUNC(I249*D249,1)</f>
        <v>0</v>
      </c>
      <c r="K249" s="118">
        <f t="shared" si="73"/>
        <v>0</v>
      </c>
      <c r="L249" s="119">
        <f t="shared" si="74"/>
        <v>0</v>
      </c>
      <c r="M249" s="29" t="s">
        <v>5</v>
      </c>
      <c r="N249" s="32" t="s">
        <v>317</v>
      </c>
      <c r="O249" s="32" t="s">
        <v>401</v>
      </c>
      <c r="P249" s="32" t="s">
        <v>66</v>
      </c>
      <c r="Q249" s="32" t="s">
        <v>66</v>
      </c>
      <c r="R249" s="32" t="s">
        <v>66</v>
      </c>
      <c r="S249" s="37">
        <v>0</v>
      </c>
      <c r="T249" s="37">
        <v>0</v>
      </c>
      <c r="U249" s="37">
        <v>0.04</v>
      </c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2" t="s">
        <v>5</v>
      </c>
      <c r="AK249" s="32" t="s">
        <v>509</v>
      </c>
      <c r="AL249" s="32" t="s">
        <v>5</v>
      </c>
    </row>
    <row r="250" spans="1:38" ht="30" customHeight="1">
      <c r="A250" s="29" t="s">
        <v>431</v>
      </c>
      <c r="B250" s="29" t="s">
        <v>1112</v>
      </c>
      <c r="C250" s="30" t="s">
        <v>400</v>
      </c>
      <c r="D250" s="80">
        <v>1</v>
      </c>
      <c r="E250" s="118">
        <v>0</v>
      </c>
      <c r="F250" s="119">
        <f>TRUNC(E250*D250,1)</f>
        <v>0</v>
      </c>
      <c r="G250" s="118">
        <v>0</v>
      </c>
      <c r="H250" s="119">
        <f>TRUNC(G250*D250,1)</f>
        <v>0</v>
      </c>
      <c r="I250" s="118">
        <f>ROUNDDOWN(SUMIF(V245:V250, RIGHTB(O250, 1), H245:H250)*U250, 2)</f>
        <v>0</v>
      </c>
      <c r="J250" s="119">
        <f>TRUNC(I250*D250,1)</f>
        <v>0</v>
      </c>
      <c r="K250" s="118">
        <f t="shared" si="73"/>
        <v>0</v>
      </c>
      <c r="L250" s="119">
        <f t="shared" si="74"/>
        <v>0</v>
      </c>
      <c r="M250" s="29" t="s">
        <v>5</v>
      </c>
      <c r="N250" s="32" t="s">
        <v>244</v>
      </c>
      <c r="O250" s="32" t="s">
        <v>401</v>
      </c>
      <c r="P250" s="32" t="s">
        <v>66</v>
      </c>
      <c r="Q250" s="32" t="s">
        <v>66</v>
      </c>
      <c r="R250" s="32" t="s">
        <v>66</v>
      </c>
      <c r="S250" s="37">
        <v>1</v>
      </c>
      <c r="T250" s="37">
        <v>2</v>
      </c>
      <c r="U250" s="37">
        <v>0.03</v>
      </c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2" t="s">
        <v>5</v>
      </c>
      <c r="AK250" s="32" t="s">
        <v>510</v>
      </c>
      <c r="AL250" s="32" t="s">
        <v>5</v>
      </c>
    </row>
    <row r="251" spans="1:38" ht="30" customHeight="1">
      <c r="A251" s="29" t="s">
        <v>402</v>
      </c>
      <c r="B251" s="29" t="s">
        <v>5</v>
      </c>
      <c r="C251" s="30" t="s">
        <v>5</v>
      </c>
      <c r="D251" s="80"/>
      <c r="E251" s="81"/>
      <c r="F251" s="82">
        <f>TRUNC(SUMIF(N245:N250, N244, F245:F250),0)</f>
        <v>0</v>
      </c>
      <c r="G251" s="81"/>
      <c r="H251" s="82">
        <f>TRUNC(SUMIF(N245:N250, N244, H245:H250),0)</f>
        <v>0</v>
      </c>
      <c r="I251" s="81"/>
      <c r="J251" s="82">
        <f>TRUNC(SUMIF(N245:N250, N244, J245:J250),0)</f>
        <v>0</v>
      </c>
      <c r="K251" s="81"/>
      <c r="L251" s="82">
        <f>F251+H251+J251</f>
        <v>0</v>
      </c>
      <c r="M251" s="29" t="s">
        <v>5</v>
      </c>
      <c r="N251" s="32" t="s">
        <v>68</v>
      </c>
      <c r="O251" s="32" t="s">
        <v>68</v>
      </c>
      <c r="P251" s="32" t="s">
        <v>5</v>
      </c>
      <c r="Q251" s="32" t="s">
        <v>5</v>
      </c>
      <c r="R251" s="32" t="s">
        <v>5</v>
      </c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2" t="s">
        <v>5</v>
      </c>
      <c r="AK251" s="32" t="s">
        <v>5</v>
      </c>
      <c r="AL251" s="32" t="s">
        <v>5</v>
      </c>
    </row>
    <row r="252" spans="1:38" ht="30" customHeight="1">
      <c r="A252" s="80"/>
      <c r="B252" s="80"/>
      <c r="C252" s="122"/>
      <c r="D252" s="80"/>
      <c r="E252" s="81"/>
      <c r="F252" s="82"/>
      <c r="G252" s="81"/>
      <c r="H252" s="82"/>
      <c r="I252" s="81"/>
      <c r="J252" s="82"/>
      <c r="K252" s="81"/>
      <c r="L252" s="82"/>
      <c r="M252" s="80"/>
    </row>
    <row r="253" spans="1:38" ht="30" customHeight="1">
      <c r="A253" s="168" t="s">
        <v>1169</v>
      </c>
      <c r="B253" s="168"/>
      <c r="C253" s="168"/>
      <c r="D253" s="168"/>
      <c r="E253" s="169"/>
      <c r="F253" s="170"/>
      <c r="G253" s="169"/>
      <c r="H253" s="170"/>
      <c r="I253" s="169"/>
      <c r="J253" s="170"/>
      <c r="K253" s="169"/>
      <c r="L253" s="170"/>
      <c r="M253" s="168"/>
      <c r="N253" s="28" t="s">
        <v>340</v>
      </c>
    </row>
    <row r="254" spans="1:38" ht="30" customHeight="1">
      <c r="A254" s="29" t="s">
        <v>714</v>
      </c>
      <c r="B254" s="29" t="s">
        <v>1109</v>
      </c>
      <c r="C254" s="30" t="s">
        <v>186</v>
      </c>
      <c r="D254" s="34">
        <v>1.05</v>
      </c>
      <c r="E254" s="35">
        <f>단가대비표!O54</f>
        <v>0</v>
      </c>
      <c r="F254" s="36">
        <f t="shared" ref="F254:F259" si="75">TRUNC(E254*D254,1)</f>
        <v>0</v>
      </c>
      <c r="G254" s="118">
        <f>단가대비표!P54</f>
        <v>0</v>
      </c>
      <c r="H254" s="119">
        <f t="shared" ref="H254" si="76">TRUNC(G254*D254,1)</f>
        <v>0</v>
      </c>
      <c r="I254" s="118">
        <f>단가대비표!V54</f>
        <v>0</v>
      </c>
      <c r="J254" s="119">
        <f t="shared" ref="J254" si="77">TRUNC(I254*D254,1)</f>
        <v>0</v>
      </c>
      <c r="K254" s="118">
        <f t="shared" ref="K254" si="78">TRUNC(E254+G254+I254,1)</f>
        <v>0</v>
      </c>
      <c r="L254" s="36">
        <f t="shared" ref="K254:L259" si="79">TRUNC(F254+H254+J254,1)</f>
        <v>0</v>
      </c>
      <c r="M254" s="29" t="s">
        <v>5</v>
      </c>
      <c r="N254" s="32" t="s">
        <v>340</v>
      </c>
      <c r="O254" s="32" t="s">
        <v>720</v>
      </c>
      <c r="P254" s="32" t="s">
        <v>66</v>
      </c>
      <c r="Q254" s="32" t="s">
        <v>66</v>
      </c>
      <c r="R254" s="32" t="s">
        <v>65</v>
      </c>
      <c r="S254" s="37"/>
      <c r="T254" s="37"/>
      <c r="U254" s="37"/>
      <c r="V254" s="37">
        <v>1</v>
      </c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2" t="s">
        <v>5</v>
      </c>
      <c r="AK254" s="32" t="s">
        <v>721</v>
      </c>
      <c r="AL254" s="32" t="s">
        <v>5</v>
      </c>
    </row>
    <row r="255" spans="1:38" ht="30" customHeight="1">
      <c r="A255" s="29" t="s">
        <v>550</v>
      </c>
      <c r="B255" s="29" t="s">
        <v>450</v>
      </c>
      <c r="C255" s="30" t="s">
        <v>400</v>
      </c>
      <c r="D255" s="34">
        <v>1</v>
      </c>
      <c r="E255" s="35">
        <f>ROUNDDOWN(SUMIF(V254:V259, RIGHTB(O255, 1), F254:F259)*U255, 2)</f>
        <v>0</v>
      </c>
      <c r="F255" s="36">
        <f t="shared" si="75"/>
        <v>0</v>
      </c>
      <c r="G255" s="35">
        <v>0</v>
      </c>
      <c r="H255" s="36">
        <f t="shared" ref="H255:H259" si="80">TRUNC(G255*D255,1)</f>
        <v>0</v>
      </c>
      <c r="I255" s="35">
        <v>0</v>
      </c>
      <c r="J255" s="36">
        <f t="shared" ref="J255:J259" si="81">TRUNC(I255*D255,1)</f>
        <v>0</v>
      </c>
      <c r="K255" s="35">
        <f t="shared" si="79"/>
        <v>0</v>
      </c>
      <c r="L255" s="36">
        <f t="shared" si="79"/>
        <v>0</v>
      </c>
      <c r="M255" s="29" t="s">
        <v>5</v>
      </c>
      <c r="N255" s="32" t="s">
        <v>340</v>
      </c>
      <c r="O255" s="32" t="s">
        <v>401</v>
      </c>
      <c r="P255" s="32" t="s">
        <v>66</v>
      </c>
      <c r="Q255" s="32" t="s">
        <v>66</v>
      </c>
      <c r="R255" s="32" t="s">
        <v>66</v>
      </c>
      <c r="S255" s="37">
        <v>0</v>
      </c>
      <c r="T255" s="37">
        <v>0</v>
      </c>
      <c r="U255" s="37">
        <v>0.05</v>
      </c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2" t="s">
        <v>5</v>
      </c>
      <c r="AK255" s="32" t="s">
        <v>722</v>
      </c>
      <c r="AL255" s="32" t="s">
        <v>5</v>
      </c>
    </row>
    <row r="256" spans="1:38" ht="30" customHeight="1">
      <c r="A256" s="29" t="s">
        <v>232</v>
      </c>
      <c r="B256" s="29" t="s">
        <v>238</v>
      </c>
      <c r="C256" s="30" t="s">
        <v>234</v>
      </c>
      <c r="D256" s="34">
        <v>4.9000000000000002E-2</v>
      </c>
      <c r="E256" s="35">
        <f>일위대가목록!E38</f>
        <v>0</v>
      </c>
      <c r="F256" s="36">
        <f t="shared" si="75"/>
        <v>0</v>
      </c>
      <c r="G256" s="35">
        <f>일위대가목록!F38</f>
        <v>0</v>
      </c>
      <c r="H256" s="36">
        <f t="shared" si="80"/>
        <v>0</v>
      </c>
      <c r="I256" s="35">
        <f>일위대가목록!G38</f>
        <v>0</v>
      </c>
      <c r="J256" s="36">
        <f t="shared" si="81"/>
        <v>0</v>
      </c>
      <c r="K256" s="35">
        <f t="shared" si="79"/>
        <v>0</v>
      </c>
      <c r="L256" s="36">
        <f t="shared" si="79"/>
        <v>0</v>
      </c>
      <c r="M256" s="29" t="s">
        <v>5</v>
      </c>
      <c r="N256" s="32" t="s">
        <v>340</v>
      </c>
      <c r="O256" s="32" t="s">
        <v>237</v>
      </c>
      <c r="P256" s="32" t="s">
        <v>65</v>
      </c>
      <c r="Q256" s="32" t="s">
        <v>66</v>
      </c>
      <c r="R256" s="32" t="s">
        <v>66</v>
      </c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2" t="s">
        <v>5</v>
      </c>
      <c r="AK256" s="32" t="s">
        <v>723</v>
      </c>
      <c r="AL256" s="32" t="s">
        <v>5</v>
      </c>
    </row>
    <row r="257" spans="1:38" ht="30" customHeight="1">
      <c r="A257" s="29" t="s">
        <v>485</v>
      </c>
      <c r="B257" s="29" t="s">
        <v>421</v>
      </c>
      <c r="C257" s="30" t="s">
        <v>422</v>
      </c>
      <c r="D257" s="34">
        <v>6.0999999999999999E-2</v>
      </c>
      <c r="E257" s="35">
        <f>단가대비표!O142</f>
        <v>0</v>
      </c>
      <c r="F257" s="36">
        <f t="shared" si="75"/>
        <v>0</v>
      </c>
      <c r="G257" s="35">
        <f>단가대비표!P142</f>
        <v>0</v>
      </c>
      <c r="H257" s="36">
        <f t="shared" si="80"/>
        <v>0</v>
      </c>
      <c r="I257" s="35">
        <f>단가대비표!V142</f>
        <v>0</v>
      </c>
      <c r="J257" s="36">
        <f t="shared" si="81"/>
        <v>0</v>
      </c>
      <c r="K257" s="35">
        <f t="shared" si="79"/>
        <v>0</v>
      </c>
      <c r="L257" s="36">
        <f t="shared" si="79"/>
        <v>0</v>
      </c>
      <c r="M257" s="29" t="s">
        <v>5</v>
      </c>
      <c r="N257" s="32" t="s">
        <v>340</v>
      </c>
      <c r="O257" s="32" t="s">
        <v>486</v>
      </c>
      <c r="P257" s="32" t="s">
        <v>66</v>
      </c>
      <c r="Q257" s="32" t="s">
        <v>66</v>
      </c>
      <c r="R257" s="32" t="s">
        <v>65</v>
      </c>
      <c r="S257" s="37"/>
      <c r="T257" s="37"/>
      <c r="U257" s="37"/>
      <c r="V257" s="37"/>
      <c r="W257" s="37">
        <v>2</v>
      </c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2" t="s">
        <v>5</v>
      </c>
      <c r="AK257" s="32" t="s">
        <v>724</v>
      </c>
      <c r="AL257" s="32" t="s">
        <v>5</v>
      </c>
    </row>
    <row r="258" spans="1:38" ht="30" customHeight="1">
      <c r="A258" s="29" t="s">
        <v>424</v>
      </c>
      <c r="B258" s="29" t="s">
        <v>421</v>
      </c>
      <c r="C258" s="30" t="s">
        <v>422</v>
      </c>
      <c r="D258" s="34">
        <v>1.2E-2</v>
      </c>
      <c r="E258" s="35">
        <f>단가대비표!O135</f>
        <v>0</v>
      </c>
      <c r="F258" s="36">
        <f t="shared" si="75"/>
        <v>0</v>
      </c>
      <c r="G258" s="35">
        <f>단가대비표!P135</f>
        <v>0</v>
      </c>
      <c r="H258" s="36">
        <f t="shared" si="80"/>
        <v>0</v>
      </c>
      <c r="I258" s="35">
        <f>단가대비표!V135</f>
        <v>0</v>
      </c>
      <c r="J258" s="36">
        <f t="shared" si="81"/>
        <v>0</v>
      </c>
      <c r="K258" s="35">
        <f t="shared" si="79"/>
        <v>0</v>
      </c>
      <c r="L258" s="36">
        <f t="shared" si="79"/>
        <v>0</v>
      </c>
      <c r="M258" s="29" t="s">
        <v>5</v>
      </c>
      <c r="N258" s="32" t="s">
        <v>340</v>
      </c>
      <c r="O258" s="32" t="s">
        <v>425</v>
      </c>
      <c r="P258" s="32" t="s">
        <v>66</v>
      </c>
      <c r="Q258" s="32" t="s">
        <v>66</v>
      </c>
      <c r="R258" s="32" t="s">
        <v>65</v>
      </c>
      <c r="S258" s="37"/>
      <c r="T258" s="37"/>
      <c r="U258" s="37"/>
      <c r="V258" s="37"/>
      <c r="W258" s="37">
        <v>2</v>
      </c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2" t="s">
        <v>5</v>
      </c>
      <c r="AK258" s="32" t="s">
        <v>725</v>
      </c>
      <c r="AL258" s="32" t="s">
        <v>5</v>
      </c>
    </row>
    <row r="259" spans="1:38" ht="30" customHeight="1">
      <c r="A259" s="29" t="s">
        <v>429</v>
      </c>
      <c r="B259" s="29" t="s">
        <v>430</v>
      </c>
      <c r="C259" s="30" t="s">
        <v>400</v>
      </c>
      <c r="D259" s="34">
        <v>1</v>
      </c>
      <c r="E259" s="35">
        <v>0</v>
      </c>
      <c r="F259" s="36">
        <f t="shared" si="75"/>
        <v>0</v>
      </c>
      <c r="G259" s="35">
        <v>0</v>
      </c>
      <c r="H259" s="36">
        <f t="shared" si="80"/>
        <v>0</v>
      </c>
      <c r="I259" s="35">
        <f>ROUNDDOWN(SUMIF(W254:W259, RIGHTB(O259, 1), H254:H259)*U259, 2)</f>
        <v>0</v>
      </c>
      <c r="J259" s="36">
        <f t="shared" si="81"/>
        <v>0</v>
      </c>
      <c r="K259" s="35">
        <f t="shared" si="79"/>
        <v>0</v>
      </c>
      <c r="L259" s="36">
        <f t="shared" si="79"/>
        <v>0</v>
      </c>
      <c r="M259" s="29" t="s">
        <v>5</v>
      </c>
      <c r="N259" s="32" t="s">
        <v>340</v>
      </c>
      <c r="O259" s="32" t="s">
        <v>445</v>
      </c>
      <c r="P259" s="32" t="s">
        <v>66</v>
      </c>
      <c r="Q259" s="32" t="s">
        <v>66</v>
      </c>
      <c r="R259" s="32" t="s">
        <v>66</v>
      </c>
      <c r="S259" s="37">
        <v>1</v>
      </c>
      <c r="T259" s="37">
        <v>2</v>
      </c>
      <c r="U259" s="37">
        <v>0.02</v>
      </c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2" t="s">
        <v>5</v>
      </c>
      <c r="AK259" s="32" t="s">
        <v>722</v>
      </c>
      <c r="AL259" s="32" t="s">
        <v>5</v>
      </c>
    </row>
    <row r="260" spans="1:38" ht="30" customHeight="1">
      <c r="A260" s="29" t="s">
        <v>402</v>
      </c>
      <c r="B260" s="29" t="s">
        <v>5</v>
      </c>
      <c r="C260" s="30" t="s">
        <v>5</v>
      </c>
      <c r="D260" s="34"/>
      <c r="E260" s="35"/>
      <c r="F260" s="36">
        <f>TRUNC(SUMIF(N254:N259, N253, F254:F259),0)</f>
        <v>0</v>
      </c>
      <c r="G260" s="35"/>
      <c r="H260" s="36">
        <f>TRUNC(SUMIF(N254:N259, N253, H254:H259),0)</f>
        <v>0</v>
      </c>
      <c r="I260" s="35"/>
      <c r="J260" s="36">
        <f>TRUNC(SUMIF(N254:N259, N253, J254:J259),0)</f>
        <v>0</v>
      </c>
      <c r="K260" s="35"/>
      <c r="L260" s="36">
        <f>F260+H260+J260</f>
        <v>0</v>
      </c>
      <c r="M260" s="29" t="s">
        <v>5</v>
      </c>
      <c r="N260" s="32" t="s">
        <v>68</v>
      </c>
      <c r="O260" s="32" t="s">
        <v>68</v>
      </c>
      <c r="P260" s="32" t="s">
        <v>5</v>
      </c>
      <c r="Q260" s="32" t="s">
        <v>5</v>
      </c>
      <c r="R260" s="32" t="s">
        <v>5</v>
      </c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2" t="s">
        <v>5</v>
      </c>
      <c r="AK260" s="32" t="s">
        <v>5</v>
      </c>
      <c r="AL260" s="32" t="s">
        <v>5</v>
      </c>
    </row>
    <row r="261" spans="1:38" ht="30" customHeight="1">
      <c r="A261" s="34"/>
      <c r="B261" s="34"/>
      <c r="C261" s="122"/>
      <c r="D261" s="34"/>
      <c r="E261" s="35"/>
      <c r="F261" s="36"/>
      <c r="G261" s="35"/>
      <c r="H261" s="36"/>
      <c r="I261" s="35"/>
      <c r="J261" s="36"/>
      <c r="K261" s="35"/>
      <c r="L261" s="36"/>
      <c r="M261" s="34"/>
    </row>
    <row r="262" spans="1:38" ht="30" customHeight="1">
      <c r="A262" s="168" t="s">
        <v>1171</v>
      </c>
      <c r="B262" s="168"/>
      <c r="C262" s="168"/>
      <c r="D262" s="168"/>
      <c r="E262" s="169"/>
      <c r="F262" s="170"/>
      <c r="G262" s="169"/>
      <c r="H262" s="170"/>
      <c r="I262" s="169"/>
      <c r="J262" s="170"/>
      <c r="K262" s="169"/>
      <c r="L262" s="170"/>
      <c r="M262" s="168"/>
      <c r="N262" s="28" t="s">
        <v>237</v>
      </c>
    </row>
    <row r="263" spans="1:38" ht="30" customHeight="1">
      <c r="A263" s="29" t="s">
        <v>232</v>
      </c>
      <c r="B263" s="29" t="s">
        <v>238</v>
      </c>
      <c r="C263" s="30" t="s">
        <v>198</v>
      </c>
      <c r="D263" s="34">
        <v>0.2298</v>
      </c>
      <c r="E263" s="35">
        <f>단가대비표!O55</f>
        <v>0</v>
      </c>
      <c r="F263" s="36">
        <f>TRUNC(E263*D263,1)</f>
        <v>0</v>
      </c>
      <c r="G263" s="35">
        <f>단가대비표!P55</f>
        <v>0</v>
      </c>
      <c r="H263" s="36">
        <f>TRUNC(G263*D263,1)</f>
        <v>0</v>
      </c>
      <c r="I263" s="35">
        <f>단가대비표!V55</f>
        <v>0</v>
      </c>
      <c r="J263" s="36">
        <f>TRUNC(I263*D263,1)</f>
        <v>0</v>
      </c>
      <c r="K263" s="35">
        <f t="shared" ref="K263:L266" si="82">TRUNC(E263+G263+I263,1)</f>
        <v>0</v>
      </c>
      <c r="L263" s="36">
        <f t="shared" si="82"/>
        <v>0</v>
      </c>
      <c r="M263" s="29" t="s">
        <v>460</v>
      </c>
      <c r="N263" s="32" t="s">
        <v>237</v>
      </c>
      <c r="O263" s="32" t="s">
        <v>468</v>
      </c>
      <c r="P263" s="32" t="s">
        <v>66</v>
      </c>
      <c r="Q263" s="32" t="s">
        <v>66</v>
      </c>
      <c r="R263" s="32" t="s">
        <v>65</v>
      </c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2" t="s">
        <v>5</v>
      </c>
      <c r="AK263" s="32" t="s">
        <v>469</v>
      </c>
      <c r="AL263" s="32" t="s">
        <v>5</v>
      </c>
    </row>
    <row r="264" spans="1:38" ht="30" customHeight="1">
      <c r="A264" s="29" t="s">
        <v>462</v>
      </c>
      <c r="B264" s="29" t="s">
        <v>463</v>
      </c>
      <c r="C264" s="30" t="s">
        <v>432</v>
      </c>
      <c r="D264" s="34">
        <v>5.4</v>
      </c>
      <c r="E264" s="35">
        <f>단가대비표!O19</f>
        <v>0</v>
      </c>
      <c r="F264" s="36">
        <f>TRUNC(E264*D264,1)</f>
        <v>0</v>
      </c>
      <c r="G264" s="35">
        <f>단가대비표!P19</f>
        <v>0</v>
      </c>
      <c r="H264" s="36">
        <f>TRUNC(G264*D264,1)</f>
        <v>0</v>
      </c>
      <c r="I264" s="35">
        <f>단가대비표!V19</f>
        <v>0</v>
      </c>
      <c r="J264" s="36">
        <f>TRUNC(I264*D264,1)</f>
        <v>0</v>
      </c>
      <c r="K264" s="35">
        <f t="shared" si="82"/>
        <v>0</v>
      </c>
      <c r="L264" s="36">
        <f t="shared" si="82"/>
        <v>0</v>
      </c>
      <c r="M264" s="29" t="s">
        <v>5</v>
      </c>
      <c r="N264" s="32" t="s">
        <v>237</v>
      </c>
      <c r="O264" s="32" t="s">
        <v>464</v>
      </c>
      <c r="P264" s="32" t="s">
        <v>66</v>
      </c>
      <c r="Q264" s="32" t="s">
        <v>66</v>
      </c>
      <c r="R264" s="32" t="s">
        <v>65</v>
      </c>
      <c r="S264" s="37"/>
      <c r="T264" s="37"/>
      <c r="U264" s="37"/>
      <c r="V264" s="37">
        <v>1</v>
      </c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2" t="s">
        <v>5</v>
      </c>
      <c r="AK264" s="32" t="s">
        <v>470</v>
      </c>
      <c r="AL264" s="32" t="s">
        <v>5</v>
      </c>
    </row>
    <row r="265" spans="1:38" ht="30" customHeight="1">
      <c r="A265" s="29" t="s">
        <v>426</v>
      </c>
      <c r="B265" s="29" t="s">
        <v>465</v>
      </c>
      <c r="C265" s="30" t="s">
        <v>400</v>
      </c>
      <c r="D265" s="34">
        <v>1</v>
      </c>
      <c r="E265" s="35">
        <f>ROUNDDOWN(SUMIF(V263:V266, RIGHTB(O265, 1), F263:F266)*U265, 2)</f>
        <v>0</v>
      </c>
      <c r="F265" s="36">
        <f>TRUNC(E265*D265,1)</f>
        <v>0</v>
      </c>
      <c r="G265" s="35">
        <v>0</v>
      </c>
      <c r="H265" s="36">
        <f>TRUNC(G265*D265,1)</f>
        <v>0</v>
      </c>
      <c r="I265" s="35">
        <v>0</v>
      </c>
      <c r="J265" s="36">
        <f>TRUNC(I265*D265,1)</f>
        <v>0</v>
      </c>
      <c r="K265" s="35">
        <f t="shared" si="82"/>
        <v>0</v>
      </c>
      <c r="L265" s="36">
        <f t="shared" si="82"/>
        <v>0</v>
      </c>
      <c r="M265" s="29" t="s">
        <v>5</v>
      </c>
      <c r="N265" s="32" t="s">
        <v>237</v>
      </c>
      <c r="O265" s="32" t="s">
        <v>401</v>
      </c>
      <c r="P265" s="32" t="s">
        <v>66</v>
      </c>
      <c r="Q265" s="32" t="s">
        <v>66</v>
      </c>
      <c r="R265" s="32" t="s">
        <v>66</v>
      </c>
      <c r="S265" s="37">
        <v>0</v>
      </c>
      <c r="T265" s="37">
        <v>0</v>
      </c>
      <c r="U265" s="37">
        <v>0.39</v>
      </c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2" t="s">
        <v>5</v>
      </c>
      <c r="AK265" s="32" t="s">
        <v>471</v>
      </c>
      <c r="AL265" s="32" t="s">
        <v>5</v>
      </c>
    </row>
    <row r="266" spans="1:38" ht="30" customHeight="1">
      <c r="A266" s="29" t="s">
        <v>466</v>
      </c>
      <c r="B266" s="29" t="s">
        <v>421</v>
      </c>
      <c r="C266" s="30" t="s">
        <v>422</v>
      </c>
      <c r="D266" s="34">
        <v>1</v>
      </c>
      <c r="E266" s="35">
        <f>TRUNC(단가대비표!O138*TRUNC(1/8*16/12*25/20, 6), 1)</f>
        <v>0</v>
      </c>
      <c r="F266" s="36">
        <f>TRUNC(E266*D266,1)</f>
        <v>0</v>
      </c>
      <c r="G266" s="35">
        <f>TRUNC(단가대비표!P138*TRUNC(1/8*16/12*25/20, 6), 1)</f>
        <v>0</v>
      </c>
      <c r="H266" s="36">
        <f>TRUNC(G266*D266,1)</f>
        <v>0</v>
      </c>
      <c r="I266" s="35">
        <f>TRUNC(단가대비표!V138*TRUNC(1/8*16/12*25/20, 6), 1)</f>
        <v>0</v>
      </c>
      <c r="J266" s="36">
        <f>TRUNC(I266*D266,1)</f>
        <v>0</v>
      </c>
      <c r="K266" s="35">
        <f t="shared" si="82"/>
        <v>0</v>
      </c>
      <c r="L266" s="36">
        <f t="shared" si="82"/>
        <v>0</v>
      </c>
      <c r="M266" s="29" t="s">
        <v>5</v>
      </c>
      <c r="N266" s="32" t="s">
        <v>237</v>
      </c>
      <c r="O266" s="32" t="s">
        <v>467</v>
      </c>
      <c r="P266" s="32" t="s">
        <v>66</v>
      </c>
      <c r="Q266" s="32" t="s">
        <v>66</v>
      </c>
      <c r="R266" s="32" t="s">
        <v>65</v>
      </c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2" t="s">
        <v>5</v>
      </c>
      <c r="AK266" s="32" t="s">
        <v>472</v>
      </c>
      <c r="AL266" s="32" t="s">
        <v>5</v>
      </c>
    </row>
    <row r="267" spans="1:38" ht="30" customHeight="1">
      <c r="A267" s="29" t="s">
        <v>402</v>
      </c>
      <c r="B267" s="29" t="s">
        <v>5</v>
      </c>
      <c r="C267" s="30" t="s">
        <v>5</v>
      </c>
      <c r="D267" s="34"/>
      <c r="E267" s="35"/>
      <c r="F267" s="36">
        <f>TRUNC(SUMIF(N263:N266, N262, F263:F266),0)</f>
        <v>0</v>
      </c>
      <c r="G267" s="35"/>
      <c r="H267" s="36">
        <f>TRUNC(SUMIF(N263:N266, N262, H263:H266),0)</f>
        <v>0</v>
      </c>
      <c r="I267" s="35"/>
      <c r="J267" s="36">
        <f>TRUNC(SUMIF(N263:N266, N262, J263:J266),0)</f>
        <v>0</v>
      </c>
      <c r="K267" s="35"/>
      <c r="L267" s="36">
        <f>F267+H267+J267</f>
        <v>0</v>
      </c>
      <c r="M267" s="29" t="s">
        <v>5</v>
      </c>
      <c r="N267" s="32" t="s">
        <v>68</v>
      </c>
      <c r="O267" s="32" t="s">
        <v>68</v>
      </c>
      <c r="P267" s="32" t="s">
        <v>5</v>
      </c>
      <c r="Q267" s="32" t="s">
        <v>5</v>
      </c>
      <c r="R267" s="32" t="s">
        <v>5</v>
      </c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2" t="s">
        <v>5</v>
      </c>
      <c r="AK267" s="32" t="s">
        <v>5</v>
      </c>
      <c r="AL267" s="32" t="s">
        <v>5</v>
      </c>
    </row>
    <row r="268" spans="1:38" ht="30" customHeight="1">
      <c r="A268" s="34"/>
      <c r="B268" s="34"/>
      <c r="C268" s="122"/>
      <c r="D268" s="34"/>
      <c r="E268" s="35"/>
      <c r="F268" s="36"/>
      <c r="G268" s="35"/>
      <c r="H268" s="36"/>
      <c r="I268" s="35"/>
      <c r="J268" s="36"/>
      <c r="K268" s="35"/>
      <c r="L268" s="36"/>
      <c r="M268" s="34"/>
    </row>
    <row r="269" spans="1:38" ht="30" customHeight="1">
      <c r="A269" s="168" t="s">
        <v>1175</v>
      </c>
      <c r="B269" s="168"/>
      <c r="C269" s="168"/>
      <c r="D269" s="168"/>
      <c r="E269" s="169"/>
      <c r="F269" s="170"/>
      <c r="G269" s="169"/>
      <c r="H269" s="170"/>
      <c r="I269" s="169"/>
      <c r="J269" s="170"/>
      <c r="K269" s="169"/>
      <c r="L269" s="170"/>
      <c r="M269" s="168"/>
      <c r="N269" s="28" t="s">
        <v>337</v>
      </c>
    </row>
    <row r="270" spans="1:38" ht="30" customHeight="1">
      <c r="A270" s="29" t="s">
        <v>714</v>
      </c>
      <c r="B270" s="29" t="s">
        <v>1174</v>
      </c>
      <c r="C270" s="30" t="s">
        <v>186</v>
      </c>
      <c r="D270" s="34">
        <v>1.05</v>
      </c>
      <c r="E270" s="35">
        <f>단가대비표!O66</f>
        <v>0</v>
      </c>
      <c r="F270" s="36">
        <f>TRUNC(E270*D270,1)</f>
        <v>0</v>
      </c>
      <c r="G270" s="118">
        <f>단가대비표!P66</f>
        <v>0</v>
      </c>
      <c r="H270" s="119">
        <f>TRUNC(G270*D270,1)</f>
        <v>0</v>
      </c>
      <c r="I270" s="118">
        <f>단가대비표!V66</f>
        <v>0</v>
      </c>
      <c r="J270" s="119">
        <f>TRUNC(I270*D270,1)</f>
        <v>0</v>
      </c>
      <c r="K270" s="118">
        <f t="shared" ref="K270" si="83">TRUNC(E270+G270+I270,1)</f>
        <v>0</v>
      </c>
      <c r="L270" s="36">
        <f t="shared" ref="K270:L274" si="84">TRUNC(F270+H270+J270,1)</f>
        <v>0</v>
      </c>
      <c r="M270" s="29" t="s">
        <v>5</v>
      </c>
      <c r="N270" s="32" t="s">
        <v>337</v>
      </c>
      <c r="O270" s="32" t="s">
        <v>715</v>
      </c>
      <c r="P270" s="32" t="s">
        <v>66</v>
      </c>
      <c r="Q270" s="32" t="s">
        <v>66</v>
      </c>
      <c r="R270" s="32" t="s">
        <v>65</v>
      </c>
      <c r="S270" s="37"/>
      <c r="T270" s="37"/>
      <c r="U270" s="37"/>
      <c r="V270" s="37">
        <v>1</v>
      </c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2" t="s">
        <v>5</v>
      </c>
      <c r="AK270" s="32" t="s">
        <v>716</v>
      </c>
      <c r="AL270" s="32" t="s">
        <v>5</v>
      </c>
    </row>
    <row r="271" spans="1:38" ht="30" customHeight="1">
      <c r="A271" s="29" t="s">
        <v>550</v>
      </c>
      <c r="B271" s="29" t="s">
        <v>450</v>
      </c>
      <c r="C271" s="30" t="s">
        <v>400</v>
      </c>
      <c r="D271" s="34">
        <v>1</v>
      </c>
      <c r="E271" s="35">
        <f>ROUNDDOWN(SUMIF(V270:V274, RIGHTB(O271, 1), F270:F274)*U271, 2)</f>
        <v>0</v>
      </c>
      <c r="F271" s="36">
        <f>TRUNC(E271*D271,1)</f>
        <v>0</v>
      </c>
      <c r="G271" s="35">
        <v>0</v>
      </c>
      <c r="H271" s="36">
        <f>TRUNC(G271*D271,1)</f>
        <v>0</v>
      </c>
      <c r="I271" s="35">
        <v>0</v>
      </c>
      <c r="J271" s="36">
        <f>TRUNC(I271*D271,1)</f>
        <v>0</v>
      </c>
      <c r="K271" s="35">
        <f t="shared" si="84"/>
        <v>0</v>
      </c>
      <c r="L271" s="36">
        <f t="shared" si="84"/>
        <v>0</v>
      </c>
      <c r="M271" s="29" t="s">
        <v>5</v>
      </c>
      <c r="N271" s="32" t="s">
        <v>337</v>
      </c>
      <c r="O271" s="32" t="s">
        <v>401</v>
      </c>
      <c r="P271" s="32" t="s">
        <v>66</v>
      </c>
      <c r="Q271" s="32" t="s">
        <v>66</v>
      </c>
      <c r="R271" s="32" t="s">
        <v>66</v>
      </c>
      <c r="S271" s="37">
        <v>0</v>
      </c>
      <c r="T271" s="37">
        <v>0</v>
      </c>
      <c r="U271" s="37">
        <v>0.05</v>
      </c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2" t="s">
        <v>5</v>
      </c>
      <c r="AK271" s="32" t="s">
        <v>717</v>
      </c>
      <c r="AL271" s="32" t="s">
        <v>5</v>
      </c>
    </row>
    <row r="272" spans="1:38" ht="30" customHeight="1">
      <c r="A272" s="29" t="s">
        <v>485</v>
      </c>
      <c r="B272" s="29" t="s">
        <v>421</v>
      </c>
      <c r="C272" s="30" t="s">
        <v>422</v>
      </c>
      <c r="D272" s="34">
        <v>0.124</v>
      </c>
      <c r="E272" s="35">
        <f>단가대비표!O142</f>
        <v>0</v>
      </c>
      <c r="F272" s="36">
        <f>TRUNC(E272*D272,1)</f>
        <v>0</v>
      </c>
      <c r="G272" s="35">
        <f>단가대비표!P142</f>
        <v>0</v>
      </c>
      <c r="H272" s="36">
        <f>TRUNC(G272*D272,1)</f>
        <v>0</v>
      </c>
      <c r="I272" s="35">
        <f>단가대비표!V142</f>
        <v>0</v>
      </c>
      <c r="J272" s="36">
        <f>TRUNC(I272*D272,1)</f>
        <v>0</v>
      </c>
      <c r="K272" s="35">
        <f t="shared" si="84"/>
        <v>0</v>
      </c>
      <c r="L272" s="36">
        <f t="shared" si="84"/>
        <v>0</v>
      </c>
      <c r="M272" s="29" t="s">
        <v>5</v>
      </c>
      <c r="N272" s="32" t="s">
        <v>337</v>
      </c>
      <c r="O272" s="32" t="s">
        <v>486</v>
      </c>
      <c r="P272" s="32" t="s">
        <v>66</v>
      </c>
      <c r="Q272" s="32" t="s">
        <v>66</v>
      </c>
      <c r="R272" s="32" t="s">
        <v>65</v>
      </c>
      <c r="S272" s="37"/>
      <c r="T272" s="37"/>
      <c r="U272" s="37"/>
      <c r="V272" s="37"/>
      <c r="W272" s="37">
        <v>2</v>
      </c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2" t="s">
        <v>5</v>
      </c>
      <c r="AK272" s="32" t="s">
        <v>718</v>
      </c>
      <c r="AL272" s="32" t="s">
        <v>5</v>
      </c>
    </row>
    <row r="273" spans="1:40" ht="30" customHeight="1">
      <c r="A273" s="29" t="s">
        <v>424</v>
      </c>
      <c r="B273" s="29" t="s">
        <v>421</v>
      </c>
      <c r="C273" s="30" t="s">
        <v>422</v>
      </c>
      <c r="D273" s="34">
        <v>2.3E-2</v>
      </c>
      <c r="E273" s="35">
        <f>단가대비표!O135</f>
        <v>0</v>
      </c>
      <c r="F273" s="36">
        <f>TRUNC(E273*D273,1)</f>
        <v>0</v>
      </c>
      <c r="G273" s="35">
        <f>단가대비표!P135</f>
        <v>0</v>
      </c>
      <c r="H273" s="36">
        <f>TRUNC(G273*D273,1)</f>
        <v>0</v>
      </c>
      <c r="I273" s="35">
        <f>단가대비표!V135</f>
        <v>0</v>
      </c>
      <c r="J273" s="36">
        <f>TRUNC(I273*D273,1)</f>
        <v>0</v>
      </c>
      <c r="K273" s="35">
        <f t="shared" si="84"/>
        <v>0</v>
      </c>
      <c r="L273" s="36">
        <f t="shared" si="84"/>
        <v>0</v>
      </c>
      <c r="M273" s="29" t="s">
        <v>5</v>
      </c>
      <c r="N273" s="32" t="s">
        <v>337</v>
      </c>
      <c r="O273" s="32" t="s">
        <v>425</v>
      </c>
      <c r="P273" s="32" t="s">
        <v>66</v>
      </c>
      <c r="Q273" s="32" t="s">
        <v>66</v>
      </c>
      <c r="R273" s="32" t="s">
        <v>65</v>
      </c>
      <c r="S273" s="37"/>
      <c r="T273" s="37"/>
      <c r="U273" s="37"/>
      <c r="V273" s="37"/>
      <c r="W273" s="37">
        <v>2</v>
      </c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2" t="s">
        <v>5</v>
      </c>
      <c r="AK273" s="32" t="s">
        <v>719</v>
      </c>
      <c r="AL273" s="32" t="s">
        <v>5</v>
      </c>
    </row>
    <row r="274" spans="1:40" ht="30" customHeight="1">
      <c r="A274" s="29" t="s">
        <v>429</v>
      </c>
      <c r="B274" s="29" t="s">
        <v>430</v>
      </c>
      <c r="C274" s="30" t="s">
        <v>400</v>
      </c>
      <c r="D274" s="34">
        <v>1</v>
      </c>
      <c r="E274" s="35">
        <v>0</v>
      </c>
      <c r="F274" s="36">
        <f>TRUNC(E274*D274,1)</f>
        <v>0</v>
      </c>
      <c r="G274" s="35">
        <v>0</v>
      </c>
      <c r="H274" s="36">
        <f>TRUNC(G274*D274,1)</f>
        <v>0</v>
      </c>
      <c r="I274" s="35">
        <f>ROUNDDOWN(SUMIF(W270:W274, RIGHTB(O274, 1), H270:H274)*U274, 2)</f>
        <v>0</v>
      </c>
      <c r="J274" s="36">
        <f>TRUNC(I274*D274,1)</f>
        <v>0</v>
      </c>
      <c r="K274" s="35">
        <f t="shared" si="84"/>
        <v>0</v>
      </c>
      <c r="L274" s="36">
        <f t="shared" si="84"/>
        <v>0</v>
      </c>
      <c r="M274" s="29" t="s">
        <v>5</v>
      </c>
      <c r="N274" s="32" t="s">
        <v>337</v>
      </c>
      <c r="O274" s="32" t="s">
        <v>445</v>
      </c>
      <c r="P274" s="32" t="s">
        <v>66</v>
      </c>
      <c r="Q274" s="32" t="s">
        <v>66</v>
      </c>
      <c r="R274" s="32" t="s">
        <v>66</v>
      </c>
      <c r="S274" s="37">
        <v>1</v>
      </c>
      <c r="T274" s="37">
        <v>2</v>
      </c>
      <c r="U274" s="37">
        <v>0.02</v>
      </c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2" t="s">
        <v>5</v>
      </c>
      <c r="AK274" s="32" t="s">
        <v>717</v>
      </c>
      <c r="AL274" s="32" t="s">
        <v>5</v>
      </c>
    </row>
    <row r="275" spans="1:40" ht="30" customHeight="1">
      <c r="A275" s="29" t="s">
        <v>402</v>
      </c>
      <c r="B275" s="29" t="s">
        <v>5</v>
      </c>
      <c r="C275" s="30" t="s">
        <v>5</v>
      </c>
      <c r="D275" s="34"/>
      <c r="E275" s="35"/>
      <c r="F275" s="36">
        <f>TRUNC(SUMIF(N270:N274, N269, F270:F274),0)</f>
        <v>0</v>
      </c>
      <c r="G275" s="35"/>
      <c r="H275" s="36">
        <f>TRUNC(SUMIF(N270:N274, N269, H270:H274),0)</f>
        <v>0</v>
      </c>
      <c r="I275" s="35"/>
      <c r="J275" s="36">
        <f>TRUNC(SUMIF(N270:N274, N269, J270:J274),0)</f>
        <v>0</v>
      </c>
      <c r="K275" s="35"/>
      <c r="L275" s="36">
        <f>F275+H275+J275</f>
        <v>0</v>
      </c>
      <c r="M275" s="29" t="s">
        <v>5</v>
      </c>
      <c r="N275" s="32" t="s">
        <v>68</v>
      </c>
      <c r="O275" s="32" t="s">
        <v>68</v>
      </c>
      <c r="P275" s="32" t="s">
        <v>5</v>
      </c>
      <c r="Q275" s="32" t="s">
        <v>5</v>
      </c>
      <c r="R275" s="32" t="s">
        <v>5</v>
      </c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2" t="s">
        <v>5</v>
      </c>
      <c r="AK275" s="32" t="s">
        <v>5</v>
      </c>
      <c r="AL275" s="32" t="s">
        <v>5</v>
      </c>
    </row>
    <row r="276" spans="1:40" ht="30" customHeight="1">
      <c r="A276" s="34"/>
      <c r="B276" s="34"/>
      <c r="C276" s="122"/>
      <c r="D276" s="34"/>
      <c r="E276" s="35"/>
      <c r="F276" s="36"/>
      <c r="G276" s="35"/>
      <c r="H276" s="36"/>
      <c r="I276" s="35"/>
      <c r="J276" s="36"/>
      <c r="K276" s="35"/>
      <c r="L276" s="36"/>
      <c r="M276" s="34"/>
    </row>
    <row r="277" spans="1:40" ht="30" customHeight="1">
      <c r="A277" s="168" t="s">
        <v>1183</v>
      </c>
      <c r="B277" s="168"/>
      <c r="C277" s="168"/>
      <c r="D277" s="168"/>
      <c r="E277" s="169"/>
      <c r="F277" s="170"/>
      <c r="G277" s="169"/>
      <c r="H277" s="170"/>
      <c r="I277" s="169"/>
      <c r="J277" s="170"/>
      <c r="K277" s="169"/>
      <c r="L277" s="170"/>
      <c r="M277" s="168"/>
      <c r="N277" s="83" t="s">
        <v>337</v>
      </c>
    </row>
    <row r="278" spans="1:40" ht="30" customHeight="1">
      <c r="A278" s="29" t="s">
        <v>1185</v>
      </c>
      <c r="B278" s="29" t="s">
        <v>1184</v>
      </c>
      <c r="C278" s="30" t="s">
        <v>1180</v>
      </c>
      <c r="D278" s="85">
        <f>1.1*0.2*AN278</f>
        <v>1.7790123456790126</v>
      </c>
      <c r="E278" s="81">
        <f>단가대비표!O67</f>
        <v>0</v>
      </c>
      <c r="F278" s="82">
        <f>TRUNC(E278*D278,1)</f>
        <v>0</v>
      </c>
      <c r="G278" s="118">
        <f>단가대비표!P67</f>
        <v>0</v>
      </c>
      <c r="H278" s="119">
        <f>TRUNC(G278*D278,1)</f>
        <v>0</v>
      </c>
      <c r="I278" s="118">
        <f>단가대비표!V67</f>
        <v>0</v>
      </c>
      <c r="J278" s="119">
        <f>TRUNC(I278*D278,1)</f>
        <v>0</v>
      </c>
      <c r="K278" s="118">
        <f t="shared" ref="K278" si="85">TRUNC(E278+G278+I278,1)</f>
        <v>0</v>
      </c>
      <c r="L278" s="82">
        <f t="shared" ref="L278:L282" si="86">TRUNC(F278+H278+J278,1)</f>
        <v>0</v>
      </c>
      <c r="M278" s="29" t="s">
        <v>5</v>
      </c>
      <c r="N278" s="32" t="s">
        <v>337</v>
      </c>
      <c r="O278" s="32" t="s">
        <v>715</v>
      </c>
      <c r="P278" s="32" t="s">
        <v>66</v>
      </c>
      <c r="Q278" s="32" t="s">
        <v>66</v>
      </c>
      <c r="R278" s="32" t="s">
        <v>65</v>
      </c>
      <c r="S278" s="37"/>
      <c r="T278" s="37"/>
      <c r="U278" s="37"/>
      <c r="V278" s="37">
        <v>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2" t="s">
        <v>5</v>
      </c>
      <c r="AK278" s="32" t="s">
        <v>716</v>
      </c>
      <c r="AL278" s="32" t="s">
        <v>5</v>
      </c>
      <c r="AN278" s="26">
        <f>13.1/1.62</f>
        <v>8.0864197530864192</v>
      </c>
    </row>
    <row r="279" spans="1:40" ht="30" customHeight="1">
      <c r="A279" s="29" t="s">
        <v>550</v>
      </c>
      <c r="B279" s="29" t="s">
        <v>450</v>
      </c>
      <c r="C279" s="30" t="s">
        <v>400</v>
      </c>
      <c r="D279" s="80">
        <v>1</v>
      </c>
      <c r="E279" s="81">
        <f>ROUNDDOWN(SUMIF(V278:V282, RIGHTB(O279, 1), F278:F282)*U279, 2)</f>
        <v>0</v>
      </c>
      <c r="F279" s="82">
        <f>TRUNC(E279*D279,1)</f>
        <v>0</v>
      </c>
      <c r="G279" s="81">
        <v>0</v>
      </c>
      <c r="H279" s="82">
        <f>TRUNC(G279*D279,1)</f>
        <v>0</v>
      </c>
      <c r="I279" s="81">
        <v>0</v>
      </c>
      <c r="J279" s="82">
        <f>TRUNC(I279*D279,1)</f>
        <v>0</v>
      </c>
      <c r="K279" s="81">
        <f t="shared" ref="K279:K282" si="87">TRUNC(E279+G279+I279,1)</f>
        <v>0</v>
      </c>
      <c r="L279" s="82">
        <f t="shared" si="86"/>
        <v>0</v>
      </c>
      <c r="M279" s="29" t="s">
        <v>5</v>
      </c>
      <c r="N279" s="32" t="s">
        <v>337</v>
      </c>
      <c r="O279" s="32" t="s">
        <v>401</v>
      </c>
      <c r="P279" s="32" t="s">
        <v>66</v>
      </c>
      <c r="Q279" s="32" t="s">
        <v>66</v>
      </c>
      <c r="R279" s="32" t="s">
        <v>66</v>
      </c>
      <c r="S279" s="37">
        <v>0</v>
      </c>
      <c r="T279" s="37">
        <v>0</v>
      </c>
      <c r="U279" s="37">
        <v>0.05</v>
      </c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2" t="s">
        <v>5</v>
      </c>
      <c r="AK279" s="32" t="s">
        <v>717</v>
      </c>
      <c r="AL279" s="32" t="s">
        <v>5</v>
      </c>
    </row>
    <row r="280" spans="1:40" ht="30" customHeight="1">
      <c r="A280" s="29" t="s">
        <v>1178</v>
      </c>
      <c r="B280" s="29" t="s">
        <v>421</v>
      </c>
      <c r="C280" s="30" t="s">
        <v>422</v>
      </c>
      <c r="D280" s="80">
        <v>0.02</v>
      </c>
      <c r="E280" s="81"/>
      <c r="F280" s="82">
        <f>TRUNC(E280*D280,1)</f>
        <v>0</v>
      </c>
      <c r="G280" s="81">
        <f>단가대비표!P144</f>
        <v>0</v>
      </c>
      <c r="H280" s="82">
        <f>TRUNC(G280*D280,1)</f>
        <v>0</v>
      </c>
      <c r="I280" s="118">
        <f>단가대비표!V144</f>
        <v>0</v>
      </c>
      <c r="J280" s="82">
        <f>TRUNC(I280*D280,1)</f>
        <v>0</v>
      </c>
      <c r="K280" s="81">
        <f t="shared" si="87"/>
        <v>0</v>
      </c>
      <c r="L280" s="82">
        <f t="shared" si="86"/>
        <v>0</v>
      </c>
      <c r="M280" s="29" t="s">
        <v>5</v>
      </c>
      <c r="N280" s="32" t="s">
        <v>337</v>
      </c>
      <c r="O280" s="32" t="s">
        <v>486</v>
      </c>
      <c r="P280" s="32" t="s">
        <v>66</v>
      </c>
      <c r="Q280" s="32" t="s">
        <v>66</v>
      </c>
      <c r="R280" s="32" t="s">
        <v>65</v>
      </c>
      <c r="S280" s="37"/>
      <c r="T280" s="37"/>
      <c r="U280" s="37"/>
      <c r="V280" s="37"/>
      <c r="W280" s="37">
        <v>2</v>
      </c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2" t="s">
        <v>5</v>
      </c>
      <c r="AK280" s="32" t="s">
        <v>718</v>
      </c>
      <c r="AL280" s="32" t="s">
        <v>5</v>
      </c>
    </row>
    <row r="281" spans="1:40" ht="30" customHeight="1">
      <c r="A281" s="29" t="s">
        <v>424</v>
      </c>
      <c r="B281" s="29" t="s">
        <v>421</v>
      </c>
      <c r="C281" s="30" t="s">
        <v>422</v>
      </c>
      <c r="D281" s="80">
        <v>2.3E-2</v>
      </c>
      <c r="E281" s="118">
        <f>단가대비표!O135</f>
        <v>0</v>
      </c>
      <c r="F281" s="82">
        <f>TRUNC(E281*D281,1)</f>
        <v>0</v>
      </c>
      <c r="G281" s="81">
        <f>단가대비표!P135</f>
        <v>0</v>
      </c>
      <c r="H281" s="82">
        <f>TRUNC(G281*D281,1)</f>
        <v>0</v>
      </c>
      <c r="I281" s="81"/>
      <c r="J281" s="82">
        <f>TRUNC(I281*D281,1)</f>
        <v>0</v>
      </c>
      <c r="K281" s="81">
        <f t="shared" si="87"/>
        <v>0</v>
      </c>
      <c r="L281" s="82">
        <f t="shared" si="86"/>
        <v>0</v>
      </c>
      <c r="M281" s="29" t="s">
        <v>5</v>
      </c>
      <c r="N281" s="32" t="s">
        <v>337</v>
      </c>
      <c r="O281" s="32" t="s">
        <v>425</v>
      </c>
      <c r="P281" s="32" t="s">
        <v>66</v>
      </c>
      <c r="Q281" s="32" t="s">
        <v>66</v>
      </c>
      <c r="R281" s="32" t="s">
        <v>65</v>
      </c>
      <c r="S281" s="37"/>
      <c r="T281" s="37"/>
      <c r="U281" s="37"/>
      <c r="V281" s="37"/>
      <c r="W281" s="37">
        <v>2</v>
      </c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2" t="s">
        <v>5</v>
      </c>
      <c r="AK281" s="32" t="s">
        <v>719</v>
      </c>
      <c r="AL281" s="32" t="s">
        <v>5</v>
      </c>
    </row>
    <row r="282" spans="1:40" ht="30" customHeight="1">
      <c r="A282" s="29" t="s">
        <v>429</v>
      </c>
      <c r="B282" s="29" t="s">
        <v>430</v>
      </c>
      <c r="C282" s="30" t="s">
        <v>400</v>
      </c>
      <c r="D282" s="80">
        <v>1</v>
      </c>
      <c r="E282" s="81">
        <v>0</v>
      </c>
      <c r="F282" s="82">
        <f>TRUNC(E282*D282,1)</f>
        <v>0</v>
      </c>
      <c r="G282" s="81">
        <v>0</v>
      </c>
      <c r="H282" s="82">
        <f>TRUNC(G282*D282,1)</f>
        <v>0</v>
      </c>
      <c r="I282" s="81">
        <f>ROUNDDOWN(SUMIF(W278:W282, RIGHTB(O282, 1), H278:H282)*U282, 2)</f>
        <v>0</v>
      </c>
      <c r="J282" s="82">
        <f>TRUNC(I282*D282,1)</f>
        <v>0</v>
      </c>
      <c r="K282" s="81">
        <f t="shared" si="87"/>
        <v>0</v>
      </c>
      <c r="L282" s="82">
        <f t="shared" si="86"/>
        <v>0</v>
      </c>
      <c r="M282" s="29" t="s">
        <v>5</v>
      </c>
      <c r="N282" s="32" t="s">
        <v>337</v>
      </c>
      <c r="O282" s="32" t="s">
        <v>445</v>
      </c>
      <c r="P282" s="32" t="s">
        <v>66</v>
      </c>
      <c r="Q282" s="32" t="s">
        <v>66</v>
      </c>
      <c r="R282" s="32" t="s">
        <v>66</v>
      </c>
      <c r="S282" s="37">
        <v>1</v>
      </c>
      <c r="T282" s="37">
        <v>2</v>
      </c>
      <c r="U282" s="37">
        <v>0.02</v>
      </c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2" t="s">
        <v>5</v>
      </c>
      <c r="AK282" s="32" t="s">
        <v>717</v>
      </c>
      <c r="AL282" s="32" t="s">
        <v>5</v>
      </c>
    </row>
    <row r="283" spans="1:40" ht="30" customHeight="1">
      <c r="A283" s="29" t="s">
        <v>402</v>
      </c>
      <c r="B283" s="29" t="s">
        <v>5</v>
      </c>
      <c r="C283" s="30" t="s">
        <v>5</v>
      </c>
      <c r="D283" s="80"/>
      <c r="E283" s="81"/>
      <c r="F283" s="82">
        <f>TRUNC(SUMIF(N278:N282, N277, F278:F282),0)</f>
        <v>0</v>
      </c>
      <c r="G283" s="81"/>
      <c r="H283" s="82">
        <f>TRUNC(SUMIF(N278:N282, N277, H278:H282),0)</f>
        <v>0</v>
      </c>
      <c r="I283" s="81"/>
      <c r="J283" s="82">
        <f>TRUNC(SUMIF(N278:N282, N277, J278:J282),0)</f>
        <v>0</v>
      </c>
      <c r="K283" s="81"/>
      <c r="L283" s="82">
        <f>F283+H283+J283</f>
        <v>0</v>
      </c>
      <c r="M283" s="29" t="s">
        <v>5</v>
      </c>
      <c r="N283" s="32" t="s">
        <v>68</v>
      </c>
      <c r="O283" s="32" t="s">
        <v>68</v>
      </c>
      <c r="P283" s="32" t="s">
        <v>5</v>
      </c>
      <c r="Q283" s="32" t="s">
        <v>5</v>
      </c>
      <c r="R283" s="32" t="s">
        <v>5</v>
      </c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2" t="s">
        <v>5</v>
      </c>
      <c r="AK283" s="32" t="s">
        <v>5</v>
      </c>
      <c r="AL283" s="32" t="s">
        <v>5</v>
      </c>
    </row>
    <row r="284" spans="1:40" ht="30" customHeight="1">
      <c r="A284" s="80"/>
      <c r="B284" s="80"/>
      <c r="C284" s="122"/>
      <c r="D284" s="80"/>
      <c r="E284" s="81"/>
      <c r="F284" s="82"/>
      <c r="G284" s="81"/>
      <c r="H284" s="82"/>
      <c r="I284" s="81"/>
      <c r="J284" s="82"/>
      <c r="K284" s="81"/>
      <c r="L284" s="82"/>
      <c r="M284" s="80"/>
    </row>
    <row r="285" spans="1:40" ht="30" customHeight="1">
      <c r="A285" s="168" t="s">
        <v>1182</v>
      </c>
      <c r="B285" s="168"/>
      <c r="C285" s="168"/>
      <c r="D285" s="168"/>
      <c r="E285" s="169"/>
      <c r="F285" s="170"/>
      <c r="G285" s="169"/>
      <c r="H285" s="170"/>
      <c r="I285" s="169"/>
      <c r="J285" s="170"/>
      <c r="K285" s="169"/>
      <c r="L285" s="170"/>
      <c r="M285" s="168"/>
      <c r="N285" s="83" t="s">
        <v>337</v>
      </c>
    </row>
    <row r="286" spans="1:40" ht="30" customHeight="1">
      <c r="A286" s="29" t="s">
        <v>1189</v>
      </c>
      <c r="B286" s="29" t="s">
        <v>1190</v>
      </c>
      <c r="C286" s="30" t="s">
        <v>1180</v>
      </c>
      <c r="D286" s="80">
        <f>1.1*0.6*12.96</f>
        <v>8.5536000000000012</v>
      </c>
      <c r="E286" s="81">
        <f>단가대비표!O67</f>
        <v>0</v>
      </c>
      <c r="F286" s="82">
        <f t="shared" ref="F286:F291" si="88">TRUNC(E286*D286,1)</f>
        <v>0</v>
      </c>
      <c r="G286" s="118">
        <f>단가대비표!P67</f>
        <v>0</v>
      </c>
      <c r="H286" s="119">
        <f t="shared" ref="H286" si="89">TRUNC(G286*D286,1)</f>
        <v>0</v>
      </c>
      <c r="I286" s="118">
        <f>단가대비표!V67</f>
        <v>0</v>
      </c>
      <c r="J286" s="119">
        <f t="shared" ref="J286" si="90">TRUNC(I286*D286,1)</f>
        <v>0</v>
      </c>
      <c r="K286" s="81">
        <f t="shared" ref="K286:K291" si="91">TRUNC(E286+G286+I286,1)</f>
        <v>0</v>
      </c>
      <c r="L286" s="82">
        <f t="shared" ref="L286:L291" si="92">TRUNC(F286+H286+J286,1)</f>
        <v>0</v>
      </c>
      <c r="M286" s="29" t="s">
        <v>5</v>
      </c>
      <c r="N286" s="32" t="s">
        <v>337</v>
      </c>
      <c r="O286" s="32" t="s">
        <v>715</v>
      </c>
      <c r="P286" s="32" t="s">
        <v>66</v>
      </c>
      <c r="Q286" s="32" t="s">
        <v>66</v>
      </c>
      <c r="R286" s="32" t="s">
        <v>65</v>
      </c>
      <c r="S286" s="37"/>
      <c r="T286" s="37"/>
      <c r="U286" s="37"/>
      <c r="V286" s="37">
        <v>1</v>
      </c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2" t="s">
        <v>5</v>
      </c>
      <c r="AK286" s="32" t="s">
        <v>716</v>
      </c>
      <c r="AL286" s="32" t="s">
        <v>5</v>
      </c>
      <c r="AN286" s="26">
        <f>21/1.62</f>
        <v>12.962962962962962</v>
      </c>
    </row>
    <row r="287" spans="1:40" ht="30" customHeight="1">
      <c r="A287" s="29" t="s">
        <v>550</v>
      </c>
      <c r="B287" s="29" t="s">
        <v>450</v>
      </c>
      <c r="C287" s="30" t="s">
        <v>400</v>
      </c>
      <c r="D287" s="80">
        <v>1</v>
      </c>
      <c r="E287" s="81">
        <f>ROUNDDOWN(SUMIF(V286:V291, RIGHTB(O287, 1), F286:F291)*U287, 2)</f>
        <v>0</v>
      </c>
      <c r="F287" s="82">
        <f t="shared" si="88"/>
        <v>0</v>
      </c>
      <c r="G287" s="81">
        <v>0</v>
      </c>
      <c r="H287" s="82">
        <f t="shared" ref="H287:H291" si="93">TRUNC(G287*D287,1)</f>
        <v>0</v>
      </c>
      <c r="I287" s="81">
        <v>0</v>
      </c>
      <c r="J287" s="82">
        <f t="shared" ref="J287:J291" si="94">TRUNC(I287*D287,1)</f>
        <v>0</v>
      </c>
      <c r="K287" s="81">
        <f t="shared" si="91"/>
        <v>0</v>
      </c>
      <c r="L287" s="82">
        <f t="shared" si="92"/>
        <v>0</v>
      </c>
      <c r="M287" s="29" t="s">
        <v>5</v>
      </c>
      <c r="N287" s="32" t="s">
        <v>337</v>
      </c>
      <c r="O287" s="32" t="s">
        <v>401</v>
      </c>
      <c r="P287" s="32" t="s">
        <v>66</v>
      </c>
      <c r="Q287" s="32" t="s">
        <v>66</v>
      </c>
      <c r="R287" s="32" t="s">
        <v>66</v>
      </c>
      <c r="S287" s="37">
        <v>0</v>
      </c>
      <c r="T287" s="37">
        <v>0</v>
      </c>
      <c r="U287" s="37">
        <v>0.05</v>
      </c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2" t="s">
        <v>5</v>
      </c>
      <c r="AK287" s="32" t="s">
        <v>717</v>
      </c>
      <c r="AL287" s="32" t="s">
        <v>5</v>
      </c>
    </row>
    <row r="288" spans="1:40" ht="30" customHeight="1">
      <c r="A288" s="29" t="s">
        <v>1192</v>
      </c>
      <c r="B288" s="29" t="s">
        <v>1193</v>
      </c>
      <c r="C288" s="30" t="s">
        <v>1194</v>
      </c>
      <c r="D288" s="80">
        <f>1.1*0.6</f>
        <v>0.66</v>
      </c>
      <c r="E288" s="81">
        <f>일위대가목록!E42</f>
        <v>0</v>
      </c>
      <c r="F288" s="82">
        <f t="shared" si="88"/>
        <v>0</v>
      </c>
      <c r="G288" s="81">
        <f>일위대가목록!F42</f>
        <v>0</v>
      </c>
      <c r="H288" s="82">
        <f t="shared" si="93"/>
        <v>0</v>
      </c>
      <c r="I288" s="81">
        <f>일위대가목록!G42</f>
        <v>0</v>
      </c>
      <c r="J288" s="82">
        <f t="shared" si="94"/>
        <v>0</v>
      </c>
      <c r="K288" s="81">
        <f t="shared" ref="K288" si="95">TRUNC(E288+G288+I288,1)</f>
        <v>0</v>
      </c>
      <c r="L288" s="82">
        <f t="shared" ref="L288" si="96">TRUNC(F288+H288+J288,1)</f>
        <v>0</v>
      </c>
      <c r="M288" s="29" t="s">
        <v>5</v>
      </c>
      <c r="N288" s="32" t="s">
        <v>337</v>
      </c>
      <c r="O288" s="32" t="s">
        <v>715</v>
      </c>
      <c r="P288" s="32" t="s">
        <v>66</v>
      </c>
      <c r="Q288" s="32" t="s">
        <v>66</v>
      </c>
      <c r="R288" s="32" t="s">
        <v>65</v>
      </c>
      <c r="S288" s="37"/>
      <c r="T288" s="37"/>
      <c r="U288" s="37"/>
      <c r="V288" s="37">
        <v>1</v>
      </c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2" t="s">
        <v>5</v>
      </c>
      <c r="AK288" s="32" t="s">
        <v>716</v>
      </c>
      <c r="AL288" s="32" t="s">
        <v>5</v>
      </c>
      <c r="AN288" s="26">
        <f>21/1.62</f>
        <v>12.962962962962962</v>
      </c>
    </row>
    <row r="289" spans="1:38" ht="30" customHeight="1">
      <c r="A289" s="29" t="s">
        <v>1191</v>
      </c>
      <c r="B289" s="29" t="s">
        <v>421</v>
      </c>
      <c r="C289" s="30" t="s">
        <v>422</v>
      </c>
      <c r="D289" s="80">
        <v>0.02</v>
      </c>
      <c r="E289" s="81"/>
      <c r="F289" s="82">
        <f t="shared" si="88"/>
        <v>0</v>
      </c>
      <c r="G289" s="81">
        <f>단가대비표!P139</f>
        <v>0</v>
      </c>
      <c r="H289" s="82">
        <f t="shared" si="93"/>
        <v>0</v>
      </c>
      <c r="I289" s="81"/>
      <c r="J289" s="82">
        <f t="shared" si="94"/>
        <v>0</v>
      </c>
      <c r="K289" s="81">
        <f t="shared" si="91"/>
        <v>0</v>
      </c>
      <c r="L289" s="82">
        <f t="shared" si="92"/>
        <v>0</v>
      </c>
      <c r="M289" s="29" t="s">
        <v>5</v>
      </c>
      <c r="N289" s="32" t="s">
        <v>337</v>
      </c>
      <c r="O289" s="32" t="s">
        <v>486</v>
      </c>
      <c r="P289" s="32" t="s">
        <v>66</v>
      </c>
      <c r="Q289" s="32" t="s">
        <v>66</v>
      </c>
      <c r="R289" s="32" t="s">
        <v>65</v>
      </c>
      <c r="S289" s="37"/>
      <c r="T289" s="37"/>
      <c r="U289" s="37"/>
      <c r="V289" s="37"/>
      <c r="W289" s="37">
        <v>2</v>
      </c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2" t="s">
        <v>5</v>
      </c>
      <c r="AK289" s="32" t="s">
        <v>718</v>
      </c>
      <c r="AL289" s="32" t="s">
        <v>5</v>
      </c>
    </row>
    <row r="290" spans="1:38" ht="30" customHeight="1">
      <c r="A290" s="29" t="s">
        <v>424</v>
      </c>
      <c r="B290" s="29" t="s">
        <v>421</v>
      </c>
      <c r="C290" s="30" t="s">
        <v>422</v>
      </c>
      <c r="D290" s="80">
        <v>2.3E-2</v>
      </c>
      <c r="E290" s="81"/>
      <c r="F290" s="82">
        <f t="shared" si="88"/>
        <v>0</v>
      </c>
      <c r="G290" s="81">
        <f>단가대비표!P135</f>
        <v>0</v>
      </c>
      <c r="H290" s="82">
        <f t="shared" si="93"/>
        <v>0</v>
      </c>
      <c r="I290" s="81"/>
      <c r="J290" s="82">
        <f t="shared" si="94"/>
        <v>0</v>
      </c>
      <c r="K290" s="81">
        <f t="shared" si="91"/>
        <v>0</v>
      </c>
      <c r="L290" s="82">
        <f t="shared" si="92"/>
        <v>0</v>
      </c>
      <c r="M290" s="29" t="s">
        <v>5</v>
      </c>
      <c r="N290" s="32" t="s">
        <v>337</v>
      </c>
      <c r="O290" s="32" t="s">
        <v>425</v>
      </c>
      <c r="P290" s="32" t="s">
        <v>66</v>
      </c>
      <c r="Q290" s="32" t="s">
        <v>66</v>
      </c>
      <c r="R290" s="32" t="s">
        <v>65</v>
      </c>
      <c r="S290" s="37"/>
      <c r="T290" s="37"/>
      <c r="U290" s="37"/>
      <c r="V290" s="37"/>
      <c r="W290" s="37">
        <v>2</v>
      </c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2" t="s">
        <v>5</v>
      </c>
      <c r="AK290" s="32" t="s">
        <v>719</v>
      </c>
      <c r="AL290" s="32" t="s">
        <v>5</v>
      </c>
    </row>
    <row r="291" spans="1:38" ht="30" customHeight="1">
      <c r="A291" s="29" t="s">
        <v>429</v>
      </c>
      <c r="B291" s="29" t="s">
        <v>430</v>
      </c>
      <c r="C291" s="30" t="s">
        <v>400</v>
      </c>
      <c r="D291" s="80">
        <v>1</v>
      </c>
      <c r="E291" s="81">
        <v>0</v>
      </c>
      <c r="F291" s="82">
        <f t="shared" si="88"/>
        <v>0</v>
      </c>
      <c r="G291" s="81">
        <v>0</v>
      </c>
      <c r="H291" s="82">
        <f t="shared" si="93"/>
        <v>0</v>
      </c>
      <c r="I291" s="81">
        <f>ROUNDDOWN(SUMIF(W286:W291, RIGHTB(O291, 1), H286:H291)*U291, 2)</f>
        <v>0</v>
      </c>
      <c r="J291" s="82">
        <f t="shared" si="94"/>
        <v>0</v>
      </c>
      <c r="K291" s="81">
        <f t="shared" si="91"/>
        <v>0</v>
      </c>
      <c r="L291" s="82">
        <f t="shared" si="92"/>
        <v>0</v>
      </c>
      <c r="M291" s="29" t="s">
        <v>5</v>
      </c>
      <c r="N291" s="32" t="s">
        <v>337</v>
      </c>
      <c r="O291" s="32" t="s">
        <v>445</v>
      </c>
      <c r="P291" s="32" t="s">
        <v>66</v>
      </c>
      <c r="Q291" s="32" t="s">
        <v>66</v>
      </c>
      <c r="R291" s="32" t="s">
        <v>66</v>
      </c>
      <c r="S291" s="37">
        <v>1</v>
      </c>
      <c r="T291" s="37">
        <v>2</v>
      </c>
      <c r="U291" s="37">
        <v>0.02</v>
      </c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2" t="s">
        <v>5</v>
      </c>
      <c r="AK291" s="32" t="s">
        <v>717</v>
      </c>
      <c r="AL291" s="32" t="s">
        <v>5</v>
      </c>
    </row>
    <row r="292" spans="1:38" ht="30" customHeight="1">
      <c r="A292" s="29" t="s">
        <v>402</v>
      </c>
      <c r="B292" s="29" t="s">
        <v>5</v>
      </c>
      <c r="C292" s="30" t="s">
        <v>5</v>
      </c>
      <c r="D292" s="80"/>
      <c r="E292" s="81"/>
      <c r="F292" s="82">
        <f>TRUNC(SUMIF(N286:N291, N285, F286:F291),0)</f>
        <v>0</v>
      </c>
      <c r="G292" s="81"/>
      <c r="H292" s="82">
        <f>TRUNC(SUMIF(N286:N291, N285, H286:H291),0)</f>
        <v>0</v>
      </c>
      <c r="I292" s="81"/>
      <c r="J292" s="82">
        <f>TRUNC(SUMIF(N286:N291, N285, J286:J291),0)</f>
        <v>0</v>
      </c>
      <c r="K292" s="81"/>
      <c r="L292" s="82">
        <f>F292+H292+J292</f>
        <v>0</v>
      </c>
      <c r="M292" s="29" t="s">
        <v>5</v>
      </c>
      <c r="N292" s="32" t="s">
        <v>68</v>
      </c>
      <c r="O292" s="32" t="s">
        <v>68</v>
      </c>
      <c r="P292" s="32" t="s">
        <v>5</v>
      </c>
      <c r="Q292" s="32" t="s">
        <v>5</v>
      </c>
      <c r="R292" s="32" t="s">
        <v>5</v>
      </c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2" t="s">
        <v>5</v>
      </c>
      <c r="AK292" s="32" t="s">
        <v>5</v>
      </c>
      <c r="AL292" s="32" t="s">
        <v>5</v>
      </c>
    </row>
    <row r="293" spans="1:38" ht="30" customHeight="1">
      <c r="A293" s="80"/>
      <c r="B293" s="80"/>
      <c r="C293" s="122"/>
      <c r="D293" s="80"/>
      <c r="E293" s="81"/>
      <c r="F293" s="82"/>
      <c r="G293" s="81"/>
      <c r="H293" s="82"/>
      <c r="I293" s="81"/>
      <c r="J293" s="82"/>
      <c r="K293" s="81"/>
      <c r="L293" s="82"/>
      <c r="M293" s="80"/>
    </row>
    <row r="294" spans="1:38" ht="30" customHeight="1">
      <c r="A294" s="168" t="s">
        <v>1200</v>
      </c>
      <c r="B294" s="168"/>
      <c r="C294" s="168"/>
      <c r="D294" s="168"/>
      <c r="E294" s="169"/>
      <c r="F294" s="170"/>
      <c r="G294" s="169"/>
      <c r="H294" s="170"/>
      <c r="I294" s="169"/>
      <c r="J294" s="170"/>
      <c r="K294" s="169"/>
      <c r="L294" s="170"/>
      <c r="M294" s="168"/>
      <c r="N294" s="28" t="s">
        <v>256</v>
      </c>
    </row>
    <row r="295" spans="1:38" ht="30" customHeight="1">
      <c r="A295" s="29" t="s">
        <v>526</v>
      </c>
      <c r="B295" s="29" t="s">
        <v>527</v>
      </c>
      <c r="C295" s="30" t="s">
        <v>287</v>
      </c>
      <c r="D295" s="34">
        <v>3.9</v>
      </c>
      <c r="E295" s="35">
        <f>단가대비표!O68</f>
        <v>0</v>
      </c>
      <c r="F295" s="36">
        <f t="shared" ref="F295:F300" si="97">TRUNC(E295*D295,1)</f>
        <v>0</v>
      </c>
      <c r="G295" s="35">
        <f>단가대비표!P68</f>
        <v>0</v>
      </c>
      <c r="H295" s="36">
        <f t="shared" ref="H295:H300" si="98">TRUNC(G295*D295,1)</f>
        <v>0</v>
      </c>
      <c r="I295" s="35">
        <f>단가대비표!V68</f>
        <v>0</v>
      </c>
      <c r="J295" s="36">
        <f t="shared" ref="J295:J300" si="99">TRUNC(I295*D295,1)</f>
        <v>0</v>
      </c>
      <c r="K295" s="35">
        <f t="shared" ref="K295:L300" si="100">TRUNC(E295+G295+I295,1)</f>
        <v>0</v>
      </c>
      <c r="L295" s="36">
        <f t="shared" si="100"/>
        <v>0</v>
      </c>
      <c r="M295" s="29" t="s">
        <v>5</v>
      </c>
      <c r="N295" s="32" t="s">
        <v>256</v>
      </c>
      <c r="O295" s="32" t="s">
        <v>528</v>
      </c>
      <c r="P295" s="32" t="s">
        <v>66</v>
      </c>
      <c r="Q295" s="32" t="s">
        <v>66</v>
      </c>
      <c r="R295" s="32" t="s">
        <v>65</v>
      </c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2" t="s">
        <v>5</v>
      </c>
      <c r="AK295" s="32" t="s">
        <v>529</v>
      </c>
      <c r="AL295" s="32" t="s">
        <v>5</v>
      </c>
    </row>
    <row r="296" spans="1:38" ht="30" customHeight="1">
      <c r="A296" s="29" t="s">
        <v>526</v>
      </c>
      <c r="B296" s="29" t="s">
        <v>530</v>
      </c>
      <c r="C296" s="30" t="s">
        <v>287</v>
      </c>
      <c r="D296" s="34">
        <v>0.29499999999999998</v>
      </c>
      <c r="E296" s="35">
        <f>단가대비표!O69</f>
        <v>0</v>
      </c>
      <c r="F296" s="36">
        <f t="shared" si="97"/>
        <v>0</v>
      </c>
      <c r="G296" s="35">
        <f>단가대비표!P69</f>
        <v>0</v>
      </c>
      <c r="H296" s="36">
        <f t="shared" si="98"/>
        <v>0</v>
      </c>
      <c r="I296" s="35">
        <f>단가대비표!V69</f>
        <v>0</v>
      </c>
      <c r="J296" s="36">
        <f t="shared" si="99"/>
        <v>0</v>
      </c>
      <c r="K296" s="35">
        <f t="shared" si="100"/>
        <v>0</v>
      </c>
      <c r="L296" s="36">
        <f t="shared" si="100"/>
        <v>0</v>
      </c>
      <c r="M296" s="29" t="s">
        <v>5</v>
      </c>
      <c r="N296" s="32" t="s">
        <v>256</v>
      </c>
      <c r="O296" s="32" t="s">
        <v>531</v>
      </c>
      <c r="P296" s="32" t="s">
        <v>66</v>
      </c>
      <c r="Q296" s="32" t="s">
        <v>66</v>
      </c>
      <c r="R296" s="32" t="s">
        <v>65</v>
      </c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2" t="s">
        <v>5</v>
      </c>
      <c r="AK296" s="32" t="s">
        <v>532</v>
      </c>
      <c r="AL296" s="32" t="s">
        <v>5</v>
      </c>
    </row>
    <row r="297" spans="1:38" ht="30" customHeight="1">
      <c r="A297" s="29" t="s">
        <v>526</v>
      </c>
      <c r="B297" s="29" t="s">
        <v>533</v>
      </c>
      <c r="C297" s="30" t="s">
        <v>432</v>
      </c>
      <c r="D297" s="34">
        <v>0.40200000000000002</v>
      </c>
      <c r="E297" s="35">
        <f>단가대비표!O70</f>
        <v>0</v>
      </c>
      <c r="F297" s="36">
        <f t="shared" si="97"/>
        <v>0</v>
      </c>
      <c r="G297" s="35">
        <f>단가대비표!P70</f>
        <v>0</v>
      </c>
      <c r="H297" s="36">
        <f t="shared" si="98"/>
        <v>0</v>
      </c>
      <c r="I297" s="35">
        <f>단가대비표!V70</f>
        <v>0</v>
      </c>
      <c r="J297" s="36">
        <f t="shared" si="99"/>
        <v>0</v>
      </c>
      <c r="K297" s="35">
        <f t="shared" si="100"/>
        <v>0</v>
      </c>
      <c r="L297" s="36">
        <f t="shared" si="100"/>
        <v>0</v>
      </c>
      <c r="M297" s="29" t="s">
        <v>5</v>
      </c>
      <c r="N297" s="32" t="s">
        <v>256</v>
      </c>
      <c r="O297" s="32" t="s">
        <v>534</v>
      </c>
      <c r="P297" s="32" t="s">
        <v>66</v>
      </c>
      <c r="Q297" s="32" t="s">
        <v>66</v>
      </c>
      <c r="R297" s="32" t="s">
        <v>65</v>
      </c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2" t="s">
        <v>5</v>
      </c>
      <c r="AK297" s="32" t="s">
        <v>535</v>
      </c>
      <c r="AL297" s="32" t="s">
        <v>5</v>
      </c>
    </row>
    <row r="298" spans="1:38" ht="30" customHeight="1">
      <c r="A298" s="29" t="s">
        <v>526</v>
      </c>
      <c r="B298" s="29" t="s">
        <v>536</v>
      </c>
      <c r="C298" s="30" t="s">
        <v>432</v>
      </c>
      <c r="D298" s="34">
        <v>0.41</v>
      </c>
      <c r="E298" s="35">
        <f>단가대비표!O71</f>
        <v>0</v>
      </c>
      <c r="F298" s="36">
        <f t="shared" si="97"/>
        <v>0</v>
      </c>
      <c r="G298" s="35">
        <f>단가대비표!P71</f>
        <v>0</v>
      </c>
      <c r="H298" s="36">
        <f t="shared" si="98"/>
        <v>0</v>
      </c>
      <c r="I298" s="35">
        <f>단가대비표!V71</f>
        <v>0</v>
      </c>
      <c r="J298" s="36">
        <f t="shared" si="99"/>
        <v>0</v>
      </c>
      <c r="K298" s="35">
        <f t="shared" si="100"/>
        <v>0</v>
      </c>
      <c r="L298" s="36">
        <f t="shared" si="100"/>
        <v>0</v>
      </c>
      <c r="M298" s="29" t="s">
        <v>5</v>
      </c>
      <c r="N298" s="32" t="s">
        <v>256</v>
      </c>
      <c r="O298" s="32" t="s">
        <v>537</v>
      </c>
      <c r="P298" s="32" t="s">
        <v>66</v>
      </c>
      <c r="Q298" s="32" t="s">
        <v>66</v>
      </c>
      <c r="R298" s="32" t="s">
        <v>65</v>
      </c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2" t="s">
        <v>5</v>
      </c>
      <c r="AK298" s="32" t="s">
        <v>538</v>
      </c>
      <c r="AL298" s="32" t="s">
        <v>5</v>
      </c>
    </row>
    <row r="299" spans="1:38" ht="30" customHeight="1">
      <c r="A299" s="29" t="s">
        <v>371</v>
      </c>
      <c r="B299" s="29" t="s">
        <v>372</v>
      </c>
      <c r="C299" s="30" t="s">
        <v>186</v>
      </c>
      <c r="D299" s="34">
        <v>3</v>
      </c>
      <c r="E299" s="35">
        <f>일위대가목록!E43</f>
        <v>0</v>
      </c>
      <c r="F299" s="36">
        <f t="shared" si="97"/>
        <v>0</v>
      </c>
      <c r="G299" s="35">
        <f>일위대가목록!F43</f>
        <v>0</v>
      </c>
      <c r="H299" s="36">
        <f t="shared" si="98"/>
        <v>0</v>
      </c>
      <c r="I299" s="35">
        <f>일위대가목록!G43</f>
        <v>0</v>
      </c>
      <c r="J299" s="36">
        <f t="shared" si="99"/>
        <v>0</v>
      </c>
      <c r="K299" s="35">
        <f t="shared" si="100"/>
        <v>0</v>
      </c>
      <c r="L299" s="36">
        <f t="shared" si="100"/>
        <v>0</v>
      </c>
      <c r="M299" s="29" t="s">
        <v>5</v>
      </c>
      <c r="N299" s="32" t="s">
        <v>256</v>
      </c>
      <c r="O299" s="32" t="s">
        <v>370</v>
      </c>
      <c r="P299" s="32" t="s">
        <v>65</v>
      </c>
      <c r="Q299" s="32" t="s">
        <v>66</v>
      </c>
      <c r="R299" s="32" t="s">
        <v>66</v>
      </c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2" t="s">
        <v>5</v>
      </c>
      <c r="AK299" s="32" t="s">
        <v>539</v>
      </c>
      <c r="AL299" s="32" t="s">
        <v>5</v>
      </c>
    </row>
    <row r="300" spans="1:38" ht="30" customHeight="1">
      <c r="A300" s="29" t="s">
        <v>375</v>
      </c>
      <c r="B300" s="29" t="s">
        <v>376</v>
      </c>
      <c r="C300" s="30" t="s">
        <v>186</v>
      </c>
      <c r="D300" s="34">
        <v>1</v>
      </c>
      <c r="E300" s="35">
        <f>일위대가목록!E44</f>
        <v>0</v>
      </c>
      <c r="F300" s="36">
        <f t="shared" si="97"/>
        <v>0</v>
      </c>
      <c r="G300" s="35">
        <f>일위대가목록!F44</f>
        <v>0</v>
      </c>
      <c r="H300" s="36">
        <f t="shared" si="98"/>
        <v>0</v>
      </c>
      <c r="I300" s="35">
        <f>일위대가목록!G44</f>
        <v>0</v>
      </c>
      <c r="J300" s="36">
        <f t="shared" si="99"/>
        <v>0</v>
      </c>
      <c r="K300" s="35">
        <f t="shared" si="100"/>
        <v>0</v>
      </c>
      <c r="L300" s="36">
        <f t="shared" si="100"/>
        <v>0</v>
      </c>
      <c r="M300" s="29" t="s">
        <v>5</v>
      </c>
      <c r="N300" s="32" t="s">
        <v>256</v>
      </c>
      <c r="O300" s="32" t="s">
        <v>374</v>
      </c>
      <c r="P300" s="32" t="s">
        <v>65</v>
      </c>
      <c r="Q300" s="32" t="s">
        <v>66</v>
      </c>
      <c r="R300" s="32" t="s">
        <v>66</v>
      </c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2" t="s">
        <v>5</v>
      </c>
      <c r="AK300" s="32" t="s">
        <v>540</v>
      </c>
      <c r="AL300" s="32" t="s">
        <v>5</v>
      </c>
    </row>
    <row r="301" spans="1:38" ht="30" customHeight="1">
      <c r="A301" s="29" t="s">
        <v>402</v>
      </c>
      <c r="B301" s="29" t="s">
        <v>5</v>
      </c>
      <c r="C301" s="30" t="s">
        <v>5</v>
      </c>
      <c r="D301" s="34"/>
      <c r="E301" s="35"/>
      <c r="F301" s="36">
        <f>TRUNC(SUMIF(N295:N300, N294, F295:F300),0)</f>
        <v>0</v>
      </c>
      <c r="G301" s="35"/>
      <c r="H301" s="36">
        <f>TRUNC(SUMIF(N295:N300, N294, H295:H300),0)</f>
        <v>0</v>
      </c>
      <c r="I301" s="35"/>
      <c r="J301" s="36">
        <f>TRUNC(SUMIF(N295:N300, N294, J295:J300),0)</f>
        <v>0</v>
      </c>
      <c r="K301" s="35"/>
      <c r="L301" s="36">
        <f>F301+H301+J301</f>
        <v>0</v>
      </c>
      <c r="M301" s="29" t="s">
        <v>5</v>
      </c>
      <c r="N301" s="32" t="s">
        <v>68</v>
      </c>
      <c r="O301" s="32" t="s">
        <v>68</v>
      </c>
      <c r="P301" s="32" t="s">
        <v>5</v>
      </c>
      <c r="Q301" s="32" t="s">
        <v>5</v>
      </c>
      <c r="R301" s="32" t="s">
        <v>5</v>
      </c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2" t="s">
        <v>5</v>
      </c>
      <c r="AK301" s="32" t="s">
        <v>5</v>
      </c>
      <c r="AL301" s="32" t="s">
        <v>5</v>
      </c>
    </row>
    <row r="302" spans="1:38" ht="30" customHeight="1">
      <c r="A302" s="34"/>
      <c r="B302" s="34"/>
      <c r="C302" s="122"/>
      <c r="D302" s="34"/>
      <c r="E302" s="35"/>
      <c r="F302" s="36"/>
      <c r="G302" s="35"/>
      <c r="H302" s="36"/>
      <c r="I302" s="35"/>
      <c r="J302" s="36"/>
      <c r="K302" s="35"/>
      <c r="L302" s="36"/>
      <c r="M302" s="34"/>
    </row>
    <row r="303" spans="1:38" ht="30" customHeight="1">
      <c r="A303" s="168" t="s">
        <v>1201</v>
      </c>
      <c r="B303" s="168"/>
      <c r="C303" s="168"/>
      <c r="D303" s="168"/>
      <c r="E303" s="169"/>
      <c r="F303" s="170"/>
      <c r="G303" s="169"/>
      <c r="H303" s="170"/>
      <c r="I303" s="169"/>
      <c r="J303" s="170"/>
      <c r="K303" s="169"/>
      <c r="L303" s="170"/>
      <c r="M303" s="168"/>
      <c r="N303" s="28" t="s">
        <v>370</v>
      </c>
    </row>
    <row r="304" spans="1:38" ht="30" customHeight="1">
      <c r="A304" s="29" t="s">
        <v>522</v>
      </c>
      <c r="B304" s="29" t="s">
        <v>421</v>
      </c>
      <c r="C304" s="30" t="s">
        <v>422</v>
      </c>
      <c r="D304" s="34">
        <v>1.4999999999999999E-2</v>
      </c>
      <c r="E304" s="35">
        <f>단가대비표!O145</f>
        <v>0</v>
      </c>
      <c r="F304" s="36">
        <f>TRUNC(E304*D304,1)</f>
        <v>0</v>
      </c>
      <c r="G304" s="35">
        <f>단가대비표!P145</f>
        <v>0</v>
      </c>
      <c r="H304" s="36">
        <f>TRUNC(G304*D304,1)</f>
        <v>0</v>
      </c>
      <c r="I304" s="35">
        <f>단가대비표!V145</f>
        <v>0</v>
      </c>
      <c r="J304" s="36">
        <f>TRUNC(I304*D304,1)</f>
        <v>0</v>
      </c>
      <c r="K304" s="35">
        <f t="shared" ref="K304:L306" si="101">TRUNC(E304+G304+I304,1)</f>
        <v>0</v>
      </c>
      <c r="L304" s="36">
        <f t="shared" si="101"/>
        <v>0</v>
      </c>
      <c r="M304" s="29" t="s">
        <v>5</v>
      </c>
      <c r="N304" s="32" t="s">
        <v>370</v>
      </c>
      <c r="O304" s="32" t="s">
        <v>523</v>
      </c>
      <c r="P304" s="32" t="s">
        <v>66</v>
      </c>
      <c r="Q304" s="32" t="s">
        <v>66</v>
      </c>
      <c r="R304" s="32" t="s">
        <v>65</v>
      </c>
      <c r="S304" s="37"/>
      <c r="T304" s="37"/>
      <c r="U304" s="37"/>
      <c r="V304" s="37">
        <v>1</v>
      </c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2" t="s">
        <v>5</v>
      </c>
      <c r="AK304" s="32" t="s">
        <v>766</v>
      </c>
      <c r="AL304" s="32" t="s">
        <v>5</v>
      </c>
    </row>
    <row r="305" spans="1:38" ht="30" customHeight="1">
      <c r="A305" s="29" t="s">
        <v>424</v>
      </c>
      <c r="B305" s="29" t="s">
        <v>421</v>
      </c>
      <c r="C305" s="30" t="s">
        <v>422</v>
      </c>
      <c r="D305" s="34">
        <v>8.9999999999999993E-3</v>
      </c>
      <c r="E305" s="35">
        <f>단가대비표!O135</f>
        <v>0</v>
      </c>
      <c r="F305" s="36">
        <f>TRUNC(E305*D305,1)</f>
        <v>0</v>
      </c>
      <c r="G305" s="35">
        <f>단가대비표!P135</f>
        <v>0</v>
      </c>
      <c r="H305" s="36">
        <f>TRUNC(G305*D305,1)</f>
        <v>0</v>
      </c>
      <c r="I305" s="35">
        <f>단가대비표!V135</f>
        <v>0</v>
      </c>
      <c r="J305" s="36">
        <f>TRUNC(I305*D305,1)</f>
        <v>0</v>
      </c>
      <c r="K305" s="35">
        <f t="shared" si="101"/>
        <v>0</v>
      </c>
      <c r="L305" s="36">
        <f t="shared" si="101"/>
        <v>0</v>
      </c>
      <c r="M305" s="29" t="s">
        <v>5</v>
      </c>
      <c r="N305" s="32" t="s">
        <v>370</v>
      </c>
      <c r="O305" s="32" t="s">
        <v>425</v>
      </c>
      <c r="P305" s="32" t="s">
        <v>66</v>
      </c>
      <c r="Q305" s="32" t="s">
        <v>66</v>
      </c>
      <c r="R305" s="32" t="s">
        <v>65</v>
      </c>
      <c r="S305" s="37"/>
      <c r="T305" s="37"/>
      <c r="U305" s="37"/>
      <c r="V305" s="37">
        <v>1</v>
      </c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2" t="s">
        <v>5</v>
      </c>
      <c r="AK305" s="32" t="s">
        <v>767</v>
      </c>
      <c r="AL305" s="32" t="s">
        <v>5</v>
      </c>
    </row>
    <row r="306" spans="1:38" ht="30" customHeight="1">
      <c r="A306" s="29" t="s">
        <v>431</v>
      </c>
      <c r="B306" s="29" t="s">
        <v>430</v>
      </c>
      <c r="C306" s="30" t="s">
        <v>400</v>
      </c>
      <c r="D306" s="34">
        <v>1</v>
      </c>
      <c r="E306" s="35">
        <v>0</v>
      </c>
      <c r="F306" s="36">
        <f>TRUNC(E306*D306,1)</f>
        <v>0</v>
      </c>
      <c r="G306" s="35">
        <v>0</v>
      </c>
      <c r="H306" s="36">
        <f>TRUNC(G306*D306,1)</f>
        <v>0</v>
      </c>
      <c r="I306" s="35">
        <f>ROUNDDOWN(SUMIF(V304:V306, RIGHTB(O306, 1), H304:H306)*U306, 2)</f>
        <v>0</v>
      </c>
      <c r="J306" s="36">
        <f>TRUNC(I306*D306,1)</f>
        <v>0</v>
      </c>
      <c r="K306" s="35">
        <f t="shared" si="101"/>
        <v>0</v>
      </c>
      <c r="L306" s="36">
        <f t="shared" si="101"/>
        <v>0</v>
      </c>
      <c r="M306" s="29" t="s">
        <v>5</v>
      </c>
      <c r="N306" s="32" t="s">
        <v>370</v>
      </c>
      <c r="O306" s="32" t="s">
        <v>401</v>
      </c>
      <c r="P306" s="32" t="s">
        <v>66</v>
      </c>
      <c r="Q306" s="32" t="s">
        <v>66</v>
      </c>
      <c r="R306" s="32" t="s">
        <v>66</v>
      </c>
      <c r="S306" s="37">
        <v>1</v>
      </c>
      <c r="T306" s="37">
        <v>2</v>
      </c>
      <c r="U306" s="37">
        <v>0.02</v>
      </c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2" t="s">
        <v>5</v>
      </c>
      <c r="AK306" s="32" t="s">
        <v>768</v>
      </c>
      <c r="AL306" s="32" t="s">
        <v>5</v>
      </c>
    </row>
    <row r="307" spans="1:38" ht="30" customHeight="1">
      <c r="A307" s="29" t="s">
        <v>402</v>
      </c>
      <c r="B307" s="29" t="s">
        <v>5</v>
      </c>
      <c r="C307" s="30" t="s">
        <v>5</v>
      </c>
      <c r="D307" s="34"/>
      <c r="E307" s="35"/>
      <c r="F307" s="36">
        <f>TRUNC(SUMIF(N304:N306, N303, F304:F306),0)</f>
        <v>0</v>
      </c>
      <c r="G307" s="35"/>
      <c r="H307" s="36">
        <f>TRUNC(SUMIF(N304:N306, N303, H304:H306),0)</f>
        <v>0</v>
      </c>
      <c r="I307" s="35"/>
      <c r="J307" s="36">
        <f>TRUNC(SUMIF(N304:N306, N303, J304:J306),0)</f>
        <v>0</v>
      </c>
      <c r="K307" s="35"/>
      <c r="L307" s="36">
        <f>F307+H307+J307</f>
        <v>0</v>
      </c>
      <c r="M307" s="29" t="s">
        <v>5</v>
      </c>
      <c r="N307" s="32" t="s">
        <v>68</v>
      </c>
      <c r="O307" s="32" t="s">
        <v>68</v>
      </c>
      <c r="P307" s="32" t="s">
        <v>5</v>
      </c>
      <c r="Q307" s="32" t="s">
        <v>5</v>
      </c>
      <c r="R307" s="32" t="s">
        <v>5</v>
      </c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2" t="s">
        <v>5</v>
      </c>
      <c r="AK307" s="32" t="s">
        <v>5</v>
      </c>
      <c r="AL307" s="32" t="s">
        <v>5</v>
      </c>
    </row>
    <row r="308" spans="1:38" ht="30" customHeight="1">
      <c r="A308" s="34"/>
      <c r="B308" s="34"/>
      <c r="C308" s="122"/>
      <c r="D308" s="34"/>
      <c r="E308" s="35"/>
      <c r="F308" s="36"/>
      <c r="G308" s="35"/>
      <c r="H308" s="36"/>
      <c r="I308" s="35"/>
      <c r="J308" s="36"/>
      <c r="K308" s="35"/>
      <c r="L308" s="36"/>
      <c r="M308" s="34"/>
    </row>
    <row r="309" spans="1:38" ht="30" customHeight="1">
      <c r="A309" s="168" t="s">
        <v>1202</v>
      </c>
      <c r="B309" s="168"/>
      <c r="C309" s="168"/>
      <c r="D309" s="168"/>
      <c r="E309" s="169"/>
      <c r="F309" s="170"/>
      <c r="G309" s="169"/>
      <c r="H309" s="170"/>
      <c r="I309" s="169"/>
      <c r="J309" s="170"/>
      <c r="K309" s="169"/>
      <c r="L309" s="170"/>
      <c r="M309" s="168"/>
      <c r="N309" s="28" t="s">
        <v>374</v>
      </c>
    </row>
    <row r="310" spans="1:38" ht="30" customHeight="1">
      <c r="A310" s="29" t="s">
        <v>522</v>
      </c>
      <c r="B310" s="29" t="s">
        <v>421</v>
      </c>
      <c r="C310" s="30" t="s">
        <v>422</v>
      </c>
      <c r="D310" s="34">
        <v>1.2E-2</v>
      </c>
      <c r="E310" s="35">
        <f>단가대비표!O145</f>
        <v>0</v>
      </c>
      <c r="F310" s="36">
        <f>TRUNC(E310*D310,1)</f>
        <v>0</v>
      </c>
      <c r="G310" s="35">
        <f>단가대비표!P145</f>
        <v>0</v>
      </c>
      <c r="H310" s="36">
        <f>TRUNC(G310*D310,1)</f>
        <v>0</v>
      </c>
      <c r="I310" s="35">
        <f>단가대비표!V145</f>
        <v>0</v>
      </c>
      <c r="J310" s="36">
        <f>TRUNC(I310*D310,1)</f>
        <v>0</v>
      </c>
      <c r="K310" s="35">
        <f t="shared" ref="K310:L312" si="102">TRUNC(E310+G310+I310,1)</f>
        <v>0</v>
      </c>
      <c r="L310" s="36">
        <f t="shared" si="102"/>
        <v>0</v>
      </c>
      <c r="M310" s="29" t="s">
        <v>5</v>
      </c>
      <c r="N310" s="32" t="s">
        <v>374</v>
      </c>
      <c r="O310" s="32" t="s">
        <v>523</v>
      </c>
      <c r="P310" s="32" t="s">
        <v>66</v>
      </c>
      <c r="Q310" s="32" t="s">
        <v>66</v>
      </c>
      <c r="R310" s="32" t="s">
        <v>65</v>
      </c>
      <c r="S310" s="37"/>
      <c r="T310" s="37"/>
      <c r="U310" s="37"/>
      <c r="V310" s="37">
        <v>1</v>
      </c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2" t="s">
        <v>5</v>
      </c>
      <c r="AK310" s="32" t="s">
        <v>769</v>
      </c>
      <c r="AL310" s="32" t="s">
        <v>5</v>
      </c>
    </row>
    <row r="311" spans="1:38" ht="30" customHeight="1">
      <c r="A311" s="29" t="s">
        <v>424</v>
      </c>
      <c r="B311" s="29" t="s">
        <v>421</v>
      </c>
      <c r="C311" s="30" t="s">
        <v>422</v>
      </c>
      <c r="D311" s="34">
        <v>5.0000000000000001E-3</v>
      </c>
      <c r="E311" s="35">
        <f>단가대비표!O135</f>
        <v>0</v>
      </c>
      <c r="F311" s="36">
        <f>TRUNC(E311*D311,1)</f>
        <v>0</v>
      </c>
      <c r="G311" s="35">
        <f>단가대비표!P135</f>
        <v>0</v>
      </c>
      <c r="H311" s="36">
        <f>TRUNC(G311*D311,1)</f>
        <v>0</v>
      </c>
      <c r="I311" s="35">
        <f>단가대비표!V135</f>
        <v>0</v>
      </c>
      <c r="J311" s="36">
        <f>TRUNC(I311*D311,1)</f>
        <v>0</v>
      </c>
      <c r="K311" s="35">
        <f t="shared" si="102"/>
        <v>0</v>
      </c>
      <c r="L311" s="36">
        <f t="shared" si="102"/>
        <v>0</v>
      </c>
      <c r="M311" s="29" t="s">
        <v>5</v>
      </c>
      <c r="N311" s="32" t="s">
        <v>374</v>
      </c>
      <c r="O311" s="32" t="s">
        <v>425</v>
      </c>
      <c r="P311" s="32" t="s">
        <v>66</v>
      </c>
      <c r="Q311" s="32" t="s">
        <v>66</v>
      </c>
      <c r="R311" s="32" t="s">
        <v>65</v>
      </c>
      <c r="S311" s="37"/>
      <c r="T311" s="37"/>
      <c r="U311" s="37"/>
      <c r="V311" s="37">
        <v>1</v>
      </c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2" t="s">
        <v>5</v>
      </c>
      <c r="AK311" s="32" t="s">
        <v>770</v>
      </c>
      <c r="AL311" s="32" t="s">
        <v>5</v>
      </c>
    </row>
    <row r="312" spans="1:38" ht="30" customHeight="1">
      <c r="A312" s="29" t="s">
        <v>431</v>
      </c>
      <c r="B312" s="29" t="s">
        <v>430</v>
      </c>
      <c r="C312" s="30" t="s">
        <v>400</v>
      </c>
      <c r="D312" s="34">
        <v>1</v>
      </c>
      <c r="E312" s="35">
        <v>0</v>
      </c>
      <c r="F312" s="36">
        <f>TRUNC(E312*D312,1)</f>
        <v>0</v>
      </c>
      <c r="G312" s="35">
        <v>0</v>
      </c>
      <c r="H312" s="36">
        <f>TRUNC(G312*D312,1)</f>
        <v>0</v>
      </c>
      <c r="I312" s="35">
        <f>ROUNDDOWN(SUMIF(V310:V312, RIGHTB(O312, 1), H310:H312)*U312, 2)</f>
        <v>0</v>
      </c>
      <c r="J312" s="36">
        <f>TRUNC(I312*D312,1)</f>
        <v>0</v>
      </c>
      <c r="K312" s="35">
        <f t="shared" si="102"/>
        <v>0</v>
      </c>
      <c r="L312" s="36">
        <f t="shared" si="102"/>
        <v>0</v>
      </c>
      <c r="M312" s="29" t="s">
        <v>5</v>
      </c>
      <c r="N312" s="32" t="s">
        <v>374</v>
      </c>
      <c r="O312" s="32" t="s">
        <v>401</v>
      </c>
      <c r="P312" s="32" t="s">
        <v>66</v>
      </c>
      <c r="Q312" s="32" t="s">
        <v>66</v>
      </c>
      <c r="R312" s="32" t="s">
        <v>66</v>
      </c>
      <c r="S312" s="37">
        <v>1</v>
      </c>
      <c r="T312" s="37">
        <v>2</v>
      </c>
      <c r="U312" s="37">
        <v>0.02</v>
      </c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2" t="s">
        <v>5</v>
      </c>
      <c r="AK312" s="32" t="s">
        <v>771</v>
      </c>
      <c r="AL312" s="32" t="s">
        <v>5</v>
      </c>
    </row>
    <row r="313" spans="1:38" ht="30" customHeight="1">
      <c r="A313" s="29" t="s">
        <v>402</v>
      </c>
      <c r="B313" s="29" t="s">
        <v>5</v>
      </c>
      <c r="C313" s="30" t="s">
        <v>5</v>
      </c>
      <c r="D313" s="34"/>
      <c r="E313" s="35"/>
      <c r="F313" s="36">
        <f>TRUNC(SUMIF(N310:N312, N309, F310:F312),0)</f>
        <v>0</v>
      </c>
      <c r="G313" s="35"/>
      <c r="H313" s="36">
        <f>TRUNC(SUMIF(N310:N312, N309, H310:H312),0)</f>
        <v>0</v>
      </c>
      <c r="I313" s="35"/>
      <c r="J313" s="36">
        <f>TRUNC(SUMIF(N310:N312, N309, J310:J312),0)</f>
        <v>0</v>
      </c>
      <c r="K313" s="35"/>
      <c r="L313" s="36">
        <f>F313+H313+J313</f>
        <v>0</v>
      </c>
      <c r="M313" s="29" t="s">
        <v>5</v>
      </c>
      <c r="N313" s="32" t="s">
        <v>68</v>
      </c>
      <c r="O313" s="32" t="s">
        <v>68</v>
      </c>
      <c r="P313" s="32" t="s">
        <v>5</v>
      </c>
      <c r="Q313" s="32" t="s">
        <v>5</v>
      </c>
      <c r="R313" s="32" t="s">
        <v>5</v>
      </c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2" t="s">
        <v>5</v>
      </c>
      <c r="AK313" s="32" t="s">
        <v>5</v>
      </c>
      <c r="AL313" s="32" t="s">
        <v>5</v>
      </c>
    </row>
    <row r="314" spans="1:38" ht="30" customHeight="1">
      <c r="A314" s="34"/>
      <c r="B314" s="34"/>
      <c r="C314" s="122"/>
      <c r="D314" s="34"/>
      <c r="E314" s="35"/>
      <c r="F314" s="36"/>
      <c r="G314" s="35"/>
      <c r="H314" s="36"/>
      <c r="I314" s="35"/>
      <c r="J314" s="36"/>
      <c r="K314" s="35"/>
      <c r="L314" s="36"/>
      <c r="M314" s="34"/>
    </row>
    <row r="315" spans="1:38" ht="30" customHeight="1">
      <c r="A315" s="168" t="s">
        <v>1203</v>
      </c>
      <c r="B315" s="168"/>
      <c r="C315" s="168"/>
      <c r="D315" s="168"/>
      <c r="E315" s="169"/>
      <c r="F315" s="170"/>
      <c r="G315" s="169"/>
      <c r="H315" s="170"/>
      <c r="I315" s="169"/>
      <c r="J315" s="170"/>
      <c r="K315" s="169"/>
      <c r="L315" s="170"/>
      <c r="M315" s="168"/>
      <c r="N315" s="83" t="s">
        <v>195</v>
      </c>
    </row>
    <row r="316" spans="1:38" ht="30" customHeight="1">
      <c r="A316" s="29" t="s">
        <v>1205</v>
      </c>
      <c r="B316" s="29" t="s">
        <v>1207</v>
      </c>
      <c r="C316" s="30" t="s">
        <v>1246</v>
      </c>
      <c r="D316" s="80">
        <v>1.08</v>
      </c>
      <c r="E316" s="81">
        <f>단가대비표!O72</f>
        <v>0</v>
      </c>
      <c r="F316" s="82">
        <f t="shared" ref="F316:F322" si="103">TRUNC(E316*D316,1)</f>
        <v>0</v>
      </c>
      <c r="G316" s="81"/>
      <c r="H316" s="82">
        <f t="shared" ref="H316:H322" si="104">TRUNC(G316*D316,1)</f>
        <v>0</v>
      </c>
      <c r="I316" s="81"/>
      <c r="J316" s="82">
        <f t="shared" ref="J316:J322" si="105">TRUNC(I316*D316,1)</f>
        <v>0</v>
      </c>
      <c r="K316" s="81">
        <f t="shared" ref="K316:K324" si="106">TRUNC(E316+G316+I316,1)</f>
        <v>0</v>
      </c>
      <c r="L316" s="82">
        <f t="shared" ref="L316:L324" si="107">TRUNC(F316+H316+J316,1)</f>
        <v>0</v>
      </c>
      <c r="M316" s="29" t="s">
        <v>5</v>
      </c>
      <c r="N316" s="32" t="s">
        <v>195</v>
      </c>
      <c r="O316" s="32" t="s">
        <v>409</v>
      </c>
      <c r="P316" s="32" t="s">
        <v>66</v>
      </c>
      <c r="Q316" s="32" t="s">
        <v>66</v>
      </c>
      <c r="R316" s="32" t="s">
        <v>65</v>
      </c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2" t="s">
        <v>5</v>
      </c>
      <c r="AK316" s="32" t="s">
        <v>410</v>
      </c>
      <c r="AL316" s="32" t="s">
        <v>5</v>
      </c>
    </row>
    <row r="317" spans="1:38" ht="30" customHeight="1">
      <c r="A317" s="29" t="s">
        <v>1210</v>
      </c>
      <c r="B317" s="29" t="s">
        <v>1212</v>
      </c>
      <c r="C317" s="30" t="s">
        <v>196</v>
      </c>
      <c r="D317" s="80">
        <v>1.05</v>
      </c>
      <c r="E317" s="81">
        <f>단가대비표!O73</f>
        <v>0</v>
      </c>
      <c r="F317" s="82">
        <f t="shared" si="103"/>
        <v>0</v>
      </c>
      <c r="G317" s="81">
        <f>단가대비표!P119</f>
        <v>0</v>
      </c>
      <c r="H317" s="82">
        <f t="shared" si="104"/>
        <v>0</v>
      </c>
      <c r="I317" s="81">
        <f>단가대비표!V119</f>
        <v>0</v>
      </c>
      <c r="J317" s="82">
        <f t="shared" si="105"/>
        <v>0</v>
      </c>
      <c r="K317" s="81">
        <f t="shared" si="106"/>
        <v>0</v>
      </c>
      <c r="L317" s="82">
        <f t="shared" si="107"/>
        <v>0</v>
      </c>
      <c r="M317" s="29" t="s">
        <v>5</v>
      </c>
      <c r="N317" s="32" t="s">
        <v>195</v>
      </c>
      <c r="O317" s="32" t="s">
        <v>411</v>
      </c>
      <c r="P317" s="32" t="s">
        <v>66</v>
      </c>
      <c r="Q317" s="32" t="s">
        <v>66</v>
      </c>
      <c r="R317" s="32" t="s">
        <v>65</v>
      </c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2" t="s">
        <v>5</v>
      </c>
      <c r="AK317" s="32" t="s">
        <v>412</v>
      </c>
      <c r="AL317" s="32" t="s">
        <v>5</v>
      </c>
    </row>
    <row r="318" spans="1:38" ht="30" customHeight="1">
      <c r="A318" s="29" t="s">
        <v>1214</v>
      </c>
      <c r="B318" s="29" t="s">
        <v>1216</v>
      </c>
      <c r="C318" s="30" t="s">
        <v>196</v>
      </c>
      <c r="D318" s="80">
        <v>1.05</v>
      </c>
      <c r="E318" s="81">
        <f>단가대비표!O74</f>
        <v>0</v>
      </c>
      <c r="F318" s="82">
        <f t="shared" si="103"/>
        <v>0</v>
      </c>
      <c r="G318" s="81">
        <f>단가대비표!P129</f>
        <v>0</v>
      </c>
      <c r="H318" s="82">
        <f t="shared" si="104"/>
        <v>0</v>
      </c>
      <c r="I318" s="81">
        <f>단가대비표!V129</f>
        <v>0</v>
      </c>
      <c r="J318" s="82">
        <f t="shared" si="105"/>
        <v>0</v>
      </c>
      <c r="K318" s="81">
        <f t="shared" si="106"/>
        <v>0</v>
      </c>
      <c r="L318" s="82">
        <f t="shared" si="107"/>
        <v>0</v>
      </c>
      <c r="M318" s="29" t="s">
        <v>5</v>
      </c>
      <c r="N318" s="32" t="s">
        <v>195</v>
      </c>
      <c r="O318" s="32" t="s">
        <v>413</v>
      </c>
      <c r="P318" s="32" t="s">
        <v>66</v>
      </c>
      <c r="Q318" s="32" t="s">
        <v>66</v>
      </c>
      <c r="R318" s="32" t="s">
        <v>65</v>
      </c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2" t="s">
        <v>5</v>
      </c>
      <c r="AK318" s="32" t="s">
        <v>414</v>
      </c>
      <c r="AL318" s="32" t="s">
        <v>5</v>
      </c>
    </row>
    <row r="319" spans="1:38" ht="30" customHeight="1">
      <c r="A319" s="29" t="s">
        <v>1218</v>
      </c>
      <c r="B319" s="29" t="s">
        <v>1220</v>
      </c>
      <c r="C319" s="30" t="s">
        <v>196</v>
      </c>
      <c r="D319" s="80">
        <v>1.05</v>
      </c>
      <c r="E319" s="81">
        <f>단가대비표!O75</f>
        <v>0</v>
      </c>
      <c r="F319" s="82">
        <f t="shared" si="103"/>
        <v>0</v>
      </c>
      <c r="G319" s="81">
        <f>단가대비표!P125</f>
        <v>0</v>
      </c>
      <c r="H319" s="82">
        <f t="shared" si="104"/>
        <v>0</v>
      </c>
      <c r="I319" s="81">
        <f>단가대비표!V125</f>
        <v>0</v>
      </c>
      <c r="J319" s="82">
        <f t="shared" si="105"/>
        <v>0</v>
      </c>
      <c r="K319" s="81">
        <f t="shared" si="106"/>
        <v>0</v>
      </c>
      <c r="L319" s="82">
        <f t="shared" si="107"/>
        <v>0</v>
      </c>
      <c r="M319" s="29" t="s">
        <v>5</v>
      </c>
      <c r="N319" s="32" t="s">
        <v>195</v>
      </c>
      <c r="O319" s="32" t="s">
        <v>415</v>
      </c>
      <c r="P319" s="32" t="s">
        <v>66</v>
      </c>
      <c r="Q319" s="32" t="s">
        <v>66</v>
      </c>
      <c r="R319" s="32" t="s">
        <v>65</v>
      </c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2" t="s">
        <v>5</v>
      </c>
      <c r="AK319" s="32" t="s">
        <v>416</v>
      </c>
      <c r="AL319" s="32" t="s">
        <v>5</v>
      </c>
    </row>
    <row r="320" spans="1:38" ht="30" customHeight="1">
      <c r="A320" s="29" t="s">
        <v>1222</v>
      </c>
      <c r="B320" s="29" t="s">
        <v>1216</v>
      </c>
      <c r="C320" s="30" t="s">
        <v>196</v>
      </c>
      <c r="D320" s="80">
        <v>1.05</v>
      </c>
      <c r="E320" s="81">
        <f>단가대비표!O76</f>
        <v>0</v>
      </c>
      <c r="F320" s="82">
        <f t="shared" ref="F320:F321" si="108">TRUNC(E320*D320,1)</f>
        <v>0</v>
      </c>
      <c r="G320" s="81">
        <f>단가대비표!P126</f>
        <v>0</v>
      </c>
      <c r="H320" s="82">
        <f t="shared" ref="H320:H321" si="109">TRUNC(G320*D320,1)</f>
        <v>0</v>
      </c>
      <c r="I320" s="81">
        <f>단가대비표!V126</f>
        <v>0</v>
      </c>
      <c r="J320" s="82">
        <f t="shared" ref="J320:J321" si="110">TRUNC(I320*D320,1)</f>
        <v>0</v>
      </c>
      <c r="K320" s="81">
        <f t="shared" ref="K320:K321" si="111">TRUNC(E320+G320+I320,1)</f>
        <v>0</v>
      </c>
      <c r="L320" s="82">
        <f t="shared" ref="L320:L321" si="112">TRUNC(F320+H320+J320,1)</f>
        <v>0</v>
      </c>
      <c r="M320" s="29" t="s">
        <v>5</v>
      </c>
      <c r="N320" s="32" t="s">
        <v>195</v>
      </c>
      <c r="O320" s="32" t="s">
        <v>415</v>
      </c>
      <c r="P320" s="32" t="s">
        <v>66</v>
      </c>
      <c r="Q320" s="32" t="s">
        <v>66</v>
      </c>
      <c r="R320" s="32" t="s">
        <v>65</v>
      </c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2" t="s">
        <v>5</v>
      </c>
      <c r="AK320" s="32" t="s">
        <v>416</v>
      </c>
      <c r="AL320" s="32" t="s">
        <v>5</v>
      </c>
    </row>
    <row r="321" spans="1:38" ht="30" customHeight="1">
      <c r="A321" s="29" t="s">
        <v>1224</v>
      </c>
      <c r="B321" s="29" t="s">
        <v>1226</v>
      </c>
      <c r="C321" s="30" t="s">
        <v>196</v>
      </c>
      <c r="D321" s="80">
        <v>1.05</v>
      </c>
      <c r="E321" s="81">
        <f>단가대비표!O77</f>
        <v>0</v>
      </c>
      <c r="F321" s="82">
        <f t="shared" si="108"/>
        <v>0</v>
      </c>
      <c r="G321" s="81">
        <f>단가대비표!P127</f>
        <v>0</v>
      </c>
      <c r="H321" s="82">
        <f t="shared" si="109"/>
        <v>0</v>
      </c>
      <c r="I321" s="81">
        <f>단가대비표!V127</f>
        <v>0</v>
      </c>
      <c r="J321" s="82">
        <f t="shared" si="110"/>
        <v>0</v>
      </c>
      <c r="K321" s="81">
        <f t="shared" si="111"/>
        <v>0</v>
      </c>
      <c r="L321" s="82">
        <f t="shared" si="112"/>
        <v>0</v>
      </c>
      <c r="M321" s="29" t="s">
        <v>5</v>
      </c>
      <c r="N321" s="32" t="s">
        <v>195</v>
      </c>
      <c r="O321" s="32" t="s">
        <v>415</v>
      </c>
      <c r="P321" s="32" t="s">
        <v>66</v>
      </c>
      <c r="Q321" s="32" t="s">
        <v>66</v>
      </c>
      <c r="R321" s="32" t="s">
        <v>65</v>
      </c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2" t="s">
        <v>5</v>
      </c>
      <c r="AK321" s="32" t="s">
        <v>416</v>
      </c>
      <c r="AL321" s="32" t="s">
        <v>5</v>
      </c>
    </row>
    <row r="322" spans="1:38" ht="30" customHeight="1">
      <c r="A322" s="29" t="s">
        <v>1227</v>
      </c>
      <c r="B322" s="29"/>
      <c r="C322" s="30" t="s">
        <v>1228</v>
      </c>
      <c r="D322" s="80">
        <v>0.23</v>
      </c>
      <c r="E322" s="118"/>
      <c r="F322" s="82">
        <f t="shared" si="103"/>
        <v>0</v>
      </c>
      <c r="G322" s="81">
        <f>단가대비표!P146</f>
        <v>0</v>
      </c>
      <c r="H322" s="82">
        <f t="shared" si="104"/>
        <v>0</v>
      </c>
      <c r="I322" s="81"/>
      <c r="J322" s="82">
        <f t="shared" si="105"/>
        <v>0</v>
      </c>
      <c r="K322" s="81">
        <f t="shared" si="106"/>
        <v>0</v>
      </c>
      <c r="L322" s="82">
        <f t="shared" si="107"/>
        <v>0</v>
      </c>
      <c r="M322" s="29" t="s">
        <v>5</v>
      </c>
      <c r="N322" s="32" t="s">
        <v>195</v>
      </c>
      <c r="O322" s="32" t="s">
        <v>417</v>
      </c>
      <c r="P322" s="32" t="s">
        <v>66</v>
      </c>
      <c r="Q322" s="32" t="s">
        <v>66</v>
      </c>
      <c r="R322" s="32" t="s">
        <v>65</v>
      </c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2" t="s">
        <v>5</v>
      </c>
      <c r="AK322" s="32" t="s">
        <v>418</v>
      </c>
      <c r="AL322" s="32" t="s">
        <v>5</v>
      </c>
    </row>
    <row r="323" spans="1:38" ht="30" customHeight="1">
      <c r="A323" s="29" t="s">
        <v>1229</v>
      </c>
      <c r="B323" s="29" t="s">
        <v>1230</v>
      </c>
      <c r="C323" s="30" t="s">
        <v>1231</v>
      </c>
      <c r="D323" s="80">
        <v>0.08</v>
      </c>
      <c r="E323" s="118">
        <f>단가대비표!O135</f>
        <v>0</v>
      </c>
      <c r="F323" s="119">
        <f>TRUNC(E323*D323,1)</f>
        <v>0</v>
      </c>
      <c r="G323" s="118">
        <f>단가대비표!P135</f>
        <v>0</v>
      </c>
      <c r="H323" s="119">
        <f>TRUNC(G323*D323,1)</f>
        <v>0</v>
      </c>
      <c r="I323" s="118">
        <f>단가대비표!V135</f>
        <v>0</v>
      </c>
      <c r="J323" s="119">
        <f>TRUNC(I323*D323,1)</f>
        <v>0</v>
      </c>
      <c r="K323" s="118">
        <f t="shared" si="106"/>
        <v>0</v>
      </c>
      <c r="L323" s="119">
        <f t="shared" si="107"/>
        <v>0</v>
      </c>
      <c r="M323" s="29" t="s">
        <v>5</v>
      </c>
      <c r="N323" s="32" t="s">
        <v>195</v>
      </c>
      <c r="O323" s="32" t="s">
        <v>348</v>
      </c>
      <c r="P323" s="32" t="s">
        <v>65</v>
      </c>
      <c r="Q323" s="32" t="s">
        <v>66</v>
      </c>
      <c r="R323" s="32" t="s">
        <v>66</v>
      </c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2" t="s">
        <v>5</v>
      </c>
      <c r="AK323" s="32" t="s">
        <v>419</v>
      </c>
      <c r="AL323" s="32" t="s">
        <v>5</v>
      </c>
    </row>
    <row r="324" spans="1:38" ht="30" customHeight="1">
      <c r="A324" s="29" t="s">
        <v>431</v>
      </c>
      <c r="B324" s="29" t="s">
        <v>1232</v>
      </c>
      <c r="C324" s="30" t="s">
        <v>400</v>
      </c>
      <c r="D324" s="80">
        <v>1</v>
      </c>
      <c r="E324" s="81">
        <v>0</v>
      </c>
      <c r="F324" s="82">
        <f>TRUNC(E324*D324,1)</f>
        <v>0</v>
      </c>
      <c r="G324" s="81">
        <v>0</v>
      </c>
      <c r="H324" s="82">
        <f>TRUNC(G324*D324,1)</f>
        <v>0</v>
      </c>
      <c r="I324" s="81">
        <f>ROUNDDOWN(SUMIF(V322:V324, RIGHTB(O324, 1), H322:H324)*U324, 2)</f>
        <v>0</v>
      </c>
      <c r="J324" s="82">
        <f>TRUNC(I324*D324,1)</f>
        <v>0</v>
      </c>
      <c r="K324" s="81">
        <f t="shared" si="106"/>
        <v>0</v>
      </c>
      <c r="L324" s="82">
        <f t="shared" si="107"/>
        <v>0</v>
      </c>
      <c r="M324" s="29" t="s">
        <v>5</v>
      </c>
      <c r="N324" s="32" t="s">
        <v>374</v>
      </c>
      <c r="O324" s="32" t="s">
        <v>401</v>
      </c>
      <c r="P324" s="32" t="s">
        <v>66</v>
      </c>
      <c r="Q324" s="32" t="s">
        <v>66</v>
      </c>
      <c r="R324" s="32" t="s">
        <v>66</v>
      </c>
      <c r="S324" s="37">
        <v>1</v>
      </c>
      <c r="T324" s="37">
        <v>2</v>
      </c>
      <c r="U324" s="37">
        <v>0.02</v>
      </c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2" t="s">
        <v>5</v>
      </c>
      <c r="AK324" s="32" t="s">
        <v>771</v>
      </c>
      <c r="AL324" s="32" t="s">
        <v>5</v>
      </c>
    </row>
    <row r="325" spans="1:38" ht="30" customHeight="1">
      <c r="A325" s="29" t="s">
        <v>402</v>
      </c>
      <c r="B325" s="29" t="s">
        <v>5</v>
      </c>
      <c r="C325" s="30" t="s">
        <v>5</v>
      </c>
      <c r="D325" s="80"/>
      <c r="E325" s="81"/>
      <c r="F325" s="82">
        <f>TRUNC(SUMIF(N316:N324, N315, F316:F324),0)</f>
        <v>0</v>
      </c>
      <c r="G325" s="81"/>
      <c r="H325" s="82">
        <f>TRUNC(SUMIF(N316:N324, N315, H316:H324),0)</f>
        <v>0</v>
      </c>
      <c r="I325" s="81"/>
      <c r="J325" s="82">
        <f>TRUNC(SUMIF(N316:N324, N315, J316:J324),0)</f>
        <v>0</v>
      </c>
      <c r="K325" s="81"/>
      <c r="L325" s="82">
        <f>F325+H325+J325</f>
        <v>0</v>
      </c>
      <c r="M325" s="29" t="s">
        <v>5</v>
      </c>
      <c r="N325" s="32" t="s">
        <v>68</v>
      </c>
      <c r="O325" s="32" t="s">
        <v>68</v>
      </c>
      <c r="P325" s="32" t="s">
        <v>5</v>
      </c>
      <c r="Q325" s="32" t="s">
        <v>5</v>
      </c>
      <c r="R325" s="32" t="s">
        <v>5</v>
      </c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2" t="s">
        <v>5</v>
      </c>
      <c r="AK325" s="32" t="s">
        <v>5</v>
      </c>
      <c r="AL325" s="32" t="s">
        <v>5</v>
      </c>
    </row>
    <row r="326" spans="1:38" ht="30" customHeight="1">
      <c r="A326" s="80"/>
      <c r="B326" s="80"/>
      <c r="C326" s="122"/>
      <c r="D326" s="80"/>
      <c r="E326" s="81"/>
      <c r="F326" s="82"/>
      <c r="G326" s="81"/>
      <c r="H326" s="82"/>
      <c r="I326" s="81"/>
      <c r="J326" s="82"/>
      <c r="K326" s="81"/>
      <c r="L326" s="82"/>
      <c r="M326" s="80"/>
    </row>
    <row r="327" spans="1:38" ht="30" customHeight="1">
      <c r="A327" s="168" t="s">
        <v>1235</v>
      </c>
      <c r="B327" s="168"/>
      <c r="C327" s="168"/>
      <c r="D327" s="168"/>
      <c r="E327" s="169"/>
      <c r="F327" s="170"/>
      <c r="G327" s="169"/>
      <c r="H327" s="170"/>
      <c r="I327" s="169"/>
      <c r="J327" s="170"/>
      <c r="K327" s="169"/>
      <c r="L327" s="170"/>
      <c r="M327" s="168"/>
      <c r="N327" s="28" t="s">
        <v>266</v>
      </c>
    </row>
    <row r="328" spans="1:38" ht="30" customHeight="1">
      <c r="A328" s="29" t="s">
        <v>555</v>
      </c>
      <c r="B328" s="29" t="s">
        <v>558</v>
      </c>
      <c r="C328" s="30" t="s">
        <v>196</v>
      </c>
      <c r="D328" s="34">
        <v>1</v>
      </c>
      <c r="E328" s="35">
        <f>단가대비표!O78</f>
        <v>0</v>
      </c>
      <c r="F328" s="36">
        <f>TRUNC(E328*D328,1)</f>
        <v>0</v>
      </c>
      <c r="G328" s="35">
        <f>단가대비표!P78</f>
        <v>0</v>
      </c>
      <c r="H328" s="36">
        <f>TRUNC(G328*D328,1)</f>
        <v>0</v>
      </c>
      <c r="I328" s="35">
        <f>단가대비표!V78</f>
        <v>0</v>
      </c>
      <c r="J328" s="36">
        <f>TRUNC(I328*D328,1)</f>
        <v>0</v>
      </c>
      <c r="K328" s="35">
        <f t="shared" ref="K328:L332" si="113">TRUNC(E328+G328+I328,1)</f>
        <v>0</v>
      </c>
      <c r="L328" s="36">
        <f t="shared" si="113"/>
        <v>0</v>
      </c>
      <c r="M328" s="29" t="s">
        <v>5</v>
      </c>
      <c r="N328" s="32" t="s">
        <v>266</v>
      </c>
      <c r="O328" s="32" t="s">
        <v>559</v>
      </c>
      <c r="P328" s="32" t="s">
        <v>66</v>
      </c>
      <c r="Q328" s="32" t="s">
        <v>66</v>
      </c>
      <c r="R328" s="32" t="s">
        <v>65</v>
      </c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2" t="s">
        <v>5</v>
      </c>
      <c r="AK328" s="32" t="s">
        <v>560</v>
      </c>
      <c r="AL328" s="32" t="s">
        <v>5</v>
      </c>
    </row>
    <row r="329" spans="1:38" ht="30" customHeight="1">
      <c r="A329" s="29" t="s">
        <v>482</v>
      </c>
      <c r="B329" s="29" t="s">
        <v>556</v>
      </c>
      <c r="C329" s="30" t="s">
        <v>231</v>
      </c>
      <c r="D329" s="34">
        <v>0.65</v>
      </c>
      <c r="E329" s="35">
        <f>단가대비표!O79</f>
        <v>0</v>
      </c>
      <c r="F329" s="36">
        <f>TRUNC(E329*D329,1)</f>
        <v>0</v>
      </c>
      <c r="G329" s="35">
        <f>단가대비표!P79</f>
        <v>0</v>
      </c>
      <c r="H329" s="36">
        <f>TRUNC(G329*D329,1)</f>
        <v>0</v>
      </c>
      <c r="I329" s="35">
        <f>단가대비표!V79</f>
        <v>0</v>
      </c>
      <c r="J329" s="36">
        <f>TRUNC(I329*D329,1)</f>
        <v>0</v>
      </c>
      <c r="K329" s="35">
        <f t="shared" si="113"/>
        <v>0</v>
      </c>
      <c r="L329" s="36">
        <f t="shared" si="113"/>
        <v>0</v>
      </c>
      <c r="M329" s="29" t="s">
        <v>5</v>
      </c>
      <c r="N329" s="32" t="s">
        <v>266</v>
      </c>
      <c r="O329" s="32" t="s">
        <v>557</v>
      </c>
      <c r="P329" s="32" t="s">
        <v>66</v>
      </c>
      <c r="Q329" s="32" t="s">
        <v>66</v>
      </c>
      <c r="R329" s="32" t="s">
        <v>65</v>
      </c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2" t="s">
        <v>5</v>
      </c>
      <c r="AK329" s="32" t="s">
        <v>561</v>
      </c>
      <c r="AL329" s="32" t="s">
        <v>5</v>
      </c>
    </row>
    <row r="330" spans="1:38" ht="30" customHeight="1">
      <c r="A330" s="29" t="s">
        <v>553</v>
      </c>
      <c r="B330" s="29" t="s">
        <v>421</v>
      </c>
      <c r="C330" s="30" t="s">
        <v>422</v>
      </c>
      <c r="D330" s="34">
        <v>0.09</v>
      </c>
      <c r="E330" s="35">
        <f>단가대비표!O147</f>
        <v>0</v>
      </c>
      <c r="F330" s="36">
        <f>TRUNC(E330*D330,1)</f>
        <v>0</v>
      </c>
      <c r="G330" s="35">
        <f>단가대비표!P147</f>
        <v>0</v>
      </c>
      <c r="H330" s="36">
        <f>TRUNC(G330*D330,1)</f>
        <v>0</v>
      </c>
      <c r="I330" s="35">
        <f>단가대비표!V147</f>
        <v>0</v>
      </c>
      <c r="J330" s="36">
        <f>TRUNC(I330*D330,1)</f>
        <v>0</v>
      </c>
      <c r="K330" s="35">
        <f t="shared" si="113"/>
        <v>0</v>
      </c>
      <c r="L330" s="36">
        <f t="shared" si="113"/>
        <v>0</v>
      </c>
      <c r="M330" s="29" t="s">
        <v>5</v>
      </c>
      <c r="N330" s="32" t="s">
        <v>266</v>
      </c>
      <c r="O330" s="32" t="s">
        <v>554</v>
      </c>
      <c r="P330" s="32" t="s">
        <v>66</v>
      </c>
      <c r="Q330" s="32" t="s">
        <v>66</v>
      </c>
      <c r="R330" s="32" t="s">
        <v>65</v>
      </c>
      <c r="S330" s="37"/>
      <c r="T330" s="37"/>
      <c r="U330" s="37"/>
      <c r="V330" s="37">
        <v>1</v>
      </c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2" t="s">
        <v>5</v>
      </c>
      <c r="AK330" s="32" t="s">
        <v>562</v>
      </c>
      <c r="AL330" s="32" t="s">
        <v>5</v>
      </c>
    </row>
    <row r="331" spans="1:38" ht="30" customHeight="1">
      <c r="A331" s="29" t="s">
        <v>424</v>
      </c>
      <c r="B331" s="29" t="s">
        <v>421</v>
      </c>
      <c r="C331" s="30" t="s">
        <v>422</v>
      </c>
      <c r="D331" s="34">
        <v>0.02</v>
      </c>
      <c r="E331" s="35">
        <f>단가대비표!O135</f>
        <v>0</v>
      </c>
      <c r="F331" s="36">
        <f>TRUNC(E331*D331,1)</f>
        <v>0</v>
      </c>
      <c r="G331" s="35">
        <f>단가대비표!P135</f>
        <v>0</v>
      </c>
      <c r="H331" s="36">
        <f>TRUNC(G331*D331,1)</f>
        <v>0</v>
      </c>
      <c r="I331" s="35">
        <f>단가대비표!V135</f>
        <v>0</v>
      </c>
      <c r="J331" s="36">
        <f>TRUNC(I331*D331,1)</f>
        <v>0</v>
      </c>
      <c r="K331" s="35">
        <f t="shared" si="113"/>
        <v>0</v>
      </c>
      <c r="L331" s="36">
        <f t="shared" si="113"/>
        <v>0</v>
      </c>
      <c r="M331" s="29" t="s">
        <v>5</v>
      </c>
      <c r="N331" s="32" t="s">
        <v>266</v>
      </c>
      <c r="O331" s="32" t="s">
        <v>425</v>
      </c>
      <c r="P331" s="32" t="s">
        <v>66</v>
      </c>
      <c r="Q331" s="32" t="s">
        <v>66</v>
      </c>
      <c r="R331" s="32" t="s">
        <v>65</v>
      </c>
      <c r="S331" s="37"/>
      <c r="T331" s="37"/>
      <c r="U331" s="37"/>
      <c r="V331" s="37">
        <v>1</v>
      </c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2" t="s">
        <v>5</v>
      </c>
      <c r="AK331" s="32" t="s">
        <v>563</v>
      </c>
      <c r="AL331" s="32" t="s">
        <v>5</v>
      </c>
    </row>
    <row r="332" spans="1:38" ht="30" customHeight="1">
      <c r="A332" s="29" t="s">
        <v>431</v>
      </c>
      <c r="B332" s="29" t="s">
        <v>430</v>
      </c>
      <c r="C332" s="30" t="s">
        <v>400</v>
      </c>
      <c r="D332" s="34">
        <v>1</v>
      </c>
      <c r="E332" s="35">
        <v>0</v>
      </c>
      <c r="F332" s="36">
        <f>TRUNC(E332*D332,1)</f>
        <v>0</v>
      </c>
      <c r="G332" s="35">
        <v>0</v>
      </c>
      <c r="H332" s="36">
        <f>TRUNC(G332*D332,1)</f>
        <v>0</v>
      </c>
      <c r="I332" s="35">
        <f>ROUNDDOWN(SUMIF(V328:V332, RIGHTB(O332, 1), H328:H332)*U332, 2)</f>
        <v>0</v>
      </c>
      <c r="J332" s="36">
        <f>TRUNC(I332*D332,1)</f>
        <v>0</v>
      </c>
      <c r="K332" s="35">
        <f t="shared" si="113"/>
        <v>0</v>
      </c>
      <c r="L332" s="36">
        <f t="shared" si="113"/>
        <v>0</v>
      </c>
      <c r="M332" s="29" t="s">
        <v>5</v>
      </c>
      <c r="N332" s="32" t="s">
        <v>266</v>
      </c>
      <c r="O332" s="32" t="s">
        <v>401</v>
      </c>
      <c r="P332" s="32" t="s">
        <v>66</v>
      </c>
      <c r="Q332" s="32" t="s">
        <v>66</v>
      </c>
      <c r="R332" s="32" t="s">
        <v>66</v>
      </c>
      <c r="S332" s="37">
        <v>1</v>
      </c>
      <c r="T332" s="37">
        <v>2</v>
      </c>
      <c r="U332" s="37">
        <v>0.02</v>
      </c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2" t="s">
        <v>5</v>
      </c>
      <c r="AK332" s="32" t="s">
        <v>564</v>
      </c>
      <c r="AL332" s="32" t="s">
        <v>5</v>
      </c>
    </row>
    <row r="333" spans="1:38" ht="30" customHeight="1">
      <c r="A333" s="29" t="s">
        <v>402</v>
      </c>
      <c r="B333" s="29" t="s">
        <v>5</v>
      </c>
      <c r="C333" s="30" t="s">
        <v>5</v>
      </c>
      <c r="D333" s="34"/>
      <c r="E333" s="35"/>
      <c r="F333" s="36">
        <f>TRUNC(SUMIF(N328:N332, N327, F328:F332),0)</f>
        <v>0</v>
      </c>
      <c r="G333" s="35"/>
      <c r="H333" s="36">
        <f>TRUNC(SUMIF(N328:N332, N327, H328:H332),0)</f>
        <v>0</v>
      </c>
      <c r="I333" s="35"/>
      <c r="J333" s="36">
        <f>TRUNC(SUMIF(N328:N332, N327, J328:J332),0)</f>
        <v>0</v>
      </c>
      <c r="K333" s="35"/>
      <c r="L333" s="36">
        <f>F333+H333+J333</f>
        <v>0</v>
      </c>
      <c r="M333" s="29" t="s">
        <v>5</v>
      </c>
      <c r="N333" s="32" t="s">
        <v>68</v>
      </c>
      <c r="O333" s="32" t="s">
        <v>68</v>
      </c>
      <c r="P333" s="32" t="s">
        <v>5</v>
      </c>
      <c r="Q333" s="32" t="s">
        <v>5</v>
      </c>
      <c r="R333" s="32" t="s">
        <v>5</v>
      </c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2" t="s">
        <v>5</v>
      </c>
      <c r="AK333" s="32" t="s">
        <v>5</v>
      </c>
      <c r="AL333" s="32" t="s">
        <v>5</v>
      </c>
    </row>
    <row r="334" spans="1:38" ht="30" customHeight="1">
      <c r="A334" s="34"/>
      <c r="B334" s="34"/>
      <c r="C334" s="122"/>
      <c r="D334" s="34"/>
      <c r="E334" s="35"/>
      <c r="F334" s="36"/>
      <c r="G334" s="35"/>
      <c r="H334" s="36"/>
      <c r="I334" s="35"/>
      <c r="J334" s="36"/>
      <c r="K334" s="35"/>
      <c r="L334" s="36"/>
      <c r="M334" s="34"/>
    </row>
    <row r="335" spans="1:38" ht="30" customHeight="1">
      <c r="A335" s="168" t="s">
        <v>1242</v>
      </c>
      <c r="B335" s="168"/>
      <c r="C335" s="168"/>
      <c r="D335" s="168"/>
      <c r="E335" s="169"/>
      <c r="F335" s="170"/>
      <c r="G335" s="169"/>
      <c r="H335" s="170"/>
      <c r="I335" s="169"/>
      <c r="J335" s="170"/>
      <c r="K335" s="169"/>
      <c r="L335" s="170"/>
      <c r="M335" s="168"/>
      <c r="N335" s="28" t="s">
        <v>253</v>
      </c>
    </row>
    <row r="336" spans="1:38" ht="30" customHeight="1">
      <c r="A336" s="29" t="s">
        <v>361</v>
      </c>
      <c r="B336" s="29" t="s">
        <v>288</v>
      </c>
      <c r="C336" s="30" t="s">
        <v>197</v>
      </c>
      <c r="D336" s="34">
        <v>2.4E-2</v>
      </c>
      <c r="E336" s="35">
        <f>단가대비표!O80</f>
        <v>0</v>
      </c>
      <c r="F336" s="36">
        <f>TRUNC(E336*D336,1)</f>
        <v>0</v>
      </c>
      <c r="G336" s="118">
        <f>단가대비표!P80</f>
        <v>0</v>
      </c>
      <c r="H336" s="119">
        <f>TRUNC(G336*D336,1)</f>
        <v>0</v>
      </c>
      <c r="I336" s="118">
        <f>단가대비표!V80</f>
        <v>0</v>
      </c>
      <c r="J336" s="119">
        <f>TRUNC(I336*D336,1)</f>
        <v>0</v>
      </c>
      <c r="K336" s="35">
        <f>TRUNC(E336+G336+I336,1)</f>
        <v>0</v>
      </c>
      <c r="L336" s="36">
        <f>TRUNC(F336+H336+J336,1)</f>
        <v>0</v>
      </c>
      <c r="M336" s="29" t="s">
        <v>5</v>
      </c>
      <c r="N336" s="32" t="s">
        <v>253</v>
      </c>
      <c r="O336" s="32" t="s">
        <v>360</v>
      </c>
      <c r="P336" s="32" t="s">
        <v>65</v>
      </c>
      <c r="Q336" s="32" t="s">
        <v>66</v>
      </c>
      <c r="R336" s="32" t="s">
        <v>66</v>
      </c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2" t="s">
        <v>5</v>
      </c>
      <c r="AK336" s="32" t="s">
        <v>524</v>
      </c>
      <c r="AL336" s="32" t="s">
        <v>5</v>
      </c>
    </row>
    <row r="337" spans="1:38" ht="30" customHeight="1">
      <c r="A337" s="29" t="s">
        <v>240</v>
      </c>
      <c r="B337" s="29" t="s">
        <v>369</v>
      </c>
      <c r="C337" s="30" t="s">
        <v>186</v>
      </c>
      <c r="D337" s="34">
        <v>1</v>
      </c>
      <c r="E337" s="35">
        <f>일위대가목록!E48</f>
        <v>0</v>
      </c>
      <c r="F337" s="36">
        <f>TRUNC(E337*D337,1)</f>
        <v>0</v>
      </c>
      <c r="G337" s="35">
        <f>일위대가목록!F48</f>
        <v>0</v>
      </c>
      <c r="H337" s="36">
        <f>TRUNC(G337*D337,1)</f>
        <v>0</v>
      </c>
      <c r="I337" s="35">
        <f>일위대가목록!G48</f>
        <v>0</v>
      </c>
      <c r="J337" s="36">
        <f>TRUNC(I337*D337,1)</f>
        <v>0</v>
      </c>
      <c r="K337" s="35">
        <f>TRUNC(E337+G337+I337,1)</f>
        <v>0</v>
      </c>
      <c r="L337" s="36">
        <f>TRUNC(F337+H337+J337,1)</f>
        <v>0</v>
      </c>
      <c r="M337" s="29" t="s">
        <v>5</v>
      </c>
      <c r="N337" s="32" t="s">
        <v>253</v>
      </c>
      <c r="O337" s="32" t="s">
        <v>368</v>
      </c>
      <c r="P337" s="32" t="s">
        <v>65</v>
      </c>
      <c r="Q337" s="32" t="s">
        <v>66</v>
      </c>
      <c r="R337" s="32" t="s">
        <v>66</v>
      </c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2" t="s">
        <v>5</v>
      </c>
      <c r="AK337" s="32" t="s">
        <v>525</v>
      </c>
      <c r="AL337" s="32" t="s">
        <v>5</v>
      </c>
    </row>
    <row r="338" spans="1:38" ht="30" customHeight="1">
      <c r="A338" s="29" t="s">
        <v>402</v>
      </c>
      <c r="B338" s="29" t="s">
        <v>5</v>
      </c>
      <c r="C338" s="30" t="s">
        <v>5</v>
      </c>
      <c r="D338" s="34"/>
      <c r="E338" s="35"/>
      <c r="F338" s="36">
        <f>TRUNC(SUMIF(N336:N337, N335, F336:F337),0)</f>
        <v>0</v>
      </c>
      <c r="G338" s="35"/>
      <c r="H338" s="36">
        <f>TRUNC(SUMIF(N336:N337, N335, H336:H337),0)</f>
        <v>0</v>
      </c>
      <c r="I338" s="35"/>
      <c r="J338" s="36">
        <f>TRUNC(SUMIF(N336:N337, N335, J336:J337),0)</f>
        <v>0</v>
      </c>
      <c r="K338" s="35"/>
      <c r="L338" s="36">
        <f>F338+H338+J338</f>
        <v>0</v>
      </c>
      <c r="M338" s="29" t="s">
        <v>5</v>
      </c>
      <c r="N338" s="32" t="s">
        <v>68</v>
      </c>
      <c r="O338" s="32" t="s">
        <v>68</v>
      </c>
      <c r="P338" s="32" t="s">
        <v>5</v>
      </c>
      <c r="Q338" s="32" t="s">
        <v>5</v>
      </c>
      <c r="R338" s="32" t="s">
        <v>5</v>
      </c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2" t="s">
        <v>5</v>
      </c>
      <c r="AK338" s="32" t="s">
        <v>5</v>
      </c>
      <c r="AL338" s="32" t="s">
        <v>5</v>
      </c>
    </row>
    <row r="339" spans="1:38" ht="30" customHeight="1">
      <c r="A339" s="34"/>
      <c r="B339" s="34"/>
      <c r="C339" s="122"/>
      <c r="D339" s="34"/>
      <c r="E339" s="35"/>
      <c r="F339" s="36"/>
      <c r="G339" s="35"/>
      <c r="H339" s="36"/>
      <c r="I339" s="35"/>
      <c r="J339" s="36"/>
      <c r="K339" s="35"/>
      <c r="L339" s="36"/>
      <c r="M339" s="34"/>
    </row>
    <row r="340" spans="1:38" ht="30" customHeight="1">
      <c r="A340" s="168" t="s">
        <v>1245</v>
      </c>
      <c r="B340" s="168"/>
      <c r="C340" s="168"/>
      <c r="D340" s="168"/>
      <c r="E340" s="169"/>
      <c r="F340" s="170"/>
      <c r="G340" s="169"/>
      <c r="H340" s="170"/>
      <c r="I340" s="169"/>
      <c r="J340" s="170"/>
      <c r="K340" s="169"/>
      <c r="L340" s="170"/>
      <c r="M340" s="168"/>
      <c r="N340" s="28" t="s">
        <v>368</v>
      </c>
    </row>
    <row r="341" spans="1:38" ht="30" customHeight="1">
      <c r="A341" s="29" t="s">
        <v>541</v>
      </c>
      <c r="B341" s="29" t="s">
        <v>421</v>
      </c>
      <c r="C341" s="30" t="s">
        <v>422</v>
      </c>
      <c r="D341" s="34">
        <v>3.5000000000000003E-2</v>
      </c>
      <c r="E341" s="35">
        <f>단가대비표!O148</f>
        <v>0</v>
      </c>
      <c r="F341" s="36">
        <f>TRUNC(E341*D341,1)</f>
        <v>0</v>
      </c>
      <c r="G341" s="35">
        <f>단가대비표!P148</f>
        <v>0</v>
      </c>
      <c r="H341" s="36">
        <f>TRUNC(G341*D341,1)</f>
        <v>0</v>
      </c>
      <c r="I341" s="35">
        <f>단가대비표!V148</f>
        <v>0</v>
      </c>
      <c r="J341" s="36">
        <f>TRUNC(I341*D341,1)</f>
        <v>0</v>
      </c>
      <c r="K341" s="35">
        <f>TRUNC(E341+G341+I341,1)</f>
        <v>0</v>
      </c>
      <c r="L341" s="36">
        <f>TRUNC(F341+H341+J341,1)</f>
        <v>0</v>
      </c>
      <c r="M341" s="29" t="s">
        <v>5</v>
      </c>
      <c r="N341" s="32" t="s">
        <v>368</v>
      </c>
      <c r="O341" s="32" t="s">
        <v>542</v>
      </c>
      <c r="P341" s="32" t="s">
        <v>66</v>
      </c>
      <c r="Q341" s="32" t="s">
        <v>66</v>
      </c>
      <c r="R341" s="32" t="s">
        <v>65</v>
      </c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2" t="s">
        <v>5</v>
      </c>
      <c r="AK341" s="32" t="s">
        <v>764</v>
      </c>
      <c r="AL341" s="32" t="s">
        <v>5</v>
      </c>
    </row>
    <row r="342" spans="1:38" ht="30" customHeight="1">
      <c r="A342" s="29" t="s">
        <v>424</v>
      </c>
      <c r="B342" s="29" t="s">
        <v>421</v>
      </c>
      <c r="C342" s="30" t="s">
        <v>422</v>
      </c>
      <c r="D342" s="34">
        <v>1.7999999999999999E-2</v>
      </c>
      <c r="E342" s="35">
        <f>단가대비표!O135</f>
        <v>0</v>
      </c>
      <c r="F342" s="36">
        <f>TRUNC(E342*D342,1)</f>
        <v>0</v>
      </c>
      <c r="G342" s="35">
        <f>단가대비표!P135</f>
        <v>0</v>
      </c>
      <c r="H342" s="36">
        <f>TRUNC(G342*D342,1)</f>
        <v>0</v>
      </c>
      <c r="I342" s="35">
        <f>단가대비표!V135</f>
        <v>0</v>
      </c>
      <c r="J342" s="36">
        <f>TRUNC(I342*D342,1)</f>
        <v>0</v>
      </c>
      <c r="K342" s="35">
        <f>TRUNC(E342+G342+I342,1)</f>
        <v>0</v>
      </c>
      <c r="L342" s="36">
        <f>TRUNC(F342+H342+J342,1)</f>
        <v>0</v>
      </c>
      <c r="M342" s="29" t="s">
        <v>5</v>
      </c>
      <c r="N342" s="32" t="s">
        <v>368</v>
      </c>
      <c r="O342" s="32" t="s">
        <v>425</v>
      </c>
      <c r="P342" s="32" t="s">
        <v>66</v>
      </c>
      <c r="Q342" s="32" t="s">
        <v>66</v>
      </c>
      <c r="R342" s="32" t="s">
        <v>65</v>
      </c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2" t="s">
        <v>5</v>
      </c>
      <c r="AK342" s="32" t="s">
        <v>765</v>
      </c>
      <c r="AL342" s="32" t="s">
        <v>5</v>
      </c>
    </row>
    <row r="343" spans="1:38" ht="30" customHeight="1">
      <c r="A343" s="29" t="s">
        <v>402</v>
      </c>
      <c r="B343" s="29" t="s">
        <v>5</v>
      </c>
      <c r="C343" s="30" t="s">
        <v>5</v>
      </c>
      <c r="D343" s="34"/>
      <c r="E343" s="35"/>
      <c r="F343" s="36">
        <f>TRUNC(SUMIF(N341:N342, N340, F341:F342),0)</f>
        <v>0</v>
      </c>
      <c r="G343" s="35"/>
      <c r="H343" s="36">
        <f>TRUNC(SUMIF(N341:N342, N340, H341:H342),0)</f>
        <v>0</v>
      </c>
      <c r="I343" s="35"/>
      <c r="J343" s="36">
        <f>TRUNC(SUMIF(N341:N342, N340, J341:J342),0)</f>
        <v>0</v>
      </c>
      <c r="K343" s="35"/>
      <c r="L343" s="36">
        <f>F343+H343+J343</f>
        <v>0</v>
      </c>
      <c r="M343" s="29" t="s">
        <v>5</v>
      </c>
      <c r="N343" s="32" t="s">
        <v>68</v>
      </c>
      <c r="O343" s="32" t="s">
        <v>68</v>
      </c>
      <c r="P343" s="32" t="s">
        <v>5</v>
      </c>
      <c r="Q343" s="32" t="s">
        <v>5</v>
      </c>
      <c r="R343" s="32" t="s">
        <v>5</v>
      </c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2" t="s">
        <v>5</v>
      </c>
      <c r="AK343" s="32" t="s">
        <v>5</v>
      </c>
      <c r="AL343" s="32" t="s">
        <v>5</v>
      </c>
    </row>
    <row r="344" spans="1:38" ht="30" customHeight="1">
      <c r="A344" s="34"/>
      <c r="B344" s="34"/>
      <c r="C344" s="122"/>
      <c r="D344" s="34"/>
      <c r="E344" s="35"/>
      <c r="F344" s="36"/>
      <c r="G344" s="35"/>
      <c r="H344" s="36"/>
      <c r="I344" s="35"/>
      <c r="J344" s="36"/>
      <c r="K344" s="35"/>
      <c r="L344" s="36"/>
      <c r="M344" s="34"/>
    </row>
    <row r="345" spans="1:38" ht="30" customHeight="1">
      <c r="A345" s="168" t="s">
        <v>1256</v>
      </c>
      <c r="B345" s="168"/>
      <c r="C345" s="168"/>
      <c r="D345" s="168"/>
      <c r="E345" s="169"/>
      <c r="F345" s="170"/>
      <c r="G345" s="169"/>
      <c r="H345" s="170"/>
      <c r="I345" s="169"/>
      <c r="J345" s="170"/>
      <c r="K345" s="169"/>
      <c r="L345" s="170"/>
      <c r="M345" s="168"/>
      <c r="N345" s="94" t="s">
        <v>266</v>
      </c>
    </row>
    <row r="346" spans="1:38" ht="30" customHeight="1">
      <c r="A346" s="29" t="s">
        <v>1247</v>
      </c>
      <c r="B346" s="29" t="s">
        <v>1249</v>
      </c>
      <c r="C346" s="30" t="s">
        <v>196</v>
      </c>
      <c r="D346" s="91">
        <v>1</v>
      </c>
      <c r="E346" s="92">
        <f>단가대비표!O81</f>
        <v>0</v>
      </c>
      <c r="F346" s="93">
        <f>TRUNC(E346*D346,1)</f>
        <v>0</v>
      </c>
      <c r="G346" s="92">
        <f>단가대비표!P81</f>
        <v>0</v>
      </c>
      <c r="H346" s="93">
        <f>TRUNC(G346*D346,1)</f>
        <v>0</v>
      </c>
      <c r="I346" s="92">
        <f>단가대비표!V81</f>
        <v>0</v>
      </c>
      <c r="J346" s="93">
        <f>TRUNC(I346*D346,1)</f>
        <v>0</v>
      </c>
      <c r="K346" s="92">
        <f t="shared" ref="K346:K347" si="114">TRUNC(E346+G346+I346,1)</f>
        <v>0</v>
      </c>
      <c r="L346" s="93">
        <f t="shared" ref="L346:L347" si="115">TRUNC(F346+H346+J346,1)</f>
        <v>0</v>
      </c>
      <c r="M346" s="29" t="s">
        <v>5</v>
      </c>
      <c r="N346" s="32" t="s">
        <v>266</v>
      </c>
      <c r="O346" s="32" t="s">
        <v>559</v>
      </c>
      <c r="P346" s="32" t="s">
        <v>66</v>
      </c>
      <c r="Q346" s="32" t="s">
        <v>66</v>
      </c>
      <c r="R346" s="32" t="s">
        <v>65</v>
      </c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2" t="s">
        <v>5</v>
      </c>
      <c r="AK346" s="32" t="s">
        <v>560</v>
      </c>
      <c r="AL346" s="32" t="s">
        <v>5</v>
      </c>
    </row>
    <row r="347" spans="1:38" ht="30" customHeight="1">
      <c r="A347" s="29" t="s">
        <v>1251</v>
      </c>
      <c r="B347" s="29" t="s">
        <v>1253</v>
      </c>
      <c r="C347" s="30" t="s">
        <v>1252</v>
      </c>
      <c r="D347" s="91">
        <v>8.9300000000000002E-4</v>
      </c>
      <c r="E347" s="92">
        <f>일위대가목록!E78</f>
        <v>0</v>
      </c>
      <c r="F347" s="93">
        <f>TRUNC(E347*D347,1)</f>
        <v>0</v>
      </c>
      <c r="G347" s="92">
        <f>일위대가목록!F78</f>
        <v>0</v>
      </c>
      <c r="H347" s="93">
        <f>TRUNC(G347*D347,1)</f>
        <v>0</v>
      </c>
      <c r="I347" s="92">
        <f>일위대가목록!G78</f>
        <v>0</v>
      </c>
      <c r="J347" s="93">
        <f>TRUNC(I347*D347,1)</f>
        <v>0</v>
      </c>
      <c r="K347" s="92">
        <f t="shared" si="114"/>
        <v>0</v>
      </c>
      <c r="L347" s="93">
        <f t="shared" si="115"/>
        <v>0</v>
      </c>
      <c r="M347" s="29" t="s">
        <v>5</v>
      </c>
      <c r="N347" s="32" t="s">
        <v>266</v>
      </c>
      <c r="O347" s="32" t="s">
        <v>557</v>
      </c>
      <c r="P347" s="32" t="s">
        <v>66</v>
      </c>
      <c r="Q347" s="32" t="s">
        <v>66</v>
      </c>
      <c r="R347" s="32" t="s">
        <v>65</v>
      </c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2" t="s">
        <v>5</v>
      </c>
      <c r="AK347" s="32" t="s">
        <v>561</v>
      </c>
      <c r="AL347" s="32" t="s">
        <v>5</v>
      </c>
    </row>
    <row r="348" spans="1:38" ht="30" customHeight="1">
      <c r="A348" s="29" t="s">
        <v>402</v>
      </c>
      <c r="B348" s="29" t="s">
        <v>5</v>
      </c>
      <c r="C348" s="30" t="s">
        <v>5</v>
      </c>
      <c r="D348" s="91"/>
      <c r="E348" s="92"/>
      <c r="F348" s="93">
        <f>TRUNC(SUMIF(N346:N347, N345, F346:F347),0)</f>
        <v>0</v>
      </c>
      <c r="G348" s="92"/>
      <c r="H348" s="93">
        <f>TRUNC(SUMIF(N346:N347, N345, H346:H347),0)</f>
        <v>0</v>
      </c>
      <c r="I348" s="92"/>
      <c r="J348" s="93">
        <f>TRUNC(SUMIF(N346:N347, N345, J346:J347),0)</f>
        <v>0</v>
      </c>
      <c r="K348" s="92"/>
      <c r="L348" s="93">
        <f>F348+H348+J348</f>
        <v>0</v>
      </c>
      <c r="M348" s="29" t="s">
        <v>5</v>
      </c>
      <c r="N348" s="32" t="s">
        <v>68</v>
      </c>
      <c r="O348" s="32" t="s">
        <v>68</v>
      </c>
      <c r="P348" s="32" t="s">
        <v>5</v>
      </c>
      <c r="Q348" s="32" t="s">
        <v>5</v>
      </c>
      <c r="R348" s="32" t="s">
        <v>5</v>
      </c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2" t="s">
        <v>5</v>
      </c>
      <c r="AK348" s="32" t="s">
        <v>5</v>
      </c>
      <c r="AL348" s="32" t="s">
        <v>5</v>
      </c>
    </row>
    <row r="349" spans="1:38" ht="30" customHeight="1">
      <c r="A349" s="96"/>
      <c r="B349" s="96"/>
      <c r="C349" s="122"/>
      <c r="D349" s="96"/>
      <c r="E349" s="97"/>
      <c r="F349" s="98"/>
      <c r="G349" s="97"/>
      <c r="H349" s="98"/>
      <c r="I349" s="97"/>
      <c r="J349" s="98"/>
      <c r="K349" s="97"/>
      <c r="L349" s="98"/>
      <c r="M349" s="96"/>
    </row>
    <row r="350" spans="1:38" ht="30" customHeight="1">
      <c r="A350" s="168" t="s">
        <v>1279</v>
      </c>
      <c r="B350" s="168"/>
      <c r="C350" s="168"/>
      <c r="D350" s="168"/>
      <c r="E350" s="169"/>
      <c r="F350" s="170"/>
      <c r="G350" s="169"/>
      <c r="H350" s="170"/>
      <c r="I350" s="169"/>
      <c r="J350" s="170"/>
      <c r="K350" s="169"/>
      <c r="L350" s="170"/>
      <c r="M350" s="168"/>
      <c r="N350" s="95" t="s">
        <v>266</v>
      </c>
    </row>
    <row r="351" spans="1:38" ht="30" customHeight="1">
      <c r="A351" s="29" t="s">
        <v>565</v>
      </c>
      <c r="B351" s="29" t="s">
        <v>1264</v>
      </c>
      <c r="C351" s="30" t="s">
        <v>1260</v>
      </c>
      <c r="D351" s="96">
        <v>0.2</v>
      </c>
      <c r="E351" s="97">
        <f>단가대비표!O82</f>
        <v>0</v>
      </c>
      <c r="F351" s="98">
        <f>TRUNC(E351*D351,1)</f>
        <v>0</v>
      </c>
      <c r="G351" s="97">
        <f>단가대비표!P82</f>
        <v>0</v>
      </c>
      <c r="H351" s="98">
        <f>TRUNC(G351*D351,1)</f>
        <v>0</v>
      </c>
      <c r="I351" s="97">
        <f>단가대비표!V82</f>
        <v>0</v>
      </c>
      <c r="J351" s="98">
        <f>TRUNC(I351*D351,1)</f>
        <v>0</v>
      </c>
      <c r="K351" s="97">
        <f t="shared" ref="K351:K352" si="116">TRUNC(E351+G351+I351,1)</f>
        <v>0</v>
      </c>
      <c r="L351" s="98">
        <f t="shared" ref="L351:L352" si="117">TRUNC(F351+H351+J351,1)</f>
        <v>0</v>
      </c>
      <c r="M351" s="29" t="s">
        <v>5</v>
      </c>
      <c r="N351" s="32" t="s">
        <v>266</v>
      </c>
      <c r="O351" s="32" t="s">
        <v>559</v>
      </c>
      <c r="P351" s="32" t="s">
        <v>66</v>
      </c>
      <c r="Q351" s="32" t="s">
        <v>66</v>
      </c>
      <c r="R351" s="32" t="s">
        <v>65</v>
      </c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2" t="s">
        <v>5</v>
      </c>
      <c r="AK351" s="32" t="s">
        <v>560</v>
      </c>
      <c r="AL351" s="32" t="s">
        <v>5</v>
      </c>
    </row>
    <row r="352" spans="1:38" ht="30" customHeight="1">
      <c r="A352" s="29" t="s">
        <v>1251</v>
      </c>
      <c r="B352" s="29" t="s">
        <v>1253</v>
      </c>
      <c r="C352" s="30" t="s">
        <v>1252</v>
      </c>
      <c r="D352" s="96">
        <v>7.9365000000000008E-3</v>
      </c>
      <c r="E352" s="97">
        <f>일위대가목록!E83</f>
        <v>0</v>
      </c>
      <c r="F352" s="98">
        <f>TRUNC(E352*D352,1)</f>
        <v>0</v>
      </c>
      <c r="G352" s="97">
        <f>일위대가목록!F83</f>
        <v>0</v>
      </c>
      <c r="H352" s="98">
        <f>TRUNC(G352*D352,1)</f>
        <v>0</v>
      </c>
      <c r="I352" s="97">
        <f>일위대가목록!G83</f>
        <v>0</v>
      </c>
      <c r="J352" s="98">
        <f>TRUNC(I352*D352,1)</f>
        <v>0</v>
      </c>
      <c r="K352" s="97">
        <f t="shared" si="116"/>
        <v>0</v>
      </c>
      <c r="L352" s="98">
        <f t="shared" si="117"/>
        <v>0</v>
      </c>
      <c r="M352" s="29" t="s">
        <v>5</v>
      </c>
      <c r="N352" s="32" t="s">
        <v>266</v>
      </c>
      <c r="O352" s="32" t="s">
        <v>557</v>
      </c>
      <c r="P352" s="32" t="s">
        <v>66</v>
      </c>
      <c r="Q352" s="32" t="s">
        <v>66</v>
      </c>
      <c r="R352" s="32" t="s">
        <v>65</v>
      </c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2" t="s">
        <v>5</v>
      </c>
      <c r="AK352" s="32" t="s">
        <v>561</v>
      </c>
      <c r="AL352" s="32" t="s">
        <v>5</v>
      </c>
    </row>
    <row r="353" spans="1:38" ht="30" customHeight="1">
      <c r="A353" s="29" t="s">
        <v>402</v>
      </c>
      <c r="B353" s="29" t="s">
        <v>5</v>
      </c>
      <c r="C353" s="30" t="s">
        <v>5</v>
      </c>
      <c r="D353" s="96"/>
      <c r="E353" s="97"/>
      <c r="F353" s="98">
        <f>TRUNC(SUMIF(N351:N352, N350, F351:F352),0)</f>
        <v>0</v>
      </c>
      <c r="G353" s="97"/>
      <c r="H353" s="98">
        <f>TRUNC(SUMIF(N351:N352, N350, H351:H352),0)</f>
        <v>0</v>
      </c>
      <c r="I353" s="97"/>
      <c r="J353" s="98">
        <f>TRUNC(SUMIF(N351:N352, N350, J351:J352),0)</f>
        <v>0</v>
      </c>
      <c r="K353" s="97"/>
      <c r="L353" s="98">
        <f>F353+H353+J353</f>
        <v>0</v>
      </c>
      <c r="M353" s="29" t="s">
        <v>5</v>
      </c>
      <c r="N353" s="32" t="s">
        <v>68</v>
      </c>
      <c r="O353" s="32" t="s">
        <v>68</v>
      </c>
      <c r="P353" s="32" t="s">
        <v>5</v>
      </c>
      <c r="Q353" s="32" t="s">
        <v>5</v>
      </c>
      <c r="R353" s="32" t="s">
        <v>5</v>
      </c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2" t="s">
        <v>5</v>
      </c>
      <c r="AK353" s="32" t="s">
        <v>5</v>
      </c>
      <c r="AL353" s="32" t="s">
        <v>5</v>
      </c>
    </row>
    <row r="354" spans="1:38" ht="30" customHeight="1">
      <c r="A354" s="96"/>
      <c r="B354" s="96"/>
      <c r="C354" s="122"/>
      <c r="D354" s="96"/>
      <c r="E354" s="97"/>
      <c r="F354" s="98"/>
      <c r="G354" s="97"/>
      <c r="H354" s="98"/>
      <c r="I354" s="97"/>
      <c r="J354" s="98"/>
      <c r="K354" s="97"/>
      <c r="L354" s="98"/>
      <c r="M354" s="96"/>
    </row>
    <row r="355" spans="1:38" ht="30" customHeight="1">
      <c r="A355" s="168" t="s">
        <v>1280</v>
      </c>
      <c r="B355" s="168"/>
      <c r="C355" s="168"/>
      <c r="D355" s="168"/>
      <c r="E355" s="169"/>
      <c r="F355" s="170"/>
      <c r="G355" s="169"/>
      <c r="H355" s="170"/>
      <c r="I355" s="169"/>
      <c r="J355" s="170"/>
      <c r="K355" s="169"/>
      <c r="L355" s="170"/>
      <c r="M355" s="168"/>
      <c r="N355" s="102" t="s">
        <v>266</v>
      </c>
    </row>
    <row r="356" spans="1:38" ht="30" customHeight="1">
      <c r="A356" s="29" t="s">
        <v>565</v>
      </c>
      <c r="B356" s="29" t="s">
        <v>1265</v>
      </c>
      <c r="C356" s="30" t="s">
        <v>1266</v>
      </c>
      <c r="D356" s="99">
        <f>0.36*(2.4*2+1*2)*1.05</f>
        <v>2.5704000000000002</v>
      </c>
      <c r="E356" s="100">
        <f>단가대비표!O83</f>
        <v>0</v>
      </c>
      <c r="F356" s="101">
        <f t="shared" ref="F356:F361" si="118">TRUNC(E356*D356,1)</f>
        <v>0</v>
      </c>
      <c r="G356" s="100">
        <f>단가대비표!P83</f>
        <v>0</v>
      </c>
      <c r="H356" s="101">
        <f t="shared" ref="H356:H361" si="119">TRUNC(G356*D356,1)</f>
        <v>0</v>
      </c>
      <c r="I356" s="100">
        <f>단가대비표!V83</f>
        <v>0</v>
      </c>
      <c r="J356" s="101">
        <f t="shared" ref="J356:J361" si="120">TRUNC(I356*D356,1)</f>
        <v>0</v>
      </c>
      <c r="K356" s="100">
        <f t="shared" ref="K356:K357" si="121">TRUNC(E356+G356+I356,1)</f>
        <v>0</v>
      </c>
      <c r="L356" s="101">
        <f t="shared" ref="L356:L357" si="122">TRUNC(F356+H356+J356,1)</f>
        <v>0</v>
      </c>
      <c r="M356" s="29" t="s">
        <v>5</v>
      </c>
      <c r="N356" s="32" t="s">
        <v>266</v>
      </c>
      <c r="O356" s="32" t="s">
        <v>559</v>
      </c>
      <c r="P356" s="32" t="s">
        <v>66</v>
      </c>
      <c r="Q356" s="32" t="s">
        <v>66</v>
      </c>
      <c r="R356" s="32" t="s">
        <v>65</v>
      </c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2" t="s">
        <v>5</v>
      </c>
      <c r="AK356" s="32" t="s">
        <v>560</v>
      </c>
      <c r="AL356" s="32" t="s">
        <v>5</v>
      </c>
    </row>
    <row r="357" spans="1:38" ht="30" customHeight="1">
      <c r="A357" s="29" t="s">
        <v>1251</v>
      </c>
      <c r="B357" s="29" t="s">
        <v>1267</v>
      </c>
      <c r="C357" s="30" t="s">
        <v>1252</v>
      </c>
      <c r="D357" s="99">
        <v>2.3810000000000001E-2</v>
      </c>
      <c r="E357" s="100">
        <f>일위대가목록!E81</f>
        <v>0</v>
      </c>
      <c r="F357" s="101">
        <f t="shared" si="118"/>
        <v>0</v>
      </c>
      <c r="G357" s="100">
        <f>일위대가목록!F81</f>
        <v>0</v>
      </c>
      <c r="H357" s="101">
        <f t="shared" si="119"/>
        <v>0</v>
      </c>
      <c r="I357" s="100">
        <f>일위대가목록!G81</f>
        <v>0</v>
      </c>
      <c r="J357" s="101">
        <f t="shared" si="120"/>
        <v>0</v>
      </c>
      <c r="K357" s="100">
        <f t="shared" si="121"/>
        <v>0</v>
      </c>
      <c r="L357" s="101">
        <f t="shared" si="122"/>
        <v>0</v>
      </c>
      <c r="M357" s="29" t="s">
        <v>5</v>
      </c>
      <c r="N357" s="32" t="s">
        <v>266</v>
      </c>
      <c r="O357" s="32" t="s">
        <v>557</v>
      </c>
      <c r="P357" s="32" t="s">
        <v>66</v>
      </c>
      <c r="Q357" s="32" t="s">
        <v>66</v>
      </c>
      <c r="R357" s="32" t="s">
        <v>65</v>
      </c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2" t="s">
        <v>5</v>
      </c>
      <c r="AK357" s="32" t="s">
        <v>561</v>
      </c>
      <c r="AL357" s="32" t="s">
        <v>5</v>
      </c>
    </row>
    <row r="358" spans="1:38" ht="30" customHeight="1">
      <c r="A358" s="53" t="s">
        <v>932</v>
      </c>
      <c r="B358" s="53" t="s">
        <v>933</v>
      </c>
      <c r="C358" s="126" t="s">
        <v>399</v>
      </c>
      <c r="D358" s="99">
        <v>1</v>
      </c>
      <c r="E358" s="100">
        <f>단가대비표!O90</f>
        <v>0</v>
      </c>
      <c r="F358" s="101">
        <f t="shared" si="118"/>
        <v>0</v>
      </c>
      <c r="G358" s="100">
        <f>단가대비표!P90</f>
        <v>0</v>
      </c>
      <c r="H358" s="101">
        <f t="shared" si="119"/>
        <v>0</v>
      </c>
      <c r="I358" s="100">
        <f>단가대비표!V90</f>
        <v>0</v>
      </c>
      <c r="J358" s="101">
        <f t="shared" si="120"/>
        <v>0</v>
      </c>
      <c r="K358" s="100">
        <f t="shared" ref="K358:K359" si="123">TRUNC(E358+G358+I358,1)</f>
        <v>0</v>
      </c>
      <c r="L358" s="101">
        <f t="shared" ref="L358:L359" si="124">TRUNC(F358+H358+J358,1)</f>
        <v>0</v>
      </c>
      <c r="M358" s="29" t="s">
        <v>5</v>
      </c>
      <c r="N358" s="32" t="s">
        <v>266</v>
      </c>
      <c r="O358" s="32" t="s">
        <v>557</v>
      </c>
      <c r="P358" s="32" t="s">
        <v>66</v>
      </c>
      <c r="Q358" s="32" t="s">
        <v>66</v>
      </c>
      <c r="R358" s="32" t="s">
        <v>65</v>
      </c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2" t="s">
        <v>5</v>
      </c>
      <c r="AK358" s="32" t="s">
        <v>561</v>
      </c>
      <c r="AL358" s="32" t="s">
        <v>5</v>
      </c>
    </row>
    <row r="359" spans="1:38" ht="30" customHeight="1">
      <c r="A359" s="29" t="s">
        <v>292</v>
      </c>
      <c r="B359" s="29" t="s">
        <v>289</v>
      </c>
      <c r="C359" s="30" t="s">
        <v>192</v>
      </c>
      <c r="D359" s="99">
        <v>1</v>
      </c>
      <c r="E359" s="100">
        <f>일위대가목록!E84</f>
        <v>0</v>
      </c>
      <c r="F359" s="101">
        <f t="shared" si="118"/>
        <v>0</v>
      </c>
      <c r="G359" s="100">
        <f>일위대가목록!F84</f>
        <v>0</v>
      </c>
      <c r="H359" s="101">
        <f t="shared" si="119"/>
        <v>0</v>
      </c>
      <c r="I359" s="100">
        <f>일위대가목록!G84</f>
        <v>0</v>
      </c>
      <c r="J359" s="101">
        <f t="shared" si="120"/>
        <v>0</v>
      </c>
      <c r="K359" s="100">
        <f t="shared" si="123"/>
        <v>0</v>
      </c>
      <c r="L359" s="101">
        <f t="shared" si="124"/>
        <v>0</v>
      </c>
      <c r="M359" s="29" t="s">
        <v>5</v>
      </c>
      <c r="N359" s="32" t="s">
        <v>266</v>
      </c>
      <c r="O359" s="32" t="s">
        <v>557</v>
      </c>
      <c r="P359" s="32" t="s">
        <v>66</v>
      </c>
      <c r="Q359" s="32" t="s">
        <v>66</v>
      </c>
      <c r="R359" s="32" t="s">
        <v>65</v>
      </c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2" t="s">
        <v>5</v>
      </c>
      <c r="AK359" s="32" t="s">
        <v>561</v>
      </c>
      <c r="AL359" s="32" t="s">
        <v>5</v>
      </c>
    </row>
    <row r="360" spans="1:38" ht="30" customHeight="1">
      <c r="A360" s="53" t="s">
        <v>917</v>
      </c>
      <c r="B360" s="53" t="s">
        <v>918</v>
      </c>
      <c r="C360" s="126" t="s">
        <v>231</v>
      </c>
      <c r="D360" s="99">
        <v>1</v>
      </c>
      <c r="E360" s="100">
        <f>단가대비표!O86</f>
        <v>0</v>
      </c>
      <c r="F360" s="101">
        <f t="shared" si="118"/>
        <v>0</v>
      </c>
      <c r="G360" s="100">
        <f>단가대비표!P86</f>
        <v>0</v>
      </c>
      <c r="H360" s="101">
        <f t="shared" si="119"/>
        <v>0</v>
      </c>
      <c r="I360" s="100">
        <f>단가대비표!V86</f>
        <v>0</v>
      </c>
      <c r="J360" s="101">
        <f t="shared" si="120"/>
        <v>0</v>
      </c>
      <c r="K360" s="100">
        <f t="shared" ref="K360:K364" si="125">TRUNC(E360+G360+I360,1)</f>
        <v>0</v>
      </c>
      <c r="L360" s="101">
        <f t="shared" ref="L360:L364" si="126">TRUNC(F360+H360+J360,1)</f>
        <v>0</v>
      </c>
      <c r="M360" s="29" t="s">
        <v>1268</v>
      </c>
      <c r="N360" s="32" t="s">
        <v>266</v>
      </c>
      <c r="O360" s="32" t="s">
        <v>557</v>
      </c>
      <c r="P360" s="32" t="s">
        <v>66</v>
      </c>
      <c r="Q360" s="32" t="s">
        <v>66</v>
      </c>
      <c r="R360" s="32" t="s">
        <v>65</v>
      </c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2" t="s">
        <v>5</v>
      </c>
      <c r="AK360" s="32" t="s">
        <v>561</v>
      </c>
      <c r="AL360" s="32" t="s">
        <v>5</v>
      </c>
    </row>
    <row r="361" spans="1:38" ht="30" customHeight="1">
      <c r="A361" s="53" t="s">
        <v>1269</v>
      </c>
      <c r="B361" s="53" t="s">
        <v>1270</v>
      </c>
      <c r="C361" s="126" t="s">
        <v>1271</v>
      </c>
      <c r="D361" s="99">
        <v>0.3</v>
      </c>
      <c r="E361" s="100">
        <f>단가대비표!O91</f>
        <v>0</v>
      </c>
      <c r="F361" s="101">
        <f t="shared" si="118"/>
        <v>0</v>
      </c>
      <c r="G361" s="100">
        <f>단가대비표!P91</f>
        <v>0</v>
      </c>
      <c r="H361" s="101">
        <f t="shared" si="119"/>
        <v>0</v>
      </c>
      <c r="I361" s="100">
        <f>단가대비표!V91</f>
        <v>0</v>
      </c>
      <c r="J361" s="101">
        <f t="shared" si="120"/>
        <v>0</v>
      </c>
      <c r="K361" s="100">
        <f t="shared" si="125"/>
        <v>0</v>
      </c>
      <c r="L361" s="101">
        <f t="shared" si="126"/>
        <v>0</v>
      </c>
      <c r="M361" s="29"/>
      <c r="N361" s="32" t="s">
        <v>266</v>
      </c>
      <c r="O361" s="32" t="s">
        <v>557</v>
      </c>
      <c r="P361" s="32" t="s">
        <v>66</v>
      </c>
      <c r="Q361" s="32" t="s">
        <v>66</v>
      </c>
      <c r="R361" s="32" t="s">
        <v>65</v>
      </c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2" t="s">
        <v>5</v>
      </c>
      <c r="AK361" s="32" t="s">
        <v>561</v>
      </c>
      <c r="AL361" s="32" t="s">
        <v>5</v>
      </c>
    </row>
    <row r="362" spans="1:38" ht="30" customHeight="1">
      <c r="A362" s="29" t="s">
        <v>1273</v>
      </c>
      <c r="B362" s="29"/>
      <c r="C362" s="126" t="s">
        <v>231</v>
      </c>
      <c r="D362" s="99">
        <v>1</v>
      </c>
      <c r="E362" s="100">
        <f>단가대비표!O91</f>
        <v>0</v>
      </c>
      <c r="F362" s="101">
        <f t="shared" ref="F362" si="127">TRUNC(E362*D362,1)</f>
        <v>0</v>
      </c>
      <c r="G362" s="100">
        <f>단가대비표!P91</f>
        <v>0</v>
      </c>
      <c r="H362" s="101">
        <f t="shared" ref="H362" si="128">TRUNC(G362*D362,1)</f>
        <v>0</v>
      </c>
      <c r="I362" s="100">
        <f>단가대비표!V91</f>
        <v>0</v>
      </c>
      <c r="J362" s="101">
        <f t="shared" ref="J362" si="129">TRUNC(I362*D362,1)</f>
        <v>0</v>
      </c>
      <c r="K362" s="100">
        <f t="shared" ref="K362:K363" si="130">TRUNC(E362+G362+I362,1)</f>
        <v>0</v>
      </c>
      <c r="L362" s="101">
        <f t="shared" ref="L362" si="131">TRUNC(F362+H362+J362,1)</f>
        <v>0</v>
      </c>
      <c r="M362" s="29"/>
      <c r="N362" s="32" t="s">
        <v>266</v>
      </c>
      <c r="O362" s="32" t="s">
        <v>557</v>
      </c>
      <c r="P362" s="32" t="s">
        <v>66</v>
      </c>
      <c r="Q362" s="32" t="s">
        <v>66</v>
      </c>
      <c r="R362" s="32" t="s">
        <v>65</v>
      </c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2" t="s">
        <v>5</v>
      </c>
      <c r="AK362" s="32" t="s">
        <v>561</v>
      </c>
      <c r="AL362" s="32" t="s">
        <v>5</v>
      </c>
    </row>
    <row r="363" spans="1:38" ht="30" customHeight="1">
      <c r="A363" s="29" t="s">
        <v>1274</v>
      </c>
      <c r="B363" s="29"/>
      <c r="C363" s="126" t="s">
        <v>231</v>
      </c>
      <c r="D363" s="99">
        <v>1</v>
      </c>
      <c r="E363" s="100">
        <f>단가대비표!O92</f>
        <v>0</v>
      </c>
      <c r="F363" s="101">
        <f t="shared" ref="F363" si="132">TRUNC(E363*D363,1)</f>
        <v>0</v>
      </c>
      <c r="G363" s="100">
        <f>단가대비표!P92</f>
        <v>0</v>
      </c>
      <c r="H363" s="101">
        <f t="shared" ref="H363" si="133">TRUNC(G363*D363,1)</f>
        <v>0</v>
      </c>
      <c r="I363" s="100">
        <f>단가대비표!V92</f>
        <v>0</v>
      </c>
      <c r="J363" s="101">
        <f t="shared" ref="J363" si="134">TRUNC(I363*D363,1)</f>
        <v>0</v>
      </c>
      <c r="K363" s="100">
        <f t="shared" si="130"/>
        <v>0</v>
      </c>
      <c r="L363" s="101">
        <f t="shared" si="126"/>
        <v>0</v>
      </c>
      <c r="M363" s="29"/>
      <c r="N363" s="32" t="s">
        <v>266</v>
      </c>
      <c r="O363" s="32" t="s">
        <v>557</v>
      </c>
      <c r="P363" s="32" t="s">
        <v>66</v>
      </c>
      <c r="Q363" s="32" t="s">
        <v>66</v>
      </c>
      <c r="R363" s="32" t="s">
        <v>65</v>
      </c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2" t="s">
        <v>5</v>
      </c>
      <c r="AK363" s="32" t="s">
        <v>561</v>
      </c>
      <c r="AL363" s="32" t="s">
        <v>5</v>
      </c>
    </row>
    <row r="364" spans="1:38" ht="30" customHeight="1">
      <c r="A364" s="29" t="s">
        <v>298</v>
      </c>
      <c r="B364" s="29" t="s">
        <v>301</v>
      </c>
      <c r="C364" s="126" t="s">
        <v>1271</v>
      </c>
      <c r="D364" s="99">
        <v>1</v>
      </c>
      <c r="E364" s="100">
        <f>일위대가목록!E85</f>
        <v>0</v>
      </c>
      <c r="F364" s="101">
        <f>TRUNC(E364*D364,1)</f>
        <v>0</v>
      </c>
      <c r="G364" s="100">
        <f>일위대가목록!F85</f>
        <v>0</v>
      </c>
      <c r="H364" s="101">
        <f>TRUNC(G364*D364,1)</f>
        <v>0</v>
      </c>
      <c r="I364" s="100">
        <f>일위대가목록!G85</f>
        <v>0</v>
      </c>
      <c r="J364" s="101">
        <f>TRUNC(I364*D364,1)</f>
        <v>0</v>
      </c>
      <c r="K364" s="100">
        <f t="shared" si="125"/>
        <v>0</v>
      </c>
      <c r="L364" s="101">
        <f t="shared" si="126"/>
        <v>0</v>
      </c>
      <c r="M364" s="29"/>
      <c r="N364" s="32" t="s">
        <v>266</v>
      </c>
      <c r="O364" s="32" t="s">
        <v>557</v>
      </c>
      <c r="P364" s="32" t="s">
        <v>66</v>
      </c>
      <c r="Q364" s="32" t="s">
        <v>66</v>
      </c>
      <c r="R364" s="32" t="s">
        <v>65</v>
      </c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2" t="s">
        <v>5</v>
      </c>
      <c r="AK364" s="32" t="s">
        <v>561</v>
      </c>
      <c r="AL364" s="32" t="s">
        <v>5</v>
      </c>
    </row>
    <row r="365" spans="1:38" ht="30" customHeight="1">
      <c r="A365" s="29" t="s">
        <v>261</v>
      </c>
      <c r="B365" s="29" t="s">
        <v>262</v>
      </c>
      <c r="C365" s="30" t="s">
        <v>196</v>
      </c>
      <c r="D365" s="99">
        <v>5.2</v>
      </c>
      <c r="E365" s="100">
        <f>일위대가목록!E87</f>
        <v>0</v>
      </c>
      <c r="F365" s="101">
        <f>TRUNC(E365*D365,1)</f>
        <v>0</v>
      </c>
      <c r="G365" s="100">
        <f>일위대가목록!F87</f>
        <v>0</v>
      </c>
      <c r="H365" s="101">
        <f>TRUNC(G365*D365,1)</f>
        <v>0</v>
      </c>
      <c r="I365" s="100">
        <f>일위대가목록!G87</f>
        <v>0</v>
      </c>
      <c r="J365" s="101">
        <f>TRUNC(I365*D365,1)</f>
        <v>0</v>
      </c>
      <c r="K365" s="100">
        <f t="shared" ref="K365" si="135">TRUNC(E365+G365+I365,1)</f>
        <v>0</v>
      </c>
      <c r="L365" s="101">
        <f t="shared" ref="L365" si="136">TRUNC(F365+H365+J365,1)</f>
        <v>0</v>
      </c>
      <c r="M365" s="29"/>
      <c r="N365" s="32" t="s">
        <v>266</v>
      </c>
      <c r="O365" s="32" t="s">
        <v>557</v>
      </c>
      <c r="P365" s="32" t="s">
        <v>66</v>
      </c>
      <c r="Q365" s="32" t="s">
        <v>66</v>
      </c>
      <c r="R365" s="32" t="s">
        <v>65</v>
      </c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2" t="s">
        <v>5</v>
      </c>
      <c r="AK365" s="32" t="s">
        <v>561</v>
      </c>
      <c r="AL365" s="32" t="s">
        <v>5</v>
      </c>
    </row>
    <row r="366" spans="1:38" ht="30" customHeight="1">
      <c r="A366" s="29" t="s">
        <v>402</v>
      </c>
      <c r="B366" s="29" t="s">
        <v>5</v>
      </c>
      <c r="C366" s="30" t="s">
        <v>5</v>
      </c>
      <c r="D366" s="99"/>
      <c r="E366" s="100"/>
      <c r="F366" s="101">
        <f>TRUNC(SUMIF(N356:N365, N355, F356:F365),0)</f>
        <v>0</v>
      </c>
      <c r="G366" s="100"/>
      <c r="H366" s="101">
        <f>TRUNC(SUMIF(N356:N365, N355, H356:H365),0)</f>
        <v>0</v>
      </c>
      <c r="I366" s="100"/>
      <c r="J366" s="101">
        <f>TRUNC(SUMIF(N356:N365, N355, J356:J365),0)</f>
        <v>0</v>
      </c>
      <c r="K366" s="100"/>
      <c r="L366" s="101">
        <f>F366+H366+J366</f>
        <v>0</v>
      </c>
      <c r="M366" s="29" t="s">
        <v>5</v>
      </c>
      <c r="N366" s="32" t="s">
        <v>68</v>
      </c>
      <c r="O366" s="32" t="s">
        <v>68</v>
      </c>
      <c r="P366" s="32" t="s">
        <v>5</v>
      </c>
      <c r="Q366" s="32" t="s">
        <v>5</v>
      </c>
      <c r="R366" s="32" t="s">
        <v>5</v>
      </c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2" t="s">
        <v>5</v>
      </c>
      <c r="AK366" s="32" t="s">
        <v>5</v>
      </c>
      <c r="AL366" s="32" t="s">
        <v>5</v>
      </c>
    </row>
    <row r="367" spans="1:38" ht="30" customHeight="1">
      <c r="A367" s="99"/>
      <c r="B367" s="99"/>
      <c r="C367" s="122"/>
      <c r="D367" s="99"/>
      <c r="E367" s="100"/>
      <c r="F367" s="101"/>
      <c r="G367" s="100"/>
      <c r="H367" s="101"/>
      <c r="I367" s="100"/>
      <c r="J367" s="101"/>
      <c r="K367" s="100"/>
      <c r="L367" s="101"/>
      <c r="M367" s="99"/>
    </row>
    <row r="368" spans="1:38" ht="30" customHeight="1">
      <c r="A368" s="168" t="s">
        <v>1285</v>
      </c>
      <c r="B368" s="168"/>
      <c r="C368" s="168"/>
      <c r="D368" s="168"/>
      <c r="E368" s="169"/>
      <c r="F368" s="170"/>
      <c r="G368" s="169"/>
      <c r="H368" s="170"/>
      <c r="I368" s="169"/>
      <c r="J368" s="170"/>
      <c r="K368" s="169"/>
      <c r="L368" s="170"/>
      <c r="M368" s="168"/>
      <c r="N368" s="113" t="s">
        <v>266</v>
      </c>
    </row>
    <row r="369" spans="1:38" ht="30" customHeight="1">
      <c r="A369" s="29" t="s">
        <v>1282</v>
      </c>
      <c r="B369" s="29" t="s">
        <v>1283</v>
      </c>
      <c r="C369" s="127" t="s">
        <v>1284</v>
      </c>
      <c r="D369" s="114">
        <v>1.44</v>
      </c>
      <c r="E369" s="115">
        <f>단가대비표!O95</f>
        <v>0</v>
      </c>
      <c r="F369" s="116">
        <f t="shared" ref="F369:F372" si="137">TRUNC(E369*D369,1)</f>
        <v>0</v>
      </c>
      <c r="G369" s="115">
        <f>단가대비표!P95</f>
        <v>0</v>
      </c>
      <c r="H369" s="116">
        <f t="shared" ref="H369:H372" si="138">TRUNC(G369*D369,1)</f>
        <v>0</v>
      </c>
      <c r="I369" s="115">
        <f>단가대비표!V95</f>
        <v>0</v>
      </c>
      <c r="J369" s="116">
        <f t="shared" ref="J369:J372" si="139">TRUNC(I369*D369,1)</f>
        <v>0</v>
      </c>
      <c r="K369" s="115">
        <f t="shared" ref="K369:K374" si="140">TRUNC(E369+G369+I369,1)</f>
        <v>0</v>
      </c>
      <c r="L369" s="116">
        <f t="shared" ref="L369:L374" si="141">TRUNC(F369+H369+J369,1)</f>
        <v>0</v>
      </c>
      <c r="M369" s="29" t="s">
        <v>5</v>
      </c>
      <c r="N369" s="32" t="s">
        <v>266</v>
      </c>
      <c r="O369" s="32" t="s">
        <v>559</v>
      </c>
      <c r="P369" s="32" t="s">
        <v>66</v>
      </c>
      <c r="Q369" s="32" t="s">
        <v>66</v>
      </c>
      <c r="R369" s="32" t="s">
        <v>65</v>
      </c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2" t="s">
        <v>5</v>
      </c>
      <c r="AK369" s="32" t="s">
        <v>560</v>
      </c>
      <c r="AL369" s="32" t="s">
        <v>5</v>
      </c>
    </row>
    <row r="370" spans="1:38" ht="30" customHeight="1">
      <c r="A370" s="29" t="s">
        <v>1289</v>
      </c>
      <c r="B370" s="29"/>
      <c r="C370" s="127" t="s">
        <v>1284</v>
      </c>
      <c r="D370" s="114">
        <v>1.44</v>
      </c>
      <c r="E370" s="115">
        <f>단가대비표!O96</f>
        <v>0</v>
      </c>
      <c r="F370" s="116">
        <f t="shared" ref="F370" si="142">TRUNC(E370*D370,1)</f>
        <v>0</v>
      </c>
      <c r="G370" s="115">
        <f>단가대비표!P96</f>
        <v>0</v>
      </c>
      <c r="H370" s="116">
        <f t="shared" ref="H370" si="143">TRUNC(G370*D370,1)</f>
        <v>0</v>
      </c>
      <c r="I370" s="115">
        <f>단가대비표!V96</f>
        <v>0</v>
      </c>
      <c r="J370" s="116">
        <f t="shared" ref="J370" si="144">TRUNC(I370*D370,1)</f>
        <v>0</v>
      </c>
      <c r="K370" s="115">
        <f t="shared" ref="K370" si="145">TRUNC(E370+G370+I370,1)</f>
        <v>0</v>
      </c>
      <c r="L370" s="116">
        <f t="shared" ref="L370" si="146">TRUNC(F370+H370+J370,1)</f>
        <v>0</v>
      </c>
      <c r="M370" s="29"/>
      <c r="N370" s="32" t="s">
        <v>266</v>
      </c>
      <c r="O370" s="32" t="s">
        <v>557</v>
      </c>
      <c r="P370" s="32" t="s">
        <v>66</v>
      </c>
      <c r="Q370" s="32" t="s">
        <v>66</v>
      </c>
      <c r="R370" s="32" t="s">
        <v>65</v>
      </c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2" t="s">
        <v>5</v>
      </c>
      <c r="AK370" s="32" t="s">
        <v>561</v>
      </c>
      <c r="AL370" s="32" t="s">
        <v>5</v>
      </c>
    </row>
    <row r="371" spans="1:38" ht="30" customHeight="1">
      <c r="A371" s="29" t="s">
        <v>295</v>
      </c>
      <c r="B371" s="29" t="s">
        <v>293</v>
      </c>
      <c r="C371" s="30" t="s">
        <v>192</v>
      </c>
      <c r="D371" s="114">
        <v>1</v>
      </c>
      <c r="E371" s="115">
        <f>일위대가목록!E88</f>
        <v>0</v>
      </c>
      <c r="F371" s="116">
        <f t="shared" si="137"/>
        <v>0</v>
      </c>
      <c r="G371" s="115">
        <f>일위대가목록!F88</f>
        <v>0</v>
      </c>
      <c r="H371" s="116">
        <f t="shared" si="138"/>
        <v>0</v>
      </c>
      <c r="I371" s="115">
        <f>일위대가목록!G88</f>
        <v>0</v>
      </c>
      <c r="J371" s="116">
        <f t="shared" si="139"/>
        <v>0</v>
      </c>
      <c r="K371" s="115">
        <f t="shared" si="140"/>
        <v>0</v>
      </c>
      <c r="L371" s="116">
        <f t="shared" si="141"/>
        <v>0</v>
      </c>
      <c r="M371" s="29" t="s">
        <v>5</v>
      </c>
      <c r="N371" s="32" t="s">
        <v>266</v>
      </c>
      <c r="O371" s="32" t="s">
        <v>557</v>
      </c>
      <c r="P371" s="32" t="s">
        <v>66</v>
      </c>
      <c r="Q371" s="32" t="s">
        <v>66</v>
      </c>
      <c r="R371" s="32" t="s">
        <v>65</v>
      </c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2" t="s">
        <v>5</v>
      </c>
      <c r="AK371" s="32" t="s">
        <v>561</v>
      </c>
      <c r="AL371" s="32" t="s">
        <v>5</v>
      </c>
    </row>
    <row r="372" spans="1:38" ht="30" customHeight="1">
      <c r="A372" s="53" t="s">
        <v>1277</v>
      </c>
      <c r="B372" s="53" t="s">
        <v>1278</v>
      </c>
      <c r="C372" s="126" t="s">
        <v>7</v>
      </c>
      <c r="D372" s="114">
        <v>1.44</v>
      </c>
      <c r="E372" s="115">
        <f>단가대비표!O94</f>
        <v>0</v>
      </c>
      <c r="F372" s="116">
        <f t="shared" si="137"/>
        <v>0</v>
      </c>
      <c r="G372" s="115">
        <f>단가대비표!P94</f>
        <v>0</v>
      </c>
      <c r="H372" s="116">
        <f t="shared" si="138"/>
        <v>0</v>
      </c>
      <c r="I372" s="115">
        <f>단가대비표!V94</f>
        <v>0</v>
      </c>
      <c r="J372" s="116">
        <f t="shared" si="139"/>
        <v>0</v>
      </c>
      <c r="K372" s="115">
        <f t="shared" si="140"/>
        <v>0</v>
      </c>
      <c r="L372" s="116">
        <f t="shared" si="141"/>
        <v>0</v>
      </c>
      <c r="M372" s="29"/>
      <c r="N372" s="32" t="s">
        <v>266</v>
      </c>
      <c r="O372" s="32" t="s">
        <v>557</v>
      </c>
      <c r="P372" s="32" t="s">
        <v>66</v>
      </c>
      <c r="Q372" s="32" t="s">
        <v>66</v>
      </c>
      <c r="R372" s="32" t="s">
        <v>65</v>
      </c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2" t="s">
        <v>5</v>
      </c>
      <c r="AK372" s="32" t="s">
        <v>561</v>
      </c>
      <c r="AL372" s="32" t="s">
        <v>5</v>
      </c>
    </row>
    <row r="373" spans="1:38" ht="30" customHeight="1">
      <c r="A373" s="29" t="s">
        <v>302</v>
      </c>
      <c r="B373" s="29" t="s">
        <v>305</v>
      </c>
      <c r="C373" s="126" t="s">
        <v>186</v>
      </c>
      <c r="D373" s="114">
        <v>1.44</v>
      </c>
      <c r="E373" s="115">
        <f>일위대가목록!E86</f>
        <v>0</v>
      </c>
      <c r="F373" s="116">
        <f>TRUNC(E373*D373,1)</f>
        <v>0</v>
      </c>
      <c r="G373" s="115">
        <f>일위대가목록!F86</f>
        <v>0</v>
      </c>
      <c r="H373" s="116">
        <f>TRUNC(G373*D373,1)</f>
        <v>0</v>
      </c>
      <c r="I373" s="115">
        <f>일위대가목록!G86</f>
        <v>0</v>
      </c>
      <c r="J373" s="116">
        <f>TRUNC(I373*D373,1)</f>
        <v>0</v>
      </c>
      <c r="K373" s="115">
        <f t="shared" si="140"/>
        <v>0</v>
      </c>
      <c r="L373" s="116">
        <f t="shared" si="141"/>
        <v>0</v>
      </c>
      <c r="M373" s="29"/>
      <c r="N373" s="32" t="s">
        <v>266</v>
      </c>
      <c r="O373" s="32" t="s">
        <v>557</v>
      </c>
      <c r="P373" s="32" t="s">
        <v>66</v>
      </c>
      <c r="Q373" s="32" t="s">
        <v>66</v>
      </c>
      <c r="R373" s="32" t="s">
        <v>65</v>
      </c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2" t="s">
        <v>5</v>
      </c>
      <c r="AK373" s="32" t="s">
        <v>561</v>
      </c>
      <c r="AL373" s="32" t="s">
        <v>5</v>
      </c>
    </row>
    <row r="374" spans="1:38" ht="30" customHeight="1">
      <c r="A374" s="29" t="s">
        <v>261</v>
      </c>
      <c r="B374" s="29" t="s">
        <v>262</v>
      </c>
      <c r="C374" s="30" t="s">
        <v>196</v>
      </c>
      <c r="D374" s="114">
        <v>14.4</v>
      </c>
      <c r="E374" s="115">
        <f>일위대가목록!E87</f>
        <v>0</v>
      </c>
      <c r="F374" s="116">
        <f>TRUNC(E374*D374,1)</f>
        <v>0</v>
      </c>
      <c r="G374" s="115">
        <f>일위대가목록!F87</f>
        <v>0</v>
      </c>
      <c r="H374" s="116">
        <f>TRUNC(G374*D374,1)</f>
        <v>0</v>
      </c>
      <c r="I374" s="115">
        <f>일위대가목록!G87</f>
        <v>0</v>
      </c>
      <c r="J374" s="116">
        <f>TRUNC(I374*D374,1)</f>
        <v>0</v>
      </c>
      <c r="K374" s="115">
        <f t="shared" si="140"/>
        <v>0</v>
      </c>
      <c r="L374" s="116">
        <f t="shared" si="141"/>
        <v>0</v>
      </c>
      <c r="M374" s="29"/>
      <c r="N374" s="32" t="s">
        <v>266</v>
      </c>
      <c r="O374" s="32" t="s">
        <v>557</v>
      </c>
      <c r="P374" s="32" t="s">
        <v>66</v>
      </c>
      <c r="Q374" s="32" t="s">
        <v>66</v>
      </c>
      <c r="R374" s="32" t="s">
        <v>65</v>
      </c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2" t="s">
        <v>5</v>
      </c>
      <c r="AK374" s="32" t="s">
        <v>561</v>
      </c>
      <c r="AL374" s="32" t="s">
        <v>5</v>
      </c>
    </row>
    <row r="375" spans="1:38" ht="30" customHeight="1">
      <c r="A375" s="29" t="s">
        <v>402</v>
      </c>
      <c r="B375" s="29" t="s">
        <v>5</v>
      </c>
      <c r="C375" s="30" t="s">
        <v>5</v>
      </c>
      <c r="D375" s="114"/>
      <c r="E375" s="115"/>
      <c r="F375" s="116">
        <f>TRUNC(SUMIF(N369:N374, N368, F369:F374),0)</f>
        <v>0</v>
      </c>
      <c r="G375" s="115"/>
      <c r="H375" s="116">
        <f>TRUNC(SUMIF(N369:N374, N368, H369:H374),0)</f>
        <v>0</v>
      </c>
      <c r="I375" s="115"/>
      <c r="J375" s="116">
        <f>TRUNC(SUMIF(N369:N374, N368, J369:J374),0)</f>
        <v>0</v>
      </c>
      <c r="K375" s="115"/>
      <c r="L375" s="116">
        <f>F375+H375+J375</f>
        <v>0</v>
      </c>
      <c r="M375" s="29" t="s">
        <v>5</v>
      </c>
      <c r="N375" s="32" t="s">
        <v>68</v>
      </c>
      <c r="O375" s="32" t="s">
        <v>68</v>
      </c>
      <c r="P375" s="32" t="s">
        <v>5</v>
      </c>
      <c r="Q375" s="32" t="s">
        <v>5</v>
      </c>
      <c r="R375" s="32" t="s">
        <v>5</v>
      </c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2" t="s">
        <v>5</v>
      </c>
      <c r="AK375" s="32" t="s">
        <v>5</v>
      </c>
      <c r="AL375" s="32" t="s">
        <v>5</v>
      </c>
    </row>
    <row r="376" spans="1:38" ht="30" customHeight="1">
      <c r="A376" s="114"/>
      <c r="B376" s="114"/>
      <c r="C376" s="122"/>
      <c r="D376" s="114"/>
      <c r="E376" s="115"/>
      <c r="F376" s="116"/>
      <c r="G376" s="115"/>
      <c r="H376" s="116"/>
      <c r="I376" s="115"/>
      <c r="J376" s="116"/>
      <c r="K376" s="115"/>
      <c r="L376" s="116"/>
      <c r="M376" s="114"/>
    </row>
    <row r="377" spans="1:38" ht="30" customHeight="1">
      <c r="A377" s="168" t="s">
        <v>1310</v>
      </c>
      <c r="B377" s="168"/>
      <c r="C377" s="168"/>
      <c r="D377" s="168"/>
      <c r="E377" s="169"/>
      <c r="F377" s="170"/>
      <c r="G377" s="169"/>
      <c r="H377" s="170"/>
      <c r="I377" s="169"/>
      <c r="J377" s="170"/>
      <c r="K377" s="169"/>
      <c r="L377" s="170"/>
      <c r="M377" s="168"/>
      <c r="N377" s="113" t="s">
        <v>266</v>
      </c>
    </row>
    <row r="378" spans="1:38" ht="30" customHeight="1">
      <c r="A378" s="29" t="s">
        <v>1282</v>
      </c>
      <c r="B378" s="29" t="s">
        <v>1283</v>
      </c>
      <c r="C378" s="127" t="s">
        <v>1284</v>
      </c>
      <c r="D378" s="114">
        <v>0.72</v>
      </c>
      <c r="E378" s="115">
        <f>단가대비표!O95</f>
        <v>0</v>
      </c>
      <c r="F378" s="116">
        <f t="shared" ref="F378:F381" si="147">TRUNC(E378*D378,1)</f>
        <v>0</v>
      </c>
      <c r="G378" s="115">
        <f>단가대비표!P95</f>
        <v>0</v>
      </c>
      <c r="H378" s="116">
        <f t="shared" ref="H378:H381" si="148">TRUNC(G378*D378,1)</f>
        <v>0</v>
      </c>
      <c r="I378" s="115">
        <f>단가대비표!V95</f>
        <v>0</v>
      </c>
      <c r="J378" s="116">
        <f t="shared" ref="J378:J381" si="149">TRUNC(I378*D378,1)</f>
        <v>0</v>
      </c>
      <c r="K378" s="115">
        <f t="shared" ref="K378:K383" si="150">TRUNC(E378+G378+I378,1)</f>
        <v>0</v>
      </c>
      <c r="L378" s="116">
        <f t="shared" ref="L378:L383" si="151">TRUNC(F378+H378+J378,1)</f>
        <v>0</v>
      </c>
      <c r="M378" s="29" t="s">
        <v>5</v>
      </c>
      <c r="N378" s="32" t="s">
        <v>266</v>
      </c>
      <c r="O378" s="32" t="s">
        <v>559</v>
      </c>
      <c r="P378" s="32" t="s">
        <v>66</v>
      </c>
      <c r="Q378" s="32" t="s">
        <v>66</v>
      </c>
      <c r="R378" s="32" t="s">
        <v>65</v>
      </c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2" t="s">
        <v>5</v>
      </c>
      <c r="AK378" s="32" t="s">
        <v>560</v>
      </c>
      <c r="AL378" s="32" t="s">
        <v>5</v>
      </c>
    </row>
    <row r="379" spans="1:38" ht="30" customHeight="1">
      <c r="A379" s="29" t="s">
        <v>1289</v>
      </c>
      <c r="B379" s="29"/>
      <c r="C379" s="127" t="s">
        <v>1284</v>
      </c>
      <c r="D379" s="114">
        <v>0.72</v>
      </c>
      <c r="E379" s="115">
        <f>단가대비표!O96</f>
        <v>0</v>
      </c>
      <c r="F379" s="116">
        <f t="shared" ref="F379" si="152">TRUNC(E379*D379,1)</f>
        <v>0</v>
      </c>
      <c r="G379" s="115">
        <f>단가대비표!P96</f>
        <v>0</v>
      </c>
      <c r="H379" s="116">
        <f t="shared" ref="H379" si="153">TRUNC(G379*D379,1)</f>
        <v>0</v>
      </c>
      <c r="I379" s="115">
        <f>단가대비표!V96</f>
        <v>0</v>
      </c>
      <c r="J379" s="116">
        <f t="shared" ref="J379" si="154">TRUNC(I379*D379,1)</f>
        <v>0</v>
      </c>
      <c r="K379" s="115">
        <f>TRUNC(E379+G379+I379,1)</f>
        <v>0</v>
      </c>
      <c r="L379" s="116">
        <f>TRUNC(F379+H379+J379,1)</f>
        <v>0</v>
      </c>
      <c r="M379" s="29"/>
      <c r="N379" s="32" t="s">
        <v>266</v>
      </c>
      <c r="O379" s="32" t="s">
        <v>557</v>
      </c>
      <c r="P379" s="32" t="s">
        <v>66</v>
      </c>
      <c r="Q379" s="32" t="s">
        <v>66</v>
      </c>
      <c r="R379" s="32" t="s">
        <v>65</v>
      </c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2" t="s">
        <v>5</v>
      </c>
      <c r="AK379" s="32" t="s">
        <v>561</v>
      </c>
      <c r="AL379" s="32" t="s">
        <v>5</v>
      </c>
    </row>
    <row r="380" spans="1:38" ht="30" customHeight="1">
      <c r="A380" s="29" t="s">
        <v>295</v>
      </c>
      <c r="B380" s="29" t="s">
        <v>293</v>
      </c>
      <c r="C380" s="30" t="s">
        <v>192</v>
      </c>
      <c r="D380" s="114">
        <v>1</v>
      </c>
      <c r="E380" s="115">
        <f>일위대가목록!E88</f>
        <v>0</v>
      </c>
      <c r="F380" s="116">
        <f t="shared" si="147"/>
        <v>0</v>
      </c>
      <c r="G380" s="115">
        <f>일위대가목록!F88</f>
        <v>0</v>
      </c>
      <c r="H380" s="116">
        <f t="shared" si="148"/>
        <v>0</v>
      </c>
      <c r="I380" s="115">
        <f>일위대가목록!G88</f>
        <v>0</v>
      </c>
      <c r="J380" s="116">
        <f t="shared" si="149"/>
        <v>0</v>
      </c>
      <c r="K380" s="115">
        <f t="shared" si="150"/>
        <v>0</v>
      </c>
      <c r="L380" s="116">
        <f t="shared" si="151"/>
        <v>0</v>
      </c>
      <c r="M380" s="29" t="s">
        <v>5</v>
      </c>
      <c r="N380" s="32" t="s">
        <v>266</v>
      </c>
      <c r="O380" s="32" t="s">
        <v>557</v>
      </c>
      <c r="P380" s="32" t="s">
        <v>66</v>
      </c>
      <c r="Q380" s="32" t="s">
        <v>66</v>
      </c>
      <c r="R380" s="32" t="s">
        <v>65</v>
      </c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2" t="s">
        <v>5</v>
      </c>
      <c r="AK380" s="32" t="s">
        <v>561</v>
      </c>
      <c r="AL380" s="32" t="s">
        <v>5</v>
      </c>
    </row>
    <row r="381" spans="1:38" ht="30" customHeight="1">
      <c r="A381" s="53" t="s">
        <v>1277</v>
      </c>
      <c r="B381" s="53" t="s">
        <v>1278</v>
      </c>
      <c r="C381" s="126" t="s">
        <v>7</v>
      </c>
      <c r="D381" s="114">
        <v>0.72</v>
      </c>
      <c r="E381" s="115">
        <f>단가대비표!O94</f>
        <v>0</v>
      </c>
      <c r="F381" s="116">
        <f t="shared" si="147"/>
        <v>0</v>
      </c>
      <c r="G381" s="115">
        <f>단가대비표!P94</f>
        <v>0</v>
      </c>
      <c r="H381" s="116">
        <f t="shared" si="148"/>
        <v>0</v>
      </c>
      <c r="I381" s="115">
        <f>단가대비표!V94</f>
        <v>0</v>
      </c>
      <c r="J381" s="116">
        <f t="shared" si="149"/>
        <v>0</v>
      </c>
      <c r="K381" s="115">
        <f t="shared" si="150"/>
        <v>0</v>
      </c>
      <c r="L381" s="116">
        <f t="shared" si="151"/>
        <v>0</v>
      </c>
      <c r="M381" s="29"/>
      <c r="N381" s="32" t="s">
        <v>266</v>
      </c>
      <c r="O381" s="32" t="s">
        <v>557</v>
      </c>
      <c r="P381" s="32" t="s">
        <v>66</v>
      </c>
      <c r="Q381" s="32" t="s">
        <v>66</v>
      </c>
      <c r="R381" s="32" t="s">
        <v>65</v>
      </c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2" t="s">
        <v>5</v>
      </c>
      <c r="AK381" s="32" t="s">
        <v>561</v>
      </c>
      <c r="AL381" s="32" t="s">
        <v>5</v>
      </c>
    </row>
    <row r="382" spans="1:38" ht="30" customHeight="1">
      <c r="A382" s="29" t="s">
        <v>302</v>
      </c>
      <c r="B382" s="29" t="s">
        <v>305</v>
      </c>
      <c r="C382" s="126" t="s">
        <v>186</v>
      </c>
      <c r="D382" s="114">
        <v>0.72</v>
      </c>
      <c r="E382" s="115">
        <f>일위대가목록!E86</f>
        <v>0</v>
      </c>
      <c r="F382" s="116">
        <f>TRUNC(E382*D382,1)</f>
        <v>0</v>
      </c>
      <c r="G382" s="115">
        <f>일위대가목록!F86</f>
        <v>0</v>
      </c>
      <c r="H382" s="116">
        <f>TRUNC(G382*D382,1)</f>
        <v>0</v>
      </c>
      <c r="I382" s="115">
        <f>일위대가목록!G86</f>
        <v>0</v>
      </c>
      <c r="J382" s="116">
        <f>TRUNC(I382*D382,1)</f>
        <v>0</v>
      </c>
      <c r="K382" s="115">
        <f t="shared" si="150"/>
        <v>0</v>
      </c>
      <c r="L382" s="116">
        <f t="shared" si="151"/>
        <v>0</v>
      </c>
      <c r="M382" s="29"/>
      <c r="N382" s="32" t="s">
        <v>266</v>
      </c>
      <c r="O382" s="32" t="s">
        <v>557</v>
      </c>
      <c r="P382" s="32" t="s">
        <v>66</v>
      </c>
      <c r="Q382" s="32" t="s">
        <v>66</v>
      </c>
      <c r="R382" s="32" t="s">
        <v>65</v>
      </c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2" t="s">
        <v>5</v>
      </c>
      <c r="AK382" s="32" t="s">
        <v>561</v>
      </c>
      <c r="AL382" s="32" t="s">
        <v>5</v>
      </c>
    </row>
    <row r="383" spans="1:38" ht="30" customHeight="1">
      <c r="A383" s="29" t="s">
        <v>261</v>
      </c>
      <c r="B383" s="29" t="s">
        <v>262</v>
      </c>
      <c r="C383" s="30" t="s">
        <v>196</v>
      </c>
      <c r="D383" s="114">
        <v>9.6</v>
      </c>
      <c r="E383" s="115">
        <f>일위대가목록!E87</f>
        <v>0</v>
      </c>
      <c r="F383" s="116">
        <f>TRUNC(E383*D383,1)</f>
        <v>0</v>
      </c>
      <c r="G383" s="115">
        <f>일위대가목록!F87</f>
        <v>0</v>
      </c>
      <c r="H383" s="116">
        <f>TRUNC(G383*D383,1)</f>
        <v>0</v>
      </c>
      <c r="I383" s="115">
        <f>일위대가목록!G87</f>
        <v>0</v>
      </c>
      <c r="J383" s="116">
        <f>TRUNC(I383*D383,1)</f>
        <v>0</v>
      </c>
      <c r="K383" s="115">
        <f t="shared" si="150"/>
        <v>0</v>
      </c>
      <c r="L383" s="116">
        <f t="shared" si="151"/>
        <v>0</v>
      </c>
      <c r="M383" s="29"/>
      <c r="N383" s="32" t="s">
        <v>266</v>
      </c>
      <c r="O383" s="32" t="s">
        <v>557</v>
      </c>
      <c r="P383" s="32" t="s">
        <v>66</v>
      </c>
      <c r="Q383" s="32" t="s">
        <v>66</v>
      </c>
      <c r="R383" s="32" t="s">
        <v>65</v>
      </c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2" t="s">
        <v>5</v>
      </c>
      <c r="AK383" s="32" t="s">
        <v>561</v>
      </c>
      <c r="AL383" s="32" t="s">
        <v>5</v>
      </c>
    </row>
    <row r="384" spans="1:38" ht="30" customHeight="1">
      <c r="A384" s="29" t="s">
        <v>402</v>
      </c>
      <c r="B384" s="29" t="s">
        <v>5</v>
      </c>
      <c r="C384" s="30" t="s">
        <v>5</v>
      </c>
      <c r="D384" s="114"/>
      <c r="E384" s="115"/>
      <c r="F384" s="116">
        <f>TRUNC(SUMIF(N378:N383, N377, F378:F383),0)</f>
        <v>0</v>
      </c>
      <c r="G384" s="115"/>
      <c r="H384" s="116">
        <f>TRUNC(SUMIF(N378:N383, N377, H378:H383),0)</f>
        <v>0</v>
      </c>
      <c r="I384" s="115"/>
      <c r="J384" s="116">
        <f>TRUNC(SUMIF(N378:N383, N377, J378:J383),0)</f>
        <v>0</v>
      </c>
      <c r="K384" s="115"/>
      <c r="L384" s="116">
        <f>F384+H384+J384</f>
        <v>0</v>
      </c>
      <c r="M384" s="29" t="s">
        <v>5</v>
      </c>
      <c r="N384" s="32" t="s">
        <v>68</v>
      </c>
      <c r="O384" s="32" t="s">
        <v>68</v>
      </c>
      <c r="P384" s="32" t="s">
        <v>5</v>
      </c>
      <c r="Q384" s="32" t="s">
        <v>5</v>
      </c>
      <c r="R384" s="32" t="s">
        <v>5</v>
      </c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2" t="s">
        <v>5</v>
      </c>
      <c r="AK384" s="32" t="s">
        <v>5</v>
      </c>
      <c r="AL384" s="32" t="s">
        <v>5</v>
      </c>
    </row>
    <row r="385" spans="1:38" ht="30" customHeight="1">
      <c r="A385" s="114"/>
      <c r="B385" s="114"/>
      <c r="C385" s="122"/>
      <c r="D385" s="114"/>
      <c r="E385" s="115"/>
      <c r="F385" s="116"/>
      <c r="G385" s="115"/>
      <c r="H385" s="116"/>
      <c r="I385" s="115"/>
      <c r="J385" s="116"/>
      <c r="K385" s="115"/>
      <c r="L385" s="116"/>
      <c r="M385" s="114"/>
    </row>
    <row r="386" spans="1:38" ht="30" customHeight="1">
      <c r="A386" s="168" t="s">
        <v>1311</v>
      </c>
      <c r="B386" s="168"/>
      <c r="C386" s="168"/>
      <c r="D386" s="168"/>
      <c r="E386" s="169"/>
      <c r="F386" s="170"/>
      <c r="G386" s="169"/>
      <c r="H386" s="170"/>
      <c r="I386" s="169"/>
      <c r="J386" s="170"/>
      <c r="K386" s="169"/>
      <c r="L386" s="170"/>
      <c r="M386" s="168"/>
      <c r="N386" s="103" t="s">
        <v>266</v>
      </c>
    </row>
    <row r="387" spans="1:38" ht="30" customHeight="1">
      <c r="A387" s="29" t="s">
        <v>565</v>
      </c>
      <c r="B387" s="29" t="s">
        <v>1265</v>
      </c>
      <c r="C387" s="30" t="s">
        <v>1266</v>
      </c>
      <c r="D387" s="104">
        <v>6.81</v>
      </c>
      <c r="E387" s="105">
        <f>단가대비표!O83</f>
        <v>0</v>
      </c>
      <c r="F387" s="106">
        <f t="shared" ref="F387:F389" si="155">TRUNC(E387*D387,1)</f>
        <v>0</v>
      </c>
      <c r="G387" s="105">
        <f>단가대비표!P83</f>
        <v>0</v>
      </c>
      <c r="H387" s="106">
        <f t="shared" ref="H387:H389" si="156">TRUNC(G387*D387,1)</f>
        <v>0</v>
      </c>
      <c r="I387" s="105">
        <f>단가대비표!V83</f>
        <v>0</v>
      </c>
      <c r="J387" s="106">
        <f t="shared" ref="J387:J389" si="157">TRUNC(I387*D387,1)</f>
        <v>0</v>
      </c>
      <c r="K387" s="105">
        <f t="shared" ref="K387:K391" si="158">TRUNC(E387+G387+I387,1)</f>
        <v>0</v>
      </c>
      <c r="L387" s="106">
        <f t="shared" ref="L387:L391" si="159">TRUNC(F387+H387+J387,1)</f>
        <v>0</v>
      </c>
      <c r="M387" s="29" t="s">
        <v>5</v>
      </c>
      <c r="N387" s="32" t="s">
        <v>266</v>
      </c>
      <c r="O387" s="32" t="s">
        <v>559</v>
      </c>
      <c r="P387" s="32" t="s">
        <v>66</v>
      </c>
      <c r="Q387" s="32" t="s">
        <v>66</v>
      </c>
      <c r="R387" s="32" t="s">
        <v>65</v>
      </c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2" t="s">
        <v>5</v>
      </c>
      <c r="AK387" s="32" t="s">
        <v>560</v>
      </c>
      <c r="AL387" s="32" t="s">
        <v>5</v>
      </c>
    </row>
    <row r="388" spans="1:38" ht="30" customHeight="1">
      <c r="A388" s="29" t="s">
        <v>1251</v>
      </c>
      <c r="B388" s="29" t="s">
        <v>1267</v>
      </c>
      <c r="C388" s="30" t="s">
        <v>1252</v>
      </c>
      <c r="D388" s="109">
        <f>D387*11.9048/1000</f>
        <v>8.1071687999999989E-2</v>
      </c>
      <c r="E388" s="105">
        <f>일위대가목록!E81</f>
        <v>0</v>
      </c>
      <c r="F388" s="106">
        <f t="shared" si="155"/>
        <v>0</v>
      </c>
      <c r="G388" s="105">
        <f>일위대가목록!F81</f>
        <v>0</v>
      </c>
      <c r="H388" s="106">
        <f t="shared" si="156"/>
        <v>0</v>
      </c>
      <c r="I388" s="105">
        <f>일위대가목록!G81</f>
        <v>0</v>
      </c>
      <c r="J388" s="106">
        <f t="shared" si="157"/>
        <v>0</v>
      </c>
      <c r="K388" s="105">
        <f t="shared" si="158"/>
        <v>0</v>
      </c>
      <c r="L388" s="106">
        <f t="shared" si="159"/>
        <v>0</v>
      </c>
      <c r="M388" s="29" t="s">
        <v>5</v>
      </c>
      <c r="N388" s="32" t="s">
        <v>266</v>
      </c>
      <c r="O388" s="32" t="s">
        <v>557</v>
      </c>
      <c r="P388" s="32" t="s">
        <v>66</v>
      </c>
      <c r="Q388" s="32" t="s">
        <v>66</v>
      </c>
      <c r="R388" s="32" t="s">
        <v>65</v>
      </c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2" t="s">
        <v>5</v>
      </c>
      <c r="AK388" s="32" t="s">
        <v>561</v>
      </c>
      <c r="AL388" s="32" t="s">
        <v>5</v>
      </c>
    </row>
    <row r="389" spans="1:38" ht="30" customHeight="1">
      <c r="A389" s="53" t="s">
        <v>1277</v>
      </c>
      <c r="B389" s="53" t="s">
        <v>1278</v>
      </c>
      <c r="C389" s="126" t="s">
        <v>1271</v>
      </c>
      <c r="D389" s="104">
        <v>3.12</v>
      </c>
      <c r="E389" s="105">
        <f>단가대비표!O94</f>
        <v>0</v>
      </c>
      <c r="F389" s="106">
        <f t="shared" si="155"/>
        <v>0</v>
      </c>
      <c r="G389" s="105">
        <f>단가대비표!P94</f>
        <v>0</v>
      </c>
      <c r="H389" s="106">
        <f t="shared" si="156"/>
        <v>0</v>
      </c>
      <c r="I389" s="105">
        <f>단가대비표!V94</f>
        <v>0</v>
      </c>
      <c r="J389" s="106">
        <f t="shared" si="157"/>
        <v>0</v>
      </c>
      <c r="K389" s="105">
        <f t="shared" si="158"/>
        <v>0</v>
      </c>
      <c r="L389" s="106">
        <f t="shared" si="159"/>
        <v>0</v>
      </c>
      <c r="M389" s="29"/>
      <c r="N389" s="32" t="s">
        <v>266</v>
      </c>
      <c r="O389" s="32" t="s">
        <v>557</v>
      </c>
      <c r="P389" s="32" t="s">
        <v>66</v>
      </c>
      <c r="Q389" s="32" t="s">
        <v>66</v>
      </c>
      <c r="R389" s="32" t="s">
        <v>65</v>
      </c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2" t="s">
        <v>5</v>
      </c>
      <c r="AK389" s="32" t="s">
        <v>561</v>
      </c>
      <c r="AL389" s="32" t="s">
        <v>5</v>
      </c>
    </row>
    <row r="390" spans="1:38" ht="30" customHeight="1">
      <c r="A390" s="29" t="s">
        <v>302</v>
      </c>
      <c r="B390" s="29" t="s">
        <v>305</v>
      </c>
      <c r="C390" s="126" t="s">
        <v>186</v>
      </c>
      <c r="D390" s="104">
        <v>3.12</v>
      </c>
      <c r="E390" s="105">
        <f>일위대가목록!E86</f>
        <v>0</v>
      </c>
      <c r="F390" s="106">
        <f>TRUNC(E390*D390,1)</f>
        <v>0</v>
      </c>
      <c r="G390" s="105">
        <f>일위대가목록!F86</f>
        <v>0</v>
      </c>
      <c r="H390" s="106">
        <f>TRUNC(G390*D390,1)</f>
        <v>0</v>
      </c>
      <c r="I390" s="105">
        <f>일위대가목록!G86</f>
        <v>0</v>
      </c>
      <c r="J390" s="106">
        <f>TRUNC(I390*D390,1)</f>
        <v>0</v>
      </c>
      <c r="K390" s="105">
        <f t="shared" si="158"/>
        <v>0</v>
      </c>
      <c r="L390" s="106">
        <f t="shared" si="159"/>
        <v>0</v>
      </c>
      <c r="M390" s="29"/>
      <c r="N390" s="32" t="s">
        <v>266</v>
      </c>
      <c r="O390" s="32" t="s">
        <v>557</v>
      </c>
      <c r="P390" s="32" t="s">
        <v>66</v>
      </c>
      <c r="Q390" s="32" t="s">
        <v>66</v>
      </c>
      <c r="R390" s="32" t="s">
        <v>65</v>
      </c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2" t="s">
        <v>5</v>
      </c>
      <c r="AK390" s="32" t="s">
        <v>561</v>
      </c>
      <c r="AL390" s="32" t="s">
        <v>5</v>
      </c>
    </row>
    <row r="391" spans="1:38" ht="30" customHeight="1">
      <c r="A391" s="29" t="s">
        <v>261</v>
      </c>
      <c r="B391" s="29" t="s">
        <v>262</v>
      </c>
      <c r="C391" s="30" t="s">
        <v>196</v>
      </c>
      <c r="D391" s="104">
        <v>48.8</v>
      </c>
      <c r="E391" s="105">
        <f>일위대가목록!E87</f>
        <v>0</v>
      </c>
      <c r="F391" s="106">
        <f>TRUNC(E391*D391,1)</f>
        <v>0</v>
      </c>
      <c r="G391" s="105">
        <f>일위대가목록!F87</f>
        <v>0</v>
      </c>
      <c r="H391" s="106">
        <f>TRUNC(G391*D391,1)</f>
        <v>0</v>
      </c>
      <c r="I391" s="105">
        <f>일위대가목록!G87</f>
        <v>0</v>
      </c>
      <c r="J391" s="106">
        <f>TRUNC(I391*D391,1)</f>
        <v>0</v>
      </c>
      <c r="K391" s="105">
        <f t="shared" si="158"/>
        <v>0</v>
      </c>
      <c r="L391" s="106">
        <f t="shared" si="159"/>
        <v>0</v>
      </c>
      <c r="M391" s="29"/>
      <c r="N391" s="32" t="s">
        <v>266</v>
      </c>
      <c r="O391" s="32" t="s">
        <v>557</v>
      </c>
      <c r="P391" s="32" t="s">
        <v>66</v>
      </c>
      <c r="Q391" s="32" t="s">
        <v>66</v>
      </c>
      <c r="R391" s="32" t="s">
        <v>65</v>
      </c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2" t="s">
        <v>5</v>
      </c>
      <c r="AK391" s="32" t="s">
        <v>561</v>
      </c>
      <c r="AL391" s="32" t="s">
        <v>5</v>
      </c>
    </row>
    <row r="392" spans="1:38" ht="30" customHeight="1">
      <c r="A392" s="29" t="s">
        <v>402</v>
      </c>
      <c r="B392" s="29" t="s">
        <v>5</v>
      </c>
      <c r="C392" s="30" t="s">
        <v>5</v>
      </c>
      <c r="D392" s="104"/>
      <c r="E392" s="105"/>
      <c r="F392" s="106">
        <f>TRUNC(SUMIF(N387:N391, N386, F387:F391),0)</f>
        <v>0</v>
      </c>
      <c r="G392" s="105"/>
      <c r="H392" s="106">
        <f>TRUNC(SUMIF(N387:N391, N386, H387:H391),0)</f>
        <v>0</v>
      </c>
      <c r="I392" s="105"/>
      <c r="J392" s="106">
        <f>TRUNC(SUMIF(N387:N391, N386, J387:J391),0)</f>
        <v>0</v>
      </c>
      <c r="K392" s="105"/>
      <c r="L392" s="106">
        <f>F392+H392+J392</f>
        <v>0</v>
      </c>
      <c r="M392" s="29" t="s">
        <v>5</v>
      </c>
      <c r="N392" s="32" t="s">
        <v>68</v>
      </c>
      <c r="O392" s="32" t="s">
        <v>68</v>
      </c>
      <c r="P392" s="32" t="s">
        <v>5</v>
      </c>
      <c r="Q392" s="32" t="s">
        <v>5</v>
      </c>
      <c r="R392" s="32" t="s">
        <v>5</v>
      </c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2" t="s">
        <v>5</v>
      </c>
      <c r="AK392" s="32" t="s">
        <v>5</v>
      </c>
      <c r="AL392" s="32" t="s">
        <v>5</v>
      </c>
    </row>
    <row r="393" spans="1:38" ht="30" customHeight="1">
      <c r="A393" s="104"/>
      <c r="B393" s="104"/>
      <c r="C393" s="122"/>
      <c r="D393" s="104"/>
      <c r="E393" s="105"/>
      <c r="F393" s="106"/>
      <c r="G393" s="105"/>
      <c r="H393" s="106"/>
      <c r="I393" s="105"/>
      <c r="J393" s="106"/>
      <c r="K393" s="105"/>
      <c r="L393" s="106"/>
      <c r="M393" s="104"/>
    </row>
    <row r="394" spans="1:38" ht="30" customHeight="1">
      <c r="A394" s="168" t="s">
        <v>1312</v>
      </c>
      <c r="B394" s="168"/>
      <c r="C394" s="168"/>
      <c r="D394" s="168"/>
      <c r="E394" s="169"/>
      <c r="F394" s="170"/>
      <c r="G394" s="169"/>
      <c r="H394" s="170"/>
      <c r="I394" s="169"/>
      <c r="J394" s="170"/>
      <c r="K394" s="169"/>
      <c r="L394" s="170"/>
      <c r="M394" s="168"/>
      <c r="N394" s="112" t="s">
        <v>266</v>
      </c>
    </row>
    <row r="395" spans="1:38" ht="30" customHeight="1">
      <c r="A395" s="29" t="s">
        <v>565</v>
      </c>
      <c r="B395" s="29" t="s">
        <v>1263</v>
      </c>
      <c r="C395" s="30" t="s">
        <v>72</v>
      </c>
      <c r="D395" s="109">
        <v>2.0699999999999998</v>
      </c>
      <c r="E395" s="110">
        <f>단가대비표!O83</f>
        <v>0</v>
      </c>
      <c r="F395" s="111">
        <f t="shared" ref="F395:F397" si="160">TRUNC(E395*D395,1)</f>
        <v>0</v>
      </c>
      <c r="G395" s="110">
        <f>단가대비표!P83</f>
        <v>0</v>
      </c>
      <c r="H395" s="111">
        <f t="shared" ref="H395:H397" si="161">TRUNC(G395*D395,1)</f>
        <v>0</v>
      </c>
      <c r="I395" s="110">
        <f>단가대비표!V83</f>
        <v>0</v>
      </c>
      <c r="J395" s="111">
        <f t="shared" ref="J395:J397" si="162">TRUNC(I395*D395,1)</f>
        <v>0</v>
      </c>
      <c r="K395" s="110">
        <f t="shared" ref="K395:K399" si="163">TRUNC(E395+G395+I395,1)</f>
        <v>0</v>
      </c>
      <c r="L395" s="111">
        <f t="shared" ref="L395:L399" si="164">TRUNC(F395+H395+J395,1)</f>
        <v>0</v>
      </c>
      <c r="M395" s="29" t="s">
        <v>5</v>
      </c>
      <c r="N395" s="32" t="s">
        <v>266</v>
      </c>
      <c r="O395" s="32" t="s">
        <v>559</v>
      </c>
      <c r="P395" s="32" t="s">
        <v>66</v>
      </c>
      <c r="Q395" s="32" t="s">
        <v>66</v>
      </c>
      <c r="R395" s="32" t="s">
        <v>65</v>
      </c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2" t="s">
        <v>5</v>
      </c>
      <c r="AK395" s="32" t="s">
        <v>560</v>
      </c>
      <c r="AL395" s="32" t="s">
        <v>5</v>
      </c>
    </row>
    <row r="396" spans="1:38" ht="30" customHeight="1">
      <c r="A396" s="29" t="s">
        <v>1251</v>
      </c>
      <c r="B396" s="29" t="s">
        <v>1267</v>
      </c>
      <c r="C396" s="30" t="s">
        <v>1252</v>
      </c>
      <c r="D396" s="109">
        <f>D395*11.9048/1000</f>
        <v>2.4642935999999997E-2</v>
      </c>
      <c r="E396" s="110">
        <f>일위대가목록!E81</f>
        <v>0</v>
      </c>
      <c r="F396" s="111">
        <f t="shared" si="160"/>
        <v>0</v>
      </c>
      <c r="G396" s="110">
        <f>일위대가목록!F81</f>
        <v>0</v>
      </c>
      <c r="H396" s="111">
        <f t="shared" si="161"/>
        <v>0</v>
      </c>
      <c r="I396" s="110">
        <f>일위대가목록!G81</f>
        <v>0</v>
      </c>
      <c r="J396" s="111">
        <f t="shared" si="162"/>
        <v>0</v>
      </c>
      <c r="K396" s="110">
        <f t="shared" si="163"/>
        <v>0</v>
      </c>
      <c r="L396" s="111">
        <f t="shared" si="164"/>
        <v>0</v>
      </c>
      <c r="M396" s="29" t="s">
        <v>5</v>
      </c>
      <c r="N396" s="32" t="s">
        <v>266</v>
      </c>
      <c r="O396" s="32" t="s">
        <v>557</v>
      </c>
      <c r="P396" s="32" t="s">
        <v>66</v>
      </c>
      <c r="Q396" s="32" t="s">
        <v>66</v>
      </c>
      <c r="R396" s="32" t="s">
        <v>65</v>
      </c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2" t="s">
        <v>5</v>
      </c>
      <c r="AK396" s="32" t="s">
        <v>561</v>
      </c>
      <c r="AL396" s="32" t="s">
        <v>5</v>
      </c>
    </row>
    <row r="397" spans="1:38" ht="30" customHeight="1">
      <c r="A397" s="53" t="s">
        <v>1277</v>
      </c>
      <c r="B397" s="53" t="s">
        <v>1278</v>
      </c>
      <c r="C397" s="126" t="s">
        <v>72</v>
      </c>
      <c r="D397" s="109">
        <v>0.78</v>
      </c>
      <c r="E397" s="110">
        <f>단가대비표!O94</f>
        <v>0</v>
      </c>
      <c r="F397" s="111">
        <f t="shared" si="160"/>
        <v>0</v>
      </c>
      <c r="G397" s="110">
        <f>단가대비표!P94</f>
        <v>0</v>
      </c>
      <c r="H397" s="111">
        <f t="shared" si="161"/>
        <v>0</v>
      </c>
      <c r="I397" s="110">
        <f>단가대비표!V94</f>
        <v>0</v>
      </c>
      <c r="J397" s="111">
        <f t="shared" si="162"/>
        <v>0</v>
      </c>
      <c r="K397" s="110">
        <f t="shared" si="163"/>
        <v>0</v>
      </c>
      <c r="L397" s="111">
        <f t="shared" si="164"/>
        <v>0</v>
      </c>
      <c r="M397" s="29"/>
      <c r="N397" s="32" t="s">
        <v>266</v>
      </c>
      <c r="O397" s="32" t="s">
        <v>557</v>
      </c>
      <c r="P397" s="32" t="s">
        <v>66</v>
      </c>
      <c r="Q397" s="32" t="s">
        <v>66</v>
      </c>
      <c r="R397" s="32" t="s">
        <v>65</v>
      </c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2" t="s">
        <v>5</v>
      </c>
      <c r="AK397" s="32" t="s">
        <v>561</v>
      </c>
      <c r="AL397" s="32" t="s">
        <v>5</v>
      </c>
    </row>
    <row r="398" spans="1:38" ht="30" customHeight="1">
      <c r="A398" s="29" t="s">
        <v>302</v>
      </c>
      <c r="B398" s="29" t="s">
        <v>305</v>
      </c>
      <c r="C398" s="126" t="s">
        <v>186</v>
      </c>
      <c r="D398" s="109">
        <v>0.78</v>
      </c>
      <c r="E398" s="110">
        <f>일위대가목록!E86</f>
        <v>0</v>
      </c>
      <c r="F398" s="111">
        <f>TRUNC(E398*D398,1)</f>
        <v>0</v>
      </c>
      <c r="G398" s="110">
        <f>일위대가목록!F86</f>
        <v>0</v>
      </c>
      <c r="H398" s="111">
        <f>TRUNC(G398*D398,1)</f>
        <v>0</v>
      </c>
      <c r="I398" s="110">
        <f>일위대가목록!G86</f>
        <v>0</v>
      </c>
      <c r="J398" s="111">
        <f>TRUNC(I398*D398,1)</f>
        <v>0</v>
      </c>
      <c r="K398" s="110">
        <f t="shared" si="163"/>
        <v>0</v>
      </c>
      <c r="L398" s="111">
        <f t="shared" si="164"/>
        <v>0</v>
      </c>
      <c r="M398" s="29"/>
      <c r="N398" s="32" t="s">
        <v>266</v>
      </c>
      <c r="O398" s="32" t="s">
        <v>557</v>
      </c>
      <c r="P398" s="32" t="s">
        <v>66</v>
      </c>
      <c r="Q398" s="32" t="s">
        <v>66</v>
      </c>
      <c r="R398" s="32" t="s">
        <v>65</v>
      </c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2" t="s">
        <v>5</v>
      </c>
      <c r="AK398" s="32" t="s">
        <v>561</v>
      </c>
      <c r="AL398" s="32" t="s">
        <v>5</v>
      </c>
    </row>
    <row r="399" spans="1:38" ht="30" customHeight="1">
      <c r="A399" s="29" t="s">
        <v>261</v>
      </c>
      <c r="B399" s="29" t="s">
        <v>262</v>
      </c>
      <c r="C399" s="30" t="s">
        <v>196</v>
      </c>
      <c r="D399" s="109">
        <v>14</v>
      </c>
      <c r="E399" s="110">
        <f>일위대가목록!E87</f>
        <v>0</v>
      </c>
      <c r="F399" s="111">
        <f>TRUNC(E399*D399,1)</f>
        <v>0</v>
      </c>
      <c r="G399" s="110">
        <f>일위대가목록!F87</f>
        <v>0</v>
      </c>
      <c r="H399" s="111">
        <f>TRUNC(G399*D399,1)</f>
        <v>0</v>
      </c>
      <c r="I399" s="110">
        <f>일위대가목록!G87</f>
        <v>0</v>
      </c>
      <c r="J399" s="111">
        <f>TRUNC(I399*D399,1)</f>
        <v>0</v>
      </c>
      <c r="K399" s="110">
        <f t="shared" si="163"/>
        <v>0</v>
      </c>
      <c r="L399" s="111">
        <f t="shared" si="164"/>
        <v>0</v>
      </c>
      <c r="M399" s="29"/>
      <c r="N399" s="32" t="s">
        <v>266</v>
      </c>
      <c r="O399" s="32" t="s">
        <v>557</v>
      </c>
      <c r="P399" s="32" t="s">
        <v>66</v>
      </c>
      <c r="Q399" s="32" t="s">
        <v>66</v>
      </c>
      <c r="R399" s="32" t="s">
        <v>65</v>
      </c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2" t="s">
        <v>5</v>
      </c>
      <c r="AK399" s="32" t="s">
        <v>561</v>
      </c>
      <c r="AL399" s="32" t="s">
        <v>5</v>
      </c>
    </row>
    <row r="400" spans="1:38" ht="30" customHeight="1">
      <c r="A400" s="29" t="s">
        <v>402</v>
      </c>
      <c r="B400" s="29" t="s">
        <v>5</v>
      </c>
      <c r="C400" s="30" t="s">
        <v>5</v>
      </c>
      <c r="D400" s="109"/>
      <c r="E400" s="110"/>
      <c r="F400" s="111">
        <f>TRUNC(SUMIF(N395:N399, N394, F395:F399),0)</f>
        <v>0</v>
      </c>
      <c r="G400" s="110"/>
      <c r="H400" s="111">
        <f>TRUNC(SUMIF(N395:N399, N394, H395:H399),0)</f>
        <v>0</v>
      </c>
      <c r="I400" s="110"/>
      <c r="J400" s="111">
        <f>TRUNC(SUMIF(N395:N399, N394, J395:J399),0)</f>
        <v>0</v>
      </c>
      <c r="K400" s="110"/>
      <c r="L400" s="111">
        <f>F400+H400+J400</f>
        <v>0</v>
      </c>
      <c r="M400" s="29" t="s">
        <v>5</v>
      </c>
      <c r="N400" s="32" t="s">
        <v>68</v>
      </c>
      <c r="O400" s="32" t="s">
        <v>68</v>
      </c>
      <c r="P400" s="32" t="s">
        <v>5</v>
      </c>
      <c r="Q400" s="32" t="s">
        <v>5</v>
      </c>
      <c r="R400" s="32" t="s">
        <v>5</v>
      </c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2" t="s">
        <v>5</v>
      </c>
      <c r="AK400" s="32" t="s">
        <v>5</v>
      </c>
      <c r="AL400" s="32" t="s">
        <v>5</v>
      </c>
    </row>
    <row r="401" spans="1:51" ht="30" customHeight="1">
      <c r="A401" s="109"/>
      <c r="B401" s="109"/>
      <c r="C401" s="122"/>
      <c r="D401" s="109"/>
      <c r="E401" s="110"/>
      <c r="F401" s="111"/>
      <c r="G401" s="110"/>
      <c r="H401" s="111"/>
      <c r="I401" s="110"/>
      <c r="J401" s="111"/>
      <c r="K401" s="110"/>
      <c r="L401" s="111"/>
      <c r="M401" s="109"/>
    </row>
    <row r="402" spans="1:51" ht="30" customHeight="1">
      <c r="A402" s="168" t="s">
        <v>1313</v>
      </c>
      <c r="B402" s="168"/>
      <c r="C402" s="168"/>
      <c r="D402" s="168"/>
      <c r="E402" s="169"/>
      <c r="F402" s="170"/>
      <c r="G402" s="169"/>
      <c r="H402" s="170"/>
      <c r="I402" s="169"/>
      <c r="J402" s="170"/>
      <c r="K402" s="169"/>
      <c r="L402" s="170"/>
      <c r="M402" s="168"/>
      <c r="N402" s="112" t="s">
        <v>266</v>
      </c>
    </row>
    <row r="403" spans="1:51" ht="30" customHeight="1">
      <c r="A403" s="29" t="s">
        <v>565</v>
      </c>
      <c r="B403" s="29" t="s">
        <v>1263</v>
      </c>
      <c r="C403" s="30" t="s">
        <v>72</v>
      </c>
      <c r="D403" s="109">
        <v>3.15</v>
      </c>
      <c r="E403" s="110">
        <f>단가대비표!O83</f>
        <v>0</v>
      </c>
      <c r="F403" s="111">
        <f t="shared" ref="F403:F405" si="165">TRUNC(E403*D403,1)</f>
        <v>0</v>
      </c>
      <c r="G403" s="110">
        <f>단가대비표!P83</f>
        <v>0</v>
      </c>
      <c r="H403" s="111">
        <f t="shared" ref="H403:H405" si="166">TRUNC(G403*D403,1)</f>
        <v>0</v>
      </c>
      <c r="I403" s="110">
        <f>단가대비표!V83</f>
        <v>0</v>
      </c>
      <c r="J403" s="111">
        <f t="shared" ref="J403:J405" si="167">TRUNC(I403*D403,1)</f>
        <v>0</v>
      </c>
      <c r="K403" s="110">
        <f t="shared" ref="K403:K407" si="168">TRUNC(E403+G403+I403,1)</f>
        <v>0</v>
      </c>
      <c r="L403" s="111">
        <f t="shared" ref="L403:L407" si="169">TRUNC(F403+H403+J403,1)</f>
        <v>0</v>
      </c>
      <c r="M403" s="29" t="s">
        <v>5</v>
      </c>
      <c r="N403" s="32" t="s">
        <v>266</v>
      </c>
      <c r="O403" s="32" t="s">
        <v>559</v>
      </c>
      <c r="P403" s="32" t="s">
        <v>66</v>
      </c>
      <c r="Q403" s="32" t="s">
        <v>66</v>
      </c>
      <c r="R403" s="32" t="s">
        <v>65</v>
      </c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2" t="s">
        <v>5</v>
      </c>
      <c r="AK403" s="32" t="s">
        <v>560</v>
      </c>
      <c r="AL403" s="32" t="s">
        <v>5</v>
      </c>
    </row>
    <row r="404" spans="1:51" ht="30" customHeight="1">
      <c r="A404" s="29" t="s">
        <v>1251</v>
      </c>
      <c r="B404" s="29" t="s">
        <v>1267</v>
      </c>
      <c r="C404" s="30" t="s">
        <v>1252</v>
      </c>
      <c r="D404" s="109">
        <f>D403*11.9048/1000</f>
        <v>3.7500119999999998E-2</v>
      </c>
      <c r="E404" s="110">
        <f>일위대가목록!E81</f>
        <v>0</v>
      </c>
      <c r="F404" s="111">
        <f t="shared" si="165"/>
        <v>0</v>
      </c>
      <c r="G404" s="110">
        <f>일위대가목록!F81</f>
        <v>0</v>
      </c>
      <c r="H404" s="111">
        <f t="shared" si="166"/>
        <v>0</v>
      </c>
      <c r="I404" s="110">
        <f>일위대가목록!G81</f>
        <v>0</v>
      </c>
      <c r="J404" s="111">
        <f t="shared" si="167"/>
        <v>0</v>
      </c>
      <c r="K404" s="110">
        <f t="shared" si="168"/>
        <v>0</v>
      </c>
      <c r="L404" s="111">
        <f t="shared" si="169"/>
        <v>0</v>
      </c>
      <c r="M404" s="29" t="s">
        <v>5</v>
      </c>
      <c r="N404" s="32" t="s">
        <v>266</v>
      </c>
      <c r="O404" s="32" t="s">
        <v>557</v>
      </c>
      <c r="P404" s="32" t="s">
        <v>66</v>
      </c>
      <c r="Q404" s="32" t="s">
        <v>66</v>
      </c>
      <c r="R404" s="32" t="s">
        <v>65</v>
      </c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2" t="s">
        <v>5</v>
      </c>
      <c r="AK404" s="32" t="s">
        <v>561</v>
      </c>
      <c r="AL404" s="32" t="s">
        <v>5</v>
      </c>
    </row>
    <row r="405" spans="1:51" ht="30" customHeight="1">
      <c r="A405" s="53" t="s">
        <v>1277</v>
      </c>
      <c r="B405" s="53" t="s">
        <v>1278</v>
      </c>
      <c r="C405" s="126" t="s">
        <v>72</v>
      </c>
      <c r="D405" s="109">
        <v>0.78</v>
      </c>
      <c r="E405" s="110">
        <f>단가대비표!O94</f>
        <v>0</v>
      </c>
      <c r="F405" s="111">
        <f t="shared" si="165"/>
        <v>0</v>
      </c>
      <c r="G405" s="110">
        <f>단가대비표!P94</f>
        <v>0</v>
      </c>
      <c r="H405" s="111">
        <f t="shared" si="166"/>
        <v>0</v>
      </c>
      <c r="I405" s="110">
        <f>단가대비표!V94</f>
        <v>0</v>
      </c>
      <c r="J405" s="111">
        <f t="shared" si="167"/>
        <v>0</v>
      </c>
      <c r="K405" s="110">
        <f t="shared" si="168"/>
        <v>0</v>
      </c>
      <c r="L405" s="111">
        <f t="shared" si="169"/>
        <v>0</v>
      </c>
      <c r="M405" s="29"/>
      <c r="N405" s="32" t="s">
        <v>266</v>
      </c>
      <c r="O405" s="32" t="s">
        <v>557</v>
      </c>
      <c r="P405" s="32" t="s">
        <v>66</v>
      </c>
      <c r="Q405" s="32" t="s">
        <v>66</v>
      </c>
      <c r="R405" s="32" t="s">
        <v>65</v>
      </c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2" t="s">
        <v>5</v>
      </c>
      <c r="AK405" s="32" t="s">
        <v>561</v>
      </c>
      <c r="AL405" s="32" t="s">
        <v>5</v>
      </c>
    </row>
    <row r="406" spans="1:51" ht="30" customHeight="1">
      <c r="A406" s="29" t="s">
        <v>302</v>
      </c>
      <c r="B406" s="29" t="s">
        <v>305</v>
      </c>
      <c r="C406" s="126" t="s">
        <v>186</v>
      </c>
      <c r="D406" s="109">
        <v>0.78</v>
      </c>
      <c r="E406" s="110">
        <f>일위대가목록!E86</f>
        <v>0</v>
      </c>
      <c r="F406" s="111">
        <f>TRUNC(E406*D406,1)</f>
        <v>0</v>
      </c>
      <c r="G406" s="110">
        <f>일위대가목록!F86</f>
        <v>0</v>
      </c>
      <c r="H406" s="111">
        <f>TRUNC(G406*D406,1)</f>
        <v>0</v>
      </c>
      <c r="I406" s="110">
        <f>일위대가목록!G86</f>
        <v>0</v>
      </c>
      <c r="J406" s="111">
        <f>TRUNC(I406*D406,1)</f>
        <v>0</v>
      </c>
      <c r="K406" s="110">
        <f t="shared" si="168"/>
        <v>0</v>
      </c>
      <c r="L406" s="111">
        <f t="shared" si="169"/>
        <v>0</v>
      </c>
      <c r="M406" s="29"/>
      <c r="N406" s="32" t="s">
        <v>266</v>
      </c>
      <c r="O406" s="32" t="s">
        <v>557</v>
      </c>
      <c r="P406" s="32" t="s">
        <v>66</v>
      </c>
      <c r="Q406" s="32" t="s">
        <v>66</v>
      </c>
      <c r="R406" s="32" t="s">
        <v>65</v>
      </c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2" t="s">
        <v>5</v>
      </c>
      <c r="AK406" s="32" t="s">
        <v>561</v>
      </c>
      <c r="AL406" s="32" t="s">
        <v>5</v>
      </c>
    </row>
    <row r="407" spans="1:51" ht="30" customHeight="1">
      <c r="A407" s="29" t="s">
        <v>261</v>
      </c>
      <c r="B407" s="29" t="s">
        <v>262</v>
      </c>
      <c r="C407" s="30" t="s">
        <v>196</v>
      </c>
      <c r="D407" s="109">
        <v>14</v>
      </c>
      <c r="E407" s="110">
        <f>일위대가목록!E87</f>
        <v>0</v>
      </c>
      <c r="F407" s="111">
        <f>TRUNC(E407*D407,1)</f>
        <v>0</v>
      </c>
      <c r="G407" s="110">
        <f>일위대가목록!F87</f>
        <v>0</v>
      </c>
      <c r="H407" s="111">
        <f>TRUNC(G407*D407,1)</f>
        <v>0</v>
      </c>
      <c r="I407" s="110">
        <f>일위대가목록!G87</f>
        <v>0</v>
      </c>
      <c r="J407" s="111">
        <f>TRUNC(I407*D407,1)</f>
        <v>0</v>
      </c>
      <c r="K407" s="110">
        <f t="shared" si="168"/>
        <v>0</v>
      </c>
      <c r="L407" s="111">
        <f t="shared" si="169"/>
        <v>0</v>
      </c>
      <c r="M407" s="29"/>
      <c r="N407" s="32" t="s">
        <v>266</v>
      </c>
      <c r="O407" s="32" t="s">
        <v>557</v>
      </c>
      <c r="P407" s="32" t="s">
        <v>66</v>
      </c>
      <c r="Q407" s="32" t="s">
        <v>66</v>
      </c>
      <c r="R407" s="32" t="s">
        <v>65</v>
      </c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2" t="s">
        <v>5</v>
      </c>
      <c r="AK407" s="32" t="s">
        <v>561</v>
      </c>
      <c r="AL407" s="32" t="s">
        <v>5</v>
      </c>
    </row>
    <row r="408" spans="1:51" ht="30" customHeight="1">
      <c r="A408" s="29" t="s">
        <v>402</v>
      </c>
      <c r="B408" s="29" t="s">
        <v>5</v>
      </c>
      <c r="C408" s="30" t="s">
        <v>5</v>
      </c>
      <c r="D408" s="109"/>
      <c r="E408" s="110"/>
      <c r="F408" s="111">
        <f>TRUNC(SUMIF(N403:N407, N402, F403:F407),0)</f>
        <v>0</v>
      </c>
      <c r="G408" s="110"/>
      <c r="H408" s="111">
        <f>TRUNC(SUMIF(N403:N407, N402, H403:H407),0)</f>
        <v>0</v>
      </c>
      <c r="I408" s="110"/>
      <c r="J408" s="111">
        <f>TRUNC(SUMIF(N403:N407, N402, J403:J407),0)</f>
        <v>0</v>
      </c>
      <c r="K408" s="110"/>
      <c r="L408" s="111">
        <f>F408+H408+J408</f>
        <v>0</v>
      </c>
      <c r="M408" s="29" t="s">
        <v>5</v>
      </c>
      <c r="N408" s="32" t="s">
        <v>68</v>
      </c>
      <c r="O408" s="32" t="s">
        <v>68</v>
      </c>
      <c r="P408" s="32" t="s">
        <v>5</v>
      </c>
      <c r="Q408" s="32" t="s">
        <v>5</v>
      </c>
      <c r="R408" s="32" t="s">
        <v>5</v>
      </c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2" t="s">
        <v>5</v>
      </c>
      <c r="AK408" s="32" t="s">
        <v>5</v>
      </c>
      <c r="AL408" s="32" t="s">
        <v>5</v>
      </c>
    </row>
    <row r="409" spans="1:51" ht="30" customHeight="1">
      <c r="A409" s="109"/>
      <c r="B409" s="109"/>
      <c r="C409" s="122"/>
      <c r="D409" s="109"/>
      <c r="E409" s="110"/>
      <c r="F409" s="111"/>
      <c r="G409" s="110"/>
      <c r="H409" s="111"/>
      <c r="I409" s="110"/>
      <c r="J409" s="111"/>
      <c r="K409" s="110"/>
      <c r="L409" s="111"/>
      <c r="M409" s="109"/>
    </row>
    <row r="410" spans="1:51" s="59" customFormat="1" ht="30" customHeight="1">
      <c r="A410" s="171" t="s">
        <v>1418</v>
      </c>
      <c r="B410" s="171"/>
      <c r="C410" s="171"/>
      <c r="D410" s="171"/>
      <c r="E410" s="172"/>
      <c r="F410" s="173"/>
      <c r="G410" s="172"/>
      <c r="H410" s="173"/>
      <c r="I410" s="172"/>
      <c r="J410" s="173"/>
      <c r="K410" s="172"/>
      <c r="L410" s="173"/>
      <c r="M410" s="171"/>
      <c r="N410" s="61" t="s">
        <v>1004</v>
      </c>
    </row>
    <row r="411" spans="1:51" s="59" customFormat="1" ht="30" customHeight="1">
      <c r="A411" s="53" t="s">
        <v>1397</v>
      </c>
      <c r="B411" s="53" t="s">
        <v>1398</v>
      </c>
      <c r="C411" s="53" t="s">
        <v>422</v>
      </c>
      <c r="D411" s="54">
        <v>0.05</v>
      </c>
      <c r="E411" s="118">
        <f>단가대비표!O142</f>
        <v>0</v>
      </c>
      <c r="F411" s="119">
        <f t="shared" ref="F411" si="170">TRUNC(E411*D411,1)</f>
        <v>0</v>
      </c>
      <c r="G411" s="118">
        <f>단가대비표!P142</f>
        <v>0</v>
      </c>
      <c r="H411" s="119">
        <f t="shared" ref="H411" si="171">TRUNC(G411*D411,1)</f>
        <v>0</v>
      </c>
      <c r="I411" s="118">
        <f>단가대비표!V142</f>
        <v>0</v>
      </c>
      <c r="J411" s="119">
        <f t="shared" ref="J411" si="172">TRUNC(I411*D411,1)</f>
        <v>0</v>
      </c>
      <c r="K411" s="118">
        <f t="shared" ref="K411:K412" si="173">TRUNC(E411+G411+I411,1)</f>
        <v>0</v>
      </c>
      <c r="L411" s="119">
        <f t="shared" ref="L411:L412" si="174">TRUNC(F411+H411+J411,1)</f>
        <v>0</v>
      </c>
      <c r="M411" s="53" t="s">
        <v>5</v>
      </c>
      <c r="N411" s="58" t="s">
        <v>1004</v>
      </c>
      <c r="O411" s="58" t="s">
        <v>1399</v>
      </c>
      <c r="P411" s="58" t="s">
        <v>66</v>
      </c>
      <c r="Q411" s="58" t="s">
        <v>66</v>
      </c>
      <c r="R411" s="58" t="s">
        <v>65</v>
      </c>
      <c r="S411" s="63"/>
      <c r="T411" s="63"/>
      <c r="U411" s="63"/>
      <c r="V411" s="63">
        <v>1</v>
      </c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58"/>
      <c r="AW411" s="58"/>
      <c r="AX411" s="58"/>
      <c r="AY411" s="58"/>
    </row>
    <row r="412" spans="1:51" s="59" customFormat="1" ht="30" customHeight="1">
      <c r="A412" s="53" t="s">
        <v>424</v>
      </c>
      <c r="B412" s="53" t="s">
        <v>1400</v>
      </c>
      <c r="C412" s="53" t="s">
        <v>422</v>
      </c>
      <c r="D412" s="54">
        <v>0.01</v>
      </c>
      <c r="E412" s="118">
        <f>단가대비표!O135</f>
        <v>0</v>
      </c>
      <c r="F412" s="119">
        <f t="shared" ref="F412" si="175">TRUNC(E412*D412,1)</f>
        <v>0</v>
      </c>
      <c r="G412" s="118">
        <f>단가대비표!P135</f>
        <v>0</v>
      </c>
      <c r="H412" s="119">
        <f t="shared" ref="H412" si="176">TRUNC(G412*D412,1)</f>
        <v>0</v>
      </c>
      <c r="I412" s="118">
        <f>단가대비표!V135</f>
        <v>0</v>
      </c>
      <c r="J412" s="119">
        <f t="shared" ref="J412" si="177">TRUNC(I412*D412,1)</f>
        <v>0</v>
      </c>
      <c r="K412" s="118">
        <f t="shared" si="173"/>
        <v>0</v>
      </c>
      <c r="L412" s="119">
        <f t="shared" si="174"/>
        <v>0</v>
      </c>
      <c r="M412" s="53" t="s">
        <v>5</v>
      </c>
      <c r="N412" s="58" t="s">
        <v>1004</v>
      </c>
      <c r="O412" s="58" t="s">
        <v>986</v>
      </c>
      <c r="P412" s="58" t="s">
        <v>66</v>
      </c>
      <c r="Q412" s="58" t="s">
        <v>66</v>
      </c>
      <c r="R412" s="58" t="s">
        <v>65</v>
      </c>
      <c r="S412" s="63"/>
      <c r="T412" s="63"/>
      <c r="U412" s="63"/>
      <c r="V412" s="63">
        <v>1</v>
      </c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58"/>
      <c r="AW412" s="58"/>
      <c r="AX412" s="58"/>
      <c r="AY412" s="58"/>
    </row>
    <row r="413" spans="1:51" s="59" customFormat="1" ht="30" customHeight="1">
      <c r="A413" s="53" t="s">
        <v>550</v>
      </c>
      <c r="B413" s="53" t="s">
        <v>549</v>
      </c>
      <c r="C413" s="53" t="s">
        <v>400</v>
      </c>
      <c r="D413" s="54">
        <v>1</v>
      </c>
      <c r="E413" s="62">
        <f>TRUNC(SUMIF(V411:V415, RIGHTB(O413, 1), F411:F415)*U413, 2)</f>
        <v>0</v>
      </c>
      <c r="F413" s="57">
        <f>TRUNC(E413*D413,1)</f>
        <v>0</v>
      </c>
      <c r="G413" s="62">
        <v>0</v>
      </c>
      <c r="H413" s="57">
        <f>TRUNC(G413*D413,1)</f>
        <v>0</v>
      </c>
      <c r="I413" s="62">
        <v>0</v>
      </c>
      <c r="J413" s="57">
        <f>TRUNC(I413*D413,1)</f>
        <v>0</v>
      </c>
      <c r="K413" s="62">
        <f t="shared" ref="K413:L415" si="178">TRUNC(E413+G413+I413,1)</f>
        <v>0</v>
      </c>
      <c r="L413" s="57">
        <f t="shared" si="178"/>
        <v>0</v>
      </c>
      <c r="M413" s="53" t="s">
        <v>5</v>
      </c>
      <c r="N413" s="58" t="s">
        <v>1004</v>
      </c>
      <c r="O413" s="58" t="s">
        <v>1401</v>
      </c>
      <c r="P413" s="58" t="s">
        <v>66</v>
      </c>
      <c r="Q413" s="58" t="s">
        <v>66</v>
      </c>
      <c r="R413" s="58" t="s">
        <v>66</v>
      </c>
      <c r="S413" s="63">
        <v>1</v>
      </c>
      <c r="T413" s="63">
        <v>2</v>
      </c>
      <c r="U413" s="63">
        <v>0.03</v>
      </c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58"/>
      <c r="AW413" s="58"/>
      <c r="AX413" s="58"/>
      <c r="AY413" s="58"/>
    </row>
    <row r="414" spans="1:51" s="59" customFormat="1" ht="30" customHeight="1">
      <c r="A414" s="53" t="s">
        <v>429</v>
      </c>
      <c r="B414" s="53" t="s">
        <v>442</v>
      </c>
      <c r="C414" s="53" t="s">
        <v>400</v>
      </c>
      <c r="D414" s="54">
        <v>1</v>
      </c>
      <c r="E414" s="62">
        <v>0</v>
      </c>
      <c r="F414" s="57">
        <f>TRUNC(E414*D414,1)</f>
        <v>0</v>
      </c>
      <c r="G414" s="62">
        <v>0</v>
      </c>
      <c r="H414" s="57">
        <f>TRUNC(G414*D414,1)</f>
        <v>0</v>
      </c>
      <c r="I414" s="62">
        <f>TRUNC(SUMIF(V411:V415, RIGHTB(O414, 1), H411:H415)*U414, 2)</f>
        <v>0</v>
      </c>
      <c r="J414" s="57">
        <f>TRUNC(I414*D414,1)</f>
        <v>0</v>
      </c>
      <c r="K414" s="62">
        <f t="shared" si="178"/>
        <v>0</v>
      </c>
      <c r="L414" s="57">
        <f t="shared" si="178"/>
        <v>0</v>
      </c>
      <c r="M414" s="53" t="s">
        <v>5</v>
      </c>
      <c r="N414" s="58" t="s">
        <v>1004</v>
      </c>
      <c r="O414" s="58" t="s">
        <v>1401</v>
      </c>
      <c r="P414" s="58" t="s">
        <v>66</v>
      </c>
      <c r="Q414" s="58" t="s">
        <v>66</v>
      </c>
      <c r="R414" s="58" t="s">
        <v>65</v>
      </c>
      <c r="S414" s="63">
        <v>1</v>
      </c>
      <c r="T414" s="63">
        <v>2</v>
      </c>
      <c r="U414" s="63">
        <v>0.03</v>
      </c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58"/>
      <c r="AW414" s="58"/>
      <c r="AX414" s="58"/>
      <c r="AY414" s="58"/>
    </row>
    <row r="415" spans="1:51" s="59" customFormat="1" ht="30" customHeight="1">
      <c r="A415" s="53" t="s">
        <v>1403</v>
      </c>
      <c r="B415" s="53" t="s">
        <v>1404</v>
      </c>
      <c r="C415" s="53" t="s">
        <v>186</v>
      </c>
      <c r="D415" s="54">
        <v>1.05</v>
      </c>
      <c r="E415" s="118">
        <f>단가대비표!O111</f>
        <v>0</v>
      </c>
      <c r="F415" s="119">
        <f t="shared" ref="F415" si="179">TRUNC(E415*D415,1)</f>
        <v>0</v>
      </c>
      <c r="G415" s="118">
        <f>단가대비표!P111</f>
        <v>0</v>
      </c>
      <c r="H415" s="119">
        <f t="shared" ref="H415" si="180">TRUNC(G415*D415,1)</f>
        <v>0</v>
      </c>
      <c r="I415" s="118">
        <f>단가대비표!V111</f>
        <v>0</v>
      </c>
      <c r="J415" s="119">
        <f t="shared" ref="J415" si="181">TRUNC(I415*D415,1)</f>
        <v>0</v>
      </c>
      <c r="K415" s="118">
        <f t="shared" si="178"/>
        <v>0</v>
      </c>
      <c r="L415" s="119">
        <f t="shared" si="178"/>
        <v>0</v>
      </c>
      <c r="M415" s="53" t="s">
        <v>5</v>
      </c>
      <c r="N415" s="58" t="s">
        <v>1004</v>
      </c>
      <c r="O415" s="58" t="s">
        <v>1402</v>
      </c>
      <c r="P415" s="58" t="s">
        <v>66</v>
      </c>
      <c r="Q415" s="58" t="s">
        <v>66</v>
      </c>
      <c r="R415" s="58" t="s">
        <v>65</v>
      </c>
      <c r="S415" s="63"/>
      <c r="T415" s="63"/>
      <c r="U415" s="63"/>
      <c r="V415" s="63">
        <v>1</v>
      </c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58"/>
      <c r="AW415" s="58"/>
      <c r="AX415" s="58"/>
      <c r="AY415" s="58"/>
    </row>
    <row r="416" spans="1:51" s="59" customFormat="1" ht="30" customHeight="1">
      <c r="A416" s="53" t="s">
        <v>402</v>
      </c>
      <c r="B416" s="53" t="s">
        <v>5</v>
      </c>
      <c r="C416" s="53" t="s">
        <v>5</v>
      </c>
      <c r="D416" s="54"/>
      <c r="E416" s="62"/>
      <c r="F416" s="57">
        <f>TRUNC(SUMIF(N411:N415, N410, F411:F415),0)</f>
        <v>0</v>
      </c>
      <c r="G416" s="62"/>
      <c r="H416" s="57">
        <f>TRUNC(SUMIF(N411:N415, N410, H411:H415),0)</f>
        <v>0</v>
      </c>
      <c r="I416" s="62"/>
      <c r="J416" s="57">
        <f>TRUNC(SUMIF(N411:N415, N410, J411:J415),0)</f>
        <v>0</v>
      </c>
      <c r="K416" s="62"/>
      <c r="L416" s="57">
        <f>F416+H416+J416</f>
        <v>0</v>
      </c>
      <c r="M416" s="53" t="s">
        <v>5</v>
      </c>
      <c r="N416" s="58" t="s">
        <v>68</v>
      </c>
      <c r="O416" s="58" t="s">
        <v>68</v>
      </c>
      <c r="P416" s="58" t="s">
        <v>5</v>
      </c>
      <c r="Q416" s="58" t="s">
        <v>5</v>
      </c>
      <c r="R416" s="58" t="s">
        <v>5</v>
      </c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58"/>
      <c r="AW416" s="58"/>
      <c r="AX416" s="58"/>
      <c r="AY416" s="58"/>
    </row>
    <row r="417" spans="1:38" s="59" customFormat="1" ht="30" customHeight="1">
      <c r="A417" s="54"/>
      <c r="B417" s="54"/>
      <c r="C417" s="54"/>
      <c r="D417" s="54"/>
      <c r="E417" s="62"/>
      <c r="F417" s="57"/>
      <c r="G417" s="62"/>
      <c r="H417" s="57"/>
      <c r="I417" s="62"/>
      <c r="J417" s="57"/>
      <c r="K417" s="62"/>
      <c r="L417" s="57"/>
      <c r="M417" s="54"/>
    </row>
    <row r="418" spans="1:38" ht="30" customHeight="1">
      <c r="A418" s="168" t="s">
        <v>1419</v>
      </c>
      <c r="B418" s="168"/>
      <c r="C418" s="168"/>
      <c r="D418" s="168"/>
      <c r="E418" s="169"/>
      <c r="F418" s="170"/>
      <c r="G418" s="169"/>
      <c r="H418" s="170"/>
      <c r="I418" s="169"/>
      <c r="J418" s="170"/>
      <c r="K418" s="169"/>
      <c r="L418" s="170"/>
      <c r="M418" s="168"/>
      <c r="N418" s="113" t="s">
        <v>266</v>
      </c>
    </row>
    <row r="419" spans="1:38" ht="30" customHeight="1">
      <c r="A419" s="29" t="s">
        <v>565</v>
      </c>
      <c r="B419" s="29" t="s">
        <v>1263</v>
      </c>
      <c r="C419" s="30" t="s">
        <v>72</v>
      </c>
      <c r="D419" s="114">
        <v>4.5599999999999996</v>
      </c>
      <c r="E419" s="115">
        <f>단가대비표!O83</f>
        <v>0</v>
      </c>
      <c r="F419" s="116">
        <f t="shared" ref="F419:F421" si="182">TRUNC(E419*D419,1)</f>
        <v>0</v>
      </c>
      <c r="G419" s="115">
        <f>단가대비표!P83</f>
        <v>0</v>
      </c>
      <c r="H419" s="116">
        <f t="shared" ref="H419:H421" si="183">TRUNC(G419*D419,1)</f>
        <v>0</v>
      </c>
      <c r="I419" s="115">
        <f>단가대비표!V83</f>
        <v>0</v>
      </c>
      <c r="J419" s="116">
        <f t="shared" ref="J419:J421" si="184">TRUNC(I419*D419,1)</f>
        <v>0</v>
      </c>
      <c r="K419" s="115">
        <f t="shared" ref="K419:K423" si="185">TRUNC(E419+G419+I419,1)</f>
        <v>0</v>
      </c>
      <c r="L419" s="116">
        <f t="shared" ref="L419:L423" si="186">TRUNC(F419+H419+J419,1)</f>
        <v>0</v>
      </c>
      <c r="M419" s="29" t="s">
        <v>5</v>
      </c>
      <c r="N419" s="32" t="s">
        <v>266</v>
      </c>
      <c r="O419" s="32" t="s">
        <v>559</v>
      </c>
      <c r="P419" s="32" t="s">
        <v>66</v>
      </c>
      <c r="Q419" s="32" t="s">
        <v>66</v>
      </c>
      <c r="R419" s="32" t="s">
        <v>65</v>
      </c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2" t="s">
        <v>5</v>
      </c>
      <c r="AK419" s="32" t="s">
        <v>560</v>
      </c>
      <c r="AL419" s="32" t="s">
        <v>5</v>
      </c>
    </row>
    <row r="420" spans="1:38" ht="30" customHeight="1">
      <c r="A420" s="29" t="s">
        <v>1251</v>
      </c>
      <c r="B420" s="29" t="s">
        <v>1267</v>
      </c>
      <c r="C420" s="30" t="s">
        <v>1252</v>
      </c>
      <c r="D420" s="114">
        <f>D419*11.9048/1000</f>
        <v>5.428588799999999E-2</v>
      </c>
      <c r="E420" s="115">
        <f>일위대가목록!E81</f>
        <v>0</v>
      </c>
      <c r="F420" s="116">
        <f t="shared" si="182"/>
        <v>0</v>
      </c>
      <c r="G420" s="115">
        <f>일위대가목록!F81</f>
        <v>0</v>
      </c>
      <c r="H420" s="116">
        <f t="shared" si="183"/>
        <v>0</v>
      </c>
      <c r="I420" s="115">
        <f>일위대가목록!G81</f>
        <v>0</v>
      </c>
      <c r="J420" s="116">
        <f t="shared" si="184"/>
        <v>0</v>
      </c>
      <c r="K420" s="115">
        <f t="shared" si="185"/>
        <v>0</v>
      </c>
      <c r="L420" s="116">
        <f t="shared" si="186"/>
        <v>0</v>
      </c>
      <c r="M420" s="29" t="s">
        <v>5</v>
      </c>
      <c r="N420" s="32" t="s">
        <v>266</v>
      </c>
      <c r="O420" s="32" t="s">
        <v>557</v>
      </c>
      <c r="P420" s="32" t="s">
        <v>66</v>
      </c>
      <c r="Q420" s="32" t="s">
        <v>66</v>
      </c>
      <c r="R420" s="32" t="s">
        <v>65</v>
      </c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2" t="s">
        <v>5</v>
      </c>
      <c r="AK420" s="32" t="s">
        <v>561</v>
      </c>
      <c r="AL420" s="32" t="s">
        <v>5</v>
      </c>
    </row>
    <row r="421" spans="1:38" ht="30" customHeight="1">
      <c r="A421" s="53" t="s">
        <v>1277</v>
      </c>
      <c r="B421" s="53" t="s">
        <v>1278</v>
      </c>
      <c r="C421" s="126" t="s">
        <v>72</v>
      </c>
      <c r="D421" s="114">
        <v>2.1</v>
      </c>
      <c r="E421" s="115">
        <f>단가대비표!O94</f>
        <v>0</v>
      </c>
      <c r="F421" s="116">
        <f t="shared" si="182"/>
        <v>0</v>
      </c>
      <c r="G421" s="115">
        <f>단가대비표!P94</f>
        <v>0</v>
      </c>
      <c r="H421" s="116">
        <f t="shared" si="183"/>
        <v>0</v>
      </c>
      <c r="I421" s="115">
        <f>단가대비표!V94</f>
        <v>0</v>
      </c>
      <c r="J421" s="116">
        <f t="shared" si="184"/>
        <v>0</v>
      </c>
      <c r="K421" s="115">
        <f t="shared" si="185"/>
        <v>0</v>
      </c>
      <c r="L421" s="116">
        <f t="shared" si="186"/>
        <v>0</v>
      </c>
      <c r="M421" s="29"/>
      <c r="N421" s="32" t="s">
        <v>266</v>
      </c>
      <c r="O421" s="32" t="s">
        <v>557</v>
      </c>
      <c r="P421" s="32" t="s">
        <v>66</v>
      </c>
      <c r="Q421" s="32" t="s">
        <v>66</v>
      </c>
      <c r="R421" s="32" t="s">
        <v>65</v>
      </c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2" t="s">
        <v>5</v>
      </c>
      <c r="AK421" s="32" t="s">
        <v>561</v>
      </c>
      <c r="AL421" s="32" t="s">
        <v>5</v>
      </c>
    </row>
    <row r="422" spans="1:38" ht="30" customHeight="1">
      <c r="A422" s="29" t="s">
        <v>302</v>
      </c>
      <c r="B422" s="29" t="s">
        <v>305</v>
      </c>
      <c r="C422" s="126" t="s">
        <v>186</v>
      </c>
      <c r="D422" s="114">
        <v>2.1</v>
      </c>
      <c r="E422" s="115">
        <f>일위대가목록!E86</f>
        <v>0</v>
      </c>
      <c r="F422" s="116">
        <f>TRUNC(E422*D422,1)</f>
        <v>0</v>
      </c>
      <c r="G422" s="115">
        <f>일위대가목록!F86</f>
        <v>0</v>
      </c>
      <c r="H422" s="116">
        <f>TRUNC(G422*D422,1)</f>
        <v>0</v>
      </c>
      <c r="I422" s="115">
        <f>일위대가목록!G86</f>
        <v>0</v>
      </c>
      <c r="J422" s="116">
        <f>TRUNC(I422*D422,1)</f>
        <v>0</v>
      </c>
      <c r="K422" s="115">
        <f t="shared" si="185"/>
        <v>0</v>
      </c>
      <c r="L422" s="116">
        <f t="shared" si="186"/>
        <v>0</v>
      </c>
      <c r="M422" s="29"/>
      <c r="N422" s="32" t="s">
        <v>266</v>
      </c>
      <c r="O422" s="32" t="s">
        <v>557</v>
      </c>
      <c r="P422" s="32" t="s">
        <v>66</v>
      </c>
      <c r="Q422" s="32" t="s">
        <v>66</v>
      </c>
      <c r="R422" s="32" t="s">
        <v>65</v>
      </c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2" t="s">
        <v>5</v>
      </c>
      <c r="AK422" s="32" t="s">
        <v>561</v>
      </c>
      <c r="AL422" s="32" t="s">
        <v>5</v>
      </c>
    </row>
    <row r="423" spans="1:38" ht="30" customHeight="1">
      <c r="A423" s="29" t="s">
        <v>261</v>
      </c>
      <c r="B423" s="29" t="s">
        <v>262</v>
      </c>
      <c r="C423" s="30" t="s">
        <v>196</v>
      </c>
      <c r="D423" s="114">
        <v>32.799999999999997</v>
      </c>
      <c r="E423" s="115">
        <f>일위대가목록!E87</f>
        <v>0</v>
      </c>
      <c r="F423" s="116">
        <f>TRUNC(E423*D423,1)</f>
        <v>0</v>
      </c>
      <c r="G423" s="115">
        <f>일위대가목록!F87</f>
        <v>0</v>
      </c>
      <c r="H423" s="116">
        <f>TRUNC(G423*D423,1)</f>
        <v>0</v>
      </c>
      <c r="I423" s="115">
        <f>일위대가목록!G87</f>
        <v>0</v>
      </c>
      <c r="J423" s="116">
        <f>TRUNC(I423*D423,1)</f>
        <v>0</v>
      </c>
      <c r="K423" s="115">
        <f t="shared" si="185"/>
        <v>0</v>
      </c>
      <c r="L423" s="116">
        <f t="shared" si="186"/>
        <v>0</v>
      </c>
      <c r="M423" s="29"/>
      <c r="N423" s="32" t="s">
        <v>266</v>
      </c>
      <c r="O423" s="32" t="s">
        <v>557</v>
      </c>
      <c r="P423" s="32" t="s">
        <v>66</v>
      </c>
      <c r="Q423" s="32" t="s">
        <v>66</v>
      </c>
      <c r="R423" s="32" t="s">
        <v>65</v>
      </c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2" t="s">
        <v>5</v>
      </c>
      <c r="AK423" s="32" t="s">
        <v>561</v>
      </c>
      <c r="AL423" s="32" t="s">
        <v>5</v>
      </c>
    </row>
    <row r="424" spans="1:38" ht="30" customHeight="1">
      <c r="A424" s="29" t="s">
        <v>402</v>
      </c>
      <c r="B424" s="29" t="s">
        <v>5</v>
      </c>
      <c r="C424" s="30" t="s">
        <v>5</v>
      </c>
      <c r="D424" s="114"/>
      <c r="E424" s="115"/>
      <c r="F424" s="116">
        <f>TRUNC(SUMIF(N419:N423, N418, F419:F423),0)</f>
        <v>0</v>
      </c>
      <c r="G424" s="115"/>
      <c r="H424" s="116">
        <f>TRUNC(SUMIF(N419:N423, N418, H419:H423),0)</f>
        <v>0</v>
      </c>
      <c r="I424" s="115"/>
      <c r="J424" s="116">
        <f>TRUNC(SUMIF(N419:N423, N418, J419:J423),0)</f>
        <v>0</v>
      </c>
      <c r="K424" s="115"/>
      <c r="L424" s="116">
        <f>F424+H424+J424</f>
        <v>0</v>
      </c>
      <c r="M424" s="29" t="s">
        <v>5</v>
      </c>
      <c r="N424" s="32" t="s">
        <v>68</v>
      </c>
      <c r="O424" s="32" t="s">
        <v>68</v>
      </c>
      <c r="P424" s="32" t="s">
        <v>5</v>
      </c>
      <c r="Q424" s="32" t="s">
        <v>5</v>
      </c>
      <c r="R424" s="32" t="s">
        <v>5</v>
      </c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2" t="s">
        <v>5</v>
      </c>
      <c r="AK424" s="32" t="s">
        <v>5</v>
      </c>
      <c r="AL424" s="32" t="s">
        <v>5</v>
      </c>
    </row>
    <row r="425" spans="1:38" ht="30" customHeight="1">
      <c r="A425" s="114"/>
      <c r="B425" s="114"/>
      <c r="C425" s="122"/>
      <c r="D425" s="114"/>
      <c r="E425" s="115"/>
      <c r="F425" s="116"/>
      <c r="G425" s="115"/>
      <c r="H425" s="116"/>
      <c r="I425" s="115"/>
      <c r="J425" s="116"/>
      <c r="K425" s="115"/>
      <c r="L425" s="116"/>
      <c r="M425" s="114"/>
    </row>
    <row r="426" spans="1:38" ht="30" customHeight="1">
      <c r="A426" s="168" t="s">
        <v>1420</v>
      </c>
      <c r="B426" s="168"/>
      <c r="C426" s="168"/>
      <c r="D426" s="168"/>
      <c r="E426" s="169"/>
      <c r="F426" s="170"/>
      <c r="G426" s="169"/>
      <c r="H426" s="170"/>
      <c r="I426" s="169"/>
      <c r="J426" s="170"/>
      <c r="K426" s="169"/>
      <c r="L426" s="170"/>
      <c r="M426" s="168"/>
      <c r="N426" s="113" t="s">
        <v>266</v>
      </c>
    </row>
    <row r="427" spans="1:38" ht="30" customHeight="1">
      <c r="A427" s="29" t="s">
        <v>565</v>
      </c>
      <c r="B427" s="29" t="s">
        <v>1263</v>
      </c>
      <c r="C427" s="30" t="s">
        <v>72</v>
      </c>
      <c r="D427" s="114">
        <v>1.26</v>
      </c>
      <c r="E427" s="115">
        <f>단가대비표!O83</f>
        <v>0</v>
      </c>
      <c r="F427" s="116">
        <f t="shared" ref="F427:F429" si="187">TRUNC(E427*D427,1)</f>
        <v>0</v>
      </c>
      <c r="G427" s="115">
        <f>단가대비표!P83</f>
        <v>0</v>
      </c>
      <c r="H427" s="116">
        <f t="shared" ref="H427:H429" si="188">TRUNC(G427*D427,1)</f>
        <v>0</v>
      </c>
      <c r="I427" s="115">
        <f>단가대비표!V83</f>
        <v>0</v>
      </c>
      <c r="J427" s="116">
        <f t="shared" ref="J427:J429" si="189">TRUNC(I427*D427,1)</f>
        <v>0</v>
      </c>
      <c r="K427" s="115">
        <f t="shared" ref="K427:K431" si="190">TRUNC(E427+G427+I427,1)</f>
        <v>0</v>
      </c>
      <c r="L427" s="116">
        <f t="shared" ref="L427:L431" si="191">TRUNC(F427+H427+J427,1)</f>
        <v>0</v>
      </c>
      <c r="M427" s="29" t="s">
        <v>5</v>
      </c>
      <c r="N427" s="32" t="s">
        <v>266</v>
      </c>
      <c r="O427" s="32" t="s">
        <v>559</v>
      </c>
      <c r="P427" s="32" t="s">
        <v>66</v>
      </c>
      <c r="Q427" s="32" t="s">
        <v>66</v>
      </c>
      <c r="R427" s="32" t="s">
        <v>65</v>
      </c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2" t="s">
        <v>5</v>
      </c>
      <c r="AK427" s="32" t="s">
        <v>560</v>
      </c>
      <c r="AL427" s="32" t="s">
        <v>5</v>
      </c>
    </row>
    <row r="428" spans="1:38" ht="30" customHeight="1">
      <c r="A428" s="29" t="s">
        <v>1251</v>
      </c>
      <c r="B428" s="29" t="s">
        <v>1267</v>
      </c>
      <c r="C428" s="30" t="s">
        <v>1252</v>
      </c>
      <c r="D428" s="114">
        <f>D427*11.9048/1000</f>
        <v>1.5000048E-2</v>
      </c>
      <c r="E428" s="115">
        <f>일위대가목록!E81</f>
        <v>0</v>
      </c>
      <c r="F428" s="116">
        <f t="shared" si="187"/>
        <v>0</v>
      </c>
      <c r="G428" s="115">
        <f>일위대가목록!F81</f>
        <v>0</v>
      </c>
      <c r="H428" s="116">
        <f t="shared" si="188"/>
        <v>0</v>
      </c>
      <c r="I428" s="115">
        <f>일위대가목록!G81</f>
        <v>0</v>
      </c>
      <c r="J428" s="116">
        <f t="shared" si="189"/>
        <v>0</v>
      </c>
      <c r="K428" s="115">
        <f t="shared" si="190"/>
        <v>0</v>
      </c>
      <c r="L428" s="116">
        <f t="shared" si="191"/>
        <v>0</v>
      </c>
      <c r="M428" s="29" t="s">
        <v>5</v>
      </c>
      <c r="N428" s="32" t="s">
        <v>266</v>
      </c>
      <c r="O428" s="32" t="s">
        <v>557</v>
      </c>
      <c r="P428" s="32" t="s">
        <v>66</v>
      </c>
      <c r="Q428" s="32" t="s">
        <v>66</v>
      </c>
      <c r="R428" s="32" t="s">
        <v>65</v>
      </c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2" t="s">
        <v>5</v>
      </c>
      <c r="AK428" s="32" t="s">
        <v>561</v>
      </c>
      <c r="AL428" s="32" t="s">
        <v>5</v>
      </c>
    </row>
    <row r="429" spans="1:38" ht="30" customHeight="1">
      <c r="A429" s="53" t="s">
        <v>1277</v>
      </c>
      <c r="B429" s="53" t="s">
        <v>1278</v>
      </c>
      <c r="C429" s="126" t="s">
        <v>72</v>
      </c>
      <c r="D429" s="114">
        <v>0.42</v>
      </c>
      <c r="E429" s="115">
        <f>단가대비표!O94</f>
        <v>0</v>
      </c>
      <c r="F429" s="116">
        <f t="shared" si="187"/>
        <v>0</v>
      </c>
      <c r="G429" s="115">
        <f>단가대비표!P94</f>
        <v>0</v>
      </c>
      <c r="H429" s="116">
        <f t="shared" si="188"/>
        <v>0</v>
      </c>
      <c r="I429" s="115">
        <f>단가대비표!V94</f>
        <v>0</v>
      </c>
      <c r="J429" s="116">
        <f t="shared" si="189"/>
        <v>0</v>
      </c>
      <c r="K429" s="115">
        <f t="shared" si="190"/>
        <v>0</v>
      </c>
      <c r="L429" s="116">
        <f t="shared" si="191"/>
        <v>0</v>
      </c>
      <c r="M429" s="29"/>
      <c r="N429" s="32" t="s">
        <v>266</v>
      </c>
      <c r="O429" s="32" t="s">
        <v>557</v>
      </c>
      <c r="P429" s="32" t="s">
        <v>66</v>
      </c>
      <c r="Q429" s="32" t="s">
        <v>66</v>
      </c>
      <c r="R429" s="32" t="s">
        <v>65</v>
      </c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2" t="s">
        <v>5</v>
      </c>
      <c r="AK429" s="32" t="s">
        <v>561</v>
      </c>
      <c r="AL429" s="32" t="s">
        <v>5</v>
      </c>
    </row>
    <row r="430" spans="1:38" ht="30" customHeight="1">
      <c r="A430" s="29" t="s">
        <v>302</v>
      </c>
      <c r="B430" s="29" t="s">
        <v>305</v>
      </c>
      <c r="C430" s="126" t="s">
        <v>186</v>
      </c>
      <c r="D430" s="114">
        <v>0.42</v>
      </c>
      <c r="E430" s="115">
        <f>일위대가목록!E86</f>
        <v>0</v>
      </c>
      <c r="F430" s="116">
        <f>TRUNC(E430*D430,1)</f>
        <v>0</v>
      </c>
      <c r="G430" s="115">
        <f>일위대가목록!F86</f>
        <v>0</v>
      </c>
      <c r="H430" s="116">
        <f>TRUNC(G430*D430,1)</f>
        <v>0</v>
      </c>
      <c r="I430" s="115">
        <f>일위대가목록!G86</f>
        <v>0</v>
      </c>
      <c r="J430" s="116">
        <f>TRUNC(I430*D430,1)</f>
        <v>0</v>
      </c>
      <c r="K430" s="115">
        <f t="shared" si="190"/>
        <v>0</v>
      </c>
      <c r="L430" s="116">
        <f t="shared" si="191"/>
        <v>0</v>
      </c>
      <c r="M430" s="29"/>
      <c r="N430" s="32" t="s">
        <v>266</v>
      </c>
      <c r="O430" s="32" t="s">
        <v>557</v>
      </c>
      <c r="P430" s="32" t="s">
        <v>66</v>
      </c>
      <c r="Q430" s="32" t="s">
        <v>66</v>
      </c>
      <c r="R430" s="32" t="s">
        <v>65</v>
      </c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2" t="s">
        <v>5</v>
      </c>
      <c r="AK430" s="32" t="s">
        <v>561</v>
      </c>
      <c r="AL430" s="32" t="s">
        <v>5</v>
      </c>
    </row>
    <row r="431" spans="1:38" ht="30" customHeight="1">
      <c r="A431" s="29" t="s">
        <v>261</v>
      </c>
      <c r="B431" s="29" t="s">
        <v>262</v>
      </c>
      <c r="C431" s="30" t="s">
        <v>196</v>
      </c>
      <c r="D431" s="114">
        <v>8</v>
      </c>
      <c r="E431" s="115">
        <f>일위대가목록!E87</f>
        <v>0</v>
      </c>
      <c r="F431" s="116">
        <f>TRUNC(E431*D431,1)</f>
        <v>0</v>
      </c>
      <c r="G431" s="115">
        <f>일위대가목록!F87</f>
        <v>0</v>
      </c>
      <c r="H431" s="116">
        <f>TRUNC(G431*D431,1)</f>
        <v>0</v>
      </c>
      <c r="I431" s="115">
        <f>일위대가목록!G87</f>
        <v>0</v>
      </c>
      <c r="J431" s="116">
        <f>TRUNC(I431*D431,1)</f>
        <v>0</v>
      </c>
      <c r="K431" s="115">
        <f t="shared" si="190"/>
        <v>0</v>
      </c>
      <c r="L431" s="116">
        <f t="shared" si="191"/>
        <v>0</v>
      </c>
      <c r="M431" s="29"/>
      <c r="N431" s="32" t="s">
        <v>266</v>
      </c>
      <c r="O431" s="32" t="s">
        <v>557</v>
      </c>
      <c r="P431" s="32" t="s">
        <v>66</v>
      </c>
      <c r="Q431" s="32" t="s">
        <v>66</v>
      </c>
      <c r="R431" s="32" t="s">
        <v>65</v>
      </c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2" t="s">
        <v>5</v>
      </c>
      <c r="AK431" s="32" t="s">
        <v>561</v>
      </c>
      <c r="AL431" s="32" t="s">
        <v>5</v>
      </c>
    </row>
    <row r="432" spans="1:38" ht="30" customHeight="1">
      <c r="A432" s="29" t="s">
        <v>402</v>
      </c>
      <c r="B432" s="29" t="s">
        <v>5</v>
      </c>
      <c r="C432" s="30" t="s">
        <v>5</v>
      </c>
      <c r="D432" s="114"/>
      <c r="E432" s="115"/>
      <c r="F432" s="116">
        <f>TRUNC(SUMIF(N427:N431, N426, F427:F431),0)</f>
        <v>0</v>
      </c>
      <c r="G432" s="115"/>
      <c r="H432" s="116">
        <f>TRUNC(SUMIF(N427:N431, N426, H427:H431),0)</f>
        <v>0</v>
      </c>
      <c r="I432" s="115"/>
      <c r="J432" s="116">
        <f>TRUNC(SUMIF(N427:N431, N426, J427:J431),0)</f>
        <v>0</v>
      </c>
      <c r="K432" s="115"/>
      <c r="L432" s="116">
        <f>F432+H432+J432</f>
        <v>0</v>
      </c>
      <c r="M432" s="29" t="s">
        <v>5</v>
      </c>
      <c r="N432" s="32" t="s">
        <v>68</v>
      </c>
      <c r="O432" s="32" t="s">
        <v>68</v>
      </c>
      <c r="P432" s="32" t="s">
        <v>5</v>
      </c>
      <c r="Q432" s="32" t="s">
        <v>5</v>
      </c>
      <c r="R432" s="32" t="s">
        <v>5</v>
      </c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2" t="s">
        <v>5</v>
      </c>
      <c r="AK432" s="32" t="s">
        <v>5</v>
      </c>
      <c r="AL432" s="32" t="s">
        <v>5</v>
      </c>
    </row>
    <row r="433" spans="1:38" ht="30" customHeight="1">
      <c r="A433" s="114"/>
      <c r="B433" s="114"/>
      <c r="C433" s="122"/>
      <c r="D433" s="114"/>
      <c r="E433" s="115"/>
      <c r="F433" s="116"/>
      <c r="G433" s="115"/>
      <c r="H433" s="116"/>
      <c r="I433" s="115"/>
      <c r="J433" s="116"/>
      <c r="K433" s="115"/>
      <c r="L433" s="116"/>
      <c r="M433" s="114"/>
    </row>
    <row r="434" spans="1:38" ht="30" customHeight="1">
      <c r="A434" s="168" t="s">
        <v>1421</v>
      </c>
      <c r="B434" s="168"/>
      <c r="C434" s="168"/>
      <c r="D434" s="168"/>
      <c r="E434" s="169"/>
      <c r="F434" s="170"/>
      <c r="G434" s="169"/>
      <c r="H434" s="170"/>
      <c r="I434" s="169"/>
      <c r="J434" s="170"/>
      <c r="K434" s="169"/>
      <c r="L434" s="170"/>
      <c r="M434" s="168"/>
      <c r="N434" s="113" t="s">
        <v>266</v>
      </c>
    </row>
    <row r="435" spans="1:38" ht="30" customHeight="1">
      <c r="A435" s="29" t="s">
        <v>565</v>
      </c>
      <c r="B435" s="29" t="s">
        <v>1263</v>
      </c>
      <c r="C435" s="30" t="s">
        <v>72</v>
      </c>
      <c r="D435" s="114">
        <v>1.77</v>
      </c>
      <c r="E435" s="115">
        <f>단가대비표!O83</f>
        <v>0</v>
      </c>
      <c r="F435" s="116">
        <f t="shared" ref="F435:F437" si="192">TRUNC(E435*D435,1)</f>
        <v>0</v>
      </c>
      <c r="G435" s="115">
        <f>단가대비표!P83</f>
        <v>0</v>
      </c>
      <c r="H435" s="116">
        <f t="shared" ref="H435:H437" si="193">TRUNC(G435*D435,1)</f>
        <v>0</v>
      </c>
      <c r="I435" s="115">
        <f>단가대비표!V83</f>
        <v>0</v>
      </c>
      <c r="J435" s="116">
        <f t="shared" ref="J435:J437" si="194">TRUNC(I435*D435,1)</f>
        <v>0</v>
      </c>
      <c r="K435" s="115">
        <f t="shared" ref="K435:K439" si="195">TRUNC(E435+G435+I435,1)</f>
        <v>0</v>
      </c>
      <c r="L435" s="116">
        <f t="shared" ref="L435:L439" si="196">TRUNC(F435+H435+J435,1)</f>
        <v>0</v>
      </c>
      <c r="M435" s="29" t="s">
        <v>5</v>
      </c>
      <c r="N435" s="32" t="s">
        <v>266</v>
      </c>
      <c r="O435" s="32" t="s">
        <v>559</v>
      </c>
      <c r="P435" s="32" t="s">
        <v>66</v>
      </c>
      <c r="Q435" s="32" t="s">
        <v>66</v>
      </c>
      <c r="R435" s="32" t="s">
        <v>65</v>
      </c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2" t="s">
        <v>5</v>
      </c>
      <c r="AK435" s="32" t="s">
        <v>560</v>
      </c>
      <c r="AL435" s="32" t="s">
        <v>5</v>
      </c>
    </row>
    <row r="436" spans="1:38" ht="30" customHeight="1">
      <c r="A436" s="29" t="s">
        <v>1251</v>
      </c>
      <c r="B436" s="29" t="s">
        <v>1267</v>
      </c>
      <c r="C436" s="30" t="s">
        <v>1252</v>
      </c>
      <c r="D436" s="114">
        <f>D435*11.9048/1000</f>
        <v>2.1071495999999999E-2</v>
      </c>
      <c r="E436" s="115">
        <f>일위대가목록!E81</f>
        <v>0</v>
      </c>
      <c r="F436" s="116">
        <f t="shared" si="192"/>
        <v>0</v>
      </c>
      <c r="G436" s="115">
        <f>일위대가목록!F81</f>
        <v>0</v>
      </c>
      <c r="H436" s="116">
        <f t="shared" si="193"/>
        <v>0</v>
      </c>
      <c r="I436" s="115">
        <f>일위대가목록!G81</f>
        <v>0</v>
      </c>
      <c r="J436" s="116">
        <f t="shared" si="194"/>
        <v>0</v>
      </c>
      <c r="K436" s="115">
        <f t="shared" si="195"/>
        <v>0</v>
      </c>
      <c r="L436" s="116">
        <f t="shared" si="196"/>
        <v>0</v>
      </c>
      <c r="M436" s="29" t="s">
        <v>5</v>
      </c>
      <c r="N436" s="32" t="s">
        <v>266</v>
      </c>
      <c r="O436" s="32" t="s">
        <v>557</v>
      </c>
      <c r="P436" s="32" t="s">
        <v>66</v>
      </c>
      <c r="Q436" s="32" t="s">
        <v>66</v>
      </c>
      <c r="R436" s="32" t="s">
        <v>65</v>
      </c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2" t="s">
        <v>5</v>
      </c>
      <c r="AK436" s="32" t="s">
        <v>561</v>
      </c>
      <c r="AL436" s="32" t="s">
        <v>5</v>
      </c>
    </row>
    <row r="437" spans="1:38" ht="30" customHeight="1">
      <c r="A437" s="53" t="s">
        <v>1277</v>
      </c>
      <c r="B437" s="53" t="s">
        <v>1278</v>
      </c>
      <c r="C437" s="126" t="s">
        <v>72</v>
      </c>
      <c r="D437" s="114">
        <v>0.72</v>
      </c>
      <c r="E437" s="115">
        <f>단가대비표!O94</f>
        <v>0</v>
      </c>
      <c r="F437" s="116">
        <f t="shared" si="192"/>
        <v>0</v>
      </c>
      <c r="G437" s="115">
        <f>단가대비표!P94</f>
        <v>0</v>
      </c>
      <c r="H437" s="116">
        <f t="shared" si="193"/>
        <v>0</v>
      </c>
      <c r="I437" s="115">
        <f>단가대비표!V94</f>
        <v>0</v>
      </c>
      <c r="J437" s="116">
        <f t="shared" si="194"/>
        <v>0</v>
      </c>
      <c r="K437" s="115">
        <f t="shared" si="195"/>
        <v>0</v>
      </c>
      <c r="L437" s="116">
        <f t="shared" si="196"/>
        <v>0</v>
      </c>
      <c r="M437" s="29"/>
      <c r="N437" s="32" t="s">
        <v>266</v>
      </c>
      <c r="O437" s="32" t="s">
        <v>557</v>
      </c>
      <c r="P437" s="32" t="s">
        <v>66</v>
      </c>
      <c r="Q437" s="32" t="s">
        <v>66</v>
      </c>
      <c r="R437" s="32" t="s">
        <v>65</v>
      </c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2" t="s">
        <v>5</v>
      </c>
      <c r="AK437" s="32" t="s">
        <v>561</v>
      </c>
      <c r="AL437" s="32" t="s">
        <v>5</v>
      </c>
    </row>
    <row r="438" spans="1:38" ht="30" customHeight="1">
      <c r="A438" s="29" t="s">
        <v>302</v>
      </c>
      <c r="B438" s="29" t="s">
        <v>305</v>
      </c>
      <c r="C438" s="126" t="s">
        <v>186</v>
      </c>
      <c r="D438" s="114">
        <v>0.72</v>
      </c>
      <c r="E438" s="115">
        <f>일위대가목록!E86</f>
        <v>0</v>
      </c>
      <c r="F438" s="116">
        <f>TRUNC(E438*D438,1)</f>
        <v>0</v>
      </c>
      <c r="G438" s="115">
        <f>일위대가목록!F86</f>
        <v>0</v>
      </c>
      <c r="H438" s="116">
        <f>TRUNC(G438*D438,1)</f>
        <v>0</v>
      </c>
      <c r="I438" s="115">
        <f>일위대가목록!G86</f>
        <v>0</v>
      </c>
      <c r="J438" s="116">
        <f>TRUNC(I438*D438,1)</f>
        <v>0</v>
      </c>
      <c r="K438" s="115">
        <f t="shared" si="195"/>
        <v>0</v>
      </c>
      <c r="L438" s="116">
        <f t="shared" si="196"/>
        <v>0</v>
      </c>
      <c r="M438" s="29"/>
      <c r="N438" s="32" t="s">
        <v>266</v>
      </c>
      <c r="O438" s="32" t="s">
        <v>557</v>
      </c>
      <c r="P438" s="32" t="s">
        <v>66</v>
      </c>
      <c r="Q438" s="32" t="s">
        <v>66</v>
      </c>
      <c r="R438" s="32" t="s">
        <v>65</v>
      </c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2" t="s">
        <v>5</v>
      </c>
      <c r="AK438" s="32" t="s">
        <v>561</v>
      </c>
      <c r="AL438" s="32" t="s">
        <v>5</v>
      </c>
    </row>
    <row r="439" spans="1:38" ht="30" customHeight="1">
      <c r="A439" s="29" t="s">
        <v>261</v>
      </c>
      <c r="B439" s="29" t="s">
        <v>262</v>
      </c>
      <c r="C439" s="30" t="s">
        <v>196</v>
      </c>
      <c r="D439" s="114">
        <v>12</v>
      </c>
      <c r="E439" s="115">
        <f>일위대가목록!E87</f>
        <v>0</v>
      </c>
      <c r="F439" s="116">
        <f>TRUNC(E439*D439,1)</f>
        <v>0</v>
      </c>
      <c r="G439" s="115">
        <f>일위대가목록!F87</f>
        <v>0</v>
      </c>
      <c r="H439" s="116">
        <f>TRUNC(G439*D439,1)</f>
        <v>0</v>
      </c>
      <c r="I439" s="115">
        <f>일위대가목록!G87</f>
        <v>0</v>
      </c>
      <c r="J439" s="116">
        <f>TRUNC(I439*D439,1)</f>
        <v>0</v>
      </c>
      <c r="K439" s="115">
        <f t="shared" si="195"/>
        <v>0</v>
      </c>
      <c r="L439" s="116">
        <f t="shared" si="196"/>
        <v>0</v>
      </c>
      <c r="M439" s="29"/>
      <c r="N439" s="32" t="s">
        <v>266</v>
      </c>
      <c r="O439" s="32" t="s">
        <v>557</v>
      </c>
      <c r="P439" s="32" t="s">
        <v>66</v>
      </c>
      <c r="Q439" s="32" t="s">
        <v>66</v>
      </c>
      <c r="R439" s="32" t="s">
        <v>65</v>
      </c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2" t="s">
        <v>5</v>
      </c>
      <c r="AK439" s="32" t="s">
        <v>561</v>
      </c>
      <c r="AL439" s="32" t="s">
        <v>5</v>
      </c>
    </row>
    <row r="440" spans="1:38" ht="30" customHeight="1">
      <c r="A440" s="29" t="s">
        <v>402</v>
      </c>
      <c r="B440" s="29" t="s">
        <v>5</v>
      </c>
      <c r="C440" s="30" t="s">
        <v>5</v>
      </c>
      <c r="D440" s="114"/>
      <c r="E440" s="115"/>
      <c r="F440" s="116">
        <f>TRUNC(SUMIF(N435:N439, N434, F435:F439),0)</f>
        <v>0</v>
      </c>
      <c r="G440" s="115"/>
      <c r="H440" s="116">
        <f>TRUNC(SUMIF(N435:N439, N434, H435:H439),0)</f>
        <v>0</v>
      </c>
      <c r="I440" s="115"/>
      <c r="J440" s="116">
        <f>TRUNC(SUMIF(N435:N439, N434, J435:J439),0)</f>
        <v>0</v>
      </c>
      <c r="K440" s="115"/>
      <c r="L440" s="116">
        <f>F440+H440+J440</f>
        <v>0</v>
      </c>
      <c r="M440" s="29" t="s">
        <v>5</v>
      </c>
      <c r="N440" s="32" t="s">
        <v>68</v>
      </c>
      <c r="O440" s="32" t="s">
        <v>68</v>
      </c>
      <c r="P440" s="32" t="s">
        <v>5</v>
      </c>
      <c r="Q440" s="32" t="s">
        <v>5</v>
      </c>
      <c r="R440" s="32" t="s">
        <v>5</v>
      </c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2" t="s">
        <v>5</v>
      </c>
      <c r="AK440" s="32" t="s">
        <v>5</v>
      </c>
      <c r="AL440" s="32" t="s">
        <v>5</v>
      </c>
    </row>
    <row r="441" spans="1:38" ht="30" customHeight="1">
      <c r="A441" s="114"/>
      <c r="B441" s="114"/>
      <c r="C441" s="122"/>
      <c r="D441" s="114"/>
      <c r="E441" s="115"/>
      <c r="F441" s="116"/>
      <c r="G441" s="115"/>
      <c r="H441" s="116"/>
      <c r="I441" s="115"/>
      <c r="J441" s="116"/>
      <c r="K441" s="115"/>
      <c r="L441" s="116"/>
      <c r="M441" s="114"/>
    </row>
    <row r="442" spans="1:38" ht="30" customHeight="1">
      <c r="A442" s="168" t="s">
        <v>1422</v>
      </c>
      <c r="B442" s="168"/>
      <c r="C442" s="168"/>
      <c r="D442" s="168"/>
      <c r="E442" s="169"/>
      <c r="F442" s="170"/>
      <c r="G442" s="169"/>
      <c r="H442" s="170"/>
      <c r="I442" s="169"/>
      <c r="J442" s="170"/>
      <c r="K442" s="169"/>
      <c r="L442" s="170"/>
      <c r="M442" s="168"/>
      <c r="N442" s="113" t="s">
        <v>266</v>
      </c>
    </row>
    <row r="443" spans="1:38" ht="30" customHeight="1">
      <c r="A443" s="29" t="s">
        <v>565</v>
      </c>
      <c r="B443" s="29" t="s">
        <v>1263</v>
      </c>
      <c r="C443" s="30" t="s">
        <v>72</v>
      </c>
      <c r="D443" s="114">
        <v>0.6</v>
      </c>
      <c r="E443" s="115">
        <f>단가대비표!O83</f>
        <v>0</v>
      </c>
      <c r="F443" s="116">
        <f t="shared" ref="F443:F445" si="197">TRUNC(E443*D443,1)</f>
        <v>0</v>
      </c>
      <c r="G443" s="115">
        <f>단가대비표!P83</f>
        <v>0</v>
      </c>
      <c r="H443" s="116">
        <f t="shared" ref="H443:H445" si="198">TRUNC(G443*D443,1)</f>
        <v>0</v>
      </c>
      <c r="I443" s="115">
        <f>단가대비표!V83</f>
        <v>0</v>
      </c>
      <c r="J443" s="116">
        <f t="shared" ref="J443:J445" si="199">TRUNC(I443*D443,1)</f>
        <v>0</v>
      </c>
      <c r="K443" s="115">
        <f t="shared" ref="K443:K447" si="200">TRUNC(E443+G443+I443,1)</f>
        <v>0</v>
      </c>
      <c r="L443" s="116">
        <f t="shared" ref="L443:L447" si="201">TRUNC(F443+H443+J443,1)</f>
        <v>0</v>
      </c>
      <c r="M443" s="29" t="s">
        <v>5</v>
      </c>
      <c r="N443" s="32" t="s">
        <v>266</v>
      </c>
      <c r="O443" s="32" t="s">
        <v>559</v>
      </c>
      <c r="P443" s="32" t="s">
        <v>66</v>
      </c>
      <c r="Q443" s="32" t="s">
        <v>66</v>
      </c>
      <c r="R443" s="32" t="s">
        <v>65</v>
      </c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2" t="s">
        <v>5</v>
      </c>
      <c r="AK443" s="32" t="s">
        <v>560</v>
      </c>
      <c r="AL443" s="32" t="s">
        <v>5</v>
      </c>
    </row>
    <row r="444" spans="1:38" ht="30" customHeight="1">
      <c r="A444" s="29" t="s">
        <v>1251</v>
      </c>
      <c r="B444" s="29" t="s">
        <v>1267</v>
      </c>
      <c r="C444" s="30" t="s">
        <v>1252</v>
      </c>
      <c r="D444" s="114">
        <f>D443*11.9048/1000</f>
        <v>7.1428799999999999E-3</v>
      </c>
      <c r="E444" s="115">
        <f>일위대가목록!E81</f>
        <v>0</v>
      </c>
      <c r="F444" s="116">
        <f t="shared" si="197"/>
        <v>0</v>
      </c>
      <c r="G444" s="115">
        <f>일위대가목록!F81</f>
        <v>0</v>
      </c>
      <c r="H444" s="116">
        <f t="shared" si="198"/>
        <v>0</v>
      </c>
      <c r="I444" s="115">
        <f>일위대가목록!G81</f>
        <v>0</v>
      </c>
      <c r="J444" s="116">
        <f t="shared" si="199"/>
        <v>0</v>
      </c>
      <c r="K444" s="115">
        <f t="shared" si="200"/>
        <v>0</v>
      </c>
      <c r="L444" s="116">
        <f t="shared" si="201"/>
        <v>0</v>
      </c>
      <c r="M444" s="29" t="s">
        <v>5</v>
      </c>
      <c r="N444" s="32" t="s">
        <v>266</v>
      </c>
      <c r="O444" s="32" t="s">
        <v>557</v>
      </c>
      <c r="P444" s="32" t="s">
        <v>66</v>
      </c>
      <c r="Q444" s="32" t="s">
        <v>66</v>
      </c>
      <c r="R444" s="32" t="s">
        <v>65</v>
      </c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2" t="s">
        <v>5</v>
      </c>
      <c r="AK444" s="32" t="s">
        <v>561</v>
      </c>
      <c r="AL444" s="32" t="s">
        <v>5</v>
      </c>
    </row>
    <row r="445" spans="1:38" ht="30" customHeight="1">
      <c r="A445" s="53" t="s">
        <v>1277</v>
      </c>
      <c r="B445" s="53" t="s">
        <v>1278</v>
      </c>
      <c r="C445" s="126" t="s">
        <v>72</v>
      </c>
      <c r="D445" s="114">
        <v>0.19500000000000001</v>
      </c>
      <c r="E445" s="115">
        <f>단가대비표!O94</f>
        <v>0</v>
      </c>
      <c r="F445" s="116">
        <f t="shared" si="197"/>
        <v>0</v>
      </c>
      <c r="G445" s="115">
        <f>단가대비표!P94</f>
        <v>0</v>
      </c>
      <c r="H445" s="116">
        <f t="shared" si="198"/>
        <v>0</v>
      </c>
      <c r="I445" s="115">
        <f>단가대비표!V94</f>
        <v>0</v>
      </c>
      <c r="J445" s="116">
        <f t="shared" si="199"/>
        <v>0</v>
      </c>
      <c r="K445" s="115">
        <f t="shared" si="200"/>
        <v>0</v>
      </c>
      <c r="L445" s="116">
        <f t="shared" si="201"/>
        <v>0</v>
      </c>
      <c r="M445" s="29"/>
      <c r="N445" s="32" t="s">
        <v>266</v>
      </c>
      <c r="O445" s="32" t="s">
        <v>557</v>
      </c>
      <c r="P445" s="32" t="s">
        <v>66</v>
      </c>
      <c r="Q445" s="32" t="s">
        <v>66</v>
      </c>
      <c r="R445" s="32" t="s">
        <v>65</v>
      </c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2" t="s">
        <v>5</v>
      </c>
      <c r="AK445" s="32" t="s">
        <v>561</v>
      </c>
      <c r="AL445" s="32" t="s">
        <v>5</v>
      </c>
    </row>
    <row r="446" spans="1:38" ht="30" customHeight="1">
      <c r="A446" s="29" t="s">
        <v>302</v>
      </c>
      <c r="B446" s="29" t="s">
        <v>305</v>
      </c>
      <c r="C446" s="126" t="s">
        <v>186</v>
      </c>
      <c r="D446" s="114">
        <v>0.19500000000000001</v>
      </c>
      <c r="E446" s="115">
        <f>일위대가목록!E86</f>
        <v>0</v>
      </c>
      <c r="F446" s="116">
        <f>TRUNC(E446*D446,1)</f>
        <v>0</v>
      </c>
      <c r="G446" s="115">
        <f>일위대가목록!F86</f>
        <v>0</v>
      </c>
      <c r="H446" s="116">
        <f>TRUNC(G446*D446,1)</f>
        <v>0</v>
      </c>
      <c r="I446" s="115">
        <f>일위대가목록!G86</f>
        <v>0</v>
      </c>
      <c r="J446" s="116">
        <f>TRUNC(I446*D446,1)</f>
        <v>0</v>
      </c>
      <c r="K446" s="115">
        <f t="shared" si="200"/>
        <v>0</v>
      </c>
      <c r="L446" s="116">
        <f t="shared" si="201"/>
        <v>0</v>
      </c>
      <c r="M446" s="29"/>
      <c r="N446" s="32" t="s">
        <v>266</v>
      </c>
      <c r="O446" s="32" t="s">
        <v>557</v>
      </c>
      <c r="P446" s="32" t="s">
        <v>66</v>
      </c>
      <c r="Q446" s="32" t="s">
        <v>66</v>
      </c>
      <c r="R446" s="32" t="s">
        <v>65</v>
      </c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2" t="s">
        <v>5</v>
      </c>
      <c r="AK446" s="32" t="s">
        <v>561</v>
      </c>
      <c r="AL446" s="32" t="s">
        <v>5</v>
      </c>
    </row>
    <row r="447" spans="1:38" ht="30" customHeight="1">
      <c r="A447" s="29" t="s">
        <v>261</v>
      </c>
      <c r="B447" s="29" t="s">
        <v>262</v>
      </c>
      <c r="C447" s="30" t="s">
        <v>196</v>
      </c>
      <c r="D447" s="114">
        <v>3.8</v>
      </c>
      <c r="E447" s="115">
        <f>일위대가목록!E87</f>
        <v>0</v>
      </c>
      <c r="F447" s="116">
        <f>TRUNC(E447*D447,1)</f>
        <v>0</v>
      </c>
      <c r="G447" s="115">
        <f>일위대가목록!F87</f>
        <v>0</v>
      </c>
      <c r="H447" s="116">
        <f>TRUNC(G447*D447,1)</f>
        <v>0</v>
      </c>
      <c r="I447" s="115">
        <f>일위대가목록!G87</f>
        <v>0</v>
      </c>
      <c r="J447" s="116">
        <f>TRUNC(I447*D447,1)</f>
        <v>0</v>
      </c>
      <c r="K447" s="115">
        <f t="shared" si="200"/>
        <v>0</v>
      </c>
      <c r="L447" s="116">
        <f t="shared" si="201"/>
        <v>0</v>
      </c>
      <c r="M447" s="29"/>
      <c r="N447" s="32" t="s">
        <v>266</v>
      </c>
      <c r="O447" s="32" t="s">
        <v>557</v>
      </c>
      <c r="P447" s="32" t="s">
        <v>66</v>
      </c>
      <c r="Q447" s="32" t="s">
        <v>66</v>
      </c>
      <c r="R447" s="32" t="s">
        <v>65</v>
      </c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2" t="s">
        <v>5</v>
      </c>
      <c r="AK447" s="32" t="s">
        <v>561</v>
      </c>
      <c r="AL447" s="32" t="s">
        <v>5</v>
      </c>
    </row>
    <row r="448" spans="1:38" ht="30" customHeight="1">
      <c r="A448" s="29" t="s">
        <v>402</v>
      </c>
      <c r="B448" s="29" t="s">
        <v>5</v>
      </c>
      <c r="C448" s="30" t="s">
        <v>5</v>
      </c>
      <c r="D448" s="114"/>
      <c r="E448" s="115"/>
      <c r="F448" s="116">
        <f>TRUNC(SUMIF(N443:N447, N442, F443:F447),0)</f>
        <v>0</v>
      </c>
      <c r="G448" s="115"/>
      <c r="H448" s="116">
        <f>TRUNC(SUMIF(N443:N447, N442, H443:H447),0)</f>
        <v>0</v>
      </c>
      <c r="I448" s="115"/>
      <c r="J448" s="116">
        <f>TRUNC(SUMIF(N443:N447, N442, J443:J447),0)</f>
        <v>0</v>
      </c>
      <c r="K448" s="115"/>
      <c r="L448" s="116">
        <f>F448+H448+J448</f>
        <v>0</v>
      </c>
      <c r="M448" s="29" t="s">
        <v>5</v>
      </c>
      <c r="N448" s="32" t="s">
        <v>68</v>
      </c>
      <c r="O448" s="32" t="s">
        <v>68</v>
      </c>
      <c r="P448" s="32" t="s">
        <v>5</v>
      </c>
      <c r="Q448" s="32" t="s">
        <v>5</v>
      </c>
      <c r="R448" s="32" t="s">
        <v>5</v>
      </c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2" t="s">
        <v>5</v>
      </c>
      <c r="AK448" s="32" t="s">
        <v>5</v>
      </c>
      <c r="AL448" s="32" t="s">
        <v>5</v>
      </c>
    </row>
    <row r="449" spans="1:38" ht="30" customHeight="1">
      <c r="A449" s="114"/>
      <c r="B449" s="114"/>
      <c r="C449" s="122"/>
      <c r="D449" s="114"/>
      <c r="E449" s="115"/>
      <c r="F449" s="116"/>
      <c r="G449" s="115"/>
      <c r="H449" s="116"/>
      <c r="I449" s="115"/>
      <c r="J449" s="116"/>
      <c r="K449" s="115"/>
      <c r="L449" s="116"/>
      <c r="M449" s="114"/>
    </row>
    <row r="450" spans="1:38" ht="30" customHeight="1">
      <c r="A450" s="168" t="s">
        <v>1423</v>
      </c>
      <c r="B450" s="168"/>
      <c r="C450" s="168"/>
      <c r="D450" s="168"/>
      <c r="E450" s="169"/>
      <c r="F450" s="170"/>
      <c r="G450" s="169"/>
      <c r="H450" s="170"/>
      <c r="I450" s="169"/>
      <c r="J450" s="170"/>
      <c r="K450" s="169"/>
      <c r="L450" s="170"/>
      <c r="M450" s="168"/>
      <c r="N450" s="113" t="s">
        <v>266</v>
      </c>
    </row>
    <row r="451" spans="1:38" ht="30" customHeight="1">
      <c r="A451" s="29" t="s">
        <v>1326</v>
      </c>
      <c r="B451" s="29" t="s">
        <v>1328</v>
      </c>
      <c r="C451" s="30" t="s">
        <v>1378</v>
      </c>
      <c r="D451" s="114">
        <v>1</v>
      </c>
      <c r="E451" s="115">
        <f>단가대비표!O99</f>
        <v>0</v>
      </c>
      <c r="F451" s="116">
        <f t="shared" ref="F451:F452" si="202">TRUNC(E451*D451,1)</f>
        <v>0</v>
      </c>
      <c r="G451" s="115">
        <f>단가대비표!P99</f>
        <v>0</v>
      </c>
      <c r="H451" s="116">
        <f t="shared" ref="H451:H452" si="203">TRUNC(G451*D451,1)</f>
        <v>0</v>
      </c>
      <c r="I451" s="115">
        <f>단가대비표!V99</f>
        <v>0</v>
      </c>
      <c r="J451" s="116">
        <f t="shared" ref="J451:J452" si="204">TRUNC(I451*D451,1)</f>
        <v>0</v>
      </c>
      <c r="K451" s="115">
        <f t="shared" ref="K451:K452" si="205">TRUNC(E451+G451+I451,1)</f>
        <v>0</v>
      </c>
      <c r="L451" s="116">
        <f t="shared" ref="L451:L452" si="206">TRUNC(F451+H451+J451,1)</f>
        <v>0</v>
      </c>
      <c r="M451" s="29" t="s">
        <v>5</v>
      </c>
      <c r="N451" s="32" t="s">
        <v>266</v>
      </c>
      <c r="O451" s="32" t="s">
        <v>559</v>
      </c>
      <c r="P451" s="32" t="s">
        <v>66</v>
      </c>
      <c r="Q451" s="32" t="s">
        <v>66</v>
      </c>
      <c r="R451" s="32" t="s">
        <v>65</v>
      </c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2" t="s">
        <v>5</v>
      </c>
      <c r="AK451" s="32" t="s">
        <v>560</v>
      </c>
      <c r="AL451" s="32" t="s">
        <v>5</v>
      </c>
    </row>
    <row r="452" spans="1:38" ht="30" customHeight="1">
      <c r="A452" s="29" t="s">
        <v>1373</v>
      </c>
      <c r="B452" s="29"/>
      <c r="C452" s="30" t="s">
        <v>1375</v>
      </c>
      <c r="D452" s="114">
        <v>0.69399999999999995</v>
      </c>
      <c r="E452" s="115">
        <f>단가대비표!O149</f>
        <v>0</v>
      </c>
      <c r="F452" s="116">
        <f t="shared" si="202"/>
        <v>0</v>
      </c>
      <c r="G452" s="115">
        <f>단가대비표!P149</f>
        <v>0</v>
      </c>
      <c r="H452" s="116">
        <f t="shared" si="203"/>
        <v>0</v>
      </c>
      <c r="I452" s="115">
        <f>단가대비표!V149</f>
        <v>0</v>
      </c>
      <c r="J452" s="116">
        <f t="shared" si="204"/>
        <v>0</v>
      </c>
      <c r="K452" s="115">
        <f t="shared" si="205"/>
        <v>0</v>
      </c>
      <c r="L452" s="116">
        <f t="shared" si="206"/>
        <v>0</v>
      </c>
      <c r="M452" s="29" t="s">
        <v>5</v>
      </c>
      <c r="N452" s="32" t="s">
        <v>266</v>
      </c>
      <c r="O452" s="32" t="s">
        <v>557</v>
      </c>
      <c r="P452" s="32" t="s">
        <v>66</v>
      </c>
      <c r="Q452" s="32" t="s">
        <v>66</v>
      </c>
      <c r="R452" s="32" t="s">
        <v>65</v>
      </c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2" t="s">
        <v>5</v>
      </c>
      <c r="AK452" s="32" t="s">
        <v>561</v>
      </c>
      <c r="AL452" s="32" t="s">
        <v>5</v>
      </c>
    </row>
    <row r="453" spans="1:38" ht="30" customHeight="1">
      <c r="A453" s="29" t="s">
        <v>1374</v>
      </c>
      <c r="B453" s="29"/>
      <c r="C453" s="30" t="s">
        <v>1376</v>
      </c>
      <c r="D453" s="114">
        <v>0.2</v>
      </c>
      <c r="E453" s="118">
        <f>단가대비표!O135</f>
        <v>0</v>
      </c>
      <c r="F453" s="119">
        <f t="shared" ref="F453" si="207">TRUNC(E453*D453,1)</f>
        <v>0</v>
      </c>
      <c r="G453" s="118">
        <f>단가대비표!P135</f>
        <v>0</v>
      </c>
      <c r="H453" s="119">
        <f t="shared" ref="H453" si="208">TRUNC(G453*D453,1)</f>
        <v>0</v>
      </c>
      <c r="I453" s="118">
        <f>단가대비표!V135</f>
        <v>0</v>
      </c>
      <c r="J453" s="119">
        <f t="shared" ref="J453" si="209">TRUNC(I453*D453,1)</f>
        <v>0</v>
      </c>
      <c r="K453" s="118">
        <f t="shared" ref="K453" si="210">TRUNC(E453+G453+I453,1)</f>
        <v>0</v>
      </c>
      <c r="L453" s="119">
        <f t="shared" ref="L453" si="211">TRUNC(F453+H453+J453,1)</f>
        <v>0</v>
      </c>
      <c r="M453" s="29" t="s">
        <v>5</v>
      </c>
      <c r="N453" s="32" t="s">
        <v>266</v>
      </c>
      <c r="O453" s="32" t="s">
        <v>557</v>
      </c>
      <c r="P453" s="32" t="s">
        <v>66</v>
      </c>
      <c r="Q453" s="32" t="s">
        <v>66</v>
      </c>
      <c r="R453" s="32" t="s">
        <v>65</v>
      </c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2" t="s">
        <v>5</v>
      </c>
      <c r="AK453" s="32" t="s">
        <v>561</v>
      </c>
      <c r="AL453" s="32" t="s">
        <v>5</v>
      </c>
    </row>
    <row r="454" spans="1:38" ht="30" customHeight="1">
      <c r="A454" s="29" t="s">
        <v>402</v>
      </c>
      <c r="B454" s="29" t="s">
        <v>5</v>
      </c>
      <c r="C454" s="30" t="s">
        <v>5</v>
      </c>
      <c r="D454" s="114"/>
      <c r="E454" s="115"/>
      <c r="F454" s="116">
        <f>TRUNC(SUMIF(N451:N453, N450, F451:F453),0)</f>
        <v>0</v>
      </c>
      <c r="G454" s="115"/>
      <c r="H454" s="116">
        <f>TRUNC(SUMIF(N451:N453, N450, H451:H453),0)</f>
        <v>0</v>
      </c>
      <c r="I454" s="115"/>
      <c r="J454" s="116">
        <f>TRUNC(SUMIF(N451:N453, N450, J451:J453),0)</f>
        <v>0</v>
      </c>
      <c r="K454" s="115"/>
      <c r="L454" s="116">
        <f>F454+H454+J454</f>
        <v>0</v>
      </c>
      <c r="M454" s="29" t="s">
        <v>5</v>
      </c>
      <c r="N454" s="32" t="s">
        <v>68</v>
      </c>
      <c r="O454" s="32" t="s">
        <v>68</v>
      </c>
      <c r="P454" s="32" t="s">
        <v>5</v>
      </c>
      <c r="Q454" s="32" t="s">
        <v>5</v>
      </c>
      <c r="R454" s="32" t="s">
        <v>5</v>
      </c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2" t="s">
        <v>5</v>
      </c>
      <c r="AK454" s="32" t="s">
        <v>5</v>
      </c>
      <c r="AL454" s="32" t="s">
        <v>5</v>
      </c>
    </row>
    <row r="455" spans="1:38" ht="30" customHeight="1">
      <c r="A455" s="114"/>
      <c r="B455" s="114"/>
      <c r="C455" s="122"/>
      <c r="D455" s="114"/>
      <c r="E455" s="115"/>
      <c r="F455" s="116"/>
      <c r="G455" s="115"/>
      <c r="H455" s="116"/>
      <c r="I455" s="115"/>
      <c r="J455" s="116"/>
      <c r="K455" s="115"/>
      <c r="L455" s="116"/>
      <c r="M455" s="114"/>
    </row>
    <row r="456" spans="1:38" ht="30" customHeight="1">
      <c r="A456" s="168" t="s">
        <v>1424</v>
      </c>
      <c r="B456" s="168"/>
      <c r="C456" s="168"/>
      <c r="D456" s="168"/>
      <c r="E456" s="169"/>
      <c r="F456" s="170"/>
      <c r="G456" s="169"/>
      <c r="H456" s="170"/>
      <c r="I456" s="169"/>
      <c r="J456" s="170"/>
      <c r="K456" s="169"/>
      <c r="L456" s="170"/>
      <c r="M456" s="168"/>
      <c r="N456" s="113" t="s">
        <v>266</v>
      </c>
    </row>
    <row r="457" spans="1:38" ht="30" customHeight="1">
      <c r="A457" s="29" t="s">
        <v>1377</v>
      </c>
      <c r="B457" s="29" t="s">
        <v>1334</v>
      </c>
      <c r="C457" s="30" t="s">
        <v>1379</v>
      </c>
      <c r="D457" s="114">
        <v>1</v>
      </c>
      <c r="E457" s="115">
        <f>단가대비표!O100</f>
        <v>0</v>
      </c>
      <c r="F457" s="116">
        <f t="shared" ref="F457:F459" si="212">TRUNC(E457*D457,1)</f>
        <v>0</v>
      </c>
      <c r="G457" s="115">
        <f>단가대비표!P100</f>
        <v>0</v>
      </c>
      <c r="H457" s="116">
        <f t="shared" ref="H457:H459" si="213">TRUNC(G457*D457,1)</f>
        <v>0</v>
      </c>
      <c r="I457" s="115">
        <f>단가대비표!V100</f>
        <v>0</v>
      </c>
      <c r="J457" s="116">
        <f t="shared" ref="J457:J459" si="214">TRUNC(I457*D457,1)</f>
        <v>0</v>
      </c>
      <c r="K457" s="115">
        <f t="shared" ref="K457:K459" si="215">TRUNC(E457+G457+I457,1)</f>
        <v>0</v>
      </c>
      <c r="L457" s="116">
        <f t="shared" ref="L457:L459" si="216">TRUNC(F457+H457+J457,1)</f>
        <v>0</v>
      </c>
      <c r="M457" s="29" t="s">
        <v>5</v>
      </c>
      <c r="N457" s="32" t="s">
        <v>266</v>
      </c>
      <c r="O457" s="32" t="s">
        <v>559</v>
      </c>
      <c r="P457" s="32" t="s">
        <v>66</v>
      </c>
      <c r="Q457" s="32" t="s">
        <v>66</v>
      </c>
      <c r="R457" s="32" t="s">
        <v>65</v>
      </c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2" t="s">
        <v>5</v>
      </c>
      <c r="AK457" s="32" t="s">
        <v>560</v>
      </c>
      <c r="AL457" s="32" t="s">
        <v>5</v>
      </c>
    </row>
    <row r="458" spans="1:38" ht="30" customHeight="1">
      <c r="A458" s="29" t="s">
        <v>1373</v>
      </c>
      <c r="B458" s="29"/>
      <c r="C458" s="30" t="s">
        <v>1375</v>
      </c>
      <c r="D458" s="114">
        <v>0.747</v>
      </c>
      <c r="E458" s="115">
        <f>단가대비표!O149</f>
        <v>0</v>
      </c>
      <c r="F458" s="116">
        <f t="shared" si="212"/>
        <v>0</v>
      </c>
      <c r="G458" s="115">
        <f>단가대비표!P149</f>
        <v>0</v>
      </c>
      <c r="H458" s="116">
        <f t="shared" si="213"/>
        <v>0</v>
      </c>
      <c r="I458" s="115">
        <f>단가대비표!V149</f>
        <v>0</v>
      </c>
      <c r="J458" s="116">
        <f t="shared" si="214"/>
        <v>0</v>
      </c>
      <c r="K458" s="115">
        <f t="shared" si="215"/>
        <v>0</v>
      </c>
      <c r="L458" s="116">
        <f t="shared" si="216"/>
        <v>0</v>
      </c>
      <c r="M458" s="29" t="s">
        <v>5</v>
      </c>
      <c r="N458" s="32" t="s">
        <v>266</v>
      </c>
      <c r="O458" s="32" t="s">
        <v>557</v>
      </c>
      <c r="P458" s="32" t="s">
        <v>66</v>
      </c>
      <c r="Q458" s="32" t="s">
        <v>66</v>
      </c>
      <c r="R458" s="32" t="s">
        <v>65</v>
      </c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2" t="s">
        <v>5</v>
      </c>
      <c r="AK458" s="32" t="s">
        <v>561</v>
      </c>
      <c r="AL458" s="32" t="s">
        <v>5</v>
      </c>
    </row>
    <row r="459" spans="1:38" ht="30" customHeight="1">
      <c r="A459" s="29" t="s">
        <v>1374</v>
      </c>
      <c r="B459" s="29"/>
      <c r="C459" s="30" t="s">
        <v>1376</v>
      </c>
      <c r="D459" s="114">
        <v>0.24099999999999999</v>
      </c>
      <c r="E459" s="118">
        <f>단가대비표!O135</f>
        <v>0</v>
      </c>
      <c r="F459" s="119">
        <f t="shared" si="212"/>
        <v>0</v>
      </c>
      <c r="G459" s="118">
        <f>단가대비표!P135</f>
        <v>0</v>
      </c>
      <c r="H459" s="119">
        <f t="shared" si="213"/>
        <v>0</v>
      </c>
      <c r="I459" s="118">
        <f>단가대비표!V135</f>
        <v>0</v>
      </c>
      <c r="J459" s="119">
        <f t="shared" si="214"/>
        <v>0</v>
      </c>
      <c r="K459" s="115">
        <f t="shared" si="215"/>
        <v>0</v>
      </c>
      <c r="L459" s="116">
        <f t="shared" si="216"/>
        <v>0</v>
      </c>
      <c r="M459" s="29" t="s">
        <v>5</v>
      </c>
      <c r="N459" s="32" t="s">
        <v>266</v>
      </c>
      <c r="O459" s="32" t="s">
        <v>557</v>
      </c>
      <c r="P459" s="32" t="s">
        <v>66</v>
      </c>
      <c r="Q459" s="32" t="s">
        <v>66</v>
      </c>
      <c r="R459" s="32" t="s">
        <v>65</v>
      </c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2" t="s">
        <v>5</v>
      </c>
      <c r="AK459" s="32" t="s">
        <v>561</v>
      </c>
      <c r="AL459" s="32" t="s">
        <v>5</v>
      </c>
    </row>
    <row r="460" spans="1:38" ht="30" customHeight="1">
      <c r="A460" s="29" t="s">
        <v>402</v>
      </c>
      <c r="B460" s="29" t="s">
        <v>5</v>
      </c>
      <c r="C460" s="30" t="s">
        <v>5</v>
      </c>
      <c r="D460" s="114"/>
      <c r="E460" s="115"/>
      <c r="F460" s="116">
        <f>TRUNC(SUMIF(N457:N459, N456, F457:F459),0)</f>
        <v>0</v>
      </c>
      <c r="G460" s="115"/>
      <c r="H460" s="116">
        <f>TRUNC(SUMIF(N457:N459, N456, H457:H459),0)</f>
        <v>0</v>
      </c>
      <c r="I460" s="115"/>
      <c r="J460" s="116">
        <f>TRUNC(SUMIF(N457:N459, N456, J457:J459),0)</f>
        <v>0</v>
      </c>
      <c r="K460" s="115"/>
      <c r="L460" s="116">
        <f>F460+H460+J460</f>
        <v>0</v>
      </c>
      <c r="M460" s="29" t="s">
        <v>5</v>
      </c>
      <c r="N460" s="32" t="s">
        <v>68</v>
      </c>
      <c r="O460" s="32" t="s">
        <v>68</v>
      </c>
      <c r="P460" s="32" t="s">
        <v>5</v>
      </c>
      <c r="Q460" s="32" t="s">
        <v>5</v>
      </c>
      <c r="R460" s="32" t="s">
        <v>5</v>
      </c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2" t="s">
        <v>5</v>
      </c>
      <c r="AK460" s="32" t="s">
        <v>5</v>
      </c>
      <c r="AL460" s="32" t="s">
        <v>5</v>
      </c>
    </row>
    <row r="461" spans="1:38" ht="30" customHeight="1">
      <c r="A461" s="114"/>
      <c r="B461" s="114"/>
      <c r="C461" s="122"/>
      <c r="D461" s="114"/>
      <c r="E461" s="115"/>
      <c r="F461" s="116"/>
      <c r="G461" s="115"/>
      <c r="H461" s="116"/>
      <c r="I461" s="115"/>
      <c r="J461" s="116"/>
      <c r="K461" s="115"/>
      <c r="L461" s="116"/>
      <c r="M461" s="114"/>
    </row>
    <row r="462" spans="1:38" ht="30" customHeight="1">
      <c r="A462" s="168" t="s">
        <v>1425</v>
      </c>
      <c r="B462" s="168"/>
      <c r="C462" s="168"/>
      <c r="D462" s="168"/>
      <c r="E462" s="169"/>
      <c r="F462" s="170"/>
      <c r="G462" s="169"/>
      <c r="H462" s="170"/>
      <c r="I462" s="169"/>
      <c r="J462" s="170"/>
      <c r="K462" s="169"/>
      <c r="L462" s="170"/>
      <c r="M462" s="168"/>
      <c r="N462" s="113" t="s">
        <v>266</v>
      </c>
    </row>
    <row r="463" spans="1:38" ht="30" customHeight="1">
      <c r="A463" s="56" t="s">
        <v>1339</v>
      </c>
      <c r="B463" s="29" t="s">
        <v>1336</v>
      </c>
      <c r="C463" s="30" t="s">
        <v>1380</v>
      </c>
      <c r="D463" s="114">
        <v>1</v>
      </c>
      <c r="E463" s="115">
        <f>단가대비표!O101</f>
        <v>0</v>
      </c>
      <c r="F463" s="116">
        <f t="shared" ref="F463:F468" si="217">TRUNC(E463*D463,1)</f>
        <v>0</v>
      </c>
      <c r="G463" s="115">
        <f>단가대비표!P101</f>
        <v>0</v>
      </c>
      <c r="H463" s="116">
        <f t="shared" ref="H463:H468" si="218">TRUNC(G463*D463,1)</f>
        <v>0</v>
      </c>
      <c r="I463" s="115">
        <f>단가대비표!V101</f>
        <v>0</v>
      </c>
      <c r="J463" s="116">
        <f t="shared" ref="J463:J468" si="219">TRUNC(I463*D463,1)</f>
        <v>0</v>
      </c>
      <c r="K463" s="115">
        <f t="shared" ref="K463:K468" si="220">TRUNC(E463+G463+I463,1)</f>
        <v>0</v>
      </c>
      <c r="L463" s="116">
        <f t="shared" ref="L463:L468" si="221">TRUNC(F463+H463+J463,1)</f>
        <v>0</v>
      </c>
      <c r="M463" s="29" t="s">
        <v>5</v>
      </c>
      <c r="N463" s="32" t="s">
        <v>266</v>
      </c>
      <c r="O463" s="32" t="s">
        <v>559</v>
      </c>
      <c r="P463" s="32" t="s">
        <v>66</v>
      </c>
      <c r="Q463" s="32" t="s">
        <v>66</v>
      </c>
      <c r="R463" s="32" t="s">
        <v>65</v>
      </c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2" t="s">
        <v>5</v>
      </c>
      <c r="AK463" s="32" t="s">
        <v>560</v>
      </c>
      <c r="AL463" s="32" t="s">
        <v>5</v>
      </c>
    </row>
    <row r="464" spans="1:38" ht="30" customHeight="1">
      <c r="A464" s="29" t="s">
        <v>1373</v>
      </c>
      <c r="B464" s="29"/>
      <c r="C464" s="30" t="s">
        <v>1375</v>
      </c>
      <c r="D464" s="114">
        <v>0.27500000000000002</v>
      </c>
      <c r="E464" s="115">
        <f>단가대비표!O149</f>
        <v>0</v>
      </c>
      <c r="F464" s="116">
        <f t="shared" ref="F464:F466" si="222">TRUNC(E464*D464,1)</f>
        <v>0</v>
      </c>
      <c r="G464" s="115">
        <f>단가대비표!P149</f>
        <v>0</v>
      </c>
      <c r="H464" s="116">
        <f t="shared" ref="H464:H466" si="223">TRUNC(G464*D464,1)</f>
        <v>0</v>
      </c>
      <c r="I464" s="115">
        <f>단가대비표!V149</f>
        <v>0</v>
      </c>
      <c r="J464" s="116">
        <f t="shared" ref="J464:J466" si="224">TRUNC(I464*D464,1)</f>
        <v>0</v>
      </c>
      <c r="K464" s="115">
        <f t="shared" ref="K464:K466" si="225">TRUNC(E464+G464+I464,1)</f>
        <v>0</v>
      </c>
      <c r="L464" s="116">
        <f t="shared" ref="L464:L466" si="226">TRUNC(F464+H464+J464,1)</f>
        <v>0</v>
      </c>
      <c r="M464" s="29" t="s">
        <v>5</v>
      </c>
      <c r="N464" s="32" t="s">
        <v>266</v>
      </c>
      <c r="O464" s="32" t="s">
        <v>557</v>
      </c>
      <c r="P464" s="32" t="s">
        <v>66</v>
      </c>
      <c r="Q464" s="32" t="s">
        <v>66</v>
      </c>
      <c r="R464" s="32" t="s">
        <v>65</v>
      </c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2" t="s">
        <v>5</v>
      </c>
      <c r="AK464" s="32" t="s">
        <v>561</v>
      </c>
      <c r="AL464" s="32" t="s">
        <v>5</v>
      </c>
    </row>
    <row r="465" spans="1:38" ht="30" customHeight="1">
      <c r="A465" s="29" t="s">
        <v>1374</v>
      </c>
      <c r="B465" s="29"/>
      <c r="C465" s="30" t="s">
        <v>1376</v>
      </c>
      <c r="D465" s="114">
        <v>6.5000000000000002E-2</v>
      </c>
      <c r="E465" s="118">
        <f>단가대비표!O135</f>
        <v>0</v>
      </c>
      <c r="F465" s="119">
        <f t="shared" si="222"/>
        <v>0</v>
      </c>
      <c r="G465" s="118">
        <f>단가대비표!P135</f>
        <v>0</v>
      </c>
      <c r="H465" s="119">
        <f t="shared" si="223"/>
        <v>0</v>
      </c>
      <c r="I465" s="118">
        <f>단가대비표!V135</f>
        <v>0</v>
      </c>
      <c r="J465" s="119">
        <f t="shared" si="224"/>
        <v>0</v>
      </c>
      <c r="K465" s="115">
        <f t="shared" si="225"/>
        <v>0</v>
      </c>
      <c r="L465" s="116">
        <f t="shared" si="226"/>
        <v>0</v>
      </c>
      <c r="M465" s="29" t="s">
        <v>5</v>
      </c>
      <c r="N465" s="32" t="s">
        <v>266</v>
      </c>
      <c r="O465" s="32" t="s">
        <v>557</v>
      </c>
      <c r="P465" s="32" t="s">
        <v>66</v>
      </c>
      <c r="Q465" s="32" t="s">
        <v>66</v>
      </c>
      <c r="R465" s="32" t="s">
        <v>65</v>
      </c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2" t="s">
        <v>5</v>
      </c>
      <c r="AK465" s="32" t="s">
        <v>561</v>
      </c>
      <c r="AL465" s="32" t="s">
        <v>5</v>
      </c>
    </row>
    <row r="466" spans="1:38" ht="30" customHeight="1">
      <c r="A466" s="56" t="s">
        <v>1340</v>
      </c>
      <c r="B466" s="29" t="s">
        <v>1337</v>
      </c>
      <c r="C466" s="30" t="s">
        <v>1380</v>
      </c>
      <c r="D466" s="114">
        <v>1</v>
      </c>
      <c r="E466" s="115">
        <f>단가대비표!O102</f>
        <v>0</v>
      </c>
      <c r="F466" s="116">
        <f t="shared" si="222"/>
        <v>0</v>
      </c>
      <c r="G466" s="115">
        <f>단가대비표!P102</f>
        <v>0</v>
      </c>
      <c r="H466" s="116">
        <f t="shared" si="223"/>
        <v>0</v>
      </c>
      <c r="I466" s="115">
        <f>단가대비표!V102</f>
        <v>0</v>
      </c>
      <c r="J466" s="116">
        <f t="shared" si="224"/>
        <v>0</v>
      </c>
      <c r="K466" s="115">
        <f t="shared" si="225"/>
        <v>0</v>
      </c>
      <c r="L466" s="116">
        <f t="shared" si="226"/>
        <v>0</v>
      </c>
      <c r="M466" s="29" t="s">
        <v>5</v>
      </c>
      <c r="N466" s="32" t="s">
        <v>266</v>
      </c>
      <c r="O466" s="32" t="s">
        <v>559</v>
      </c>
      <c r="P466" s="32" t="s">
        <v>66</v>
      </c>
      <c r="Q466" s="32" t="s">
        <v>66</v>
      </c>
      <c r="R466" s="32" t="s">
        <v>65</v>
      </c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2" t="s">
        <v>5</v>
      </c>
      <c r="AK466" s="32" t="s">
        <v>560</v>
      </c>
      <c r="AL466" s="32" t="s">
        <v>5</v>
      </c>
    </row>
    <row r="467" spans="1:38" ht="30" customHeight="1">
      <c r="A467" s="29" t="s">
        <v>1373</v>
      </c>
      <c r="B467" s="29"/>
      <c r="C467" s="30" t="s">
        <v>1375</v>
      </c>
      <c r="D467" s="114">
        <v>0.13900000000000001</v>
      </c>
      <c r="E467" s="115">
        <f>단가대비표!O149</f>
        <v>0</v>
      </c>
      <c r="F467" s="116">
        <f t="shared" si="217"/>
        <v>0</v>
      </c>
      <c r="G467" s="115">
        <f>단가대비표!P149</f>
        <v>0</v>
      </c>
      <c r="H467" s="116">
        <f t="shared" si="218"/>
        <v>0</v>
      </c>
      <c r="I467" s="115">
        <f>단가대비표!V149</f>
        <v>0</v>
      </c>
      <c r="J467" s="116">
        <f t="shared" si="219"/>
        <v>0</v>
      </c>
      <c r="K467" s="115">
        <f t="shared" si="220"/>
        <v>0</v>
      </c>
      <c r="L467" s="116">
        <f t="shared" si="221"/>
        <v>0</v>
      </c>
      <c r="M467" s="29" t="s">
        <v>5</v>
      </c>
      <c r="N467" s="32" t="s">
        <v>266</v>
      </c>
      <c r="O467" s="32" t="s">
        <v>557</v>
      </c>
      <c r="P467" s="32" t="s">
        <v>66</v>
      </c>
      <c r="Q467" s="32" t="s">
        <v>66</v>
      </c>
      <c r="R467" s="32" t="s">
        <v>65</v>
      </c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2" t="s">
        <v>5</v>
      </c>
      <c r="AK467" s="32" t="s">
        <v>561</v>
      </c>
      <c r="AL467" s="32" t="s">
        <v>5</v>
      </c>
    </row>
    <row r="468" spans="1:38" ht="30" customHeight="1">
      <c r="A468" s="29" t="s">
        <v>1374</v>
      </c>
      <c r="B468" s="29"/>
      <c r="C468" s="30" t="s">
        <v>1376</v>
      </c>
      <c r="D468" s="114">
        <v>2.8000000000000001E-2</v>
      </c>
      <c r="E468" s="118">
        <f>단가대비표!O135</f>
        <v>0</v>
      </c>
      <c r="F468" s="119">
        <f t="shared" si="217"/>
        <v>0</v>
      </c>
      <c r="G468" s="118">
        <f>단가대비표!P135</f>
        <v>0</v>
      </c>
      <c r="H468" s="119">
        <f t="shared" si="218"/>
        <v>0</v>
      </c>
      <c r="I468" s="118">
        <f>단가대비표!V135</f>
        <v>0</v>
      </c>
      <c r="J468" s="116">
        <f t="shared" si="219"/>
        <v>0</v>
      </c>
      <c r="K468" s="115">
        <f t="shared" si="220"/>
        <v>0</v>
      </c>
      <c r="L468" s="116">
        <f t="shared" si="221"/>
        <v>0</v>
      </c>
      <c r="M468" s="29" t="s">
        <v>5</v>
      </c>
      <c r="N468" s="32" t="s">
        <v>266</v>
      </c>
      <c r="O468" s="32" t="s">
        <v>557</v>
      </c>
      <c r="P468" s="32" t="s">
        <v>66</v>
      </c>
      <c r="Q468" s="32" t="s">
        <v>66</v>
      </c>
      <c r="R468" s="32" t="s">
        <v>65</v>
      </c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2" t="s">
        <v>5</v>
      </c>
      <c r="AK468" s="32" t="s">
        <v>561</v>
      </c>
      <c r="AL468" s="32" t="s">
        <v>5</v>
      </c>
    </row>
    <row r="469" spans="1:38" ht="30" customHeight="1">
      <c r="A469" s="29" t="s">
        <v>402</v>
      </c>
      <c r="B469" s="29" t="s">
        <v>5</v>
      </c>
      <c r="C469" s="30" t="s">
        <v>5</v>
      </c>
      <c r="D469" s="114"/>
      <c r="E469" s="115"/>
      <c r="F469" s="116">
        <f>TRUNC(SUMIF(N463:N468, N462, F463:F468),0)</f>
        <v>0</v>
      </c>
      <c r="G469" s="115"/>
      <c r="H469" s="116">
        <f>TRUNC(SUMIF(N463:N468, N462, H463:H468),0)</f>
        <v>0</v>
      </c>
      <c r="I469" s="115"/>
      <c r="J469" s="116">
        <f>TRUNC(SUMIF(N463:N468, N462, J463:J468),0)</f>
        <v>0</v>
      </c>
      <c r="K469" s="115"/>
      <c r="L469" s="116">
        <f>F469+H469+J469</f>
        <v>0</v>
      </c>
      <c r="M469" s="29" t="s">
        <v>5</v>
      </c>
      <c r="N469" s="32" t="s">
        <v>68</v>
      </c>
      <c r="O469" s="32" t="s">
        <v>68</v>
      </c>
      <c r="P469" s="32" t="s">
        <v>5</v>
      </c>
      <c r="Q469" s="32" t="s">
        <v>5</v>
      </c>
      <c r="R469" s="32" t="s">
        <v>5</v>
      </c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2" t="s">
        <v>5</v>
      </c>
      <c r="AK469" s="32" t="s">
        <v>5</v>
      </c>
      <c r="AL469" s="32" t="s">
        <v>5</v>
      </c>
    </row>
    <row r="470" spans="1:38" ht="30" customHeight="1">
      <c r="A470" s="114"/>
      <c r="B470" s="114"/>
      <c r="C470" s="122"/>
      <c r="D470" s="114"/>
      <c r="E470" s="115"/>
      <c r="F470" s="116"/>
      <c r="G470" s="115"/>
      <c r="H470" s="116"/>
      <c r="I470" s="115"/>
      <c r="J470" s="116"/>
      <c r="K470" s="115"/>
      <c r="L470" s="116"/>
      <c r="M470" s="114"/>
    </row>
    <row r="471" spans="1:38" ht="30" customHeight="1">
      <c r="A471" s="168" t="s">
        <v>1426</v>
      </c>
      <c r="B471" s="168"/>
      <c r="C471" s="168"/>
      <c r="D471" s="168"/>
      <c r="E471" s="169"/>
      <c r="F471" s="170"/>
      <c r="G471" s="169"/>
      <c r="H471" s="170"/>
      <c r="I471" s="169"/>
      <c r="J471" s="170"/>
      <c r="K471" s="169"/>
      <c r="L471" s="170"/>
      <c r="M471" s="168"/>
      <c r="N471" s="113" t="s">
        <v>266</v>
      </c>
    </row>
    <row r="472" spans="1:38" ht="30" customHeight="1">
      <c r="A472" s="56" t="s">
        <v>1342</v>
      </c>
      <c r="B472" s="29" t="s">
        <v>1344</v>
      </c>
      <c r="C472" s="127" t="s">
        <v>1338</v>
      </c>
      <c r="D472" s="114">
        <v>1</v>
      </c>
      <c r="E472" s="115">
        <f>단가대비표!O103</f>
        <v>0</v>
      </c>
      <c r="F472" s="116">
        <f t="shared" ref="F472:F473" si="227">TRUNC(E472*D472,1)</f>
        <v>0</v>
      </c>
      <c r="G472" s="115">
        <f>단가대비표!P103</f>
        <v>0</v>
      </c>
      <c r="H472" s="116">
        <f t="shared" ref="H472:H473" si="228">TRUNC(G472*D472,1)</f>
        <v>0</v>
      </c>
      <c r="I472" s="115">
        <f>단가대비표!V103</f>
        <v>0</v>
      </c>
      <c r="J472" s="116">
        <f t="shared" ref="J472:J473" si="229">TRUNC(I472*D472,1)</f>
        <v>0</v>
      </c>
      <c r="K472" s="115">
        <f t="shared" ref="K472:K473" si="230">TRUNC(E472+G472+I472,1)</f>
        <v>0</v>
      </c>
      <c r="L472" s="116">
        <f t="shared" ref="L472:L473" si="231">TRUNC(F472+H472+J472,1)</f>
        <v>0</v>
      </c>
      <c r="M472" s="29" t="s">
        <v>5</v>
      </c>
      <c r="N472" s="32" t="s">
        <v>266</v>
      </c>
      <c r="O472" s="32" t="s">
        <v>559</v>
      </c>
      <c r="P472" s="32" t="s">
        <v>66</v>
      </c>
      <c r="Q472" s="32" t="s">
        <v>66</v>
      </c>
      <c r="R472" s="32" t="s">
        <v>65</v>
      </c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2" t="s">
        <v>5</v>
      </c>
      <c r="AK472" s="32" t="s">
        <v>560</v>
      </c>
      <c r="AL472" s="32" t="s">
        <v>5</v>
      </c>
    </row>
    <row r="473" spans="1:38" ht="30" customHeight="1">
      <c r="A473" s="29" t="s">
        <v>1373</v>
      </c>
      <c r="B473" s="29"/>
      <c r="C473" s="30" t="s">
        <v>1375</v>
      </c>
      <c r="D473" s="114">
        <v>9.9000000000000005E-2</v>
      </c>
      <c r="E473" s="115">
        <f>단가대비표!O149</f>
        <v>0</v>
      </c>
      <c r="F473" s="116">
        <f t="shared" si="227"/>
        <v>0</v>
      </c>
      <c r="G473" s="115">
        <f>단가대비표!P149</f>
        <v>0</v>
      </c>
      <c r="H473" s="116">
        <f t="shared" si="228"/>
        <v>0</v>
      </c>
      <c r="I473" s="115">
        <f>단가대비표!V149</f>
        <v>0</v>
      </c>
      <c r="J473" s="116">
        <f t="shared" si="229"/>
        <v>0</v>
      </c>
      <c r="K473" s="115">
        <f t="shared" si="230"/>
        <v>0</v>
      </c>
      <c r="L473" s="116">
        <f t="shared" si="231"/>
        <v>0</v>
      </c>
      <c r="M473" s="29" t="s">
        <v>5</v>
      </c>
      <c r="N473" s="32" t="s">
        <v>266</v>
      </c>
      <c r="O473" s="32" t="s">
        <v>557</v>
      </c>
      <c r="P473" s="32" t="s">
        <v>66</v>
      </c>
      <c r="Q473" s="32" t="s">
        <v>66</v>
      </c>
      <c r="R473" s="32" t="s">
        <v>65</v>
      </c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2" t="s">
        <v>5</v>
      </c>
      <c r="AK473" s="32" t="s">
        <v>561</v>
      </c>
      <c r="AL473" s="32" t="s">
        <v>5</v>
      </c>
    </row>
    <row r="474" spans="1:38" ht="30" customHeight="1">
      <c r="A474" s="29" t="s">
        <v>402</v>
      </c>
      <c r="B474" s="29" t="s">
        <v>5</v>
      </c>
      <c r="C474" s="30" t="s">
        <v>5</v>
      </c>
      <c r="D474" s="114"/>
      <c r="E474" s="115"/>
      <c r="F474" s="116">
        <f>TRUNC(SUMIF(N472:N473, N471, F472:F473),0)</f>
        <v>0</v>
      </c>
      <c r="G474" s="115"/>
      <c r="H474" s="116">
        <f>TRUNC(SUMIF(N472:N473, N471, H472:H473),0)</f>
        <v>0</v>
      </c>
      <c r="I474" s="115"/>
      <c r="J474" s="116">
        <f>TRUNC(SUMIF(N472:N473, N471, J472:J473),0)</f>
        <v>0</v>
      </c>
      <c r="K474" s="115"/>
      <c r="L474" s="116">
        <f>F474+H474+J474</f>
        <v>0</v>
      </c>
      <c r="M474" s="29" t="s">
        <v>5</v>
      </c>
      <c r="N474" s="32" t="s">
        <v>68</v>
      </c>
      <c r="O474" s="32" t="s">
        <v>68</v>
      </c>
      <c r="P474" s="32" t="s">
        <v>5</v>
      </c>
      <c r="Q474" s="32" t="s">
        <v>5</v>
      </c>
      <c r="R474" s="32" t="s">
        <v>5</v>
      </c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2" t="s">
        <v>5</v>
      </c>
      <c r="AK474" s="32" t="s">
        <v>5</v>
      </c>
      <c r="AL474" s="32" t="s">
        <v>5</v>
      </c>
    </row>
    <row r="475" spans="1:38" ht="30" customHeight="1">
      <c r="A475" s="114"/>
      <c r="B475" s="114"/>
      <c r="C475" s="122"/>
      <c r="D475" s="114"/>
      <c r="E475" s="115"/>
      <c r="F475" s="116"/>
      <c r="G475" s="115"/>
      <c r="H475" s="116"/>
      <c r="I475" s="115"/>
      <c r="J475" s="116"/>
      <c r="K475" s="115"/>
      <c r="L475" s="116"/>
      <c r="M475" s="114"/>
    </row>
    <row r="476" spans="1:38" ht="30" customHeight="1">
      <c r="A476" s="168" t="s">
        <v>1427</v>
      </c>
      <c r="B476" s="168"/>
      <c r="C476" s="168"/>
      <c r="D476" s="168"/>
      <c r="E476" s="169"/>
      <c r="F476" s="170"/>
      <c r="G476" s="169"/>
      <c r="H476" s="170"/>
      <c r="I476" s="169"/>
      <c r="J476" s="170"/>
      <c r="K476" s="169"/>
      <c r="L476" s="170"/>
      <c r="M476" s="168"/>
      <c r="N476" s="113" t="s">
        <v>266</v>
      </c>
    </row>
    <row r="477" spans="1:38" ht="30" customHeight="1">
      <c r="A477" s="29" t="s">
        <v>1365</v>
      </c>
      <c r="B477" s="29" t="s">
        <v>1300</v>
      </c>
      <c r="C477" s="30" t="s">
        <v>186</v>
      </c>
      <c r="D477" s="114">
        <v>0.8</v>
      </c>
      <c r="E477" s="115">
        <f>일위대가목록!E89</f>
        <v>0</v>
      </c>
      <c r="F477" s="116">
        <f t="shared" ref="F477" si="232">TRUNC(E477*D477,1)</f>
        <v>0</v>
      </c>
      <c r="G477" s="115">
        <f>일위대가목록!F89</f>
        <v>0</v>
      </c>
      <c r="H477" s="116">
        <f t="shared" ref="H477" si="233">TRUNC(G477*D477,1)</f>
        <v>0</v>
      </c>
      <c r="I477" s="115">
        <f>일위대가목록!G89</f>
        <v>0</v>
      </c>
      <c r="J477" s="116">
        <f t="shared" ref="J477" si="234">TRUNC(I477*D477,1)</f>
        <v>0</v>
      </c>
      <c r="K477" s="115">
        <f t="shared" ref="K477" si="235">TRUNC(E477+G477+I477,1)</f>
        <v>0</v>
      </c>
      <c r="L477" s="116">
        <f t="shared" ref="L477:L478" si="236">TRUNC(F477+H477+J477,1)</f>
        <v>0</v>
      </c>
      <c r="M477" s="29" t="s">
        <v>5</v>
      </c>
      <c r="N477" s="32" t="s">
        <v>266</v>
      </c>
      <c r="O477" s="32" t="s">
        <v>559</v>
      </c>
      <c r="P477" s="32" t="s">
        <v>66</v>
      </c>
      <c r="Q477" s="32" t="s">
        <v>66</v>
      </c>
      <c r="R477" s="32" t="s">
        <v>65</v>
      </c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2" t="s">
        <v>5</v>
      </c>
      <c r="AK477" s="32" t="s">
        <v>560</v>
      </c>
      <c r="AL477" s="32" t="s">
        <v>5</v>
      </c>
    </row>
    <row r="478" spans="1:38" ht="30" customHeight="1">
      <c r="A478" s="29" t="s">
        <v>1367</v>
      </c>
      <c r="B478" s="29" t="s">
        <v>1370</v>
      </c>
      <c r="C478" s="30" t="s">
        <v>196</v>
      </c>
      <c r="D478" s="114">
        <v>3.6</v>
      </c>
      <c r="E478" s="115">
        <f>일위대가목록!E90</f>
        <v>0</v>
      </c>
      <c r="F478" s="116">
        <f t="shared" ref="F478" si="237">TRUNC(E478*D478,1)</f>
        <v>0</v>
      </c>
      <c r="G478" s="115">
        <f>일위대가목록!F90</f>
        <v>0</v>
      </c>
      <c r="H478" s="116">
        <f t="shared" ref="H478" si="238">TRUNC(G478*D478,1)</f>
        <v>0</v>
      </c>
      <c r="I478" s="115">
        <f>일위대가목록!G90</f>
        <v>0</v>
      </c>
      <c r="J478" s="116">
        <f t="shared" ref="J478" si="239">TRUNC(I478*D478,1)</f>
        <v>0</v>
      </c>
      <c r="K478" s="115">
        <f t="shared" ref="K478" si="240">TRUNC(E478+G478+I478,1)</f>
        <v>0</v>
      </c>
      <c r="L478" s="116">
        <f t="shared" si="236"/>
        <v>0</v>
      </c>
      <c r="M478" s="29" t="s">
        <v>5</v>
      </c>
      <c r="N478" s="32" t="s">
        <v>266</v>
      </c>
      <c r="O478" s="32" t="s">
        <v>557</v>
      </c>
      <c r="P478" s="32" t="s">
        <v>66</v>
      </c>
      <c r="Q478" s="32" t="s">
        <v>66</v>
      </c>
      <c r="R478" s="32" t="s">
        <v>65</v>
      </c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2" t="s">
        <v>5</v>
      </c>
      <c r="AK478" s="32" t="s">
        <v>561</v>
      </c>
      <c r="AL478" s="32" t="s">
        <v>5</v>
      </c>
    </row>
    <row r="479" spans="1:38" ht="30" customHeight="1">
      <c r="A479" s="29" t="s">
        <v>402</v>
      </c>
      <c r="B479" s="29" t="s">
        <v>5</v>
      </c>
      <c r="C479" s="30" t="s">
        <v>5</v>
      </c>
      <c r="D479" s="114"/>
      <c r="E479" s="115"/>
      <c r="F479" s="116">
        <f>TRUNC(SUMIF(N477:N478, N476, F477:F478),0)</f>
        <v>0</v>
      </c>
      <c r="G479" s="115"/>
      <c r="H479" s="116">
        <f>TRUNC(SUMIF(N477:N478, N476, H477:H478),0)</f>
        <v>0</v>
      </c>
      <c r="I479" s="115"/>
      <c r="J479" s="116">
        <f>TRUNC(SUMIF(N477:N478, N476, J477:J478),0)</f>
        <v>0</v>
      </c>
      <c r="K479" s="115"/>
      <c r="L479" s="116">
        <f>F479+H479+J479</f>
        <v>0</v>
      </c>
      <c r="M479" s="29" t="s">
        <v>5</v>
      </c>
      <c r="N479" s="32" t="s">
        <v>68</v>
      </c>
      <c r="O479" s="32" t="s">
        <v>68</v>
      </c>
      <c r="P479" s="32" t="s">
        <v>5</v>
      </c>
      <c r="Q479" s="32" t="s">
        <v>5</v>
      </c>
      <c r="R479" s="32" t="s">
        <v>5</v>
      </c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2" t="s">
        <v>5</v>
      </c>
      <c r="AK479" s="32" t="s">
        <v>5</v>
      </c>
      <c r="AL479" s="32" t="s">
        <v>5</v>
      </c>
    </row>
    <row r="480" spans="1:38" ht="30" customHeight="1">
      <c r="A480" s="114"/>
      <c r="B480" s="114"/>
      <c r="C480" s="122"/>
      <c r="D480" s="114"/>
      <c r="E480" s="115"/>
      <c r="F480" s="116"/>
      <c r="G480" s="115"/>
      <c r="H480" s="116"/>
      <c r="I480" s="115"/>
      <c r="J480" s="116"/>
      <c r="K480" s="115"/>
      <c r="L480" s="116"/>
      <c r="M480" s="114"/>
    </row>
    <row r="481" spans="1:38" ht="30" customHeight="1">
      <c r="A481" s="168" t="s">
        <v>1428</v>
      </c>
      <c r="B481" s="168"/>
      <c r="C481" s="168"/>
      <c r="D481" s="168"/>
      <c r="E481" s="169"/>
      <c r="F481" s="170"/>
      <c r="G481" s="169"/>
      <c r="H481" s="170"/>
      <c r="I481" s="169"/>
      <c r="J481" s="170"/>
      <c r="K481" s="169"/>
      <c r="L481" s="170"/>
      <c r="M481" s="168"/>
      <c r="N481" s="121" t="s">
        <v>266</v>
      </c>
    </row>
    <row r="482" spans="1:38" ht="30" customHeight="1">
      <c r="A482" s="29" t="s">
        <v>1387</v>
      </c>
      <c r="B482" s="29" t="s">
        <v>1385</v>
      </c>
      <c r="C482" s="30" t="s">
        <v>1388</v>
      </c>
      <c r="D482" s="117">
        <v>1</v>
      </c>
      <c r="E482" s="118">
        <f>단가대비표!O107</f>
        <v>0</v>
      </c>
      <c r="F482" s="119">
        <f t="shared" ref="F482" si="241">TRUNC(E482*D482,1)</f>
        <v>0</v>
      </c>
      <c r="G482" s="118">
        <f>단가대비표!P107</f>
        <v>0</v>
      </c>
      <c r="H482" s="119">
        <f t="shared" ref="H482" si="242">TRUNC(G482*D482,1)</f>
        <v>0</v>
      </c>
      <c r="I482" s="118">
        <f>단가대비표!V107</f>
        <v>0</v>
      </c>
      <c r="J482" s="119">
        <f t="shared" ref="J482" si="243">TRUNC(I482*D482,1)</f>
        <v>0</v>
      </c>
      <c r="K482" s="118">
        <f t="shared" ref="K482" si="244">TRUNC(E482+G482+I482,1)</f>
        <v>0</v>
      </c>
      <c r="L482" s="119">
        <f t="shared" ref="L482" si="245">TRUNC(F482+H482+J482,1)</f>
        <v>0</v>
      </c>
      <c r="M482" s="29" t="s">
        <v>5</v>
      </c>
      <c r="N482" s="32" t="s">
        <v>266</v>
      </c>
      <c r="O482" s="32" t="s">
        <v>559</v>
      </c>
      <c r="P482" s="32" t="s">
        <v>66</v>
      </c>
      <c r="Q482" s="32" t="s">
        <v>66</v>
      </c>
      <c r="R482" s="32" t="s">
        <v>65</v>
      </c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2" t="s">
        <v>5</v>
      </c>
      <c r="AK482" s="32" t="s">
        <v>560</v>
      </c>
      <c r="AL482" s="32" t="s">
        <v>5</v>
      </c>
    </row>
    <row r="483" spans="1:38" ht="30" customHeight="1">
      <c r="A483" s="29" t="s">
        <v>1386</v>
      </c>
      <c r="B483" s="29"/>
      <c r="C483" s="30" t="s">
        <v>1228</v>
      </c>
      <c r="D483" s="117">
        <v>0.8</v>
      </c>
      <c r="E483" s="118">
        <f>단가대비표!O147</f>
        <v>0</v>
      </c>
      <c r="F483" s="119">
        <f t="shared" ref="F483:F484" si="246">TRUNC(E483*D483,1)</f>
        <v>0</v>
      </c>
      <c r="G483" s="118">
        <f>단가대비표!P147</f>
        <v>0</v>
      </c>
      <c r="H483" s="119">
        <f t="shared" ref="H483:H484" si="247">TRUNC(G483*D483,1)</f>
        <v>0</v>
      </c>
      <c r="I483" s="118">
        <f>단가대비표!V147</f>
        <v>0</v>
      </c>
      <c r="J483" s="119">
        <f t="shared" ref="J483:J484" si="248">TRUNC(I483*D483,1)</f>
        <v>0</v>
      </c>
      <c r="K483" s="118">
        <f t="shared" ref="K483:K484" si="249">TRUNC(E483+G483+I483,1)</f>
        <v>0</v>
      </c>
      <c r="L483" s="119">
        <f t="shared" ref="L483:L484" si="250">TRUNC(F483+H483+J483,1)</f>
        <v>0</v>
      </c>
      <c r="M483" s="29" t="s">
        <v>5</v>
      </c>
      <c r="N483" s="32" t="s">
        <v>266</v>
      </c>
      <c r="O483" s="32" t="s">
        <v>557</v>
      </c>
      <c r="P483" s="32" t="s">
        <v>66</v>
      </c>
      <c r="Q483" s="32" t="s">
        <v>66</v>
      </c>
      <c r="R483" s="32" t="s">
        <v>65</v>
      </c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2" t="s">
        <v>5</v>
      </c>
      <c r="AK483" s="32" t="s">
        <v>561</v>
      </c>
      <c r="AL483" s="32" t="s">
        <v>5</v>
      </c>
    </row>
    <row r="484" spans="1:38" ht="30" customHeight="1">
      <c r="A484" s="29" t="s">
        <v>987</v>
      </c>
      <c r="B484" s="29"/>
      <c r="C484" s="30" t="s">
        <v>1228</v>
      </c>
      <c r="D484" s="117">
        <v>0.1</v>
      </c>
      <c r="E484" s="118">
        <f>단가대비표!O135</f>
        <v>0</v>
      </c>
      <c r="F484" s="119">
        <f t="shared" si="246"/>
        <v>0</v>
      </c>
      <c r="G484" s="118">
        <f>단가대비표!P135</f>
        <v>0</v>
      </c>
      <c r="H484" s="119">
        <f t="shared" si="247"/>
        <v>0</v>
      </c>
      <c r="I484" s="118">
        <f>단가대비표!V135</f>
        <v>0</v>
      </c>
      <c r="J484" s="119">
        <f t="shared" si="248"/>
        <v>0</v>
      </c>
      <c r="K484" s="118">
        <f t="shared" si="249"/>
        <v>0</v>
      </c>
      <c r="L484" s="119">
        <f t="shared" si="250"/>
        <v>0</v>
      </c>
      <c r="M484" s="29" t="s">
        <v>5</v>
      </c>
      <c r="N484" s="32" t="s">
        <v>266</v>
      </c>
      <c r="O484" s="32" t="s">
        <v>557</v>
      </c>
      <c r="P484" s="32" t="s">
        <v>66</v>
      </c>
      <c r="Q484" s="32" t="s">
        <v>66</v>
      </c>
      <c r="R484" s="32" t="s">
        <v>65</v>
      </c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2" t="s">
        <v>5</v>
      </c>
      <c r="AK484" s="32" t="s">
        <v>561</v>
      </c>
      <c r="AL484" s="32" t="s">
        <v>5</v>
      </c>
    </row>
    <row r="485" spans="1:38" ht="30" customHeight="1">
      <c r="A485" s="29" t="s">
        <v>402</v>
      </c>
      <c r="B485" s="29" t="s">
        <v>5</v>
      </c>
      <c r="C485" s="30" t="s">
        <v>5</v>
      </c>
      <c r="D485" s="117"/>
      <c r="E485" s="118"/>
      <c r="F485" s="119">
        <f>TRUNC(SUMIF(N482:N484, N481, F482:F484),0)</f>
        <v>0</v>
      </c>
      <c r="G485" s="118"/>
      <c r="H485" s="119">
        <f>TRUNC(SUMIF(N482:N484, N481, H482:H484),0)</f>
        <v>0</v>
      </c>
      <c r="I485" s="118"/>
      <c r="J485" s="119">
        <f>TRUNC(SUMIF(N482:N484, N481, J482:J484),0)</f>
        <v>0</v>
      </c>
      <c r="K485" s="118"/>
      <c r="L485" s="119">
        <f>F485+H485+J485</f>
        <v>0</v>
      </c>
      <c r="M485" s="29" t="s">
        <v>5</v>
      </c>
      <c r="N485" s="32" t="s">
        <v>68</v>
      </c>
      <c r="O485" s="32" t="s">
        <v>68</v>
      </c>
      <c r="P485" s="32" t="s">
        <v>5</v>
      </c>
      <c r="Q485" s="32" t="s">
        <v>5</v>
      </c>
      <c r="R485" s="32" t="s">
        <v>5</v>
      </c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2" t="s">
        <v>5</v>
      </c>
      <c r="AK485" s="32" t="s">
        <v>5</v>
      </c>
      <c r="AL485" s="32" t="s">
        <v>5</v>
      </c>
    </row>
    <row r="486" spans="1:38" ht="30" customHeight="1">
      <c r="A486" s="117"/>
      <c r="B486" s="117"/>
      <c r="C486" s="122"/>
      <c r="D486" s="117"/>
      <c r="E486" s="118"/>
      <c r="F486" s="119"/>
      <c r="G486" s="118"/>
      <c r="H486" s="119"/>
      <c r="I486" s="118"/>
      <c r="J486" s="119"/>
      <c r="K486" s="118"/>
      <c r="L486" s="119"/>
      <c r="M486" s="117"/>
    </row>
    <row r="487" spans="1:38" ht="30" customHeight="1">
      <c r="A487" s="168" t="s">
        <v>1429</v>
      </c>
      <c r="B487" s="168"/>
      <c r="C487" s="168"/>
      <c r="D487" s="168"/>
      <c r="E487" s="169"/>
      <c r="F487" s="170"/>
      <c r="G487" s="169"/>
      <c r="H487" s="170"/>
      <c r="I487" s="169"/>
      <c r="J487" s="170"/>
      <c r="K487" s="169"/>
      <c r="L487" s="170"/>
      <c r="M487" s="168"/>
      <c r="N487" s="28" t="s">
        <v>280</v>
      </c>
    </row>
    <row r="488" spans="1:38" ht="30" customHeight="1">
      <c r="A488" s="56" t="s">
        <v>379</v>
      </c>
      <c r="B488" s="56" t="s">
        <v>281</v>
      </c>
      <c r="C488" s="128" t="s">
        <v>230</v>
      </c>
      <c r="D488" s="86">
        <v>1</v>
      </c>
      <c r="E488" s="87">
        <f>일위대가목록!E69</f>
        <v>0</v>
      </c>
      <c r="F488" s="88">
        <f>TRUNC(E488*D488,1)</f>
        <v>0</v>
      </c>
      <c r="G488" s="87">
        <f>일위대가목록!F69</f>
        <v>0</v>
      </c>
      <c r="H488" s="88">
        <f>TRUNC(G488*D488,1)</f>
        <v>0</v>
      </c>
      <c r="I488" s="87">
        <f>일위대가목록!G69</f>
        <v>0</v>
      </c>
      <c r="J488" s="88">
        <f>TRUNC(I488*D488,1)</f>
        <v>0</v>
      </c>
      <c r="K488" s="87">
        <f>TRUNC(E488+G488+I488,1)</f>
        <v>0</v>
      </c>
      <c r="L488" s="88">
        <f>TRUNC(F488+H488+J488,1)</f>
        <v>0</v>
      </c>
      <c r="M488" s="56" t="s">
        <v>5</v>
      </c>
      <c r="N488" s="32" t="s">
        <v>280</v>
      </c>
      <c r="O488" s="32" t="s">
        <v>382</v>
      </c>
      <c r="P488" s="32" t="s">
        <v>65</v>
      </c>
      <c r="Q488" s="32" t="s">
        <v>66</v>
      </c>
      <c r="R488" s="32" t="s">
        <v>66</v>
      </c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2" t="s">
        <v>5</v>
      </c>
      <c r="AK488" s="32" t="s">
        <v>611</v>
      </c>
      <c r="AL488" s="32" t="s">
        <v>5</v>
      </c>
    </row>
    <row r="489" spans="1:38" ht="30" customHeight="1">
      <c r="A489" s="56" t="s">
        <v>381</v>
      </c>
      <c r="B489" s="56" t="s">
        <v>281</v>
      </c>
      <c r="C489" s="128" t="s">
        <v>230</v>
      </c>
      <c r="D489" s="86">
        <v>1</v>
      </c>
      <c r="E489" s="87">
        <f>일위대가목록!E70</f>
        <v>0</v>
      </c>
      <c r="F489" s="88">
        <f>TRUNC(E489*D489,1)</f>
        <v>0</v>
      </c>
      <c r="G489" s="87">
        <f>일위대가목록!F70</f>
        <v>0</v>
      </c>
      <c r="H489" s="88">
        <f>TRUNC(G489*D489,1)</f>
        <v>0</v>
      </c>
      <c r="I489" s="87">
        <f>일위대가목록!G70</f>
        <v>0</v>
      </c>
      <c r="J489" s="88">
        <f>TRUNC(I489*D489,1)</f>
        <v>0</v>
      </c>
      <c r="K489" s="87">
        <f>TRUNC(E489+G489+I489,1)</f>
        <v>0</v>
      </c>
      <c r="L489" s="88">
        <f>TRUNC(F489+H489+J489,1)</f>
        <v>0</v>
      </c>
      <c r="M489" s="56" t="s">
        <v>5</v>
      </c>
      <c r="N489" s="32" t="s">
        <v>280</v>
      </c>
      <c r="O489" s="32" t="s">
        <v>383</v>
      </c>
      <c r="P489" s="32" t="s">
        <v>65</v>
      </c>
      <c r="Q489" s="32" t="s">
        <v>66</v>
      </c>
      <c r="R489" s="32" t="s">
        <v>66</v>
      </c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2" t="s">
        <v>5</v>
      </c>
      <c r="AK489" s="32" t="s">
        <v>612</v>
      </c>
      <c r="AL489" s="32" t="s">
        <v>5</v>
      </c>
    </row>
    <row r="490" spans="1:38" ht="30" customHeight="1">
      <c r="A490" s="56" t="s">
        <v>402</v>
      </c>
      <c r="B490" s="56" t="s">
        <v>5</v>
      </c>
      <c r="C490" s="128" t="s">
        <v>5</v>
      </c>
      <c r="D490" s="86"/>
      <c r="E490" s="87"/>
      <c r="F490" s="88">
        <f>TRUNC(SUMIF(N488:N489, N487, F488:F489),0)</f>
        <v>0</v>
      </c>
      <c r="G490" s="87"/>
      <c r="H490" s="88">
        <f>TRUNC(SUMIF(N488:N489, N487, H488:H489),0)</f>
        <v>0</v>
      </c>
      <c r="I490" s="87"/>
      <c r="J490" s="88">
        <f>TRUNC(SUMIF(N488:N489, N487, J488:J489),0)</f>
        <v>0</v>
      </c>
      <c r="K490" s="87"/>
      <c r="L490" s="88">
        <f>F490+H490+J490</f>
        <v>0</v>
      </c>
      <c r="M490" s="56" t="s">
        <v>5</v>
      </c>
      <c r="N490" s="32" t="s">
        <v>68</v>
      </c>
      <c r="O490" s="32" t="s">
        <v>68</v>
      </c>
      <c r="P490" s="32" t="s">
        <v>5</v>
      </c>
      <c r="Q490" s="32" t="s">
        <v>5</v>
      </c>
      <c r="R490" s="32" t="s">
        <v>5</v>
      </c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2" t="s">
        <v>5</v>
      </c>
      <c r="AK490" s="32" t="s">
        <v>5</v>
      </c>
      <c r="AL490" s="32" t="s">
        <v>5</v>
      </c>
    </row>
    <row r="491" spans="1:38" ht="30" customHeight="1">
      <c r="A491" s="86"/>
      <c r="B491" s="86"/>
      <c r="C491" s="129"/>
      <c r="D491" s="86"/>
      <c r="E491" s="87"/>
      <c r="F491" s="88"/>
      <c r="G491" s="87"/>
      <c r="H491" s="88"/>
      <c r="I491" s="87"/>
      <c r="J491" s="88"/>
      <c r="K491" s="87"/>
      <c r="L491" s="88"/>
      <c r="M491" s="86"/>
    </row>
    <row r="492" spans="1:38" ht="30" customHeight="1">
      <c r="A492" s="168" t="s">
        <v>1430</v>
      </c>
      <c r="B492" s="168"/>
      <c r="C492" s="168"/>
      <c r="D492" s="168"/>
      <c r="E492" s="169"/>
      <c r="F492" s="170"/>
      <c r="G492" s="169"/>
      <c r="H492" s="170"/>
      <c r="I492" s="169"/>
      <c r="J492" s="170"/>
      <c r="K492" s="169"/>
      <c r="L492" s="170"/>
      <c r="M492" s="168"/>
      <c r="N492" s="28" t="s">
        <v>382</v>
      </c>
    </row>
    <row r="493" spans="1:38" ht="30" customHeight="1">
      <c r="A493" s="56" t="s">
        <v>772</v>
      </c>
      <c r="B493" s="56" t="s">
        <v>773</v>
      </c>
      <c r="C493" s="128" t="s">
        <v>287</v>
      </c>
      <c r="D493" s="86">
        <v>18.852</v>
      </c>
      <c r="E493" s="87">
        <f>단가대비표!O113</f>
        <v>0</v>
      </c>
      <c r="F493" s="88">
        <f t="shared" ref="F493:F502" si="251">TRUNC(E493*D493,1)</f>
        <v>0</v>
      </c>
      <c r="G493" s="87">
        <f>단가대비표!P113</f>
        <v>0</v>
      </c>
      <c r="H493" s="88">
        <f t="shared" ref="H493:H502" si="252">TRUNC(G493*D493,1)</f>
        <v>0</v>
      </c>
      <c r="I493" s="87">
        <f>단가대비표!V113</f>
        <v>0</v>
      </c>
      <c r="J493" s="88">
        <f t="shared" ref="J493:J502" si="253">TRUNC(I493*D493,1)</f>
        <v>0</v>
      </c>
      <c r="K493" s="87">
        <f t="shared" ref="K493:L502" si="254">TRUNC(E493+G493+I493,1)</f>
        <v>0</v>
      </c>
      <c r="L493" s="88">
        <f t="shared" si="254"/>
        <v>0</v>
      </c>
      <c r="M493" s="56" t="s">
        <v>5</v>
      </c>
      <c r="N493" s="32" t="s">
        <v>382</v>
      </c>
      <c r="O493" s="32" t="s">
        <v>774</v>
      </c>
      <c r="P493" s="32" t="s">
        <v>66</v>
      </c>
      <c r="Q493" s="32" t="s">
        <v>66</v>
      </c>
      <c r="R493" s="32" t="s">
        <v>65</v>
      </c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2" t="s">
        <v>5</v>
      </c>
      <c r="AK493" s="32" t="s">
        <v>795</v>
      </c>
      <c r="AL493" s="32" t="s">
        <v>5</v>
      </c>
    </row>
    <row r="494" spans="1:38" ht="30" customHeight="1">
      <c r="A494" s="56" t="s">
        <v>436</v>
      </c>
      <c r="B494" s="56" t="s">
        <v>437</v>
      </c>
      <c r="C494" s="128" t="s">
        <v>432</v>
      </c>
      <c r="D494" s="86">
        <v>6426</v>
      </c>
      <c r="E494" s="87">
        <f>단가대비표!O114</f>
        <v>0</v>
      </c>
      <c r="F494" s="88">
        <f t="shared" si="251"/>
        <v>0</v>
      </c>
      <c r="G494" s="87">
        <f>단가대비표!P114</f>
        <v>0</v>
      </c>
      <c r="H494" s="88">
        <f t="shared" si="252"/>
        <v>0</v>
      </c>
      <c r="I494" s="87">
        <f>단가대비표!V114</f>
        <v>0</v>
      </c>
      <c r="J494" s="88">
        <f t="shared" si="253"/>
        <v>0</v>
      </c>
      <c r="K494" s="87">
        <f t="shared" si="254"/>
        <v>0</v>
      </c>
      <c r="L494" s="88">
        <f t="shared" si="254"/>
        <v>0</v>
      </c>
      <c r="M494" s="56" t="s">
        <v>438</v>
      </c>
      <c r="N494" s="32" t="s">
        <v>382</v>
      </c>
      <c r="O494" s="32" t="s">
        <v>439</v>
      </c>
      <c r="P494" s="32" t="s">
        <v>66</v>
      </c>
      <c r="Q494" s="32" t="s">
        <v>66</v>
      </c>
      <c r="R494" s="32" t="s">
        <v>65</v>
      </c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2" t="s">
        <v>5</v>
      </c>
      <c r="AK494" s="32" t="s">
        <v>796</v>
      </c>
      <c r="AL494" s="32" t="s">
        <v>5</v>
      </c>
    </row>
    <row r="495" spans="1:38" ht="30" customHeight="1">
      <c r="A495" s="56" t="s">
        <v>446</v>
      </c>
      <c r="B495" s="56" t="s">
        <v>447</v>
      </c>
      <c r="C495" s="128" t="s">
        <v>287</v>
      </c>
      <c r="D495" s="86">
        <v>2.88</v>
      </c>
      <c r="E495" s="87">
        <f>단가대비표!O115</f>
        <v>0</v>
      </c>
      <c r="F495" s="88">
        <f t="shared" si="251"/>
        <v>0</v>
      </c>
      <c r="G495" s="87">
        <f>단가대비표!P115</f>
        <v>0</v>
      </c>
      <c r="H495" s="88">
        <f t="shared" si="252"/>
        <v>0</v>
      </c>
      <c r="I495" s="87">
        <f>단가대비표!V115</f>
        <v>0</v>
      </c>
      <c r="J495" s="88">
        <f t="shared" si="253"/>
        <v>0</v>
      </c>
      <c r="K495" s="87">
        <f t="shared" si="254"/>
        <v>0</v>
      </c>
      <c r="L495" s="88">
        <f t="shared" si="254"/>
        <v>0</v>
      </c>
      <c r="M495" s="56" t="s">
        <v>5</v>
      </c>
      <c r="N495" s="32" t="s">
        <v>382</v>
      </c>
      <c r="O495" s="32" t="s">
        <v>448</v>
      </c>
      <c r="P495" s="32" t="s">
        <v>66</v>
      </c>
      <c r="Q495" s="32" t="s">
        <v>66</v>
      </c>
      <c r="R495" s="32" t="s">
        <v>65</v>
      </c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2" t="s">
        <v>5</v>
      </c>
      <c r="AK495" s="32" t="s">
        <v>797</v>
      </c>
      <c r="AL495" s="32" t="s">
        <v>5</v>
      </c>
    </row>
    <row r="496" spans="1:38" ht="30" customHeight="1">
      <c r="A496" s="56" t="s">
        <v>365</v>
      </c>
      <c r="B496" s="56" t="s">
        <v>366</v>
      </c>
      <c r="C496" s="128" t="s">
        <v>234</v>
      </c>
      <c r="D496" s="86">
        <v>21.251999999999999</v>
      </c>
      <c r="E496" s="87">
        <f>일위대가목록!E71</f>
        <v>0</v>
      </c>
      <c r="F496" s="88">
        <f t="shared" si="251"/>
        <v>0</v>
      </c>
      <c r="G496" s="87">
        <f>일위대가목록!F71</f>
        <v>0</v>
      </c>
      <c r="H496" s="88">
        <f t="shared" si="252"/>
        <v>0</v>
      </c>
      <c r="I496" s="87">
        <f>일위대가목록!G71</f>
        <v>0</v>
      </c>
      <c r="J496" s="88">
        <f t="shared" si="253"/>
        <v>0</v>
      </c>
      <c r="K496" s="87">
        <f t="shared" si="254"/>
        <v>0</v>
      </c>
      <c r="L496" s="88">
        <f t="shared" si="254"/>
        <v>0</v>
      </c>
      <c r="M496" s="56" t="s">
        <v>5</v>
      </c>
      <c r="N496" s="32" t="s">
        <v>382</v>
      </c>
      <c r="O496" s="32" t="s">
        <v>364</v>
      </c>
      <c r="P496" s="32" t="s">
        <v>65</v>
      </c>
      <c r="Q496" s="32" t="s">
        <v>66</v>
      </c>
      <c r="R496" s="32" t="s">
        <v>66</v>
      </c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2" t="s">
        <v>5</v>
      </c>
      <c r="AK496" s="32" t="s">
        <v>798</v>
      </c>
      <c r="AL496" s="32" t="s">
        <v>5</v>
      </c>
    </row>
    <row r="497" spans="1:38" ht="30" customHeight="1">
      <c r="A497" s="56" t="s">
        <v>543</v>
      </c>
      <c r="B497" s="56" t="s">
        <v>758</v>
      </c>
      <c r="C497" s="128" t="s">
        <v>759</v>
      </c>
      <c r="D497" s="86">
        <v>128.52000000000001</v>
      </c>
      <c r="E497" s="87">
        <f>단가대비표!O117</f>
        <v>0</v>
      </c>
      <c r="F497" s="88">
        <f t="shared" si="251"/>
        <v>0</v>
      </c>
      <c r="G497" s="87">
        <f>단가대비표!P117</f>
        <v>0</v>
      </c>
      <c r="H497" s="88">
        <f t="shared" si="252"/>
        <v>0</v>
      </c>
      <c r="I497" s="87">
        <f>단가대비표!V117</f>
        <v>0</v>
      </c>
      <c r="J497" s="88">
        <f t="shared" si="253"/>
        <v>0</v>
      </c>
      <c r="K497" s="87">
        <f t="shared" si="254"/>
        <v>0</v>
      </c>
      <c r="L497" s="88">
        <f t="shared" si="254"/>
        <v>0</v>
      </c>
      <c r="M497" s="56" t="s">
        <v>5</v>
      </c>
      <c r="N497" s="32" t="s">
        <v>382</v>
      </c>
      <c r="O497" s="32" t="s">
        <v>760</v>
      </c>
      <c r="P497" s="32" t="s">
        <v>66</v>
      </c>
      <c r="Q497" s="32" t="s">
        <v>66</v>
      </c>
      <c r="R497" s="32" t="s">
        <v>65</v>
      </c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2" t="s">
        <v>5</v>
      </c>
      <c r="AK497" s="32" t="s">
        <v>799</v>
      </c>
      <c r="AL497" s="32" t="s">
        <v>5</v>
      </c>
    </row>
    <row r="498" spans="1:38" ht="30" customHeight="1">
      <c r="A498" s="56" t="s">
        <v>453</v>
      </c>
      <c r="B498" s="56" t="s">
        <v>421</v>
      </c>
      <c r="C498" s="128" t="s">
        <v>422</v>
      </c>
      <c r="D498" s="86">
        <v>26.16</v>
      </c>
      <c r="E498" s="87">
        <f>단가대비표!O139</f>
        <v>0</v>
      </c>
      <c r="F498" s="88">
        <f t="shared" si="251"/>
        <v>0</v>
      </c>
      <c r="G498" s="87">
        <f>단가대비표!P139</f>
        <v>0</v>
      </c>
      <c r="H498" s="88">
        <f t="shared" si="252"/>
        <v>0</v>
      </c>
      <c r="I498" s="87">
        <f>단가대비표!V139</f>
        <v>0</v>
      </c>
      <c r="J498" s="88">
        <f t="shared" si="253"/>
        <v>0</v>
      </c>
      <c r="K498" s="87">
        <f t="shared" si="254"/>
        <v>0</v>
      </c>
      <c r="L498" s="88">
        <f t="shared" si="254"/>
        <v>0</v>
      </c>
      <c r="M498" s="56" t="s">
        <v>5</v>
      </c>
      <c r="N498" s="32" t="s">
        <v>382</v>
      </c>
      <c r="O498" s="32" t="s">
        <v>454</v>
      </c>
      <c r="P498" s="32" t="s">
        <v>66</v>
      </c>
      <c r="Q498" s="32" t="s">
        <v>66</v>
      </c>
      <c r="R498" s="32" t="s">
        <v>65</v>
      </c>
      <c r="S498" s="37"/>
      <c r="T498" s="37"/>
      <c r="U498" s="37"/>
      <c r="V498" s="37">
        <v>1</v>
      </c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2" t="s">
        <v>5</v>
      </c>
      <c r="AK498" s="32" t="s">
        <v>800</v>
      </c>
      <c r="AL498" s="32" t="s">
        <v>5</v>
      </c>
    </row>
    <row r="499" spans="1:38" ht="30" customHeight="1">
      <c r="A499" s="56" t="s">
        <v>424</v>
      </c>
      <c r="B499" s="56" t="s">
        <v>421</v>
      </c>
      <c r="C499" s="128" t="s">
        <v>422</v>
      </c>
      <c r="D499" s="86">
        <v>0.67200000000000004</v>
      </c>
      <c r="E499" s="87">
        <f>단가대비표!O135</f>
        <v>0</v>
      </c>
      <c r="F499" s="88">
        <f t="shared" si="251"/>
        <v>0</v>
      </c>
      <c r="G499" s="120">
        <f>단가대비표!P135</f>
        <v>0</v>
      </c>
      <c r="H499" s="88">
        <f t="shared" si="252"/>
        <v>0</v>
      </c>
      <c r="I499" s="87">
        <f>단가대비표!V135</f>
        <v>0</v>
      </c>
      <c r="J499" s="88">
        <f t="shared" si="253"/>
        <v>0</v>
      </c>
      <c r="K499" s="87">
        <f t="shared" si="254"/>
        <v>0</v>
      </c>
      <c r="L499" s="88">
        <f t="shared" si="254"/>
        <v>0</v>
      </c>
      <c r="M499" s="56" t="s">
        <v>5</v>
      </c>
      <c r="N499" s="32" t="s">
        <v>382</v>
      </c>
      <c r="O499" s="32" t="s">
        <v>425</v>
      </c>
      <c r="P499" s="32" t="s">
        <v>66</v>
      </c>
      <c r="Q499" s="32" t="s">
        <v>66</v>
      </c>
      <c r="R499" s="32" t="s">
        <v>65</v>
      </c>
      <c r="S499" s="37"/>
      <c r="T499" s="37"/>
      <c r="U499" s="37"/>
      <c r="V499" s="37">
        <v>1</v>
      </c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2" t="s">
        <v>5</v>
      </c>
      <c r="AK499" s="32" t="s">
        <v>801</v>
      </c>
      <c r="AL499" s="32" t="s">
        <v>5</v>
      </c>
    </row>
    <row r="500" spans="1:38" ht="30" customHeight="1">
      <c r="A500" s="56" t="s">
        <v>440</v>
      </c>
      <c r="B500" s="56" t="s">
        <v>421</v>
      </c>
      <c r="C500" s="128" t="s">
        <v>422</v>
      </c>
      <c r="D500" s="86">
        <v>2.6520000000000001</v>
      </c>
      <c r="E500" s="87">
        <f>단가대비표!O140</f>
        <v>0</v>
      </c>
      <c r="F500" s="88">
        <f t="shared" si="251"/>
        <v>0</v>
      </c>
      <c r="G500" s="87">
        <f>단가대비표!P140</f>
        <v>0</v>
      </c>
      <c r="H500" s="88">
        <f t="shared" si="252"/>
        <v>0</v>
      </c>
      <c r="I500" s="87">
        <f>단가대비표!V140</f>
        <v>0</v>
      </c>
      <c r="J500" s="88">
        <f t="shared" si="253"/>
        <v>0</v>
      </c>
      <c r="K500" s="87">
        <f t="shared" si="254"/>
        <v>0</v>
      </c>
      <c r="L500" s="88">
        <f t="shared" si="254"/>
        <v>0</v>
      </c>
      <c r="M500" s="56" t="s">
        <v>5</v>
      </c>
      <c r="N500" s="32" t="s">
        <v>382</v>
      </c>
      <c r="O500" s="32" t="s">
        <v>441</v>
      </c>
      <c r="P500" s="32" t="s">
        <v>66</v>
      </c>
      <c r="Q500" s="32" t="s">
        <v>66</v>
      </c>
      <c r="R500" s="32" t="s">
        <v>65</v>
      </c>
      <c r="S500" s="37"/>
      <c r="T500" s="37"/>
      <c r="U500" s="37"/>
      <c r="V500" s="37">
        <v>1</v>
      </c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2" t="s">
        <v>5</v>
      </c>
      <c r="AK500" s="32" t="s">
        <v>802</v>
      </c>
      <c r="AL500" s="32" t="s">
        <v>5</v>
      </c>
    </row>
    <row r="501" spans="1:38" ht="30" customHeight="1">
      <c r="A501" s="56" t="s">
        <v>443</v>
      </c>
      <c r="B501" s="56" t="s">
        <v>421</v>
      </c>
      <c r="C501" s="128" t="s">
        <v>422</v>
      </c>
      <c r="D501" s="86">
        <v>0.75600000000000001</v>
      </c>
      <c r="E501" s="87">
        <f>단가대비표!O141</f>
        <v>0</v>
      </c>
      <c r="F501" s="88">
        <f t="shared" si="251"/>
        <v>0</v>
      </c>
      <c r="G501" s="87">
        <f>단가대비표!P141</f>
        <v>0</v>
      </c>
      <c r="H501" s="88">
        <f t="shared" si="252"/>
        <v>0</v>
      </c>
      <c r="I501" s="87">
        <f>단가대비표!V141</f>
        <v>0</v>
      </c>
      <c r="J501" s="88">
        <f t="shared" si="253"/>
        <v>0</v>
      </c>
      <c r="K501" s="87">
        <f t="shared" si="254"/>
        <v>0</v>
      </c>
      <c r="L501" s="88">
        <f t="shared" si="254"/>
        <v>0</v>
      </c>
      <c r="M501" s="56" t="s">
        <v>5</v>
      </c>
      <c r="N501" s="32" t="s">
        <v>382</v>
      </c>
      <c r="O501" s="32" t="s">
        <v>444</v>
      </c>
      <c r="P501" s="32" t="s">
        <v>66</v>
      </c>
      <c r="Q501" s="32" t="s">
        <v>66</v>
      </c>
      <c r="R501" s="32" t="s">
        <v>65</v>
      </c>
      <c r="S501" s="37"/>
      <c r="T501" s="37"/>
      <c r="U501" s="37"/>
      <c r="V501" s="37">
        <v>1</v>
      </c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2" t="s">
        <v>5</v>
      </c>
      <c r="AK501" s="32" t="s">
        <v>803</v>
      </c>
      <c r="AL501" s="32" t="s">
        <v>5</v>
      </c>
    </row>
    <row r="502" spans="1:38" ht="30" customHeight="1">
      <c r="A502" s="56" t="s">
        <v>431</v>
      </c>
      <c r="B502" s="56" t="s">
        <v>442</v>
      </c>
      <c r="C502" s="128" t="s">
        <v>400</v>
      </c>
      <c r="D502" s="86">
        <v>1</v>
      </c>
      <c r="E502" s="87">
        <v>0</v>
      </c>
      <c r="F502" s="88">
        <f t="shared" si="251"/>
        <v>0</v>
      </c>
      <c r="G502" s="87">
        <v>0</v>
      </c>
      <c r="H502" s="88">
        <f t="shared" si="252"/>
        <v>0</v>
      </c>
      <c r="I502" s="87">
        <f>ROUNDDOWN(SUMIF(V493:V502, RIGHTB(O502, 1), H493:H502)*U502, 2)</f>
        <v>0</v>
      </c>
      <c r="J502" s="88">
        <f t="shared" si="253"/>
        <v>0</v>
      </c>
      <c r="K502" s="87">
        <f t="shared" si="254"/>
        <v>0</v>
      </c>
      <c r="L502" s="88">
        <f t="shared" si="254"/>
        <v>0</v>
      </c>
      <c r="M502" s="56" t="s">
        <v>5</v>
      </c>
      <c r="N502" s="32" t="s">
        <v>382</v>
      </c>
      <c r="O502" s="32" t="s">
        <v>401</v>
      </c>
      <c r="P502" s="32" t="s">
        <v>66</v>
      </c>
      <c r="Q502" s="32" t="s">
        <v>66</v>
      </c>
      <c r="R502" s="32" t="s">
        <v>66</v>
      </c>
      <c r="S502" s="37">
        <v>1</v>
      </c>
      <c r="T502" s="37">
        <v>2</v>
      </c>
      <c r="U502" s="37">
        <v>0.03</v>
      </c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2" t="s">
        <v>5</v>
      </c>
      <c r="AK502" s="32" t="s">
        <v>804</v>
      </c>
      <c r="AL502" s="32" t="s">
        <v>5</v>
      </c>
    </row>
    <row r="503" spans="1:38" ht="30" customHeight="1">
      <c r="A503" s="56" t="s">
        <v>402</v>
      </c>
      <c r="B503" s="56" t="s">
        <v>5</v>
      </c>
      <c r="C503" s="128" t="s">
        <v>5</v>
      </c>
      <c r="D503" s="86"/>
      <c r="E503" s="87"/>
      <c r="F503" s="88">
        <f>TRUNC(SUMIF(N493:N502, N492, F493:F502),0)</f>
        <v>0</v>
      </c>
      <c r="G503" s="87"/>
      <c r="H503" s="88">
        <f>TRUNC(SUMIF(N493:N502, N492, H493:H502),0)</f>
        <v>0</v>
      </c>
      <c r="I503" s="87"/>
      <c r="J503" s="88">
        <f>TRUNC(SUMIF(N493:N502, N492, J493:J502),0)</f>
        <v>0</v>
      </c>
      <c r="K503" s="87"/>
      <c r="L503" s="88">
        <f>F503+H503+J503</f>
        <v>0</v>
      </c>
      <c r="M503" s="56" t="s">
        <v>5</v>
      </c>
      <c r="N503" s="32" t="s">
        <v>68</v>
      </c>
      <c r="O503" s="32" t="s">
        <v>68</v>
      </c>
      <c r="P503" s="32" t="s">
        <v>5</v>
      </c>
      <c r="Q503" s="32" t="s">
        <v>5</v>
      </c>
      <c r="R503" s="32" t="s">
        <v>5</v>
      </c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2" t="s">
        <v>5</v>
      </c>
      <c r="AK503" s="32" t="s">
        <v>5</v>
      </c>
      <c r="AL503" s="32" t="s">
        <v>5</v>
      </c>
    </row>
    <row r="504" spans="1:38" ht="30" customHeight="1">
      <c r="A504" s="86"/>
      <c r="B504" s="86"/>
      <c r="C504" s="129"/>
      <c r="D504" s="86"/>
      <c r="E504" s="87"/>
      <c r="F504" s="88"/>
      <c r="G504" s="87"/>
      <c r="H504" s="88"/>
      <c r="I504" s="87"/>
      <c r="J504" s="88"/>
      <c r="K504" s="87"/>
      <c r="L504" s="88"/>
      <c r="M504" s="86"/>
    </row>
    <row r="505" spans="1:38" ht="30" customHeight="1">
      <c r="A505" s="168" t="s">
        <v>1431</v>
      </c>
      <c r="B505" s="168"/>
      <c r="C505" s="168"/>
      <c r="D505" s="168"/>
      <c r="E505" s="169"/>
      <c r="F505" s="170"/>
      <c r="G505" s="169"/>
      <c r="H505" s="170"/>
      <c r="I505" s="169"/>
      <c r="J505" s="170"/>
      <c r="K505" s="169"/>
      <c r="L505" s="170"/>
      <c r="M505" s="168"/>
      <c r="N505" s="28" t="s">
        <v>383</v>
      </c>
    </row>
    <row r="506" spans="1:38" ht="30" customHeight="1">
      <c r="A506" s="56" t="s">
        <v>772</v>
      </c>
      <c r="B506" s="56" t="s">
        <v>773</v>
      </c>
      <c r="C506" s="128" t="s">
        <v>287</v>
      </c>
      <c r="D506" s="86">
        <v>3.3239999999999998</v>
      </c>
      <c r="E506" s="87">
        <f>단가대비표!O113</f>
        <v>0</v>
      </c>
      <c r="F506" s="88">
        <f t="shared" ref="F506:F515" si="255">TRUNC(E506*D506,1)</f>
        <v>0</v>
      </c>
      <c r="G506" s="87">
        <f>단가대비표!P113</f>
        <v>0</v>
      </c>
      <c r="H506" s="88">
        <f t="shared" ref="H506:H515" si="256">TRUNC(G506*D506,1)</f>
        <v>0</v>
      </c>
      <c r="I506" s="87">
        <f>단가대비표!V113</f>
        <v>0</v>
      </c>
      <c r="J506" s="88">
        <f t="shared" ref="J506:J515" si="257">TRUNC(I506*D506,1)</f>
        <v>0</v>
      </c>
      <c r="K506" s="87">
        <f t="shared" ref="K506:L515" si="258">TRUNC(E506+G506+I506,1)</f>
        <v>0</v>
      </c>
      <c r="L506" s="88">
        <f t="shared" si="258"/>
        <v>0</v>
      </c>
      <c r="M506" s="56" t="s">
        <v>5</v>
      </c>
      <c r="N506" s="32" t="s">
        <v>383</v>
      </c>
      <c r="O506" s="32" t="s">
        <v>774</v>
      </c>
      <c r="P506" s="32" t="s">
        <v>66</v>
      </c>
      <c r="Q506" s="32" t="s">
        <v>66</v>
      </c>
      <c r="R506" s="32" t="s">
        <v>65</v>
      </c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2" t="s">
        <v>5</v>
      </c>
      <c r="AK506" s="32" t="s">
        <v>805</v>
      </c>
      <c r="AL506" s="32" t="s">
        <v>5</v>
      </c>
    </row>
    <row r="507" spans="1:38" ht="30" customHeight="1">
      <c r="A507" s="56" t="s">
        <v>436</v>
      </c>
      <c r="B507" s="56" t="s">
        <v>437</v>
      </c>
      <c r="C507" s="128" t="s">
        <v>432</v>
      </c>
      <c r="D507" s="86">
        <v>1134</v>
      </c>
      <c r="E507" s="87">
        <f>단가대비표!O114</f>
        <v>0</v>
      </c>
      <c r="F507" s="88">
        <f t="shared" si="255"/>
        <v>0</v>
      </c>
      <c r="G507" s="87">
        <f>단가대비표!P114</f>
        <v>0</v>
      </c>
      <c r="H507" s="88">
        <f t="shared" si="256"/>
        <v>0</v>
      </c>
      <c r="I507" s="87">
        <f>단가대비표!V114</f>
        <v>0</v>
      </c>
      <c r="J507" s="88">
        <f t="shared" si="257"/>
        <v>0</v>
      </c>
      <c r="K507" s="87">
        <f t="shared" si="258"/>
        <v>0</v>
      </c>
      <c r="L507" s="88">
        <f t="shared" si="258"/>
        <v>0</v>
      </c>
      <c r="M507" s="56" t="s">
        <v>438</v>
      </c>
      <c r="N507" s="32" t="s">
        <v>383</v>
      </c>
      <c r="O507" s="32" t="s">
        <v>439</v>
      </c>
      <c r="P507" s="32" t="s">
        <v>66</v>
      </c>
      <c r="Q507" s="32" t="s">
        <v>66</v>
      </c>
      <c r="R507" s="32" t="s">
        <v>65</v>
      </c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2" t="s">
        <v>5</v>
      </c>
      <c r="AK507" s="32" t="s">
        <v>806</v>
      </c>
      <c r="AL507" s="32" t="s">
        <v>5</v>
      </c>
    </row>
    <row r="508" spans="1:38" ht="30" customHeight="1">
      <c r="A508" s="56" t="s">
        <v>446</v>
      </c>
      <c r="B508" s="56" t="s">
        <v>447</v>
      </c>
      <c r="C508" s="128" t="s">
        <v>287</v>
      </c>
      <c r="D508" s="86">
        <v>0.48</v>
      </c>
      <c r="E508" s="87">
        <f>단가대비표!O115</f>
        <v>0</v>
      </c>
      <c r="F508" s="88">
        <f t="shared" si="255"/>
        <v>0</v>
      </c>
      <c r="G508" s="87">
        <f>단가대비표!P115</f>
        <v>0</v>
      </c>
      <c r="H508" s="88">
        <f t="shared" si="256"/>
        <v>0</v>
      </c>
      <c r="I508" s="87">
        <f>단가대비표!V115</f>
        <v>0</v>
      </c>
      <c r="J508" s="88">
        <f t="shared" si="257"/>
        <v>0</v>
      </c>
      <c r="K508" s="87">
        <f t="shared" si="258"/>
        <v>0</v>
      </c>
      <c r="L508" s="88">
        <f t="shared" si="258"/>
        <v>0</v>
      </c>
      <c r="M508" s="56" t="s">
        <v>5</v>
      </c>
      <c r="N508" s="32" t="s">
        <v>383</v>
      </c>
      <c r="O508" s="32" t="s">
        <v>448</v>
      </c>
      <c r="P508" s="32" t="s">
        <v>66</v>
      </c>
      <c r="Q508" s="32" t="s">
        <v>66</v>
      </c>
      <c r="R508" s="32" t="s">
        <v>65</v>
      </c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2" t="s">
        <v>5</v>
      </c>
      <c r="AK508" s="32" t="s">
        <v>807</v>
      </c>
      <c r="AL508" s="32" t="s">
        <v>5</v>
      </c>
    </row>
    <row r="509" spans="1:38" ht="30" customHeight="1">
      <c r="A509" s="56" t="s">
        <v>365</v>
      </c>
      <c r="B509" s="56" t="s">
        <v>366</v>
      </c>
      <c r="C509" s="128" t="s">
        <v>234</v>
      </c>
      <c r="D509" s="86">
        <v>3.7440000000000002</v>
      </c>
      <c r="E509" s="87">
        <f>일위대가목록!E71</f>
        <v>0</v>
      </c>
      <c r="F509" s="88">
        <f t="shared" si="255"/>
        <v>0</v>
      </c>
      <c r="G509" s="87">
        <f>일위대가목록!F71</f>
        <v>0</v>
      </c>
      <c r="H509" s="88">
        <f t="shared" si="256"/>
        <v>0</v>
      </c>
      <c r="I509" s="87">
        <f>일위대가목록!G71</f>
        <v>0</v>
      </c>
      <c r="J509" s="88">
        <f t="shared" si="257"/>
        <v>0</v>
      </c>
      <c r="K509" s="87">
        <f t="shared" si="258"/>
        <v>0</v>
      </c>
      <c r="L509" s="88">
        <f t="shared" si="258"/>
        <v>0</v>
      </c>
      <c r="M509" s="56" t="s">
        <v>5</v>
      </c>
      <c r="N509" s="32" t="s">
        <v>383</v>
      </c>
      <c r="O509" s="32" t="s">
        <v>364</v>
      </c>
      <c r="P509" s="32" t="s">
        <v>65</v>
      </c>
      <c r="Q509" s="32" t="s">
        <v>66</v>
      </c>
      <c r="R509" s="32" t="s">
        <v>66</v>
      </c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2" t="s">
        <v>5</v>
      </c>
      <c r="AK509" s="32" t="s">
        <v>808</v>
      </c>
      <c r="AL509" s="32" t="s">
        <v>5</v>
      </c>
    </row>
    <row r="510" spans="1:38" ht="30" customHeight="1">
      <c r="A510" s="56" t="s">
        <v>543</v>
      </c>
      <c r="B510" s="56" t="s">
        <v>758</v>
      </c>
      <c r="C510" s="128" t="s">
        <v>759</v>
      </c>
      <c r="D510" s="86">
        <v>22.68</v>
      </c>
      <c r="E510" s="87">
        <f>단가대비표!O117</f>
        <v>0</v>
      </c>
      <c r="F510" s="88">
        <f t="shared" si="255"/>
        <v>0</v>
      </c>
      <c r="G510" s="87">
        <f>단가대비표!P117</f>
        <v>0</v>
      </c>
      <c r="H510" s="88">
        <f t="shared" si="256"/>
        <v>0</v>
      </c>
      <c r="I510" s="87">
        <f>단가대비표!V117</f>
        <v>0</v>
      </c>
      <c r="J510" s="88">
        <f t="shared" si="257"/>
        <v>0</v>
      </c>
      <c r="K510" s="87">
        <f t="shared" si="258"/>
        <v>0</v>
      </c>
      <c r="L510" s="88">
        <f t="shared" si="258"/>
        <v>0</v>
      </c>
      <c r="M510" s="56" t="s">
        <v>5</v>
      </c>
      <c r="N510" s="32" t="s">
        <v>383</v>
      </c>
      <c r="O510" s="32" t="s">
        <v>760</v>
      </c>
      <c r="P510" s="32" t="s">
        <v>66</v>
      </c>
      <c r="Q510" s="32" t="s">
        <v>66</v>
      </c>
      <c r="R510" s="32" t="s">
        <v>65</v>
      </c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2" t="s">
        <v>5</v>
      </c>
      <c r="AK510" s="32" t="s">
        <v>809</v>
      </c>
      <c r="AL510" s="32" t="s">
        <v>5</v>
      </c>
    </row>
    <row r="511" spans="1:38" ht="30" customHeight="1">
      <c r="A511" s="56" t="s">
        <v>453</v>
      </c>
      <c r="B511" s="56" t="s">
        <v>421</v>
      </c>
      <c r="C511" s="128" t="s">
        <v>422</v>
      </c>
      <c r="D511" s="86">
        <v>7.02</v>
      </c>
      <c r="E511" s="87">
        <f>단가대비표!O139</f>
        <v>0</v>
      </c>
      <c r="F511" s="88">
        <f t="shared" si="255"/>
        <v>0</v>
      </c>
      <c r="G511" s="87">
        <f>단가대비표!P139</f>
        <v>0</v>
      </c>
      <c r="H511" s="88">
        <f t="shared" si="256"/>
        <v>0</v>
      </c>
      <c r="I511" s="87">
        <f>단가대비표!V139</f>
        <v>0</v>
      </c>
      <c r="J511" s="88">
        <f t="shared" si="257"/>
        <v>0</v>
      </c>
      <c r="K511" s="87">
        <f t="shared" si="258"/>
        <v>0</v>
      </c>
      <c r="L511" s="88">
        <f t="shared" si="258"/>
        <v>0</v>
      </c>
      <c r="M511" s="56" t="s">
        <v>5</v>
      </c>
      <c r="N511" s="32" t="s">
        <v>383</v>
      </c>
      <c r="O511" s="32" t="s">
        <v>454</v>
      </c>
      <c r="P511" s="32" t="s">
        <v>66</v>
      </c>
      <c r="Q511" s="32" t="s">
        <v>66</v>
      </c>
      <c r="R511" s="32" t="s">
        <v>65</v>
      </c>
      <c r="S511" s="37"/>
      <c r="T511" s="37"/>
      <c r="U511" s="37"/>
      <c r="V511" s="37">
        <v>1</v>
      </c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2" t="s">
        <v>5</v>
      </c>
      <c r="AK511" s="32" t="s">
        <v>810</v>
      </c>
      <c r="AL511" s="32" t="s">
        <v>5</v>
      </c>
    </row>
    <row r="512" spans="1:38" ht="30" customHeight="1">
      <c r="A512" s="56" t="s">
        <v>424</v>
      </c>
      <c r="B512" s="56" t="s">
        <v>421</v>
      </c>
      <c r="C512" s="128" t="s">
        <v>422</v>
      </c>
      <c r="D512" s="86">
        <v>0.12</v>
      </c>
      <c r="E512" s="87">
        <f>단가대비표!O135</f>
        <v>0</v>
      </c>
      <c r="F512" s="88">
        <f t="shared" si="255"/>
        <v>0</v>
      </c>
      <c r="G512" s="120">
        <f>단가대비표!P135</f>
        <v>0</v>
      </c>
      <c r="H512" s="88">
        <f t="shared" si="256"/>
        <v>0</v>
      </c>
      <c r="I512" s="87">
        <f>단가대비표!V135</f>
        <v>0</v>
      </c>
      <c r="J512" s="88">
        <f t="shared" si="257"/>
        <v>0</v>
      </c>
      <c r="K512" s="87">
        <f t="shared" si="258"/>
        <v>0</v>
      </c>
      <c r="L512" s="88">
        <f t="shared" si="258"/>
        <v>0</v>
      </c>
      <c r="M512" s="56" t="s">
        <v>5</v>
      </c>
      <c r="N512" s="32" t="s">
        <v>383</v>
      </c>
      <c r="O512" s="32" t="s">
        <v>425</v>
      </c>
      <c r="P512" s="32" t="s">
        <v>66</v>
      </c>
      <c r="Q512" s="32" t="s">
        <v>66</v>
      </c>
      <c r="R512" s="32" t="s">
        <v>65</v>
      </c>
      <c r="S512" s="37"/>
      <c r="T512" s="37"/>
      <c r="U512" s="37"/>
      <c r="V512" s="37">
        <v>1</v>
      </c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2" t="s">
        <v>5</v>
      </c>
      <c r="AK512" s="32" t="s">
        <v>811</v>
      </c>
      <c r="AL512" s="32" t="s">
        <v>5</v>
      </c>
    </row>
    <row r="513" spans="1:38" ht="30" customHeight="1">
      <c r="A513" s="56" t="s">
        <v>440</v>
      </c>
      <c r="B513" s="56" t="s">
        <v>421</v>
      </c>
      <c r="C513" s="128" t="s">
        <v>422</v>
      </c>
      <c r="D513" s="86">
        <v>0.46800000000000003</v>
      </c>
      <c r="E513" s="87">
        <f>단가대비표!O140</f>
        <v>0</v>
      </c>
      <c r="F513" s="88">
        <f t="shared" si="255"/>
        <v>0</v>
      </c>
      <c r="G513" s="87">
        <f>단가대비표!P140</f>
        <v>0</v>
      </c>
      <c r="H513" s="88">
        <f t="shared" si="256"/>
        <v>0</v>
      </c>
      <c r="I513" s="87">
        <f>단가대비표!V140</f>
        <v>0</v>
      </c>
      <c r="J513" s="88">
        <f t="shared" si="257"/>
        <v>0</v>
      </c>
      <c r="K513" s="87">
        <f t="shared" si="258"/>
        <v>0</v>
      </c>
      <c r="L513" s="88">
        <f t="shared" si="258"/>
        <v>0</v>
      </c>
      <c r="M513" s="56" t="s">
        <v>5</v>
      </c>
      <c r="N513" s="32" t="s">
        <v>383</v>
      </c>
      <c r="O513" s="32" t="s">
        <v>441</v>
      </c>
      <c r="P513" s="32" t="s">
        <v>66</v>
      </c>
      <c r="Q513" s="32" t="s">
        <v>66</v>
      </c>
      <c r="R513" s="32" t="s">
        <v>65</v>
      </c>
      <c r="S513" s="37"/>
      <c r="T513" s="37"/>
      <c r="U513" s="37"/>
      <c r="V513" s="37">
        <v>1</v>
      </c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2" t="s">
        <v>5</v>
      </c>
      <c r="AK513" s="32" t="s">
        <v>812</v>
      </c>
      <c r="AL513" s="32" t="s">
        <v>5</v>
      </c>
    </row>
    <row r="514" spans="1:38" ht="30" customHeight="1">
      <c r="A514" s="56" t="s">
        <v>443</v>
      </c>
      <c r="B514" s="56" t="s">
        <v>421</v>
      </c>
      <c r="C514" s="128" t="s">
        <v>422</v>
      </c>
      <c r="D514" s="86">
        <v>0.13200000000000001</v>
      </c>
      <c r="E514" s="87">
        <f>단가대비표!O141</f>
        <v>0</v>
      </c>
      <c r="F514" s="88">
        <f t="shared" si="255"/>
        <v>0</v>
      </c>
      <c r="G514" s="87">
        <f>단가대비표!P141</f>
        <v>0</v>
      </c>
      <c r="H514" s="88">
        <f t="shared" si="256"/>
        <v>0</v>
      </c>
      <c r="I514" s="87">
        <f>단가대비표!V141</f>
        <v>0</v>
      </c>
      <c r="J514" s="88">
        <f t="shared" si="257"/>
        <v>0</v>
      </c>
      <c r="K514" s="87">
        <f t="shared" si="258"/>
        <v>0</v>
      </c>
      <c r="L514" s="88">
        <f t="shared" si="258"/>
        <v>0</v>
      </c>
      <c r="M514" s="56" t="s">
        <v>5</v>
      </c>
      <c r="N514" s="32" t="s">
        <v>383</v>
      </c>
      <c r="O514" s="32" t="s">
        <v>444</v>
      </c>
      <c r="P514" s="32" t="s">
        <v>66</v>
      </c>
      <c r="Q514" s="32" t="s">
        <v>66</v>
      </c>
      <c r="R514" s="32" t="s">
        <v>65</v>
      </c>
      <c r="S514" s="37"/>
      <c r="T514" s="37"/>
      <c r="U514" s="37"/>
      <c r="V514" s="37">
        <v>1</v>
      </c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2" t="s">
        <v>5</v>
      </c>
      <c r="AK514" s="32" t="s">
        <v>813</v>
      </c>
      <c r="AL514" s="32" t="s">
        <v>5</v>
      </c>
    </row>
    <row r="515" spans="1:38" ht="30" customHeight="1">
      <c r="A515" s="56" t="s">
        <v>431</v>
      </c>
      <c r="B515" s="56" t="s">
        <v>442</v>
      </c>
      <c r="C515" s="128" t="s">
        <v>400</v>
      </c>
      <c r="D515" s="86">
        <v>1</v>
      </c>
      <c r="E515" s="87">
        <v>0</v>
      </c>
      <c r="F515" s="88">
        <f t="shared" si="255"/>
        <v>0</v>
      </c>
      <c r="G515" s="87">
        <v>0</v>
      </c>
      <c r="H515" s="88">
        <f t="shared" si="256"/>
        <v>0</v>
      </c>
      <c r="I515" s="87">
        <f>ROUNDDOWN(SUMIF(V506:V515, RIGHTB(O515, 1), H506:H515)*U515, 2)</f>
        <v>0</v>
      </c>
      <c r="J515" s="88">
        <f t="shared" si="257"/>
        <v>0</v>
      </c>
      <c r="K515" s="87">
        <f t="shared" si="258"/>
        <v>0</v>
      </c>
      <c r="L515" s="88">
        <f t="shared" si="258"/>
        <v>0</v>
      </c>
      <c r="M515" s="56" t="s">
        <v>5</v>
      </c>
      <c r="N515" s="32" t="s">
        <v>383</v>
      </c>
      <c r="O515" s="32" t="s">
        <v>401</v>
      </c>
      <c r="P515" s="32" t="s">
        <v>66</v>
      </c>
      <c r="Q515" s="32" t="s">
        <v>66</v>
      </c>
      <c r="R515" s="32" t="s">
        <v>66</v>
      </c>
      <c r="S515" s="37">
        <v>1</v>
      </c>
      <c r="T515" s="37">
        <v>2</v>
      </c>
      <c r="U515" s="37">
        <v>0.03</v>
      </c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2" t="s">
        <v>5</v>
      </c>
      <c r="AK515" s="32" t="s">
        <v>814</v>
      </c>
      <c r="AL515" s="32" t="s">
        <v>5</v>
      </c>
    </row>
    <row r="516" spans="1:38" ht="30" customHeight="1">
      <c r="A516" s="56" t="s">
        <v>402</v>
      </c>
      <c r="B516" s="56" t="s">
        <v>5</v>
      </c>
      <c r="C516" s="128" t="s">
        <v>5</v>
      </c>
      <c r="D516" s="86"/>
      <c r="E516" s="87"/>
      <c r="F516" s="88">
        <f>TRUNC(SUMIF(N506:N515, N505, F506:F515),0)</f>
        <v>0</v>
      </c>
      <c r="G516" s="87"/>
      <c r="H516" s="88">
        <f>TRUNC(SUMIF(N506:N515, N505, H506:H515),0)</f>
        <v>0</v>
      </c>
      <c r="I516" s="87"/>
      <c r="J516" s="88">
        <f>TRUNC(SUMIF(N506:N515, N505, J506:J515),0)</f>
        <v>0</v>
      </c>
      <c r="K516" s="87"/>
      <c r="L516" s="88">
        <f>F516+H516+J516</f>
        <v>0</v>
      </c>
      <c r="M516" s="56" t="s">
        <v>5</v>
      </c>
      <c r="N516" s="32" t="s">
        <v>68</v>
      </c>
      <c r="O516" s="32" t="s">
        <v>68</v>
      </c>
      <c r="P516" s="32" t="s">
        <v>5</v>
      </c>
      <c r="Q516" s="32" t="s">
        <v>5</v>
      </c>
      <c r="R516" s="32" t="s">
        <v>5</v>
      </c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2" t="s">
        <v>5</v>
      </c>
      <c r="AK516" s="32" t="s">
        <v>5</v>
      </c>
      <c r="AL516" s="32" t="s">
        <v>5</v>
      </c>
    </row>
    <row r="517" spans="1:38" ht="30" customHeight="1">
      <c r="A517" s="86"/>
      <c r="B517" s="86"/>
      <c r="C517" s="129"/>
      <c r="D517" s="86"/>
      <c r="E517" s="87"/>
      <c r="F517" s="88"/>
      <c r="G517" s="87"/>
      <c r="H517" s="88"/>
      <c r="I517" s="87"/>
      <c r="J517" s="88"/>
      <c r="K517" s="87"/>
      <c r="L517" s="88"/>
      <c r="M517" s="86"/>
    </row>
    <row r="518" spans="1:38" ht="30" customHeight="1">
      <c r="A518" s="168" t="s">
        <v>1432</v>
      </c>
      <c r="B518" s="168"/>
      <c r="C518" s="168"/>
      <c r="D518" s="168"/>
      <c r="E518" s="169"/>
      <c r="F518" s="170"/>
      <c r="G518" s="169"/>
      <c r="H518" s="170"/>
      <c r="I518" s="169"/>
      <c r="J518" s="170"/>
      <c r="K518" s="169"/>
      <c r="L518" s="170"/>
      <c r="M518" s="168"/>
      <c r="N518" s="28" t="s">
        <v>364</v>
      </c>
    </row>
    <row r="519" spans="1:38" ht="30" customHeight="1">
      <c r="A519" s="56" t="s">
        <v>365</v>
      </c>
      <c r="B519" s="56" t="s">
        <v>761</v>
      </c>
      <c r="C519" s="128" t="s">
        <v>198</v>
      </c>
      <c r="D519" s="86">
        <v>0.23619999999999999</v>
      </c>
      <c r="E519" s="87">
        <f>단가대비표!O116</f>
        <v>0</v>
      </c>
      <c r="F519" s="88">
        <f>TRUNC(E519*D519,1)</f>
        <v>0</v>
      </c>
      <c r="G519" s="87">
        <f>단가대비표!P116</f>
        <v>0</v>
      </c>
      <c r="H519" s="88">
        <f>TRUNC(G519*D519,1)</f>
        <v>0</v>
      </c>
      <c r="I519" s="87">
        <f>단가대비표!V116</f>
        <v>0</v>
      </c>
      <c r="J519" s="88">
        <f>TRUNC(I519*D519,1)</f>
        <v>0</v>
      </c>
      <c r="K519" s="87">
        <f>TRUNC(E519+G519+I519,1)</f>
        <v>0</v>
      </c>
      <c r="L519" s="88">
        <f>TRUNC(F519+H519+J519,1)</f>
        <v>0</v>
      </c>
      <c r="M519" s="56" t="s">
        <v>460</v>
      </c>
      <c r="N519" s="32" t="s">
        <v>364</v>
      </c>
      <c r="O519" s="32" t="s">
        <v>762</v>
      </c>
      <c r="P519" s="32" t="s">
        <v>66</v>
      </c>
      <c r="Q519" s="32" t="s">
        <v>66</v>
      </c>
      <c r="R519" s="32" t="s">
        <v>65</v>
      </c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2" t="s">
        <v>5</v>
      </c>
      <c r="AK519" s="32" t="s">
        <v>763</v>
      </c>
      <c r="AL519" s="32" t="s">
        <v>5</v>
      </c>
    </row>
    <row r="520" spans="1:38" ht="30" customHeight="1">
      <c r="A520" s="56" t="s">
        <v>402</v>
      </c>
      <c r="B520" s="56" t="s">
        <v>5</v>
      </c>
      <c r="C520" s="128" t="s">
        <v>5</v>
      </c>
      <c r="D520" s="86"/>
      <c r="E520" s="87"/>
      <c r="F520" s="88">
        <f>TRUNC(SUMIF(N519:N519, N518, F519:F519),0)</f>
        <v>0</v>
      </c>
      <c r="G520" s="87"/>
      <c r="H520" s="88">
        <f>TRUNC(SUMIF(N519:N519, N518, H519:H519),0)</f>
        <v>0</v>
      </c>
      <c r="I520" s="87"/>
      <c r="J520" s="88">
        <f>TRUNC(SUMIF(N519:N519, N518, J519:J519),0)</f>
        <v>0</v>
      </c>
      <c r="K520" s="87"/>
      <c r="L520" s="88">
        <f>F520+H520+J520</f>
        <v>0</v>
      </c>
      <c r="M520" s="56" t="s">
        <v>5</v>
      </c>
      <c r="N520" s="32" t="s">
        <v>68</v>
      </c>
      <c r="O520" s="32" t="s">
        <v>68</v>
      </c>
      <c r="P520" s="32" t="s">
        <v>5</v>
      </c>
      <c r="Q520" s="32" t="s">
        <v>5</v>
      </c>
      <c r="R520" s="32" t="s">
        <v>5</v>
      </c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2" t="s">
        <v>5</v>
      </c>
      <c r="AK520" s="32" t="s">
        <v>5</v>
      </c>
      <c r="AL520" s="32" t="s">
        <v>5</v>
      </c>
    </row>
    <row r="521" spans="1:38" ht="30" customHeight="1">
      <c r="A521" s="86"/>
      <c r="B521" s="86"/>
      <c r="C521" s="129"/>
      <c r="D521" s="86"/>
      <c r="E521" s="87"/>
      <c r="F521" s="88"/>
      <c r="G521" s="87"/>
      <c r="H521" s="88"/>
      <c r="I521" s="87"/>
      <c r="J521" s="88"/>
      <c r="K521" s="87"/>
      <c r="L521" s="88"/>
      <c r="M521" s="86"/>
    </row>
    <row r="522" spans="1:38" ht="30" customHeight="1">
      <c r="A522" s="168" t="s">
        <v>1433</v>
      </c>
      <c r="B522" s="168"/>
      <c r="C522" s="168"/>
      <c r="D522" s="168"/>
      <c r="E522" s="169"/>
      <c r="F522" s="170"/>
      <c r="G522" s="169"/>
      <c r="H522" s="170"/>
      <c r="I522" s="169"/>
      <c r="J522" s="170"/>
      <c r="K522" s="169"/>
      <c r="L522" s="170"/>
      <c r="M522" s="168"/>
      <c r="N522" s="28" t="s">
        <v>277</v>
      </c>
    </row>
    <row r="523" spans="1:38" ht="30" customHeight="1">
      <c r="A523" s="56" t="s">
        <v>379</v>
      </c>
      <c r="B523" s="56" t="s">
        <v>279</v>
      </c>
      <c r="C523" s="128" t="s">
        <v>230</v>
      </c>
      <c r="D523" s="86">
        <v>1</v>
      </c>
      <c r="E523" s="87">
        <f>일위대가목록!E73</f>
        <v>0</v>
      </c>
      <c r="F523" s="88">
        <f>TRUNC(E523*D523,1)</f>
        <v>0</v>
      </c>
      <c r="G523" s="87">
        <f>일위대가목록!F73</f>
        <v>0</v>
      </c>
      <c r="H523" s="88">
        <f>TRUNC(G523*D523,1)</f>
        <v>0</v>
      </c>
      <c r="I523" s="87">
        <f>일위대가목록!G73</f>
        <v>0</v>
      </c>
      <c r="J523" s="88">
        <f>TRUNC(I523*D523,1)</f>
        <v>0</v>
      </c>
      <c r="K523" s="87">
        <f>TRUNC(E523+G523+I523,1)</f>
        <v>0</v>
      </c>
      <c r="L523" s="88">
        <f>TRUNC(F523+H523+J523,1)</f>
        <v>0</v>
      </c>
      <c r="M523" s="56" t="s">
        <v>5</v>
      </c>
      <c r="N523" s="32" t="s">
        <v>277</v>
      </c>
      <c r="O523" s="32" t="s">
        <v>378</v>
      </c>
      <c r="P523" s="32" t="s">
        <v>65</v>
      </c>
      <c r="Q523" s="32" t="s">
        <v>66</v>
      </c>
      <c r="R523" s="32" t="s">
        <v>66</v>
      </c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2" t="s">
        <v>5</v>
      </c>
      <c r="AK523" s="32" t="s">
        <v>609</v>
      </c>
      <c r="AL523" s="32" t="s">
        <v>5</v>
      </c>
    </row>
    <row r="524" spans="1:38" ht="30" customHeight="1">
      <c r="A524" s="56" t="s">
        <v>381</v>
      </c>
      <c r="B524" s="56" t="s">
        <v>279</v>
      </c>
      <c r="C524" s="128" t="s">
        <v>230</v>
      </c>
      <c r="D524" s="86">
        <v>1</v>
      </c>
      <c r="E524" s="87">
        <f>일위대가목록!E74</f>
        <v>0</v>
      </c>
      <c r="F524" s="88">
        <f>TRUNC(E524*D524,1)</f>
        <v>0</v>
      </c>
      <c r="G524" s="87">
        <f>일위대가목록!F74</f>
        <v>0</v>
      </c>
      <c r="H524" s="88">
        <f>TRUNC(G524*D524,1)</f>
        <v>0</v>
      </c>
      <c r="I524" s="87">
        <f>일위대가목록!G74</f>
        <v>0</v>
      </c>
      <c r="J524" s="88">
        <f>TRUNC(I524*D524,1)</f>
        <v>0</v>
      </c>
      <c r="K524" s="87">
        <f>TRUNC(E524+G524+I524,1)</f>
        <v>0</v>
      </c>
      <c r="L524" s="88">
        <f>TRUNC(F524+H524+J524,1)</f>
        <v>0</v>
      </c>
      <c r="M524" s="56" t="s">
        <v>5</v>
      </c>
      <c r="N524" s="32" t="s">
        <v>277</v>
      </c>
      <c r="O524" s="32" t="s">
        <v>380</v>
      </c>
      <c r="P524" s="32" t="s">
        <v>65</v>
      </c>
      <c r="Q524" s="32" t="s">
        <v>66</v>
      </c>
      <c r="R524" s="32" t="s">
        <v>66</v>
      </c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2" t="s">
        <v>5</v>
      </c>
      <c r="AK524" s="32" t="s">
        <v>610</v>
      </c>
      <c r="AL524" s="32" t="s">
        <v>5</v>
      </c>
    </row>
    <row r="525" spans="1:38" ht="30" customHeight="1">
      <c r="A525" s="56" t="s">
        <v>402</v>
      </c>
      <c r="B525" s="56" t="s">
        <v>5</v>
      </c>
      <c r="C525" s="128" t="s">
        <v>5</v>
      </c>
      <c r="D525" s="86"/>
      <c r="E525" s="87"/>
      <c r="F525" s="88">
        <f>TRUNC(SUMIF(N523:N524, N522, F523:F524),0)</f>
        <v>0</v>
      </c>
      <c r="G525" s="87"/>
      <c r="H525" s="88">
        <f>TRUNC(SUMIF(N523:N524, N522, H523:H524),0)</f>
        <v>0</v>
      </c>
      <c r="I525" s="87"/>
      <c r="J525" s="88">
        <f>TRUNC(SUMIF(N523:N524, N522, J523:J524),0)</f>
        <v>0</v>
      </c>
      <c r="K525" s="87"/>
      <c r="L525" s="88">
        <f>F525+H525+J525</f>
        <v>0</v>
      </c>
      <c r="M525" s="56" t="s">
        <v>5</v>
      </c>
      <c r="N525" s="32" t="s">
        <v>68</v>
      </c>
      <c r="O525" s="32" t="s">
        <v>68</v>
      </c>
      <c r="P525" s="32" t="s">
        <v>5</v>
      </c>
      <c r="Q525" s="32" t="s">
        <v>5</v>
      </c>
      <c r="R525" s="32" t="s">
        <v>5</v>
      </c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2" t="s">
        <v>5</v>
      </c>
      <c r="AK525" s="32" t="s">
        <v>5</v>
      </c>
      <c r="AL525" s="32" t="s">
        <v>5</v>
      </c>
    </row>
    <row r="526" spans="1:38" ht="30" customHeight="1">
      <c r="A526" s="86"/>
      <c r="B526" s="86"/>
      <c r="C526" s="129"/>
      <c r="D526" s="86"/>
      <c r="E526" s="87"/>
      <c r="F526" s="88"/>
      <c r="G526" s="87"/>
      <c r="H526" s="88"/>
      <c r="I526" s="87"/>
      <c r="J526" s="88"/>
      <c r="K526" s="87"/>
      <c r="L526" s="88"/>
      <c r="M526" s="86"/>
    </row>
    <row r="527" spans="1:38" ht="30" customHeight="1">
      <c r="A527" s="168" t="s">
        <v>1434</v>
      </c>
      <c r="B527" s="168"/>
      <c r="C527" s="168"/>
      <c r="D527" s="168"/>
      <c r="E527" s="169"/>
      <c r="F527" s="170"/>
      <c r="G527" s="169"/>
      <c r="H527" s="170"/>
      <c r="I527" s="169"/>
      <c r="J527" s="170"/>
      <c r="K527" s="169"/>
      <c r="L527" s="170"/>
      <c r="M527" s="168"/>
      <c r="N527" s="28" t="s">
        <v>378</v>
      </c>
    </row>
    <row r="528" spans="1:38" ht="30" customHeight="1">
      <c r="A528" s="56" t="s">
        <v>772</v>
      </c>
      <c r="B528" s="56" t="s">
        <v>773</v>
      </c>
      <c r="C528" s="128" t="s">
        <v>287</v>
      </c>
      <c r="D528" s="86">
        <v>15.71</v>
      </c>
      <c r="E528" s="87">
        <f>단가대비표!O113</f>
        <v>0</v>
      </c>
      <c r="F528" s="88">
        <f t="shared" ref="F528:F537" si="259">TRUNC(E528*D528,1)</f>
        <v>0</v>
      </c>
      <c r="G528" s="87">
        <f>단가대비표!P113</f>
        <v>0</v>
      </c>
      <c r="H528" s="88">
        <f t="shared" ref="H528:H537" si="260">TRUNC(G528*D528,1)</f>
        <v>0</v>
      </c>
      <c r="I528" s="87">
        <f>단가대비표!V113</f>
        <v>0</v>
      </c>
      <c r="J528" s="88">
        <f t="shared" ref="J528:J537" si="261">TRUNC(I528*D528,1)</f>
        <v>0</v>
      </c>
      <c r="K528" s="87">
        <f t="shared" ref="K528:L537" si="262">TRUNC(E528+G528+I528,1)</f>
        <v>0</v>
      </c>
      <c r="L528" s="88">
        <f t="shared" si="262"/>
        <v>0</v>
      </c>
      <c r="M528" s="56" t="s">
        <v>5</v>
      </c>
      <c r="N528" s="32" t="s">
        <v>378</v>
      </c>
      <c r="O528" s="32" t="s">
        <v>774</v>
      </c>
      <c r="P528" s="32" t="s">
        <v>66</v>
      </c>
      <c r="Q528" s="32" t="s">
        <v>66</v>
      </c>
      <c r="R528" s="32" t="s">
        <v>65</v>
      </c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2" t="s">
        <v>5</v>
      </c>
      <c r="AK528" s="32" t="s">
        <v>775</v>
      </c>
      <c r="AL528" s="32" t="s">
        <v>5</v>
      </c>
    </row>
    <row r="529" spans="1:38" ht="30" customHeight="1">
      <c r="A529" s="56" t="s">
        <v>436</v>
      </c>
      <c r="B529" s="56" t="s">
        <v>437</v>
      </c>
      <c r="C529" s="128" t="s">
        <v>432</v>
      </c>
      <c r="D529" s="86">
        <v>5355</v>
      </c>
      <c r="E529" s="87">
        <f>단가대비표!O114</f>
        <v>0</v>
      </c>
      <c r="F529" s="88">
        <f t="shared" si="259"/>
        <v>0</v>
      </c>
      <c r="G529" s="87">
        <f>단가대비표!P114</f>
        <v>0</v>
      </c>
      <c r="H529" s="88">
        <f t="shared" si="260"/>
        <v>0</v>
      </c>
      <c r="I529" s="87">
        <f>단가대비표!V114</f>
        <v>0</v>
      </c>
      <c r="J529" s="88">
        <f t="shared" si="261"/>
        <v>0</v>
      </c>
      <c r="K529" s="87">
        <f t="shared" si="262"/>
        <v>0</v>
      </c>
      <c r="L529" s="88">
        <f t="shared" si="262"/>
        <v>0</v>
      </c>
      <c r="M529" s="56" t="s">
        <v>438</v>
      </c>
      <c r="N529" s="32" t="s">
        <v>378</v>
      </c>
      <c r="O529" s="32" t="s">
        <v>439</v>
      </c>
      <c r="P529" s="32" t="s">
        <v>66</v>
      </c>
      <c r="Q529" s="32" t="s">
        <v>66</v>
      </c>
      <c r="R529" s="32" t="s">
        <v>65</v>
      </c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2" t="s">
        <v>5</v>
      </c>
      <c r="AK529" s="32" t="s">
        <v>776</v>
      </c>
      <c r="AL529" s="32" t="s">
        <v>5</v>
      </c>
    </row>
    <row r="530" spans="1:38" ht="30" customHeight="1">
      <c r="A530" s="56" t="s">
        <v>446</v>
      </c>
      <c r="B530" s="56" t="s">
        <v>447</v>
      </c>
      <c r="C530" s="128" t="s">
        <v>287</v>
      </c>
      <c r="D530" s="86">
        <v>2.4</v>
      </c>
      <c r="E530" s="87">
        <f>단가대비표!O115</f>
        <v>0</v>
      </c>
      <c r="F530" s="88">
        <f t="shared" si="259"/>
        <v>0</v>
      </c>
      <c r="G530" s="87">
        <f>단가대비표!P115</f>
        <v>0</v>
      </c>
      <c r="H530" s="88">
        <f t="shared" si="260"/>
        <v>0</v>
      </c>
      <c r="I530" s="87">
        <f>단가대비표!V115</f>
        <v>0</v>
      </c>
      <c r="J530" s="88">
        <f t="shared" si="261"/>
        <v>0</v>
      </c>
      <c r="K530" s="87">
        <f t="shared" si="262"/>
        <v>0</v>
      </c>
      <c r="L530" s="88">
        <f t="shared" si="262"/>
        <v>0</v>
      </c>
      <c r="M530" s="56" t="s">
        <v>5</v>
      </c>
      <c r="N530" s="32" t="s">
        <v>378</v>
      </c>
      <c r="O530" s="32" t="s">
        <v>448</v>
      </c>
      <c r="P530" s="32" t="s">
        <v>66</v>
      </c>
      <c r="Q530" s="32" t="s">
        <v>66</v>
      </c>
      <c r="R530" s="32" t="s">
        <v>65</v>
      </c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2" t="s">
        <v>5</v>
      </c>
      <c r="AK530" s="32" t="s">
        <v>777</v>
      </c>
      <c r="AL530" s="32" t="s">
        <v>5</v>
      </c>
    </row>
    <row r="531" spans="1:38" ht="30" customHeight="1">
      <c r="A531" s="56" t="s">
        <v>365</v>
      </c>
      <c r="B531" s="56" t="s">
        <v>366</v>
      </c>
      <c r="C531" s="128" t="s">
        <v>234</v>
      </c>
      <c r="D531" s="86">
        <v>17.71</v>
      </c>
      <c r="E531" s="87">
        <f>일위대가목록!E71</f>
        <v>0</v>
      </c>
      <c r="F531" s="88">
        <f t="shared" si="259"/>
        <v>0</v>
      </c>
      <c r="G531" s="87">
        <f>일위대가목록!F71</f>
        <v>0</v>
      </c>
      <c r="H531" s="88">
        <f t="shared" si="260"/>
        <v>0</v>
      </c>
      <c r="I531" s="87">
        <f>일위대가목록!G71</f>
        <v>0</v>
      </c>
      <c r="J531" s="88">
        <f t="shared" si="261"/>
        <v>0</v>
      </c>
      <c r="K531" s="87">
        <f t="shared" si="262"/>
        <v>0</v>
      </c>
      <c r="L531" s="88">
        <f t="shared" si="262"/>
        <v>0</v>
      </c>
      <c r="M531" s="56" t="s">
        <v>5</v>
      </c>
      <c r="N531" s="32" t="s">
        <v>378</v>
      </c>
      <c r="O531" s="32" t="s">
        <v>364</v>
      </c>
      <c r="P531" s="32" t="s">
        <v>65</v>
      </c>
      <c r="Q531" s="32" t="s">
        <v>66</v>
      </c>
      <c r="R531" s="32" t="s">
        <v>66</v>
      </c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2" t="s">
        <v>5</v>
      </c>
      <c r="AK531" s="32" t="s">
        <v>778</v>
      </c>
      <c r="AL531" s="32" t="s">
        <v>5</v>
      </c>
    </row>
    <row r="532" spans="1:38" ht="30" customHeight="1">
      <c r="A532" s="56" t="s">
        <v>543</v>
      </c>
      <c r="B532" s="56" t="s">
        <v>758</v>
      </c>
      <c r="C532" s="128" t="s">
        <v>759</v>
      </c>
      <c r="D532" s="86">
        <v>107.1</v>
      </c>
      <c r="E532" s="87">
        <f>단가대비표!O117</f>
        <v>0</v>
      </c>
      <c r="F532" s="88">
        <f t="shared" si="259"/>
        <v>0</v>
      </c>
      <c r="G532" s="87">
        <f>단가대비표!P117</f>
        <v>0</v>
      </c>
      <c r="H532" s="88">
        <f t="shared" si="260"/>
        <v>0</v>
      </c>
      <c r="I532" s="87">
        <f>단가대비표!V117</f>
        <v>0</v>
      </c>
      <c r="J532" s="88">
        <f t="shared" si="261"/>
        <v>0</v>
      </c>
      <c r="K532" s="87">
        <f t="shared" si="262"/>
        <v>0</v>
      </c>
      <c r="L532" s="88">
        <f t="shared" si="262"/>
        <v>0</v>
      </c>
      <c r="M532" s="56" t="s">
        <v>5</v>
      </c>
      <c r="N532" s="32" t="s">
        <v>378</v>
      </c>
      <c r="O532" s="32" t="s">
        <v>760</v>
      </c>
      <c r="P532" s="32" t="s">
        <v>66</v>
      </c>
      <c r="Q532" s="32" t="s">
        <v>66</v>
      </c>
      <c r="R532" s="32" t="s">
        <v>65</v>
      </c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2" t="s">
        <v>5</v>
      </c>
      <c r="AK532" s="32" t="s">
        <v>779</v>
      </c>
      <c r="AL532" s="32" t="s">
        <v>5</v>
      </c>
    </row>
    <row r="533" spans="1:38" ht="30" customHeight="1">
      <c r="A533" s="56" t="s">
        <v>453</v>
      </c>
      <c r="B533" s="56" t="s">
        <v>421</v>
      </c>
      <c r="C533" s="128" t="s">
        <v>422</v>
      </c>
      <c r="D533" s="86">
        <v>21.8</v>
      </c>
      <c r="E533" s="87">
        <f>단가대비표!O139</f>
        <v>0</v>
      </c>
      <c r="F533" s="88">
        <f t="shared" si="259"/>
        <v>0</v>
      </c>
      <c r="G533" s="87">
        <f>단가대비표!P139</f>
        <v>0</v>
      </c>
      <c r="H533" s="88">
        <f t="shared" si="260"/>
        <v>0</v>
      </c>
      <c r="I533" s="87">
        <f>단가대비표!V139</f>
        <v>0</v>
      </c>
      <c r="J533" s="88">
        <f t="shared" si="261"/>
        <v>0</v>
      </c>
      <c r="K533" s="87">
        <f t="shared" si="262"/>
        <v>0</v>
      </c>
      <c r="L533" s="88">
        <f t="shared" si="262"/>
        <v>0</v>
      </c>
      <c r="M533" s="56" t="s">
        <v>5</v>
      </c>
      <c r="N533" s="32" t="s">
        <v>378</v>
      </c>
      <c r="O533" s="32" t="s">
        <v>454</v>
      </c>
      <c r="P533" s="32" t="s">
        <v>66</v>
      </c>
      <c r="Q533" s="32" t="s">
        <v>66</v>
      </c>
      <c r="R533" s="32" t="s">
        <v>65</v>
      </c>
      <c r="S533" s="37"/>
      <c r="T533" s="37"/>
      <c r="U533" s="37"/>
      <c r="V533" s="37">
        <v>1</v>
      </c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2" t="s">
        <v>5</v>
      </c>
      <c r="AK533" s="32" t="s">
        <v>780</v>
      </c>
      <c r="AL533" s="32" t="s">
        <v>5</v>
      </c>
    </row>
    <row r="534" spans="1:38" ht="30" customHeight="1">
      <c r="A534" s="56" t="s">
        <v>424</v>
      </c>
      <c r="B534" s="56" t="s">
        <v>421</v>
      </c>
      <c r="C534" s="128" t="s">
        <v>422</v>
      </c>
      <c r="D534" s="86">
        <v>0.56000000000000005</v>
      </c>
      <c r="E534" s="87">
        <f>단가대비표!O135</f>
        <v>0</v>
      </c>
      <c r="F534" s="88">
        <f t="shared" si="259"/>
        <v>0</v>
      </c>
      <c r="G534" s="87">
        <f>단가대비표!P135</f>
        <v>0</v>
      </c>
      <c r="H534" s="88">
        <f t="shared" si="260"/>
        <v>0</v>
      </c>
      <c r="I534" s="87">
        <f>단가대비표!V135</f>
        <v>0</v>
      </c>
      <c r="J534" s="88">
        <f t="shared" si="261"/>
        <v>0</v>
      </c>
      <c r="K534" s="87">
        <f t="shared" si="262"/>
        <v>0</v>
      </c>
      <c r="L534" s="88">
        <f t="shared" si="262"/>
        <v>0</v>
      </c>
      <c r="M534" s="56" t="s">
        <v>5</v>
      </c>
      <c r="N534" s="32" t="s">
        <v>378</v>
      </c>
      <c r="O534" s="32" t="s">
        <v>425</v>
      </c>
      <c r="P534" s="32" t="s">
        <v>66</v>
      </c>
      <c r="Q534" s="32" t="s">
        <v>66</v>
      </c>
      <c r="R534" s="32" t="s">
        <v>65</v>
      </c>
      <c r="S534" s="37"/>
      <c r="T534" s="37"/>
      <c r="U534" s="37"/>
      <c r="V534" s="37">
        <v>1</v>
      </c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2" t="s">
        <v>5</v>
      </c>
      <c r="AK534" s="32" t="s">
        <v>781</v>
      </c>
      <c r="AL534" s="32" t="s">
        <v>5</v>
      </c>
    </row>
    <row r="535" spans="1:38" ht="30" customHeight="1">
      <c r="A535" s="56" t="s">
        <v>440</v>
      </c>
      <c r="B535" s="56" t="s">
        <v>421</v>
      </c>
      <c r="C535" s="128" t="s">
        <v>422</v>
      </c>
      <c r="D535" s="86">
        <v>2.21</v>
      </c>
      <c r="E535" s="87">
        <f>단가대비표!O140</f>
        <v>0</v>
      </c>
      <c r="F535" s="88">
        <f t="shared" si="259"/>
        <v>0</v>
      </c>
      <c r="G535" s="87">
        <f>단가대비표!P140</f>
        <v>0</v>
      </c>
      <c r="H535" s="88">
        <f t="shared" si="260"/>
        <v>0</v>
      </c>
      <c r="I535" s="87">
        <f>단가대비표!V140</f>
        <v>0</v>
      </c>
      <c r="J535" s="88">
        <f t="shared" si="261"/>
        <v>0</v>
      </c>
      <c r="K535" s="87">
        <f t="shared" si="262"/>
        <v>0</v>
      </c>
      <c r="L535" s="88">
        <f t="shared" si="262"/>
        <v>0</v>
      </c>
      <c r="M535" s="56" t="s">
        <v>5</v>
      </c>
      <c r="N535" s="32" t="s">
        <v>378</v>
      </c>
      <c r="O535" s="32" t="s">
        <v>441</v>
      </c>
      <c r="P535" s="32" t="s">
        <v>66</v>
      </c>
      <c r="Q535" s="32" t="s">
        <v>66</v>
      </c>
      <c r="R535" s="32" t="s">
        <v>65</v>
      </c>
      <c r="S535" s="37"/>
      <c r="T535" s="37"/>
      <c r="U535" s="37"/>
      <c r="V535" s="37">
        <v>1</v>
      </c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2" t="s">
        <v>5</v>
      </c>
      <c r="AK535" s="32" t="s">
        <v>782</v>
      </c>
      <c r="AL535" s="32" t="s">
        <v>5</v>
      </c>
    </row>
    <row r="536" spans="1:38" ht="30" customHeight="1">
      <c r="A536" s="56" t="s">
        <v>443</v>
      </c>
      <c r="B536" s="56" t="s">
        <v>421</v>
      </c>
      <c r="C536" s="128" t="s">
        <v>422</v>
      </c>
      <c r="D536" s="86">
        <v>0.63</v>
      </c>
      <c r="E536" s="87">
        <f>단가대비표!O141</f>
        <v>0</v>
      </c>
      <c r="F536" s="88">
        <f t="shared" si="259"/>
        <v>0</v>
      </c>
      <c r="G536" s="87">
        <f>단가대비표!P141</f>
        <v>0</v>
      </c>
      <c r="H536" s="88">
        <f t="shared" si="260"/>
        <v>0</v>
      </c>
      <c r="I536" s="87">
        <f>단가대비표!V141</f>
        <v>0</v>
      </c>
      <c r="J536" s="88">
        <f t="shared" si="261"/>
        <v>0</v>
      </c>
      <c r="K536" s="87">
        <f t="shared" si="262"/>
        <v>0</v>
      </c>
      <c r="L536" s="88">
        <f t="shared" si="262"/>
        <v>0</v>
      </c>
      <c r="M536" s="56" t="s">
        <v>5</v>
      </c>
      <c r="N536" s="32" t="s">
        <v>378</v>
      </c>
      <c r="O536" s="32" t="s">
        <v>444</v>
      </c>
      <c r="P536" s="32" t="s">
        <v>66</v>
      </c>
      <c r="Q536" s="32" t="s">
        <v>66</v>
      </c>
      <c r="R536" s="32" t="s">
        <v>65</v>
      </c>
      <c r="S536" s="37"/>
      <c r="T536" s="37"/>
      <c r="U536" s="37"/>
      <c r="V536" s="37">
        <v>1</v>
      </c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2" t="s">
        <v>5</v>
      </c>
      <c r="AK536" s="32" t="s">
        <v>783</v>
      </c>
      <c r="AL536" s="32" t="s">
        <v>5</v>
      </c>
    </row>
    <row r="537" spans="1:38" ht="30" customHeight="1">
      <c r="A537" s="56" t="s">
        <v>431</v>
      </c>
      <c r="B537" s="56" t="s">
        <v>442</v>
      </c>
      <c r="C537" s="128" t="s">
        <v>400</v>
      </c>
      <c r="D537" s="86">
        <v>1</v>
      </c>
      <c r="E537" s="87">
        <v>0</v>
      </c>
      <c r="F537" s="88">
        <f t="shared" si="259"/>
        <v>0</v>
      </c>
      <c r="G537" s="87">
        <v>0</v>
      </c>
      <c r="H537" s="88">
        <f t="shared" si="260"/>
        <v>0</v>
      </c>
      <c r="I537" s="87">
        <f>ROUNDDOWN(SUMIF(V528:V537, RIGHTB(O537, 1), H528:H537)*U537, 2)</f>
        <v>0</v>
      </c>
      <c r="J537" s="88">
        <f t="shared" si="261"/>
        <v>0</v>
      </c>
      <c r="K537" s="87">
        <f t="shared" si="262"/>
        <v>0</v>
      </c>
      <c r="L537" s="88">
        <f t="shared" si="262"/>
        <v>0</v>
      </c>
      <c r="M537" s="56" t="s">
        <v>5</v>
      </c>
      <c r="N537" s="32" t="s">
        <v>378</v>
      </c>
      <c r="O537" s="32" t="s">
        <v>401</v>
      </c>
      <c r="P537" s="32" t="s">
        <v>66</v>
      </c>
      <c r="Q537" s="32" t="s">
        <v>66</v>
      </c>
      <c r="R537" s="32" t="s">
        <v>66</v>
      </c>
      <c r="S537" s="37">
        <v>1</v>
      </c>
      <c r="T537" s="37">
        <v>2</v>
      </c>
      <c r="U537" s="37">
        <v>0.03</v>
      </c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2" t="s">
        <v>5</v>
      </c>
      <c r="AK537" s="32" t="s">
        <v>784</v>
      </c>
      <c r="AL537" s="32" t="s">
        <v>5</v>
      </c>
    </row>
    <row r="538" spans="1:38" ht="30" customHeight="1">
      <c r="A538" s="56" t="s">
        <v>402</v>
      </c>
      <c r="B538" s="56" t="s">
        <v>5</v>
      </c>
      <c r="C538" s="128" t="s">
        <v>5</v>
      </c>
      <c r="D538" s="86"/>
      <c r="E538" s="87"/>
      <c r="F538" s="88">
        <f>TRUNC(SUMIF(N528:N537, N527, F528:F537),0)</f>
        <v>0</v>
      </c>
      <c r="G538" s="87"/>
      <c r="H538" s="88">
        <f>TRUNC(SUMIF(N528:N537, N527, H528:H537),0)</f>
        <v>0</v>
      </c>
      <c r="I538" s="87"/>
      <c r="J538" s="88">
        <f>TRUNC(SUMIF(N528:N537, N527, J528:J537),0)</f>
        <v>0</v>
      </c>
      <c r="K538" s="87"/>
      <c r="L538" s="88">
        <f>F538+H538+J538</f>
        <v>0</v>
      </c>
      <c r="M538" s="56" t="s">
        <v>5</v>
      </c>
      <c r="N538" s="32" t="s">
        <v>68</v>
      </c>
      <c r="O538" s="32" t="s">
        <v>68</v>
      </c>
      <c r="P538" s="32" t="s">
        <v>5</v>
      </c>
      <c r="Q538" s="32" t="s">
        <v>5</v>
      </c>
      <c r="R538" s="32" t="s">
        <v>5</v>
      </c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2" t="s">
        <v>5</v>
      </c>
      <c r="AK538" s="32" t="s">
        <v>5</v>
      </c>
      <c r="AL538" s="32" t="s">
        <v>5</v>
      </c>
    </row>
    <row r="539" spans="1:38" ht="30" customHeight="1">
      <c r="A539" s="86"/>
      <c r="B539" s="86"/>
      <c r="C539" s="129"/>
      <c r="D539" s="86"/>
      <c r="E539" s="87"/>
      <c r="F539" s="88"/>
      <c r="G539" s="87"/>
      <c r="H539" s="88"/>
      <c r="I539" s="87"/>
      <c r="J539" s="88"/>
      <c r="K539" s="87"/>
      <c r="L539" s="88"/>
      <c r="M539" s="86"/>
    </row>
    <row r="540" spans="1:38" ht="30" customHeight="1">
      <c r="A540" s="168" t="s">
        <v>1435</v>
      </c>
      <c r="B540" s="168"/>
      <c r="C540" s="168"/>
      <c r="D540" s="168"/>
      <c r="E540" s="169"/>
      <c r="F540" s="170"/>
      <c r="G540" s="169"/>
      <c r="H540" s="170"/>
      <c r="I540" s="169"/>
      <c r="J540" s="170"/>
      <c r="K540" s="169"/>
      <c r="L540" s="170"/>
      <c r="M540" s="168"/>
      <c r="N540" s="28" t="s">
        <v>380</v>
      </c>
    </row>
    <row r="541" spans="1:38" ht="30" customHeight="1">
      <c r="A541" s="56" t="s">
        <v>772</v>
      </c>
      <c r="B541" s="56" t="s">
        <v>773</v>
      </c>
      <c r="C541" s="128" t="s">
        <v>287</v>
      </c>
      <c r="D541" s="86">
        <v>2.77</v>
      </c>
      <c r="E541" s="87">
        <f>단가대비표!O113</f>
        <v>0</v>
      </c>
      <c r="F541" s="88">
        <f t="shared" ref="F541:F550" si="263">TRUNC(E541*D541,1)</f>
        <v>0</v>
      </c>
      <c r="G541" s="87">
        <f>단가대비표!P113</f>
        <v>0</v>
      </c>
      <c r="H541" s="88">
        <f t="shared" ref="H541:H550" si="264">TRUNC(G541*D541,1)</f>
        <v>0</v>
      </c>
      <c r="I541" s="87">
        <f>단가대비표!V113</f>
        <v>0</v>
      </c>
      <c r="J541" s="88">
        <f t="shared" ref="J541:J550" si="265">TRUNC(I541*D541,1)</f>
        <v>0</v>
      </c>
      <c r="K541" s="87">
        <f t="shared" ref="K541:L550" si="266">TRUNC(E541+G541+I541,1)</f>
        <v>0</v>
      </c>
      <c r="L541" s="88">
        <f t="shared" si="266"/>
        <v>0</v>
      </c>
      <c r="M541" s="56" t="s">
        <v>5</v>
      </c>
      <c r="N541" s="32" t="s">
        <v>380</v>
      </c>
      <c r="O541" s="32" t="s">
        <v>774</v>
      </c>
      <c r="P541" s="32" t="s">
        <v>66</v>
      </c>
      <c r="Q541" s="32" t="s">
        <v>66</v>
      </c>
      <c r="R541" s="32" t="s">
        <v>65</v>
      </c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2" t="s">
        <v>5</v>
      </c>
      <c r="AK541" s="32" t="s">
        <v>785</v>
      </c>
      <c r="AL541" s="32" t="s">
        <v>5</v>
      </c>
    </row>
    <row r="542" spans="1:38" ht="30" customHeight="1">
      <c r="A542" s="56" t="s">
        <v>436</v>
      </c>
      <c r="B542" s="56" t="s">
        <v>437</v>
      </c>
      <c r="C542" s="128" t="s">
        <v>432</v>
      </c>
      <c r="D542" s="86">
        <v>945</v>
      </c>
      <c r="E542" s="87">
        <f>단가대비표!O114</f>
        <v>0</v>
      </c>
      <c r="F542" s="88">
        <f t="shared" si="263"/>
        <v>0</v>
      </c>
      <c r="G542" s="87">
        <f>단가대비표!P114</f>
        <v>0</v>
      </c>
      <c r="H542" s="88">
        <f t="shared" si="264"/>
        <v>0</v>
      </c>
      <c r="I542" s="87">
        <f>단가대비표!V114</f>
        <v>0</v>
      </c>
      <c r="J542" s="88">
        <f t="shared" si="265"/>
        <v>0</v>
      </c>
      <c r="K542" s="87">
        <f t="shared" si="266"/>
        <v>0</v>
      </c>
      <c r="L542" s="88">
        <f t="shared" si="266"/>
        <v>0</v>
      </c>
      <c r="M542" s="56" t="s">
        <v>438</v>
      </c>
      <c r="N542" s="32" t="s">
        <v>380</v>
      </c>
      <c r="O542" s="32" t="s">
        <v>439</v>
      </c>
      <c r="P542" s="32" t="s">
        <v>66</v>
      </c>
      <c r="Q542" s="32" t="s">
        <v>66</v>
      </c>
      <c r="R542" s="32" t="s">
        <v>65</v>
      </c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2" t="s">
        <v>5</v>
      </c>
      <c r="AK542" s="32" t="s">
        <v>786</v>
      </c>
      <c r="AL542" s="32" t="s">
        <v>5</v>
      </c>
    </row>
    <row r="543" spans="1:38" ht="30" customHeight="1">
      <c r="A543" s="56" t="s">
        <v>446</v>
      </c>
      <c r="B543" s="56" t="s">
        <v>447</v>
      </c>
      <c r="C543" s="128" t="s">
        <v>287</v>
      </c>
      <c r="D543" s="86">
        <v>0.4</v>
      </c>
      <c r="E543" s="87">
        <f>단가대비표!O115</f>
        <v>0</v>
      </c>
      <c r="F543" s="88">
        <f t="shared" si="263"/>
        <v>0</v>
      </c>
      <c r="G543" s="87">
        <f>단가대비표!P115</f>
        <v>0</v>
      </c>
      <c r="H543" s="88">
        <f t="shared" si="264"/>
        <v>0</v>
      </c>
      <c r="I543" s="87">
        <f>단가대비표!V115</f>
        <v>0</v>
      </c>
      <c r="J543" s="88">
        <f t="shared" si="265"/>
        <v>0</v>
      </c>
      <c r="K543" s="87">
        <f t="shared" si="266"/>
        <v>0</v>
      </c>
      <c r="L543" s="88">
        <f t="shared" si="266"/>
        <v>0</v>
      </c>
      <c r="M543" s="56" t="s">
        <v>5</v>
      </c>
      <c r="N543" s="32" t="s">
        <v>380</v>
      </c>
      <c r="O543" s="32" t="s">
        <v>448</v>
      </c>
      <c r="P543" s="32" t="s">
        <v>66</v>
      </c>
      <c r="Q543" s="32" t="s">
        <v>66</v>
      </c>
      <c r="R543" s="32" t="s">
        <v>65</v>
      </c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2" t="s">
        <v>5</v>
      </c>
      <c r="AK543" s="32" t="s">
        <v>787</v>
      </c>
      <c r="AL543" s="32" t="s">
        <v>5</v>
      </c>
    </row>
    <row r="544" spans="1:38" ht="30" customHeight="1">
      <c r="A544" s="56" t="s">
        <v>365</v>
      </c>
      <c r="B544" s="56" t="s">
        <v>366</v>
      </c>
      <c r="C544" s="128" t="s">
        <v>234</v>
      </c>
      <c r="D544" s="86">
        <v>3.12</v>
      </c>
      <c r="E544" s="87">
        <f>일위대가목록!E71</f>
        <v>0</v>
      </c>
      <c r="F544" s="88">
        <f t="shared" si="263"/>
        <v>0</v>
      </c>
      <c r="G544" s="87">
        <f>일위대가목록!F71</f>
        <v>0</v>
      </c>
      <c r="H544" s="88">
        <f t="shared" si="264"/>
        <v>0</v>
      </c>
      <c r="I544" s="87">
        <f>일위대가목록!G71</f>
        <v>0</v>
      </c>
      <c r="J544" s="88">
        <f t="shared" si="265"/>
        <v>0</v>
      </c>
      <c r="K544" s="87">
        <f t="shared" si="266"/>
        <v>0</v>
      </c>
      <c r="L544" s="88">
        <f t="shared" si="266"/>
        <v>0</v>
      </c>
      <c r="M544" s="56" t="s">
        <v>5</v>
      </c>
      <c r="N544" s="32" t="s">
        <v>380</v>
      </c>
      <c r="O544" s="32" t="s">
        <v>364</v>
      </c>
      <c r="P544" s="32" t="s">
        <v>65</v>
      </c>
      <c r="Q544" s="32" t="s">
        <v>66</v>
      </c>
      <c r="R544" s="32" t="s">
        <v>66</v>
      </c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2" t="s">
        <v>5</v>
      </c>
      <c r="AK544" s="32" t="s">
        <v>788</v>
      </c>
      <c r="AL544" s="32" t="s">
        <v>5</v>
      </c>
    </row>
    <row r="545" spans="1:38" ht="30" customHeight="1">
      <c r="A545" s="56" t="s">
        <v>543</v>
      </c>
      <c r="B545" s="56" t="s">
        <v>758</v>
      </c>
      <c r="C545" s="128" t="s">
        <v>759</v>
      </c>
      <c r="D545" s="86">
        <v>18.899999999999999</v>
      </c>
      <c r="E545" s="87">
        <f>단가대비표!O117</f>
        <v>0</v>
      </c>
      <c r="F545" s="88">
        <f t="shared" si="263"/>
        <v>0</v>
      </c>
      <c r="G545" s="87">
        <f>단가대비표!P117</f>
        <v>0</v>
      </c>
      <c r="H545" s="88">
        <f t="shared" si="264"/>
        <v>0</v>
      </c>
      <c r="I545" s="87">
        <f>단가대비표!V117</f>
        <v>0</v>
      </c>
      <c r="J545" s="88">
        <f t="shared" si="265"/>
        <v>0</v>
      </c>
      <c r="K545" s="87">
        <f t="shared" si="266"/>
        <v>0</v>
      </c>
      <c r="L545" s="88">
        <f t="shared" si="266"/>
        <v>0</v>
      </c>
      <c r="M545" s="56" t="s">
        <v>5</v>
      </c>
      <c r="N545" s="32" t="s">
        <v>380</v>
      </c>
      <c r="O545" s="32" t="s">
        <v>760</v>
      </c>
      <c r="P545" s="32" t="s">
        <v>66</v>
      </c>
      <c r="Q545" s="32" t="s">
        <v>66</v>
      </c>
      <c r="R545" s="32" t="s">
        <v>65</v>
      </c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2" t="s">
        <v>5</v>
      </c>
      <c r="AK545" s="32" t="s">
        <v>789</v>
      </c>
      <c r="AL545" s="32" t="s">
        <v>5</v>
      </c>
    </row>
    <row r="546" spans="1:38" ht="30" customHeight="1">
      <c r="A546" s="56" t="s">
        <v>453</v>
      </c>
      <c r="B546" s="56" t="s">
        <v>421</v>
      </c>
      <c r="C546" s="128" t="s">
        <v>422</v>
      </c>
      <c r="D546" s="86">
        <v>5.85</v>
      </c>
      <c r="E546" s="87">
        <f>단가대비표!O139</f>
        <v>0</v>
      </c>
      <c r="F546" s="88">
        <f t="shared" si="263"/>
        <v>0</v>
      </c>
      <c r="G546" s="87">
        <f>단가대비표!P139</f>
        <v>0</v>
      </c>
      <c r="H546" s="88">
        <f t="shared" si="264"/>
        <v>0</v>
      </c>
      <c r="I546" s="87">
        <f>단가대비표!V139</f>
        <v>0</v>
      </c>
      <c r="J546" s="88">
        <f t="shared" si="265"/>
        <v>0</v>
      </c>
      <c r="K546" s="87">
        <f t="shared" si="266"/>
        <v>0</v>
      </c>
      <c r="L546" s="88">
        <f t="shared" si="266"/>
        <v>0</v>
      </c>
      <c r="M546" s="56" t="s">
        <v>5</v>
      </c>
      <c r="N546" s="32" t="s">
        <v>380</v>
      </c>
      <c r="O546" s="32" t="s">
        <v>454</v>
      </c>
      <c r="P546" s="32" t="s">
        <v>66</v>
      </c>
      <c r="Q546" s="32" t="s">
        <v>66</v>
      </c>
      <c r="R546" s="32" t="s">
        <v>65</v>
      </c>
      <c r="S546" s="37"/>
      <c r="T546" s="37"/>
      <c r="U546" s="37"/>
      <c r="V546" s="37">
        <v>1</v>
      </c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2" t="s">
        <v>5</v>
      </c>
      <c r="AK546" s="32" t="s">
        <v>790</v>
      </c>
      <c r="AL546" s="32" t="s">
        <v>5</v>
      </c>
    </row>
    <row r="547" spans="1:38" ht="30" customHeight="1">
      <c r="A547" s="56" t="s">
        <v>424</v>
      </c>
      <c r="B547" s="56" t="s">
        <v>421</v>
      </c>
      <c r="C547" s="128" t="s">
        <v>422</v>
      </c>
      <c r="D547" s="86">
        <v>0.1</v>
      </c>
      <c r="E547" s="87">
        <f>단가대비표!O135</f>
        <v>0</v>
      </c>
      <c r="F547" s="88">
        <f t="shared" si="263"/>
        <v>0</v>
      </c>
      <c r="G547" s="87">
        <f>단가대비표!P135</f>
        <v>0</v>
      </c>
      <c r="H547" s="88">
        <f t="shared" si="264"/>
        <v>0</v>
      </c>
      <c r="I547" s="87">
        <f>단가대비표!V135</f>
        <v>0</v>
      </c>
      <c r="J547" s="88">
        <f t="shared" si="265"/>
        <v>0</v>
      </c>
      <c r="K547" s="87">
        <f t="shared" si="266"/>
        <v>0</v>
      </c>
      <c r="L547" s="88">
        <f t="shared" si="266"/>
        <v>0</v>
      </c>
      <c r="M547" s="56" t="s">
        <v>5</v>
      </c>
      <c r="N547" s="32" t="s">
        <v>380</v>
      </c>
      <c r="O547" s="32" t="s">
        <v>425</v>
      </c>
      <c r="P547" s="32" t="s">
        <v>66</v>
      </c>
      <c r="Q547" s="32" t="s">
        <v>66</v>
      </c>
      <c r="R547" s="32" t="s">
        <v>65</v>
      </c>
      <c r="S547" s="37"/>
      <c r="T547" s="37"/>
      <c r="U547" s="37"/>
      <c r="V547" s="37">
        <v>1</v>
      </c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2" t="s">
        <v>5</v>
      </c>
      <c r="AK547" s="32" t="s">
        <v>791</v>
      </c>
      <c r="AL547" s="32" t="s">
        <v>5</v>
      </c>
    </row>
    <row r="548" spans="1:38" ht="30" customHeight="1">
      <c r="A548" s="56" t="s">
        <v>440</v>
      </c>
      <c r="B548" s="56" t="s">
        <v>421</v>
      </c>
      <c r="C548" s="128" t="s">
        <v>422</v>
      </c>
      <c r="D548" s="86">
        <v>0.39</v>
      </c>
      <c r="E548" s="87">
        <f>단가대비표!O140</f>
        <v>0</v>
      </c>
      <c r="F548" s="88">
        <f t="shared" si="263"/>
        <v>0</v>
      </c>
      <c r="G548" s="87">
        <f>단가대비표!P140</f>
        <v>0</v>
      </c>
      <c r="H548" s="88">
        <f t="shared" si="264"/>
        <v>0</v>
      </c>
      <c r="I548" s="87">
        <f>단가대비표!V140</f>
        <v>0</v>
      </c>
      <c r="J548" s="88">
        <f t="shared" si="265"/>
        <v>0</v>
      </c>
      <c r="K548" s="87">
        <f t="shared" si="266"/>
        <v>0</v>
      </c>
      <c r="L548" s="88">
        <f t="shared" si="266"/>
        <v>0</v>
      </c>
      <c r="M548" s="56" t="s">
        <v>5</v>
      </c>
      <c r="N548" s="32" t="s">
        <v>380</v>
      </c>
      <c r="O548" s="32" t="s">
        <v>441</v>
      </c>
      <c r="P548" s="32" t="s">
        <v>66</v>
      </c>
      <c r="Q548" s="32" t="s">
        <v>66</v>
      </c>
      <c r="R548" s="32" t="s">
        <v>65</v>
      </c>
      <c r="S548" s="37"/>
      <c r="T548" s="37"/>
      <c r="U548" s="37"/>
      <c r="V548" s="37">
        <v>1</v>
      </c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2" t="s">
        <v>5</v>
      </c>
      <c r="AK548" s="32" t="s">
        <v>792</v>
      </c>
      <c r="AL548" s="32" t="s">
        <v>5</v>
      </c>
    </row>
    <row r="549" spans="1:38" ht="30" customHeight="1">
      <c r="A549" s="56" t="s">
        <v>443</v>
      </c>
      <c r="B549" s="56" t="s">
        <v>421</v>
      </c>
      <c r="C549" s="128" t="s">
        <v>422</v>
      </c>
      <c r="D549" s="86">
        <v>0.11</v>
      </c>
      <c r="E549" s="87">
        <f>단가대비표!O141</f>
        <v>0</v>
      </c>
      <c r="F549" s="88">
        <f t="shared" si="263"/>
        <v>0</v>
      </c>
      <c r="G549" s="87">
        <f>단가대비표!P141</f>
        <v>0</v>
      </c>
      <c r="H549" s="88">
        <f t="shared" si="264"/>
        <v>0</v>
      </c>
      <c r="I549" s="87">
        <f>단가대비표!V141</f>
        <v>0</v>
      </c>
      <c r="J549" s="88">
        <f t="shared" si="265"/>
        <v>0</v>
      </c>
      <c r="K549" s="87">
        <f t="shared" si="266"/>
        <v>0</v>
      </c>
      <c r="L549" s="88">
        <f t="shared" si="266"/>
        <v>0</v>
      </c>
      <c r="M549" s="56" t="s">
        <v>5</v>
      </c>
      <c r="N549" s="32" t="s">
        <v>380</v>
      </c>
      <c r="O549" s="32" t="s">
        <v>444</v>
      </c>
      <c r="P549" s="32" t="s">
        <v>66</v>
      </c>
      <c r="Q549" s="32" t="s">
        <v>66</v>
      </c>
      <c r="R549" s="32" t="s">
        <v>65</v>
      </c>
      <c r="S549" s="37"/>
      <c r="T549" s="37"/>
      <c r="U549" s="37"/>
      <c r="V549" s="37">
        <v>1</v>
      </c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2" t="s">
        <v>5</v>
      </c>
      <c r="AK549" s="32" t="s">
        <v>793</v>
      </c>
      <c r="AL549" s="32" t="s">
        <v>5</v>
      </c>
    </row>
    <row r="550" spans="1:38" ht="30" customHeight="1">
      <c r="A550" s="56" t="s">
        <v>431</v>
      </c>
      <c r="B550" s="56" t="s">
        <v>442</v>
      </c>
      <c r="C550" s="128" t="s">
        <v>400</v>
      </c>
      <c r="D550" s="86">
        <v>1</v>
      </c>
      <c r="E550" s="87">
        <v>0</v>
      </c>
      <c r="F550" s="88">
        <f t="shared" si="263"/>
        <v>0</v>
      </c>
      <c r="G550" s="87">
        <v>0</v>
      </c>
      <c r="H550" s="88">
        <f t="shared" si="264"/>
        <v>0</v>
      </c>
      <c r="I550" s="87">
        <f>ROUNDDOWN(SUMIF(V541:V550, RIGHTB(O550, 1), H541:H550)*U550, 2)</f>
        <v>0</v>
      </c>
      <c r="J550" s="88">
        <f t="shared" si="265"/>
        <v>0</v>
      </c>
      <c r="K550" s="87">
        <f t="shared" si="266"/>
        <v>0</v>
      </c>
      <c r="L550" s="88">
        <f t="shared" si="266"/>
        <v>0</v>
      </c>
      <c r="M550" s="56" t="s">
        <v>5</v>
      </c>
      <c r="N550" s="32" t="s">
        <v>380</v>
      </c>
      <c r="O550" s="32" t="s">
        <v>401</v>
      </c>
      <c r="P550" s="32" t="s">
        <v>66</v>
      </c>
      <c r="Q550" s="32" t="s">
        <v>66</v>
      </c>
      <c r="R550" s="32" t="s">
        <v>66</v>
      </c>
      <c r="S550" s="37">
        <v>1</v>
      </c>
      <c r="T550" s="37">
        <v>2</v>
      </c>
      <c r="U550" s="37">
        <v>0.03</v>
      </c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2" t="s">
        <v>5</v>
      </c>
      <c r="AK550" s="32" t="s">
        <v>794</v>
      </c>
      <c r="AL550" s="32" t="s">
        <v>5</v>
      </c>
    </row>
    <row r="551" spans="1:38" ht="30" customHeight="1">
      <c r="A551" s="56" t="s">
        <v>402</v>
      </c>
      <c r="B551" s="56" t="s">
        <v>5</v>
      </c>
      <c r="C551" s="128" t="s">
        <v>5</v>
      </c>
      <c r="D551" s="86"/>
      <c r="E551" s="87"/>
      <c r="F551" s="88">
        <f>TRUNC(SUMIF(N541:N550, N540, F541:F550),0)</f>
        <v>0</v>
      </c>
      <c r="G551" s="87"/>
      <c r="H551" s="88">
        <f>TRUNC(SUMIF(N541:N550, N540, H541:H550),0)</f>
        <v>0</v>
      </c>
      <c r="I551" s="87"/>
      <c r="J551" s="88">
        <f>TRUNC(SUMIF(N541:N550, N540, J541:J550),0)</f>
        <v>0</v>
      </c>
      <c r="K551" s="87"/>
      <c r="L551" s="88">
        <f>F551+H551+J551</f>
        <v>0</v>
      </c>
      <c r="M551" s="56" t="s">
        <v>5</v>
      </c>
      <c r="N551" s="32" t="s">
        <v>68</v>
      </c>
      <c r="O551" s="32" t="s">
        <v>68</v>
      </c>
      <c r="P551" s="32" t="s">
        <v>5</v>
      </c>
      <c r="Q551" s="32" t="s">
        <v>5</v>
      </c>
      <c r="R551" s="32" t="s">
        <v>5</v>
      </c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2" t="s">
        <v>5</v>
      </c>
      <c r="AK551" s="32" t="s">
        <v>5</v>
      </c>
      <c r="AL551" s="32" t="s">
        <v>5</v>
      </c>
    </row>
    <row r="552" spans="1:38" ht="30" customHeight="1">
      <c r="A552" s="34"/>
      <c r="B552" s="34"/>
      <c r="C552" s="122"/>
      <c r="D552" s="34"/>
      <c r="E552" s="35"/>
      <c r="F552" s="36"/>
      <c r="G552" s="35"/>
      <c r="H552" s="36"/>
      <c r="I552" s="35"/>
      <c r="J552" s="36"/>
      <c r="K552" s="35"/>
      <c r="L552" s="36"/>
      <c r="M552" s="34"/>
    </row>
    <row r="553" spans="1:38" ht="30" customHeight="1">
      <c r="A553" s="168" t="s">
        <v>1436</v>
      </c>
      <c r="B553" s="168"/>
      <c r="C553" s="168"/>
      <c r="D553" s="168"/>
      <c r="E553" s="169"/>
      <c r="F553" s="170"/>
      <c r="G553" s="169"/>
      <c r="H553" s="170"/>
      <c r="I553" s="169"/>
      <c r="J553" s="170"/>
      <c r="K553" s="169"/>
      <c r="L553" s="170"/>
      <c r="M553" s="168"/>
      <c r="N553" s="28" t="s">
        <v>283</v>
      </c>
    </row>
    <row r="554" spans="1:38" ht="30" customHeight="1">
      <c r="A554" s="29" t="s">
        <v>362</v>
      </c>
      <c r="B554" s="29" t="s">
        <v>279</v>
      </c>
      <c r="C554" s="30" t="s">
        <v>230</v>
      </c>
      <c r="D554" s="34">
        <v>1</v>
      </c>
      <c r="E554" s="35">
        <f>일위대가목록!E76</f>
        <v>0</v>
      </c>
      <c r="F554" s="36">
        <f>TRUNC(E554*D554,1)</f>
        <v>0</v>
      </c>
      <c r="G554" s="35">
        <f>일위대가목록!F76</f>
        <v>0</v>
      </c>
      <c r="H554" s="36">
        <f>TRUNC(G554*D554,1)</f>
        <v>0</v>
      </c>
      <c r="I554" s="35">
        <f>일위대가목록!G76</f>
        <v>0</v>
      </c>
      <c r="J554" s="36">
        <f>TRUNC(I554*D554,1)</f>
        <v>0</v>
      </c>
      <c r="K554" s="35">
        <f>TRUNC(E554+G554+I554,1)</f>
        <v>0</v>
      </c>
      <c r="L554" s="36">
        <f>TRUNC(F554+H554+J554,1)</f>
        <v>0</v>
      </c>
      <c r="M554" s="29" t="s">
        <v>5</v>
      </c>
      <c r="N554" s="32" t="s">
        <v>283</v>
      </c>
      <c r="O554" s="32" t="s">
        <v>384</v>
      </c>
      <c r="P554" s="32" t="s">
        <v>65</v>
      </c>
      <c r="Q554" s="32" t="s">
        <v>66</v>
      </c>
      <c r="R554" s="32" t="s">
        <v>66</v>
      </c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2" t="s">
        <v>5</v>
      </c>
      <c r="AK554" s="32" t="s">
        <v>613</v>
      </c>
      <c r="AL554" s="32" t="s">
        <v>5</v>
      </c>
    </row>
    <row r="555" spans="1:38" ht="30" customHeight="1">
      <c r="A555" s="29" t="s">
        <v>363</v>
      </c>
      <c r="B555" s="29" t="s">
        <v>279</v>
      </c>
      <c r="C555" s="30" t="s">
        <v>230</v>
      </c>
      <c r="D555" s="34">
        <v>1</v>
      </c>
      <c r="E555" s="35">
        <f>일위대가목록!E77</f>
        <v>0</v>
      </c>
      <c r="F555" s="36">
        <f>TRUNC(E555*D555,1)</f>
        <v>0</v>
      </c>
      <c r="G555" s="35">
        <f>일위대가목록!F77</f>
        <v>0</v>
      </c>
      <c r="H555" s="36">
        <f>TRUNC(G555*D555,1)</f>
        <v>0</v>
      </c>
      <c r="I555" s="35">
        <f>일위대가목록!G77</f>
        <v>0</v>
      </c>
      <c r="J555" s="36">
        <f>TRUNC(I555*D555,1)</f>
        <v>0</v>
      </c>
      <c r="K555" s="35">
        <f>TRUNC(E555+G555+I555,1)</f>
        <v>0</v>
      </c>
      <c r="L555" s="36">
        <f>TRUNC(F555+H555+J555,1)</f>
        <v>0</v>
      </c>
      <c r="M555" s="29" t="s">
        <v>5</v>
      </c>
      <c r="N555" s="32" t="s">
        <v>283</v>
      </c>
      <c r="O555" s="32" t="s">
        <v>385</v>
      </c>
      <c r="P555" s="32" t="s">
        <v>65</v>
      </c>
      <c r="Q555" s="32" t="s">
        <v>66</v>
      </c>
      <c r="R555" s="32" t="s">
        <v>66</v>
      </c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2" t="s">
        <v>5</v>
      </c>
      <c r="AK555" s="32" t="s">
        <v>614</v>
      </c>
      <c r="AL555" s="32" t="s">
        <v>5</v>
      </c>
    </row>
    <row r="556" spans="1:38" ht="30" customHeight="1">
      <c r="A556" s="29" t="s">
        <v>402</v>
      </c>
      <c r="B556" s="29" t="s">
        <v>5</v>
      </c>
      <c r="C556" s="30" t="s">
        <v>5</v>
      </c>
      <c r="D556" s="34"/>
      <c r="E556" s="35"/>
      <c r="F556" s="36">
        <f>TRUNC(SUMIF(N554:N555, N553, F554:F555),0)</f>
        <v>0</v>
      </c>
      <c r="G556" s="35"/>
      <c r="H556" s="36">
        <f>TRUNC(SUMIF(N554:N555, N553, H554:H555),0)</f>
        <v>0</v>
      </c>
      <c r="I556" s="35"/>
      <c r="J556" s="36">
        <f>TRUNC(SUMIF(N554:N555, N553, J554:J555),0)</f>
        <v>0</v>
      </c>
      <c r="K556" s="35"/>
      <c r="L556" s="36">
        <f>F556+H556+J556</f>
        <v>0</v>
      </c>
      <c r="M556" s="29" t="s">
        <v>5</v>
      </c>
      <c r="N556" s="32" t="s">
        <v>68</v>
      </c>
      <c r="O556" s="32" t="s">
        <v>68</v>
      </c>
      <c r="P556" s="32" t="s">
        <v>5</v>
      </c>
      <c r="Q556" s="32" t="s">
        <v>5</v>
      </c>
      <c r="R556" s="32" t="s">
        <v>5</v>
      </c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2" t="s">
        <v>5</v>
      </c>
      <c r="AK556" s="32" t="s">
        <v>5</v>
      </c>
      <c r="AL556" s="32" t="s">
        <v>5</v>
      </c>
    </row>
    <row r="557" spans="1:38" ht="30" customHeight="1">
      <c r="A557" s="34"/>
      <c r="B557" s="34"/>
      <c r="C557" s="122"/>
      <c r="D557" s="34"/>
      <c r="E557" s="35"/>
      <c r="F557" s="36"/>
      <c r="G557" s="35"/>
      <c r="H557" s="36"/>
      <c r="I557" s="35"/>
      <c r="J557" s="36"/>
      <c r="K557" s="35"/>
      <c r="L557" s="36"/>
      <c r="M557" s="34"/>
    </row>
    <row r="558" spans="1:38" ht="30" customHeight="1">
      <c r="A558" s="168" t="s">
        <v>1437</v>
      </c>
      <c r="B558" s="168"/>
      <c r="C558" s="168"/>
      <c r="D558" s="168"/>
      <c r="E558" s="169"/>
      <c r="F558" s="170"/>
      <c r="G558" s="169"/>
      <c r="H558" s="170"/>
      <c r="I558" s="169"/>
      <c r="J558" s="170"/>
      <c r="K558" s="169"/>
      <c r="L558" s="170"/>
      <c r="M558" s="168"/>
      <c r="N558" s="28" t="s">
        <v>384</v>
      </c>
    </row>
    <row r="559" spans="1:38" ht="30" customHeight="1">
      <c r="A559" s="29" t="s">
        <v>755</v>
      </c>
      <c r="B559" s="29" t="s">
        <v>756</v>
      </c>
      <c r="C559" s="30" t="s">
        <v>287</v>
      </c>
      <c r="D559" s="34">
        <v>15.71</v>
      </c>
      <c r="E559" s="35">
        <f>단가대비표!O112</f>
        <v>0</v>
      </c>
      <c r="F559" s="36">
        <f t="shared" ref="F559:F568" si="267">TRUNC(E559*D559,1)</f>
        <v>0</v>
      </c>
      <c r="G559" s="35">
        <f>단가대비표!P112</f>
        <v>0</v>
      </c>
      <c r="H559" s="36">
        <f t="shared" ref="H559:H568" si="268">TRUNC(G559*D559,1)</f>
        <v>0</v>
      </c>
      <c r="I559" s="35">
        <f>단가대비표!V112</f>
        <v>0</v>
      </c>
      <c r="J559" s="36">
        <f t="shared" ref="J559:J568" si="269">TRUNC(I559*D559,1)</f>
        <v>0</v>
      </c>
      <c r="K559" s="35">
        <f t="shared" ref="K559:L568" si="270">TRUNC(E559+G559+I559,1)</f>
        <v>0</v>
      </c>
      <c r="L559" s="36">
        <f t="shared" si="270"/>
        <v>0</v>
      </c>
      <c r="M559" s="29" t="s">
        <v>5</v>
      </c>
      <c r="N559" s="32" t="s">
        <v>384</v>
      </c>
      <c r="O559" s="32" t="s">
        <v>757</v>
      </c>
      <c r="P559" s="32" t="s">
        <v>66</v>
      </c>
      <c r="Q559" s="32" t="s">
        <v>66</v>
      </c>
      <c r="R559" s="32" t="s">
        <v>65</v>
      </c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2" t="s">
        <v>5</v>
      </c>
      <c r="AK559" s="32" t="s">
        <v>815</v>
      </c>
      <c r="AL559" s="32" t="s">
        <v>5</v>
      </c>
    </row>
    <row r="560" spans="1:38" ht="30" customHeight="1">
      <c r="A560" s="29" t="s">
        <v>436</v>
      </c>
      <c r="B560" s="29" t="s">
        <v>437</v>
      </c>
      <c r="C560" s="30" t="s">
        <v>432</v>
      </c>
      <c r="D560" s="34">
        <v>5355</v>
      </c>
      <c r="E560" s="35">
        <f>단가대비표!O114</f>
        <v>0</v>
      </c>
      <c r="F560" s="36">
        <f t="shared" si="267"/>
        <v>0</v>
      </c>
      <c r="G560" s="35">
        <f>단가대비표!P114</f>
        <v>0</v>
      </c>
      <c r="H560" s="36">
        <f t="shared" si="268"/>
        <v>0</v>
      </c>
      <c r="I560" s="35">
        <f>단가대비표!V114</f>
        <v>0</v>
      </c>
      <c r="J560" s="36">
        <f t="shared" si="269"/>
        <v>0</v>
      </c>
      <c r="K560" s="35">
        <f t="shared" si="270"/>
        <v>0</v>
      </c>
      <c r="L560" s="36">
        <f t="shared" si="270"/>
        <v>0</v>
      </c>
      <c r="M560" s="29" t="s">
        <v>438</v>
      </c>
      <c r="N560" s="32" t="s">
        <v>384</v>
      </c>
      <c r="O560" s="32" t="s">
        <v>439</v>
      </c>
      <c r="P560" s="32" t="s">
        <v>66</v>
      </c>
      <c r="Q560" s="32" t="s">
        <v>66</v>
      </c>
      <c r="R560" s="32" t="s">
        <v>65</v>
      </c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2" t="s">
        <v>5</v>
      </c>
      <c r="AK560" s="32" t="s">
        <v>816</v>
      </c>
      <c r="AL560" s="32" t="s">
        <v>5</v>
      </c>
    </row>
    <row r="561" spans="1:38" ht="30" customHeight="1">
      <c r="A561" s="29" t="s">
        <v>446</v>
      </c>
      <c r="B561" s="29" t="s">
        <v>447</v>
      </c>
      <c r="C561" s="30" t="s">
        <v>287</v>
      </c>
      <c r="D561" s="34">
        <v>2.4</v>
      </c>
      <c r="E561" s="35">
        <f>단가대비표!O115</f>
        <v>0</v>
      </c>
      <c r="F561" s="36">
        <f t="shared" si="267"/>
        <v>0</v>
      </c>
      <c r="G561" s="35">
        <f>단가대비표!P115</f>
        <v>0</v>
      </c>
      <c r="H561" s="36">
        <f t="shared" si="268"/>
        <v>0</v>
      </c>
      <c r="I561" s="35">
        <f>단가대비표!V115</f>
        <v>0</v>
      </c>
      <c r="J561" s="36">
        <f t="shared" si="269"/>
        <v>0</v>
      </c>
      <c r="K561" s="35">
        <f t="shared" si="270"/>
        <v>0</v>
      </c>
      <c r="L561" s="36">
        <f t="shared" si="270"/>
        <v>0</v>
      </c>
      <c r="M561" s="29" t="s">
        <v>5</v>
      </c>
      <c r="N561" s="32" t="s">
        <v>384</v>
      </c>
      <c r="O561" s="32" t="s">
        <v>448</v>
      </c>
      <c r="P561" s="32" t="s">
        <v>66</v>
      </c>
      <c r="Q561" s="32" t="s">
        <v>66</v>
      </c>
      <c r="R561" s="32" t="s">
        <v>65</v>
      </c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2" t="s">
        <v>5</v>
      </c>
      <c r="AK561" s="32" t="s">
        <v>817</v>
      </c>
      <c r="AL561" s="32" t="s">
        <v>5</v>
      </c>
    </row>
    <row r="562" spans="1:38" ht="30" customHeight="1">
      <c r="A562" s="29" t="s">
        <v>365</v>
      </c>
      <c r="B562" s="29" t="s">
        <v>366</v>
      </c>
      <c r="C562" s="30" t="s">
        <v>234</v>
      </c>
      <c r="D562" s="34">
        <v>17.71</v>
      </c>
      <c r="E562" s="35">
        <f>일위대가목록!E71</f>
        <v>0</v>
      </c>
      <c r="F562" s="36">
        <f t="shared" si="267"/>
        <v>0</v>
      </c>
      <c r="G562" s="35">
        <f>일위대가목록!F71</f>
        <v>0</v>
      </c>
      <c r="H562" s="36">
        <f t="shared" si="268"/>
        <v>0</v>
      </c>
      <c r="I562" s="35">
        <f>일위대가목록!G71</f>
        <v>0</v>
      </c>
      <c r="J562" s="36">
        <f t="shared" si="269"/>
        <v>0</v>
      </c>
      <c r="K562" s="35">
        <f t="shared" si="270"/>
        <v>0</v>
      </c>
      <c r="L562" s="36">
        <f t="shared" si="270"/>
        <v>0</v>
      </c>
      <c r="M562" s="29" t="s">
        <v>5</v>
      </c>
      <c r="N562" s="32" t="s">
        <v>384</v>
      </c>
      <c r="O562" s="32" t="s">
        <v>364</v>
      </c>
      <c r="P562" s="32" t="s">
        <v>65</v>
      </c>
      <c r="Q562" s="32" t="s">
        <v>66</v>
      </c>
      <c r="R562" s="32" t="s">
        <v>66</v>
      </c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2" t="s">
        <v>5</v>
      </c>
      <c r="AK562" s="32" t="s">
        <v>818</v>
      </c>
      <c r="AL562" s="32" t="s">
        <v>5</v>
      </c>
    </row>
    <row r="563" spans="1:38" ht="30" customHeight="1">
      <c r="A563" s="29" t="s">
        <v>543</v>
      </c>
      <c r="B563" s="29" t="s">
        <v>758</v>
      </c>
      <c r="C563" s="30" t="s">
        <v>759</v>
      </c>
      <c r="D563" s="34">
        <v>107.1</v>
      </c>
      <c r="E563" s="35">
        <f>단가대비표!O117</f>
        <v>0</v>
      </c>
      <c r="F563" s="36">
        <f t="shared" si="267"/>
        <v>0</v>
      </c>
      <c r="G563" s="35">
        <f>단가대비표!P117</f>
        <v>0</v>
      </c>
      <c r="H563" s="36">
        <f t="shared" si="268"/>
        <v>0</v>
      </c>
      <c r="I563" s="35">
        <f>단가대비표!V117</f>
        <v>0</v>
      </c>
      <c r="J563" s="36">
        <f t="shared" si="269"/>
        <v>0</v>
      </c>
      <c r="K563" s="35">
        <f t="shared" si="270"/>
        <v>0</v>
      </c>
      <c r="L563" s="36">
        <f t="shared" si="270"/>
        <v>0</v>
      </c>
      <c r="M563" s="29" t="s">
        <v>5</v>
      </c>
      <c r="N563" s="32" t="s">
        <v>384</v>
      </c>
      <c r="O563" s="32" t="s">
        <v>760</v>
      </c>
      <c r="P563" s="32" t="s">
        <v>66</v>
      </c>
      <c r="Q563" s="32" t="s">
        <v>66</v>
      </c>
      <c r="R563" s="32" t="s">
        <v>65</v>
      </c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2" t="s">
        <v>5</v>
      </c>
      <c r="AK563" s="32" t="s">
        <v>819</v>
      </c>
      <c r="AL563" s="32" t="s">
        <v>5</v>
      </c>
    </row>
    <row r="564" spans="1:38" ht="30" customHeight="1">
      <c r="A564" s="29" t="s">
        <v>453</v>
      </c>
      <c r="B564" s="29" t="s">
        <v>421</v>
      </c>
      <c r="C564" s="30" t="s">
        <v>422</v>
      </c>
      <c r="D564" s="34">
        <v>21.8</v>
      </c>
      <c r="E564" s="35">
        <f>단가대비표!O139</f>
        <v>0</v>
      </c>
      <c r="F564" s="36">
        <f t="shared" si="267"/>
        <v>0</v>
      </c>
      <c r="G564" s="35">
        <f>단가대비표!P139</f>
        <v>0</v>
      </c>
      <c r="H564" s="36">
        <f t="shared" si="268"/>
        <v>0</v>
      </c>
      <c r="I564" s="35">
        <f>단가대비표!V139</f>
        <v>0</v>
      </c>
      <c r="J564" s="36">
        <f t="shared" si="269"/>
        <v>0</v>
      </c>
      <c r="K564" s="35">
        <f t="shared" si="270"/>
        <v>0</v>
      </c>
      <c r="L564" s="36">
        <f t="shared" si="270"/>
        <v>0</v>
      </c>
      <c r="M564" s="29" t="s">
        <v>5</v>
      </c>
      <c r="N564" s="32" t="s">
        <v>384</v>
      </c>
      <c r="O564" s="32" t="s">
        <v>454</v>
      </c>
      <c r="P564" s="32" t="s">
        <v>66</v>
      </c>
      <c r="Q564" s="32" t="s">
        <v>66</v>
      </c>
      <c r="R564" s="32" t="s">
        <v>65</v>
      </c>
      <c r="S564" s="37"/>
      <c r="T564" s="37"/>
      <c r="U564" s="37"/>
      <c r="V564" s="37">
        <v>1</v>
      </c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2" t="s">
        <v>5</v>
      </c>
      <c r="AK564" s="32" t="s">
        <v>820</v>
      </c>
      <c r="AL564" s="32" t="s">
        <v>5</v>
      </c>
    </row>
    <row r="565" spans="1:38" ht="30" customHeight="1">
      <c r="A565" s="29" t="s">
        <v>424</v>
      </c>
      <c r="B565" s="29" t="s">
        <v>421</v>
      </c>
      <c r="C565" s="30" t="s">
        <v>422</v>
      </c>
      <c r="D565" s="34">
        <v>0.56000000000000005</v>
      </c>
      <c r="E565" s="35">
        <f>단가대비표!O135</f>
        <v>0</v>
      </c>
      <c r="F565" s="36">
        <f t="shared" si="267"/>
        <v>0</v>
      </c>
      <c r="G565" s="35">
        <f>단가대비표!P135</f>
        <v>0</v>
      </c>
      <c r="H565" s="36">
        <f t="shared" si="268"/>
        <v>0</v>
      </c>
      <c r="I565" s="35">
        <f>단가대비표!V135</f>
        <v>0</v>
      </c>
      <c r="J565" s="36">
        <f t="shared" si="269"/>
        <v>0</v>
      </c>
      <c r="K565" s="35">
        <f t="shared" si="270"/>
        <v>0</v>
      </c>
      <c r="L565" s="36">
        <f t="shared" si="270"/>
        <v>0</v>
      </c>
      <c r="M565" s="29" t="s">
        <v>5</v>
      </c>
      <c r="N565" s="32" t="s">
        <v>384</v>
      </c>
      <c r="O565" s="32" t="s">
        <v>425</v>
      </c>
      <c r="P565" s="32" t="s">
        <v>66</v>
      </c>
      <c r="Q565" s="32" t="s">
        <v>66</v>
      </c>
      <c r="R565" s="32" t="s">
        <v>65</v>
      </c>
      <c r="S565" s="37"/>
      <c r="T565" s="37"/>
      <c r="U565" s="37"/>
      <c r="V565" s="37">
        <v>1</v>
      </c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2" t="s">
        <v>5</v>
      </c>
      <c r="AK565" s="32" t="s">
        <v>821</v>
      </c>
      <c r="AL565" s="32" t="s">
        <v>5</v>
      </c>
    </row>
    <row r="566" spans="1:38" ht="30" customHeight="1">
      <c r="A566" s="29" t="s">
        <v>440</v>
      </c>
      <c r="B566" s="29" t="s">
        <v>421</v>
      </c>
      <c r="C566" s="30" t="s">
        <v>422</v>
      </c>
      <c r="D566" s="34">
        <v>2.21</v>
      </c>
      <c r="E566" s="35">
        <f>단가대비표!O140</f>
        <v>0</v>
      </c>
      <c r="F566" s="36">
        <f t="shared" si="267"/>
        <v>0</v>
      </c>
      <c r="G566" s="35">
        <f>단가대비표!P140</f>
        <v>0</v>
      </c>
      <c r="H566" s="36">
        <f t="shared" si="268"/>
        <v>0</v>
      </c>
      <c r="I566" s="35">
        <f>단가대비표!V140</f>
        <v>0</v>
      </c>
      <c r="J566" s="36">
        <f t="shared" si="269"/>
        <v>0</v>
      </c>
      <c r="K566" s="35">
        <f t="shared" si="270"/>
        <v>0</v>
      </c>
      <c r="L566" s="36">
        <f t="shared" si="270"/>
        <v>0</v>
      </c>
      <c r="M566" s="29" t="s">
        <v>5</v>
      </c>
      <c r="N566" s="32" t="s">
        <v>384</v>
      </c>
      <c r="O566" s="32" t="s">
        <v>441</v>
      </c>
      <c r="P566" s="32" t="s">
        <v>66</v>
      </c>
      <c r="Q566" s="32" t="s">
        <v>66</v>
      </c>
      <c r="R566" s="32" t="s">
        <v>65</v>
      </c>
      <c r="S566" s="37"/>
      <c r="T566" s="37"/>
      <c r="U566" s="37"/>
      <c r="V566" s="37">
        <v>1</v>
      </c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2" t="s">
        <v>5</v>
      </c>
      <c r="AK566" s="32" t="s">
        <v>822</v>
      </c>
      <c r="AL566" s="32" t="s">
        <v>5</v>
      </c>
    </row>
    <row r="567" spans="1:38" ht="30" customHeight="1">
      <c r="A567" s="29" t="s">
        <v>443</v>
      </c>
      <c r="B567" s="29" t="s">
        <v>421</v>
      </c>
      <c r="C567" s="30" t="s">
        <v>422</v>
      </c>
      <c r="D567" s="34">
        <v>0.63</v>
      </c>
      <c r="E567" s="35">
        <f>단가대비표!O141</f>
        <v>0</v>
      </c>
      <c r="F567" s="36">
        <f t="shared" si="267"/>
        <v>0</v>
      </c>
      <c r="G567" s="35">
        <f>단가대비표!P141</f>
        <v>0</v>
      </c>
      <c r="H567" s="36">
        <f t="shared" si="268"/>
        <v>0</v>
      </c>
      <c r="I567" s="35">
        <f>단가대비표!V141</f>
        <v>0</v>
      </c>
      <c r="J567" s="36">
        <f t="shared" si="269"/>
        <v>0</v>
      </c>
      <c r="K567" s="35">
        <f t="shared" si="270"/>
        <v>0</v>
      </c>
      <c r="L567" s="36">
        <f t="shared" si="270"/>
        <v>0</v>
      </c>
      <c r="M567" s="29" t="s">
        <v>5</v>
      </c>
      <c r="N567" s="32" t="s">
        <v>384</v>
      </c>
      <c r="O567" s="32" t="s">
        <v>444</v>
      </c>
      <c r="P567" s="32" t="s">
        <v>66</v>
      </c>
      <c r="Q567" s="32" t="s">
        <v>66</v>
      </c>
      <c r="R567" s="32" t="s">
        <v>65</v>
      </c>
      <c r="S567" s="37"/>
      <c r="T567" s="37"/>
      <c r="U567" s="37"/>
      <c r="V567" s="37">
        <v>1</v>
      </c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2" t="s">
        <v>5</v>
      </c>
      <c r="AK567" s="32" t="s">
        <v>823</v>
      </c>
      <c r="AL567" s="32" t="s">
        <v>5</v>
      </c>
    </row>
    <row r="568" spans="1:38" ht="30" customHeight="1">
      <c r="A568" s="29" t="s">
        <v>431</v>
      </c>
      <c r="B568" s="29" t="s">
        <v>442</v>
      </c>
      <c r="C568" s="30" t="s">
        <v>400</v>
      </c>
      <c r="D568" s="34">
        <v>1</v>
      </c>
      <c r="E568" s="35">
        <v>0</v>
      </c>
      <c r="F568" s="36">
        <f t="shared" si="267"/>
        <v>0</v>
      </c>
      <c r="G568" s="35">
        <v>0</v>
      </c>
      <c r="H568" s="36">
        <f t="shared" si="268"/>
        <v>0</v>
      </c>
      <c r="I568" s="35">
        <f>ROUNDDOWN(SUMIF(V559:V568, RIGHTB(O568, 1), H559:H568)*U568, 2)</f>
        <v>0</v>
      </c>
      <c r="J568" s="36">
        <f t="shared" si="269"/>
        <v>0</v>
      </c>
      <c r="K568" s="35">
        <f t="shared" si="270"/>
        <v>0</v>
      </c>
      <c r="L568" s="36">
        <f t="shared" si="270"/>
        <v>0</v>
      </c>
      <c r="M568" s="29" t="s">
        <v>5</v>
      </c>
      <c r="N568" s="32" t="s">
        <v>384</v>
      </c>
      <c r="O568" s="32" t="s">
        <v>401</v>
      </c>
      <c r="P568" s="32" t="s">
        <v>66</v>
      </c>
      <c r="Q568" s="32" t="s">
        <v>66</v>
      </c>
      <c r="R568" s="32" t="s">
        <v>66</v>
      </c>
      <c r="S568" s="37">
        <v>1</v>
      </c>
      <c r="T568" s="37">
        <v>2</v>
      </c>
      <c r="U568" s="37">
        <v>0.03</v>
      </c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2" t="s">
        <v>5</v>
      </c>
      <c r="AK568" s="32" t="s">
        <v>824</v>
      </c>
      <c r="AL568" s="32" t="s">
        <v>5</v>
      </c>
    </row>
    <row r="569" spans="1:38" ht="30" customHeight="1">
      <c r="A569" s="29" t="s">
        <v>402</v>
      </c>
      <c r="B569" s="29" t="s">
        <v>5</v>
      </c>
      <c r="C569" s="30" t="s">
        <v>5</v>
      </c>
      <c r="D569" s="34"/>
      <c r="E569" s="35"/>
      <c r="F569" s="36">
        <f>TRUNC(SUMIF(N559:N568, N558, F559:F568),0)</f>
        <v>0</v>
      </c>
      <c r="G569" s="35"/>
      <c r="H569" s="36">
        <f>TRUNC(SUMIF(N559:N568, N558, H559:H568),0)</f>
        <v>0</v>
      </c>
      <c r="I569" s="35"/>
      <c r="J569" s="36">
        <f>TRUNC(SUMIF(N559:N568, N558, J559:J568),0)</f>
        <v>0</v>
      </c>
      <c r="K569" s="35"/>
      <c r="L569" s="36">
        <f>F569+H569+J569</f>
        <v>0</v>
      </c>
      <c r="M569" s="29" t="s">
        <v>5</v>
      </c>
      <c r="N569" s="32" t="s">
        <v>68</v>
      </c>
      <c r="O569" s="32" t="s">
        <v>68</v>
      </c>
      <c r="P569" s="32" t="s">
        <v>5</v>
      </c>
      <c r="Q569" s="32" t="s">
        <v>5</v>
      </c>
      <c r="R569" s="32" t="s">
        <v>5</v>
      </c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2" t="s">
        <v>5</v>
      </c>
      <c r="AK569" s="32" t="s">
        <v>5</v>
      </c>
      <c r="AL569" s="32" t="s">
        <v>5</v>
      </c>
    </row>
    <row r="570" spans="1:38" ht="30" customHeight="1">
      <c r="A570" s="34"/>
      <c r="B570" s="34"/>
      <c r="C570" s="122"/>
      <c r="D570" s="34"/>
      <c r="E570" s="35"/>
      <c r="F570" s="36"/>
      <c r="G570" s="35"/>
      <c r="H570" s="36"/>
      <c r="I570" s="35"/>
      <c r="J570" s="36"/>
      <c r="K570" s="35"/>
      <c r="L570" s="36"/>
      <c r="M570" s="34"/>
    </row>
    <row r="571" spans="1:38" ht="30" customHeight="1">
      <c r="A571" s="168" t="s">
        <v>1438</v>
      </c>
      <c r="B571" s="168"/>
      <c r="C571" s="168"/>
      <c r="D571" s="168"/>
      <c r="E571" s="169"/>
      <c r="F571" s="170"/>
      <c r="G571" s="169"/>
      <c r="H571" s="170"/>
      <c r="I571" s="169"/>
      <c r="J571" s="170"/>
      <c r="K571" s="169"/>
      <c r="L571" s="170"/>
      <c r="M571" s="168"/>
      <c r="N571" s="28" t="s">
        <v>385</v>
      </c>
    </row>
    <row r="572" spans="1:38" ht="30" customHeight="1">
      <c r="A572" s="29" t="s">
        <v>755</v>
      </c>
      <c r="B572" s="29" t="s">
        <v>756</v>
      </c>
      <c r="C572" s="30" t="s">
        <v>287</v>
      </c>
      <c r="D572" s="34">
        <v>2.77</v>
      </c>
      <c r="E572" s="35">
        <f>단가대비표!O112</f>
        <v>0</v>
      </c>
      <c r="F572" s="36">
        <f t="shared" ref="F572:F581" si="271">TRUNC(E572*D572,1)</f>
        <v>0</v>
      </c>
      <c r="G572" s="35">
        <f>단가대비표!P112</f>
        <v>0</v>
      </c>
      <c r="H572" s="36">
        <f t="shared" ref="H572:H581" si="272">TRUNC(G572*D572,1)</f>
        <v>0</v>
      </c>
      <c r="I572" s="35">
        <f>단가대비표!V112</f>
        <v>0</v>
      </c>
      <c r="J572" s="36">
        <f t="shared" ref="J572:J581" si="273">TRUNC(I572*D572,1)</f>
        <v>0</v>
      </c>
      <c r="K572" s="35">
        <f t="shared" ref="K572:L581" si="274">TRUNC(E572+G572+I572,1)</f>
        <v>0</v>
      </c>
      <c r="L572" s="36">
        <f t="shared" si="274"/>
        <v>0</v>
      </c>
      <c r="M572" s="29" t="s">
        <v>5</v>
      </c>
      <c r="N572" s="32" t="s">
        <v>385</v>
      </c>
      <c r="O572" s="32" t="s">
        <v>757</v>
      </c>
      <c r="P572" s="32" t="s">
        <v>66</v>
      </c>
      <c r="Q572" s="32" t="s">
        <v>66</v>
      </c>
      <c r="R572" s="32" t="s">
        <v>65</v>
      </c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2" t="s">
        <v>5</v>
      </c>
      <c r="AK572" s="32" t="s">
        <v>825</v>
      </c>
      <c r="AL572" s="32" t="s">
        <v>5</v>
      </c>
    </row>
    <row r="573" spans="1:38" ht="30" customHeight="1">
      <c r="A573" s="29" t="s">
        <v>436</v>
      </c>
      <c r="B573" s="29" t="s">
        <v>437</v>
      </c>
      <c r="C573" s="30" t="s">
        <v>432</v>
      </c>
      <c r="D573" s="34">
        <v>945</v>
      </c>
      <c r="E573" s="35">
        <f>단가대비표!O114</f>
        <v>0</v>
      </c>
      <c r="F573" s="36">
        <f t="shared" si="271"/>
        <v>0</v>
      </c>
      <c r="G573" s="35">
        <f>단가대비표!P114</f>
        <v>0</v>
      </c>
      <c r="H573" s="36">
        <f t="shared" si="272"/>
        <v>0</v>
      </c>
      <c r="I573" s="35">
        <f>단가대비표!V114</f>
        <v>0</v>
      </c>
      <c r="J573" s="36">
        <f t="shared" si="273"/>
        <v>0</v>
      </c>
      <c r="K573" s="35">
        <f t="shared" si="274"/>
        <v>0</v>
      </c>
      <c r="L573" s="36">
        <f t="shared" si="274"/>
        <v>0</v>
      </c>
      <c r="M573" s="29" t="s">
        <v>438</v>
      </c>
      <c r="N573" s="32" t="s">
        <v>385</v>
      </c>
      <c r="O573" s="32" t="s">
        <v>439</v>
      </c>
      <c r="P573" s="32" t="s">
        <v>66</v>
      </c>
      <c r="Q573" s="32" t="s">
        <v>66</v>
      </c>
      <c r="R573" s="32" t="s">
        <v>65</v>
      </c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2" t="s">
        <v>5</v>
      </c>
      <c r="AK573" s="32" t="s">
        <v>826</v>
      </c>
      <c r="AL573" s="32" t="s">
        <v>5</v>
      </c>
    </row>
    <row r="574" spans="1:38" ht="30" customHeight="1">
      <c r="A574" s="29" t="s">
        <v>446</v>
      </c>
      <c r="B574" s="29" t="s">
        <v>447</v>
      </c>
      <c r="C574" s="30" t="s">
        <v>287</v>
      </c>
      <c r="D574" s="34">
        <v>0.4</v>
      </c>
      <c r="E574" s="35">
        <f>단가대비표!O115</f>
        <v>0</v>
      </c>
      <c r="F574" s="36">
        <f t="shared" si="271"/>
        <v>0</v>
      </c>
      <c r="G574" s="35">
        <f>단가대비표!P115</f>
        <v>0</v>
      </c>
      <c r="H574" s="36">
        <f t="shared" si="272"/>
        <v>0</v>
      </c>
      <c r="I574" s="35">
        <f>단가대비표!V115</f>
        <v>0</v>
      </c>
      <c r="J574" s="36">
        <f t="shared" si="273"/>
        <v>0</v>
      </c>
      <c r="K574" s="35">
        <f t="shared" si="274"/>
        <v>0</v>
      </c>
      <c r="L574" s="36">
        <f t="shared" si="274"/>
        <v>0</v>
      </c>
      <c r="M574" s="29" t="s">
        <v>5</v>
      </c>
      <c r="N574" s="32" t="s">
        <v>385</v>
      </c>
      <c r="O574" s="32" t="s">
        <v>448</v>
      </c>
      <c r="P574" s="32" t="s">
        <v>66</v>
      </c>
      <c r="Q574" s="32" t="s">
        <v>66</v>
      </c>
      <c r="R574" s="32" t="s">
        <v>65</v>
      </c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2" t="s">
        <v>5</v>
      </c>
      <c r="AK574" s="32" t="s">
        <v>827</v>
      </c>
      <c r="AL574" s="32" t="s">
        <v>5</v>
      </c>
    </row>
    <row r="575" spans="1:38" ht="30" customHeight="1">
      <c r="A575" s="29" t="s">
        <v>365</v>
      </c>
      <c r="B575" s="29" t="s">
        <v>366</v>
      </c>
      <c r="C575" s="30" t="s">
        <v>234</v>
      </c>
      <c r="D575" s="34">
        <v>3.12</v>
      </c>
      <c r="E575" s="35">
        <f>일위대가목록!E71</f>
        <v>0</v>
      </c>
      <c r="F575" s="36">
        <f t="shared" si="271"/>
        <v>0</v>
      </c>
      <c r="G575" s="35">
        <f>일위대가목록!F71</f>
        <v>0</v>
      </c>
      <c r="H575" s="36">
        <f t="shared" si="272"/>
        <v>0</v>
      </c>
      <c r="I575" s="35">
        <f>일위대가목록!G71</f>
        <v>0</v>
      </c>
      <c r="J575" s="36">
        <f t="shared" si="273"/>
        <v>0</v>
      </c>
      <c r="K575" s="35">
        <f t="shared" si="274"/>
        <v>0</v>
      </c>
      <c r="L575" s="36">
        <f t="shared" si="274"/>
        <v>0</v>
      </c>
      <c r="M575" s="29" t="s">
        <v>5</v>
      </c>
      <c r="N575" s="32" t="s">
        <v>385</v>
      </c>
      <c r="O575" s="32" t="s">
        <v>364</v>
      </c>
      <c r="P575" s="32" t="s">
        <v>65</v>
      </c>
      <c r="Q575" s="32" t="s">
        <v>66</v>
      </c>
      <c r="R575" s="32" t="s">
        <v>66</v>
      </c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2" t="s">
        <v>5</v>
      </c>
      <c r="AK575" s="32" t="s">
        <v>828</v>
      </c>
      <c r="AL575" s="32" t="s">
        <v>5</v>
      </c>
    </row>
    <row r="576" spans="1:38" ht="30" customHeight="1">
      <c r="A576" s="29" t="s">
        <v>543</v>
      </c>
      <c r="B576" s="29" t="s">
        <v>758</v>
      </c>
      <c r="C576" s="30" t="s">
        <v>759</v>
      </c>
      <c r="D576" s="34">
        <v>18.899999999999999</v>
      </c>
      <c r="E576" s="35">
        <f>단가대비표!O117</f>
        <v>0</v>
      </c>
      <c r="F576" s="36">
        <f t="shared" si="271"/>
        <v>0</v>
      </c>
      <c r="G576" s="35">
        <f>단가대비표!P117</f>
        <v>0</v>
      </c>
      <c r="H576" s="36">
        <f t="shared" si="272"/>
        <v>0</v>
      </c>
      <c r="I576" s="35">
        <f>단가대비표!V117</f>
        <v>0</v>
      </c>
      <c r="J576" s="36">
        <f t="shared" si="273"/>
        <v>0</v>
      </c>
      <c r="K576" s="35">
        <f t="shared" si="274"/>
        <v>0</v>
      </c>
      <c r="L576" s="36">
        <f t="shared" si="274"/>
        <v>0</v>
      </c>
      <c r="M576" s="29" t="s">
        <v>5</v>
      </c>
      <c r="N576" s="32" t="s">
        <v>385</v>
      </c>
      <c r="O576" s="32" t="s">
        <v>760</v>
      </c>
      <c r="P576" s="32" t="s">
        <v>66</v>
      </c>
      <c r="Q576" s="32" t="s">
        <v>66</v>
      </c>
      <c r="R576" s="32" t="s">
        <v>65</v>
      </c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2" t="s">
        <v>5</v>
      </c>
      <c r="AK576" s="32" t="s">
        <v>829</v>
      </c>
      <c r="AL576" s="32" t="s">
        <v>5</v>
      </c>
    </row>
    <row r="577" spans="1:38" ht="30" customHeight="1">
      <c r="A577" s="29" t="s">
        <v>453</v>
      </c>
      <c r="B577" s="29" t="s">
        <v>421</v>
      </c>
      <c r="C577" s="30" t="s">
        <v>422</v>
      </c>
      <c r="D577" s="34">
        <v>5.85</v>
      </c>
      <c r="E577" s="35">
        <f>단가대비표!O139</f>
        <v>0</v>
      </c>
      <c r="F577" s="36">
        <f t="shared" si="271"/>
        <v>0</v>
      </c>
      <c r="G577" s="35">
        <f>단가대비표!P139</f>
        <v>0</v>
      </c>
      <c r="H577" s="36">
        <f t="shared" si="272"/>
        <v>0</v>
      </c>
      <c r="I577" s="35">
        <f>단가대비표!V139</f>
        <v>0</v>
      </c>
      <c r="J577" s="36">
        <f t="shared" si="273"/>
        <v>0</v>
      </c>
      <c r="K577" s="35">
        <f t="shared" si="274"/>
        <v>0</v>
      </c>
      <c r="L577" s="36">
        <f t="shared" si="274"/>
        <v>0</v>
      </c>
      <c r="M577" s="29" t="s">
        <v>5</v>
      </c>
      <c r="N577" s="32" t="s">
        <v>385</v>
      </c>
      <c r="O577" s="32" t="s">
        <v>454</v>
      </c>
      <c r="P577" s="32" t="s">
        <v>66</v>
      </c>
      <c r="Q577" s="32" t="s">
        <v>66</v>
      </c>
      <c r="R577" s="32" t="s">
        <v>65</v>
      </c>
      <c r="S577" s="37"/>
      <c r="T577" s="37"/>
      <c r="U577" s="37"/>
      <c r="V577" s="37">
        <v>1</v>
      </c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2" t="s">
        <v>5</v>
      </c>
      <c r="AK577" s="32" t="s">
        <v>830</v>
      </c>
      <c r="AL577" s="32" t="s">
        <v>5</v>
      </c>
    </row>
    <row r="578" spans="1:38" ht="30" customHeight="1">
      <c r="A578" s="29" t="s">
        <v>424</v>
      </c>
      <c r="B578" s="29" t="s">
        <v>421</v>
      </c>
      <c r="C578" s="30" t="s">
        <v>422</v>
      </c>
      <c r="D578" s="34">
        <v>0.1</v>
      </c>
      <c r="E578" s="35">
        <f>단가대비표!O135</f>
        <v>0</v>
      </c>
      <c r="F578" s="36">
        <f t="shared" si="271"/>
        <v>0</v>
      </c>
      <c r="G578" s="35">
        <f>단가대비표!P135</f>
        <v>0</v>
      </c>
      <c r="H578" s="36">
        <f t="shared" si="272"/>
        <v>0</v>
      </c>
      <c r="I578" s="35">
        <f>단가대비표!V135</f>
        <v>0</v>
      </c>
      <c r="J578" s="36">
        <f t="shared" si="273"/>
        <v>0</v>
      </c>
      <c r="K578" s="35">
        <f t="shared" si="274"/>
        <v>0</v>
      </c>
      <c r="L578" s="36">
        <f t="shared" si="274"/>
        <v>0</v>
      </c>
      <c r="M578" s="29" t="s">
        <v>5</v>
      </c>
      <c r="N578" s="32" t="s">
        <v>385</v>
      </c>
      <c r="O578" s="32" t="s">
        <v>425</v>
      </c>
      <c r="P578" s="32" t="s">
        <v>66</v>
      </c>
      <c r="Q578" s="32" t="s">
        <v>66</v>
      </c>
      <c r="R578" s="32" t="s">
        <v>65</v>
      </c>
      <c r="S578" s="37"/>
      <c r="T578" s="37"/>
      <c r="U578" s="37"/>
      <c r="V578" s="37">
        <v>1</v>
      </c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2" t="s">
        <v>5</v>
      </c>
      <c r="AK578" s="32" t="s">
        <v>831</v>
      </c>
      <c r="AL578" s="32" t="s">
        <v>5</v>
      </c>
    </row>
    <row r="579" spans="1:38" ht="30" customHeight="1">
      <c r="A579" s="29" t="s">
        <v>440</v>
      </c>
      <c r="B579" s="29" t="s">
        <v>421</v>
      </c>
      <c r="C579" s="30" t="s">
        <v>422</v>
      </c>
      <c r="D579" s="34">
        <v>0.39</v>
      </c>
      <c r="E579" s="35">
        <f>단가대비표!O140</f>
        <v>0</v>
      </c>
      <c r="F579" s="36">
        <f t="shared" si="271"/>
        <v>0</v>
      </c>
      <c r="G579" s="35">
        <f>단가대비표!P140</f>
        <v>0</v>
      </c>
      <c r="H579" s="36">
        <f t="shared" si="272"/>
        <v>0</v>
      </c>
      <c r="I579" s="35">
        <f>단가대비표!V140</f>
        <v>0</v>
      </c>
      <c r="J579" s="36">
        <f t="shared" si="273"/>
        <v>0</v>
      </c>
      <c r="K579" s="35">
        <f t="shared" si="274"/>
        <v>0</v>
      </c>
      <c r="L579" s="36">
        <f t="shared" si="274"/>
        <v>0</v>
      </c>
      <c r="M579" s="29" t="s">
        <v>5</v>
      </c>
      <c r="N579" s="32" t="s">
        <v>385</v>
      </c>
      <c r="O579" s="32" t="s">
        <v>441</v>
      </c>
      <c r="P579" s="32" t="s">
        <v>66</v>
      </c>
      <c r="Q579" s="32" t="s">
        <v>66</v>
      </c>
      <c r="R579" s="32" t="s">
        <v>65</v>
      </c>
      <c r="S579" s="37"/>
      <c r="T579" s="37"/>
      <c r="U579" s="37"/>
      <c r="V579" s="37">
        <v>1</v>
      </c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2" t="s">
        <v>5</v>
      </c>
      <c r="AK579" s="32" t="s">
        <v>832</v>
      </c>
      <c r="AL579" s="32" t="s">
        <v>5</v>
      </c>
    </row>
    <row r="580" spans="1:38" ht="30" customHeight="1">
      <c r="A580" s="29" t="s">
        <v>443</v>
      </c>
      <c r="B580" s="29" t="s">
        <v>421</v>
      </c>
      <c r="C580" s="30" t="s">
        <v>422</v>
      </c>
      <c r="D580" s="34">
        <v>0.11</v>
      </c>
      <c r="E580" s="35">
        <f>단가대비표!O141</f>
        <v>0</v>
      </c>
      <c r="F580" s="36">
        <f t="shared" si="271"/>
        <v>0</v>
      </c>
      <c r="G580" s="35">
        <f>단가대비표!P141</f>
        <v>0</v>
      </c>
      <c r="H580" s="36">
        <f t="shared" si="272"/>
        <v>0</v>
      </c>
      <c r="I580" s="35">
        <f>단가대비표!V141</f>
        <v>0</v>
      </c>
      <c r="J580" s="36">
        <f t="shared" si="273"/>
        <v>0</v>
      </c>
      <c r="K580" s="35">
        <f t="shared" si="274"/>
        <v>0</v>
      </c>
      <c r="L580" s="36">
        <f t="shared" si="274"/>
        <v>0</v>
      </c>
      <c r="M580" s="29" t="s">
        <v>5</v>
      </c>
      <c r="N580" s="32" t="s">
        <v>385</v>
      </c>
      <c r="O580" s="32" t="s">
        <v>444</v>
      </c>
      <c r="P580" s="32" t="s">
        <v>66</v>
      </c>
      <c r="Q580" s="32" t="s">
        <v>66</v>
      </c>
      <c r="R580" s="32" t="s">
        <v>65</v>
      </c>
      <c r="S580" s="37"/>
      <c r="T580" s="37"/>
      <c r="U580" s="37"/>
      <c r="V580" s="37">
        <v>1</v>
      </c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2" t="s">
        <v>5</v>
      </c>
      <c r="AK580" s="32" t="s">
        <v>833</v>
      </c>
      <c r="AL580" s="32" t="s">
        <v>5</v>
      </c>
    </row>
    <row r="581" spans="1:38" ht="30" customHeight="1">
      <c r="A581" s="29" t="s">
        <v>431</v>
      </c>
      <c r="B581" s="29" t="s">
        <v>442</v>
      </c>
      <c r="C581" s="30" t="s">
        <v>400</v>
      </c>
      <c r="D581" s="34">
        <v>1</v>
      </c>
      <c r="E581" s="35">
        <v>0</v>
      </c>
      <c r="F581" s="36">
        <f t="shared" si="271"/>
        <v>0</v>
      </c>
      <c r="G581" s="35">
        <v>0</v>
      </c>
      <c r="H581" s="36">
        <f t="shared" si="272"/>
        <v>0</v>
      </c>
      <c r="I581" s="35">
        <f>ROUNDDOWN(SUMIF(V572:V581, RIGHTB(O581, 1), H572:H581)*U581, 2)</f>
        <v>0</v>
      </c>
      <c r="J581" s="36">
        <f t="shared" si="273"/>
        <v>0</v>
      </c>
      <c r="K581" s="35">
        <f t="shared" si="274"/>
        <v>0</v>
      </c>
      <c r="L581" s="36">
        <f t="shared" si="274"/>
        <v>0</v>
      </c>
      <c r="M581" s="29" t="s">
        <v>5</v>
      </c>
      <c r="N581" s="32" t="s">
        <v>385</v>
      </c>
      <c r="O581" s="32" t="s">
        <v>401</v>
      </c>
      <c r="P581" s="32" t="s">
        <v>66</v>
      </c>
      <c r="Q581" s="32" t="s">
        <v>66</v>
      </c>
      <c r="R581" s="32" t="s">
        <v>66</v>
      </c>
      <c r="S581" s="37">
        <v>1</v>
      </c>
      <c r="T581" s="37">
        <v>2</v>
      </c>
      <c r="U581" s="37">
        <v>0.03</v>
      </c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2" t="s">
        <v>5</v>
      </c>
      <c r="AK581" s="32" t="s">
        <v>834</v>
      </c>
      <c r="AL581" s="32" t="s">
        <v>5</v>
      </c>
    </row>
    <row r="582" spans="1:38" ht="30" customHeight="1">
      <c r="A582" s="29" t="s">
        <v>402</v>
      </c>
      <c r="B582" s="29" t="s">
        <v>5</v>
      </c>
      <c r="C582" s="30" t="s">
        <v>5</v>
      </c>
      <c r="D582" s="34"/>
      <c r="E582" s="35"/>
      <c r="F582" s="36">
        <f>TRUNC(SUMIF(N572:N581, N571, F572:F581),0)</f>
        <v>0</v>
      </c>
      <c r="G582" s="35"/>
      <c r="H582" s="36">
        <f>TRUNC(SUMIF(N572:N581, N571, H572:H581),0)</f>
        <v>0</v>
      </c>
      <c r="I582" s="35"/>
      <c r="J582" s="36">
        <f>TRUNC(SUMIF(N572:N581, N571, J572:J581),0)</f>
        <v>0</v>
      </c>
      <c r="K582" s="35"/>
      <c r="L582" s="36">
        <f>F582+H582+J582</f>
        <v>0</v>
      </c>
      <c r="M582" s="29" t="s">
        <v>5</v>
      </c>
      <c r="N582" s="32" t="s">
        <v>68</v>
      </c>
      <c r="O582" s="32" t="s">
        <v>68</v>
      </c>
      <c r="P582" s="32" t="s">
        <v>5</v>
      </c>
      <c r="Q582" s="32" t="s">
        <v>5</v>
      </c>
      <c r="R582" s="32" t="s">
        <v>5</v>
      </c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2" t="s">
        <v>5</v>
      </c>
      <c r="AK582" s="32" t="s">
        <v>5</v>
      </c>
      <c r="AL582" s="32" t="s">
        <v>5</v>
      </c>
    </row>
    <row r="583" spans="1:38" ht="30" customHeight="1">
      <c r="A583" s="34"/>
      <c r="B583" s="34"/>
      <c r="C583" s="122"/>
      <c r="D583" s="34"/>
      <c r="E583" s="35"/>
      <c r="F583" s="36"/>
      <c r="G583" s="35"/>
      <c r="H583" s="36"/>
      <c r="I583" s="35"/>
      <c r="J583" s="36"/>
      <c r="K583" s="35"/>
      <c r="L583" s="36"/>
      <c r="M583" s="34"/>
    </row>
    <row r="584" spans="1:38" ht="30" customHeight="1">
      <c r="A584" s="168" t="s">
        <v>1439</v>
      </c>
      <c r="B584" s="168"/>
      <c r="C584" s="168"/>
      <c r="D584" s="168"/>
      <c r="E584" s="169"/>
      <c r="F584" s="170"/>
      <c r="G584" s="169"/>
      <c r="H584" s="170"/>
      <c r="I584" s="169"/>
      <c r="J584" s="170"/>
      <c r="K584" s="169"/>
      <c r="L584" s="170"/>
      <c r="M584" s="168"/>
      <c r="N584" s="28" t="s">
        <v>285</v>
      </c>
    </row>
    <row r="585" spans="1:38" ht="30" customHeight="1">
      <c r="A585" s="29" t="s">
        <v>362</v>
      </c>
      <c r="B585" s="29" t="s">
        <v>281</v>
      </c>
      <c r="C585" s="30" t="s">
        <v>230</v>
      </c>
      <c r="D585" s="34">
        <v>1</v>
      </c>
      <c r="E585" s="35">
        <f>일위대가목록!E79</f>
        <v>0</v>
      </c>
      <c r="F585" s="36">
        <f>TRUNC(E585*D585,1)</f>
        <v>0</v>
      </c>
      <c r="G585" s="35">
        <f>일위대가목록!F79</f>
        <v>0</v>
      </c>
      <c r="H585" s="36">
        <f>TRUNC(G585*D585,1)</f>
        <v>0</v>
      </c>
      <c r="I585" s="35">
        <f>일위대가목록!G79</f>
        <v>0</v>
      </c>
      <c r="J585" s="36">
        <f>TRUNC(I585*D585,1)</f>
        <v>0</v>
      </c>
      <c r="K585" s="35">
        <f>TRUNC(E585+G585+I585,1)</f>
        <v>0</v>
      </c>
      <c r="L585" s="36">
        <f>TRUNC(F585+H585+J585,1)</f>
        <v>0</v>
      </c>
      <c r="M585" s="29" t="s">
        <v>5</v>
      </c>
      <c r="N585" s="32" t="s">
        <v>285</v>
      </c>
      <c r="O585" s="32" t="s">
        <v>386</v>
      </c>
      <c r="P585" s="32" t="s">
        <v>65</v>
      </c>
      <c r="Q585" s="32" t="s">
        <v>66</v>
      </c>
      <c r="R585" s="32" t="s">
        <v>66</v>
      </c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2" t="s">
        <v>5</v>
      </c>
      <c r="AK585" s="32" t="s">
        <v>615</v>
      </c>
      <c r="AL585" s="32" t="s">
        <v>5</v>
      </c>
    </row>
    <row r="586" spans="1:38" ht="30" customHeight="1">
      <c r="A586" s="29" t="s">
        <v>363</v>
      </c>
      <c r="B586" s="29" t="s">
        <v>281</v>
      </c>
      <c r="C586" s="30" t="s">
        <v>230</v>
      </c>
      <c r="D586" s="34">
        <v>1</v>
      </c>
      <c r="E586" s="35">
        <f>일위대가목록!E80</f>
        <v>0</v>
      </c>
      <c r="F586" s="36">
        <f>TRUNC(E586*D586,1)</f>
        <v>0</v>
      </c>
      <c r="G586" s="35">
        <f>일위대가목록!F80</f>
        <v>0</v>
      </c>
      <c r="H586" s="36">
        <f>TRUNC(G586*D586,1)</f>
        <v>0</v>
      </c>
      <c r="I586" s="35">
        <f>일위대가목록!G80</f>
        <v>0</v>
      </c>
      <c r="J586" s="36">
        <f>TRUNC(I586*D586,1)</f>
        <v>0</v>
      </c>
      <c r="K586" s="35">
        <f>TRUNC(E586+G586+I586,1)</f>
        <v>0</v>
      </c>
      <c r="L586" s="36">
        <f>TRUNC(F586+H586+J586,1)</f>
        <v>0</v>
      </c>
      <c r="M586" s="29" t="s">
        <v>5</v>
      </c>
      <c r="N586" s="32" t="s">
        <v>285</v>
      </c>
      <c r="O586" s="32" t="s">
        <v>387</v>
      </c>
      <c r="P586" s="32" t="s">
        <v>65</v>
      </c>
      <c r="Q586" s="32" t="s">
        <v>66</v>
      </c>
      <c r="R586" s="32" t="s">
        <v>66</v>
      </c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2" t="s">
        <v>5</v>
      </c>
      <c r="AK586" s="32" t="s">
        <v>616</v>
      </c>
      <c r="AL586" s="32" t="s">
        <v>5</v>
      </c>
    </row>
    <row r="587" spans="1:38" ht="30" customHeight="1">
      <c r="A587" s="29" t="s">
        <v>402</v>
      </c>
      <c r="B587" s="29" t="s">
        <v>5</v>
      </c>
      <c r="C587" s="30" t="s">
        <v>5</v>
      </c>
      <c r="D587" s="34"/>
      <c r="E587" s="35"/>
      <c r="F587" s="36">
        <f>TRUNC(SUMIF(N585:N586, N584, F585:F586),0)</f>
        <v>0</v>
      </c>
      <c r="G587" s="35"/>
      <c r="H587" s="36">
        <f>TRUNC(SUMIF(N585:N586, N584, H585:H586),0)</f>
        <v>0</v>
      </c>
      <c r="I587" s="35"/>
      <c r="J587" s="36">
        <f>TRUNC(SUMIF(N585:N586, N584, J585:J586),0)</f>
        <v>0</v>
      </c>
      <c r="K587" s="35"/>
      <c r="L587" s="36">
        <f>F587+H587+J587</f>
        <v>0</v>
      </c>
      <c r="M587" s="29" t="s">
        <v>5</v>
      </c>
      <c r="N587" s="32" t="s">
        <v>68</v>
      </c>
      <c r="O587" s="32" t="s">
        <v>68</v>
      </c>
      <c r="P587" s="32" t="s">
        <v>5</v>
      </c>
      <c r="Q587" s="32" t="s">
        <v>5</v>
      </c>
      <c r="R587" s="32" t="s">
        <v>5</v>
      </c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2" t="s">
        <v>5</v>
      </c>
      <c r="AK587" s="32" t="s">
        <v>5</v>
      </c>
      <c r="AL587" s="32" t="s">
        <v>5</v>
      </c>
    </row>
    <row r="588" spans="1:38" ht="30" customHeight="1">
      <c r="A588" s="34"/>
      <c r="B588" s="34"/>
      <c r="C588" s="122"/>
      <c r="D588" s="34"/>
      <c r="E588" s="35"/>
      <c r="F588" s="36"/>
      <c r="G588" s="35"/>
      <c r="H588" s="36"/>
      <c r="I588" s="35"/>
      <c r="J588" s="36"/>
      <c r="K588" s="35"/>
      <c r="L588" s="36"/>
      <c r="M588" s="34"/>
    </row>
    <row r="589" spans="1:38" ht="30" customHeight="1">
      <c r="A589" s="168" t="s">
        <v>1440</v>
      </c>
      <c r="B589" s="168"/>
      <c r="C589" s="168"/>
      <c r="D589" s="168"/>
      <c r="E589" s="169"/>
      <c r="F589" s="170"/>
      <c r="G589" s="169"/>
      <c r="H589" s="170"/>
      <c r="I589" s="169"/>
      <c r="J589" s="170"/>
      <c r="K589" s="169"/>
      <c r="L589" s="170"/>
      <c r="M589" s="168"/>
      <c r="N589" s="28" t="s">
        <v>386</v>
      </c>
    </row>
    <row r="590" spans="1:38" ht="30" customHeight="1">
      <c r="A590" s="29" t="s">
        <v>755</v>
      </c>
      <c r="B590" s="29" t="s">
        <v>756</v>
      </c>
      <c r="C590" s="30" t="s">
        <v>287</v>
      </c>
      <c r="D590" s="34">
        <v>18.852</v>
      </c>
      <c r="E590" s="35">
        <f>단가대비표!O112</f>
        <v>0</v>
      </c>
      <c r="F590" s="36">
        <f t="shared" ref="F590:F599" si="275">TRUNC(E590*D590,1)</f>
        <v>0</v>
      </c>
      <c r="G590" s="35">
        <f>단가대비표!P112</f>
        <v>0</v>
      </c>
      <c r="H590" s="36">
        <f t="shared" ref="H590:H599" si="276">TRUNC(G590*D590,1)</f>
        <v>0</v>
      </c>
      <c r="I590" s="35">
        <f>단가대비표!V112</f>
        <v>0</v>
      </c>
      <c r="J590" s="36">
        <f t="shared" ref="J590:J599" si="277">TRUNC(I590*D590,1)</f>
        <v>0</v>
      </c>
      <c r="K590" s="35">
        <f t="shared" ref="K590:L599" si="278">TRUNC(E590+G590+I590,1)</f>
        <v>0</v>
      </c>
      <c r="L590" s="36">
        <f t="shared" si="278"/>
        <v>0</v>
      </c>
      <c r="M590" s="29" t="s">
        <v>5</v>
      </c>
      <c r="N590" s="32" t="s">
        <v>386</v>
      </c>
      <c r="O590" s="32" t="s">
        <v>757</v>
      </c>
      <c r="P590" s="32" t="s">
        <v>66</v>
      </c>
      <c r="Q590" s="32" t="s">
        <v>66</v>
      </c>
      <c r="R590" s="32" t="s">
        <v>65</v>
      </c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2" t="s">
        <v>5</v>
      </c>
      <c r="AK590" s="32" t="s">
        <v>835</v>
      </c>
      <c r="AL590" s="32" t="s">
        <v>5</v>
      </c>
    </row>
    <row r="591" spans="1:38" ht="30" customHeight="1">
      <c r="A591" s="29" t="s">
        <v>436</v>
      </c>
      <c r="B591" s="29" t="s">
        <v>437</v>
      </c>
      <c r="C591" s="30" t="s">
        <v>432</v>
      </c>
      <c r="D591" s="34">
        <v>6426</v>
      </c>
      <c r="E591" s="35">
        <f>단가대비표!O114</f>
        <v>0</v>
      </c>
      <c r="F591" s="36">
        <f t="shared" si="275"/>
        <v>0</v>
      </c>
      <c r="G591" s="35">
        <f>단가대비표!P114</f>
        <v>0</v>
      </c>
      <c r="H591" s="36">
        <f t="shared" si="276"/>
        <v>0</v>
      </c>
      <c r="I591" s="35">
        <f>단가대비표!V114</f>
        <v>0</v>
      </c>
      <c r="J591" s="36">
        <f t="shared" si="277"/>
        <v>0</v>
      </c>
      <c r="K591" s="35">
        <f t="shared" si="278"/>
        <v>0</v>
      </c>
      <c r="L591" s="36">
        <f t="shared" si="278"/>
        <v>0</v>
      </c>
      <c r="M591" s="29" t="s">
        <v>438</v>
      </c>
      <c r="N591" s="32" t="s">
        <v>386</v>
      </c>
      <c r="O591" s="32" t="s">
        <v>439</v>
      </c>
      <c r="P591" s="32" t="s">
        <v>66</v>
      </c>
      <c r="Q591" s="32" t="s">
        <v>66</v>
      </c>
      <c r="R591" s="32" t="s">
        <v>65</v>
      </c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2" t="s">
        <v>5</v>
      </c>
      <c r="AK591" s="32" t="s">
        <v>836</v>
      </c>
      <c r="AL591" s="32" t="s">
        <v>5</v>
      </c>
    </row>
    <row r="592" spans="1:38" ht="30" customHeight="1">
      <c r="A592" s="29" t="s">
        <v>446</v>
      </c>
      <c r="B592" s="29" t="s">
        <v>447</v>
      </c>
      <c r="C592" s="30" t="s">
        <v>287</v>
      </c>
      <c r="D592" s="34">
        <v>2.88</v>
      </c>
      <c r="E592" s="35">
        <f>단가대비표!O115</f>
        <v>0</v>
      </c>
      <c r="F592" s="36">
        <f t="shared" si="275"/>
        <v>0</v>
      </c>
      <c r="G592" s="35">
        <f>단가대비표!P115</f>
        <v>0</v>
      </c>
      <c r="H592" s="36">
        <f t="shared" si="276"/>
        <v>0</v>
      </c>
      <c r="I592" s="35">
        <f>단가대비표!V115</f>
        <v>0</v>
      </c>
      <c r="J592" s="36">
        <f t="shared" si="277"/>
        <v>0</v>
      </c>
      <c r="K592" s="35">
        <f t="shared" si="278"/>
        <v>0</v>
      </c>
      <c r="L592" s="36">
        <f t="shared" si="278"/>
        <v>0</v>
      </c>
      <c r="M592" s="29" t="s">
        <v>5</v>
      </c>
      <c r="N592" s="32" t="s">
        <v>386</v>
      </c>
      <c r="O592" s="32" t="s">
        <v>448</v>
      </c>
      <c r="P592" s="32" t="s">
        <v>66</v>
      </c>
      <c r="Q592" s="32" t="s">
        <v>66</v>
      </c>
      <c r="R592" s="32" t="s">
        <v>65</v>
      </c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2" t="s">
        <v>5</v>
      </c>
      <c r="AK592" s="32" t="s">
        <v>837</v>
      </c>
      <c r="AL592" s="32" t="s">
        <v>5</v>
      </c>
    </row>
    <row r="593" spans="1:38" ht="30" customHeight="1">
      <c r="A593" s="29" t="s">
        <v>365</v>
      </c>
      <c r="B593" s="29" t="s">
        <v>366</v>
      </c>
      <c r="C593" s="30" t="s">
        <v>234</v>
      </c>
      <c r="D593" s="34">
        <v>21.251999999999999</v>
      </c>
      <c r="E593" s="35">
        <f>일위대가목록!E71</f>
        <v>0</v>
      </c>
      <c r="F593" s="36">
        <f t="shared" si="275"/>
        <v>0</v>
      </c>
      <c r="G593" s="35">
        <f>일위대가목록!F71</f>
        <v>0</v>
      </c>
      <c r="H593" s="36">
        <f t="shared" si="276"/>
        <v>0</v>
      </c>
      <c r="I593" s="35">
        <f>일위대가목록!G71</f>
        <v>0</v>
      </c>
      <c r="J593" s="36">
        <f t="shared" si="277"/>
        <v>0</v>
      </c>
      <c r="K593" s="35">
        <f t="shared" si="278"/>
        <v>0</v>
      </c>
      <c r="L593" s="36">
        <f t="shared" si="278"/>
        <v>0</v>
      </c>
      <c r="M593" s="29" t="s">
        <v>5</v>
      </c>
      <c r="N593" s="32" t="s">
        <v>386</v>
      </c>
      <c r="O593" s="32" t="s">
        <v>364</v>
      </c>
      <c r="P593" s="32" t="s">
        <v>65</v>
      </c>
      <c r="Q593" s="32" t="s">
        <v>66</v>
      </c>
      <c r="R593" s="32" t="s">
        <v>66</v>
      </c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2" t="s">
        <v>5</v>
      </c>
      <c r="AK593" s="32" t="s">
        <v>838</v>
      </c>
      <c r="AL593" s="32" t="s">
        <v>5</v>
      </c>
    </row>
    <row r="594" spans="1:38" ht="30" customHeight="1">
      <c r="A594" s="29" t="s">
        <v>543</v>
      </c>
      <c r="B594" s="29" t="s">
        <v>758</v>
      </c>
      <c r="C594" s="30" t="s">
        <v>759</v>
      </c>
      <c r="D594" s="34">
        <v>128.52000000000001</v>
      </c>
      <c r="E594" s="35">
        <f>단가대비표!O117</f>
        <v>0</v>
      </c>
      <c r="F594" s="36">
        <f t="shared" si="275"/>
        <v>0</v>
      </c>
      <c r="G594" s="35">
        <f>단가대비표!P117</f>
        <v>0</v>
      </c>
      <c r="H594" s="36">
        <f t="shared" si="276"/>
        <v>0</v>
      </c>
      <c r="I594" s="35">
        <f>단가대비표!V117</f>
        <v>0</v>
      </c>
      <c r="J594" s="36">
        <f t="shared" si="277"/>
        <v>0</v>
      </c>
      <c r="K594" s="35">
        <f t="shared" si="278"/>
        <v>0</v>
      </c>
      <c r="L594" s="36">
        <f t="shared" si="278"/>
        <v>0</v>
      </c>
      <c r="M594" s="29" t="s">
        <v>5</v>
      </c>
      <c r="N594" s="32" t="s">
        <v>386</v>
      </c>
      <c r="O594" s="32" t="s">
        <v>760</v>
      </c>
      <c r="P594" s="32" t="s">
        <v>66</v>
      </c>
      <c r="Q594" s="32" t="s">
        <v>66</v>
      </c>
      <c r="R594" s="32" t="s">
        <v>65</v>
      </c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2" t="s">
        <v>5</v>
      </c>
      <c r="AK594" s="32" t="s">
        <v>839</v>
      </c>
      <c r="AL594" s="32" t="s">
        <v>5</v>
      </c>
    </row>
    <row r="595" spans="1:38" ht="30" customHeight="1">
      <c r="A595" s="29" t="s">
        <v>453</v>
      </c>
      <c r="B595" s="29" t="s">
        <v>421</v>
      </c>
      <c r="C595" s="30" t="s">
        <v>422</v>
      </c>
      <c r="D595" s="34">
        <v>26.16</v>
      </c>
      <c r="E595" s="35">
        <f>단가대비표!O139</f>
        <v>0</v>
      </c>
      <c r="F595" s="36">
        <f t="shared" si="275"/>
        <v>0</v>
      </c>
      <c r="G595" s="35">
        <f>단가대비표!P139</f>
        <v>0</v>
      </c>
      <c r="H595" s="36">
        <f t="shared" si="276"/>
        <v>0</v>
      </c>
      <c r="I595" s="35">
        <f>단가대비표!V139</f>
        <v>0</v>
      </c>
      <c r="J595" s="36">
        <f t="shared" si="277"/>
        <v>0</v>
      </c>
      <c r="K595" s="35">
        <f t="shared" si="278"/>
        <v>0</v>
      </c>
      <c r="L595" s="36">
        <f t="shared" si="278"/>
        <v>0</v>
      </c>
      <c r="M595" s="29" t="s">
        <v>5</v>
      </c>
      <c r="N595" s="32" t="s">
        <v>386</v>
      </c>
      <c r="O595" s="32" t="s">
        <v>454</v>
      </c>
      <c r="P595" s="32" t="s">
        <v>66</v>
      </c>
      <c r="Q595" s="32" t="s">
        <v>66</v>
      </c>
      <c r="R595" s="32" t="s">
        <v>65</v>
      </c>
      <c r="S595" s="37"/>
      <c r="T595" s="37"/>
      <c r="U595" s="37"/>
      <c r="V595" s="37">
        <v>1</v>
      </c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2" t="s">
        <v>5</v>
      </c>
      <c r="AK595" s="32" t="s">
        <v>840</v>
      </c>
      <c r="AL595" s="32" t="s">
        <v>5</v>
      </c>
    </row>
    <row r="596" spans="1:38" ht="30" customHeight="1">
      <c r="A596" s="29" t="s">
        <v>424</v>
      </c>
      <c r="B596" s="29" t="s">
        <v>421</v>
      </c>
      <c r="C596" s="30" t="s">
        <v>422</v>
      </c>
      <c r="D596" s="34">
        <v>0.67200000000000004</v>
      </c>
      <c r="E596" s="35">
        <f>단가대비표!O135</f>
        <v>0</v>
      </c>
      <c r="F596" s="36">
        <f t="shared" si="275"/>
        <v>0</v>
      </c>
      <c r="G596" s="35">
        <f>단가대비표!P135</f>
        <v>0</v>
      </c>
      <c r="H596" s="36">
        <f t="shared" si="276"/>
        <v>0</v>
      </c>
      <c r="I596" s="35">
        <f>단가대비표!V135</f>
        <v>0</v>
      </c>
      <c r="J596" s="36">
        <f t="shared" si="277"/>
        <v>0</v>
      </c>
      <c r="K596" s="35">
        <f t="shared" si="278"/>
        <v>0</v>
      </c>
      <c r="L596" s="36">
        <f t="shared" si="278"/>
        <v>0</v>
      </c>
      <c r="M596" s="29" t="s">
        <v>5</v>
      </c>
      <c r="N596" s="32" t="s">
        <v>386</v>
      </c>
      <c r="O596" s="32" t="s">
        <v>425</v>
      </c>
      <c r="P596" s="32" t="s">
        <v>66</v>
      </c>
      <c r="Q596" s="32" t="s">
        <v>66</v>
      </c>
      <c r="R596" s="32" t="s">
        <v>65</v>
      </c>
      <c r="S596" s="37"/>
      <c r="T596" s="37"/>
      <c r="U596" s="37"/>
      <c r="V596" s="37">
        <v>1</v>
      </c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2" t="s">
        <v>5</v>
      </c>
      <c r="AK596" s="32" t="s">
        <v>841</v>
      </c>
      <c r="AL596" s="32" t="s">
        <v>5</v>
      </c>
    </row>
    <row r="597" spans="1:38" ht="30" customHeight="1">
      <c r="A597" s="29" t="s">
        <v>440</v>
      </c>
      <c r="B597" s="29" t="s">
        <v>421</v>
      </c>
      <c r="C597" s="30" t="s">
        <v>422</v>
      </c>
      <c r="D597" s="34">
        <v>2.6520000000000001</v>
      </c>
      <c r="E597" s="35">
        <f>단가대비표!O140</f>
        <v>0</v>
      </c>
      <c r="F597" s="36">
        <f t="shared" si="275"/>
        <v>0</v>
      </c>
      <c r="G597" s="35">
        <f>단가대비표!P140</f>
        <v>0</v>
      </c>
      <c r="H597" s="36">
        <f t="shared" si="276"/>
        <v>0</v>
      </c>
      <c r="I597" s="35">
        <f>단가대비표!V140</f>
        <v>0</v>
      </c>
      <c r="J597" s="36">
        <f t="shared" si="277"/>
        <v>0</v>
      </c>
      <c r="K597" s="35">
        <f t="shared" si="278"/>
        <v>0</v>
      </c>
      <c r="L597" s="36">
        <f t="shared" si="278"/>
        <v>0</v>
      </c>
      <c r="M597" s="29" t="s">
        <v>5</v>
      </c>
      <c r="N597" s="32" t="s">
        <v>386</v>
      </c>
      <c r="O597" s="32" t="s">
        <v>441</v>
      </c>
      <c r="P597" s="32" t="s">
        <v>66</v>
      </c>
      <c r="Q597" s="32" t="s">
        <v>66</v>
      </c>
      <c r="R597" s="32" t="s">
        <v>65</v>
      </c>
      <c r="S597" s="37"/>
      <c r="T597" s="37"/>
      <c r="U597" s="37"/>
      <c r="V597" s="37">
        <v>1</v>
      </c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2" t="s">
        <v>5</v>
      </c>
      <c r="AK597" s="32" t="s">
        <v>842</v>
      </c>
      <c r="AL597" s="32" t="s">
        <v>5</v>
      </c>
    </row>
    <row r="598" spans="1:38" ht="30" customHeight="1">
      <c r="A598" s="29" t="s">
        <v>443</v>
      </c>
      <c r="B598" s="29" t="s">
        <v>421</v>
      </c>
      <c r="C598" s="30" t="s">
        <v>422</v>
      </c>
      <c r="D598" s="34">
        <v>0.75600000000000001</v>
      </c>
      <c r="E598" s="35">
        <f>단가대비표!O141</f>
        <v>0</v>
      </c>
      <c r="F598" s="36">
        <f t="shared" si="275"/>
        <v>0</v>
      </c>
      <c r="G598" s="35">
        <f>단가대비표!P141</f>
        <v>0</v>
      </c>
      <c r="H598" s="36">
        <f t="shared" si="276"/>
        <v>0</v>
      </c>
      <c r="I598" s="35">
        <f>단가대비표!V141</f>
        <v>0</v>
      </c>
      <c r="J598" s="36">
        <f t="shared" si="277"/>
        <v>0</v>
      </c>
      <c r="K598" s="35">
        <f t="shared" si="278"/>
        <v>0</v>
      </c>
      <c r="L598" s="36">
        <f t="shared" si="278"/>
        <v>0</v>
      </c>
      <c r="M598" s="29" t="s">
        <v>5</v>
      </c>
      <c r="N598" s="32" t="s">
        <v>386</v>
      </c>
      <c r="O598" s="32" t="s">
        <v>444</v>
      </c>
      <c r="P598" s="32" t="s">
        <v>66</v>
      </c>
      <c r="Q598" s="32" t="s">
        <v>66</v>
      </c>
      <c r="R598" s="32" t="s">
        <v>65</v>
      </c>
      <c r="S598" s="37"/>
      <c r="T598" s="37"/>
      <c r="U598" s="37"/>
      <c r="V598" s="37">
        <v>1</v>
      </c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2" t="s">
        <v>5</v>
      </c>
      <c r="AK598" s="32" t="s">
        <v>843</v>
      </c>
      <c r="AL598" s="32" t="s">
        <v>5</v>
      </c>
    </row>
    <row r="599" spans="1:38" ht="30" customHeight="1">
      <c r="A599" s="29" t="s">
        <v>431</v>
      </c>
      <c r="B599" s="29" t="s">
        <v>442</v>
      </c>
      <c r="C599" s="30" t="s">
        <v>400</v>
      </c>
      <c r="D599" s="34">
        <v>1</v>
      </c>
      <c r="E599" s="35">
        <v>0</v>
      </c>
      <c r="F599" s="36">
        <f t="shared" si="275"/>
        <v>0</v>
      </c>
      <c r="G599" s="35">
        <v>0</v>
      </c>
      <c r="H599" s="36">
        <f t="shared" si="276"/>
        <v>0</v>
      </c>
      <c r="I599" s="35">
        <f>ROUNDDOWN(SUMIF(V590:V599, RIGHTB(O599, 1), H590:H599)*U599, 2)</f>
        <v>0</v>
      </c>
      <c r="J599" s="36">
        <f t="shared" si="277"/>
        <v>0</v>
      </c>
      <c r="K599" s="35">
        <f t="shared" si="278"/>
        <v>0</v>
      </c>
      <c r="L599" s="36">
        <f t="shared" si="278"/>
        <v>0</v>
      </c>
      <c r="M599" s="29" t="s">
        <v>5</v>
      </c>
      <c r="N599" s="32" t="s">
        <v>386</v>
      </c>
      <c r="O599" s="32" t="s">
        <v>401</v>
      </c>
      <c r="P599" s="32" t="s">
        <v>66</v>
      </c>
      <c r="Q599" s="32" t="s">
        <v>66</v>
      </c>
      <c r="R599" s="32" t="s">
        <v>66</v>
      </c>
      <c r="S599" s="37">
        <v>1</v>
      </c>
      <c r="T599" s="37">
        <v>2</v>
      </c>
      <c r="U599" s="37">
        <v>0.03</v>
      </c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2" t="s">
        <v>5</v>
      </c>
      <c r="AK599" s="32" t="s">
        <v>844</v>
      </c>
      <c r="AL599" s="32" t="s">
        <v>5</v>
      </c>
    </row>
    <row r="600" spans="1:38" ht="30" customHeight="1">
      <c r="A600" s="29" t="s">
        <v>402</v>
      </c>
      <c r="B600" s="29" t="s">
        <v>5</v>
      </c>
      <c r="C600" s="30" t="s">
        <v>5</v>
      </c>
      <c r="D600" s="34"/>
      <c r="E600" s="35"/>
      <c r="F600" s="36">
        <f>TRUNC(SUMIF(N590:N599, N589, F590:F599),0)</f>
        <v>0</v>
      </c>
      <c r="G600" s="35"/>
      <c r="H600" s="36">
        <f>TRUNC(SUMIF(N590:N599, N589, H590:H599),0)</f>
        <v>0</v>
      </c>
      <c r="I600" s="35"/>
      <c r="J600" s="36">
        <f>TRUNC(SUMIF(N590:N599, N589, J590:J599),0)</f>
        <v>0</v>
      </c>
      <c r="K600" s="35"/>
      <c r="L600" s="36">
        <f>F600+H600+J600</f>
        <v>0</v>
      </c>
      <c r="M600" s="29" t="s">
        <v>5</v>
      </c>
      <c r="N600" s="32" t="s">
        <v>68</v>
      </c>
      <c r="O600" s="32" t="s">
        <v>68</v>
      </c>
      <c r="P600" s="32" t="s">
        <v>5</v>
      </c>
      <c r="Q600" s="32" t="s">
        <v>5</v>
      </c>
      <c r="R600" s="32" t="s">
        <v>5</v>
      </c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2" t="s">
        <v>5</v>
      </c>
      <c r="AK600" s="32" t="s">
        <v>5</v>
      </c>
      <c r="AL600" s="32" t="s">
        <v>5</v>
      </c>
    </row>
    <row r="601" spans="1:38" ht="30" customHeight="1">
      <c r="A601" s="34"/>
      <c r="B601" s="34"/>
      <c r="C601" s="122"/>
      <c r="D601" s="34"/>
      <c r="E601" s="35"/>
      <c r="F601" s="36"/>
      <c r="G601" s="35"/>
      <c r="H601" s="36"/>
      <c r="I601" s="35"/>
      <c r="J601" s="36"/>
      <c r="K601" s="35"/>
      <c r="L601" s="36"/>
      <c r="M601" s="34"/>
    </row>
    <row r="602" spans="1:38" ht="30" customHeight="1">
      <c r="A602" s="168" t="s">
        <v>1441</v>
      </c>
      <c r="B602" s="168"/>
      <c r="C602" s="168"/>
      <c r="D602" s="168"/>
      <c r="E602" s="169"/>
      <c r="F602" s="170"/>
      <c r="G602" s="169"/>
      <c r="H602" s="170"/>
      <c r="I602" s="169"/>
      <c r="J602" s="170"/>
      <c r="K602" s="169"/>
      <c r="L602" s="170"/>
      <c r="M602" s="168"/>
      <c r="N602" s="28" t="s">
        <v>387</v>
      </c>
    </row>
    <row r="603" spans="1:38" ht="30" customHeight="1">
      <c r="A603" s="29" t="s">
        <v>755</v>
      </c>
      <c r="B603" s="29" t="s">
        <v>756</v>
      </c>
      <c r="C603" s="30" t="s">
        <v>287</v>
      </c>
      <c r="D603" s="34">
        <v>3.3239999999999998</v>
      </c>
      <c r="E603" s="35">
        <f>단가대비표!O112</f>
        <v>0</v>
      </c>
      <c r="F603" s="36">
        <f t="shared" ref="F603:F612" si="279">TRUNC(E603*D603,1)</f>
        <v>0</v>
      </c>
      <c r="G603" s="35">
        <f>단가대비표!P112</f>
        <v>0</v>
      </c>
      <c r="H603" s="36">
        <f t="shared" ref="H603:H612" si="280">TRUNC(G603*D603,1)</f>
        <v>0</v>
      </c>
      <c r="I603" s="35">
        <f>단가대비표!V112</f>
        <v>0</v>
      </c>
      <c r="J603" s="36">
        <f t="shared" ref="J603:J612" si="281">TRUNC(I603*D603,1)</f>
        <v>0</v>
      </c>
      <c r="K603" s="35">
        <f t="shared" ref="K603:L612" si="282">TRUNC(E603+G603+I603,1)</f>
        <v>0</v>
      </c>
      <c r="L603" s="36">
        <f t="shared" si="282"/>
        <v>0</v>
      </c>
      <c r="M603" s="29" t="s">
        <v>5</v>
      </c>
      <c r="N603" s="32" t="s">
        <v>387</v>
      </c>
      <c r="O603" s="32" t="s">
        <v>757</v>
      </c>
      <c r="P603" s="32" t="s">
        <v>66</v>
      </c>
      <c r="Q603" s="32" t="s">
        <v>66</v>
      </c>
      <c r="R603" s="32" t="s">
        <v>65</v>
      </c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2" t="s">
        <v>5</v>
      </c>
      <c r="AK603" s="32" t="s">
        <v>845</v>
      </c>
      <c r="AL603" s="32" t="s">
        <v>5</v>
      </c>
    </row>
    <row r="604" spans="1:38" ht="30" customHeight="1">
      <c r="A604" s="29" t="s">
        <v>436</v>
      </c>
      <c r="B604" s="29" t="s">
        <v>437</v>
      </c>
      <c r="C604" s="30" t="s">
        <v>432</v>
      </c>
      <c r="D604" s="34">
        <v>1134</v>
      </c>
      <c r="E604" s="35">
        <f>단가대비표!O114</f>
        <v>0</v>
      </c>
      <c r="F604" s="36">
        <f t="shared" si="279"/>
        <v>0</v>
      </c>
      <c r="G604" s="35">
        <f>단가대비표!P114</f>
        <v>0</v>
      </c>
      <c r="H604" s="36">
        <f t="shared" si="280"/>
        <v>0</v>
      </c>
      <c r="I604" s="35">
        <f>단가대비표!V114</f>
        <v>0</v>
      </c>
      <c r="J604" s="36">
        <f t="shared" si="281"/>
        <v>0</v>
      </c>
      <c r="K604" s="35">
        <f t="shared" si="282"/>
        <v>0</v>
      </c>
      <c r="L604" s="36">
        <f t="shared" si="282"/>
        <v>0</v>
      </c>
      <c r="M604" s="29" t="s">
        <v>438</v>
      </c>
      <c r="N604" s="32" t="s">
        <v>387</v>
      </c>
      <c r="O604" s="32" t="s">
        <v>439</v>
      </c>
      <c r="P604" s="32" t="s">
        <v>66</v>
      </c>
      <c r="Q604" s="32" t="s">
        <v>66</v>
      </c>
      <c r="R604" s="32" t="s">
        <v>65</v>
      </c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2" t="s">
        <v>5</v>
      </c>
      <c r="AK604" s="32" t="s">
        <v>846</v>
      </c>
      <c r="AL604" s="32" t="s">
        <v>5</v>
      </c>
    </row>
    <row r="605" spans="1:38" ht="30" customHeight="1">
      <c r="A605" s="29" t="s">
        <v>446</v>
      </c>
      <c r="B605" s="29" t="s">
        <v>447</v>
      </c>
      <c r="C605" s="30" t="s">
        <v>287</v>
      </c>
      <c r="D605" s="34">
        <v>0.48</v>
      </c>
      <c r="E605" s="35">
        <f>단가대비표!O115</f>
        <v>0</v>
      </c>
      <c r="F605" s="36">
        <f t="shared" si="279"/>
        <v>0</v>
      </c>
      <c r="G605" s="35">
        <f>단가대비표!P115</f>
        <v>0</v>
      </c>
      <c r="H605" s="36">
        <f t="shared" si="280"/>
        <v>0</v>
      </c>
      <c r="I605" s="35">
        <f>단가대비표!V115</f>
        <v>0</v>
      </c>
      <c r="J605" s="36">
        <f t="shared" si="281"/>
        <v>0</v>
      </c>
      <c r="K605" s="35">
        <f t="shared" si="282"/>
        <v>0</v>
      </c>
      <c r="L605" s="36">
        <f t="shared" si="282"/>
        <v>0</v>
      </c>
      <c r="M605" s="29" t="s">
        <v>5</v>
      </c>
      <c r="N605" s="32" t="s">
        <v>387</v>
      </c>
      <c r="O605" s="32" t="s">
        <v>448</v>
      </c>
      <c r="P605" s="32" t="s">
        <v>66</v>
      </c>
      <c r="Q605" s="32" t="s">
        <v>66</v>
      </c>
      <c r="R605" s="32" t="s">
        <v>65</v>
      </c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2" t="s">
        <v>5</v>
      </c>
      <c r="AK605" s="32" t="s">
        <v>847</v>
      </c>
      <c r="AL605" s="32" t="s">
        <v>5</v>
      </c>
    </row>
    <row r="606" spans="1:38" ht="30" customHeight="1">
      <c r="A606" s="29" t="s">
        <v>365</v>
      </c>
      <c r="B606" s="29" t="s">
        <v>366</v>
      </c>
      <c r="C606" s="30" t="s">
        <v>234</v>
      </c>
      <c r="D606" s="34">
        <v>3.7440000000000002</v>
      </c>
      <c r="E606" s="35">
        <f>일위대가목록!E71</f>
        <v>0</v>
      </c>
      <c r="F606" s="36">
        <f t="shared" si="279"/>
        <v>0</v>
      </c>
      <c r="G606" s="35">
        <f>일위대가목록!F71</f>
        <v>0</v>
      </c>
      <c r="H606" s="36">
        <f t="shared" si="280"/>
        <v>0</v>
      </c>
      <c r="I606" s="35">
        <f>일위대가목록!G71</f>
        <v>0</v>
      </c>
      <c r="J606" s="36">
        <f t="shared" si="281"/>
        <v>0</v>
      </c>
      <c r="K606" s="35">
        <f t="shared" si="282"/>
        <v>0</v>
      </c>
      <c r="L606" s="36">
        <f t="shared" si="282"/>
        <v>0</v>
      </c>
      <c r="M606" s="29" t="s">
        <v>5</v>
      </c>
      <c r="N606" s="32" t="s">
        <v>387</v>
      </c>
      <c r="O606" s="32" t="s">
        <v>364</v>
      </c>
      <c r="P606" s="32" t="s">
        <v>65</v>
      </c>
      <c r="Q606" s="32" t="s">
        <v>66</v>
      </c>
      <c r="R606" s="32" t="s">
        <v>66</v>
      </c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2" t="s">
        <v>5</v>
      </c>
      <c r="AK606" s="32" t="s">
        <v>848</v>
      </c>
      <c r="AL606" s="32" t="s">
        <v>5</v>
      </c>
    </row>
    <row r="607" spans="1:38" ht="30" customHeight="1">
      <c r="A607" s="29" t="s">
        <v>543</v>
      </c>
      <c r="B607" s="29" t="s">
        <v>758</v>
      </c>
      <c r="C607" s="30" t="s">
        <v>759</v>
      </c>
      <c r="D607" s="34">
        <v>22.68</v>
      </c>
      <c r="E607" s="35">
        <f>단가대비표!O117</f>
        <v>0</v>
      </c>
      <c r="F607" s="36">
        <f t="shared" si="279"/>
        <v>0</v>
      </c>
      <c r="G607" s="35">
        <f>단가대비표!P117</f>
        <v>0</v>
      </c>
      <c r="H607" s="36">
        <f t="shared" si="280"/>
        <v>0</v>
      </c>
      <c r="I607" s="35">
        <f>단가대비표!V117</f>
        <v>0</v>
      </c>
      <c r="J607" s="36">
        <f t="shared" si="281"/>
        <v>0</v>
      </c>
      <c r="K607" s="35">
        <f t="shared" si="282"/>
        <v>0</v>
      </c>
      <c r="L607" s="36">
        <f t="shared" si="282"/>
        <v>0</v>
      </c>
      <c r="M607" s="29" t="s">
        <v>5</v>
      </c>
      <c r="N607" s="32" t="s">
        <v>387</v>
      </c>
      <c r="O607" s="32" t="s">
        <v>760</v>
      </c>
      <c r="P607" s="32" t="s">
        <v>66</v>
      </c>
      <c r="Q607" s="32" t="s">
        <v>66</v>
      </c>
      <c r="R607" s="32" t="s">
        <v>65</v>
      </c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2" t="s">
        <v>5</v>
      </c>
      <c r="AK607" s="32" t="s">
        <v>849</v>
      </c>
      <c r="AL607" s="32" t="s">
        <v>5</v>
      </c>
    </row>
    <row r="608" spans="1:38" ht="30" customHeight="1">
      <c r="A608" s="29" t="s">
        <v>453</v>
      </c>
      <c r="B608" s="29" t="s">
        <v>421</v>
      </c>
      <c r="C608" s="30" t="s">
        <v>422</v>
      </c>
      <c r="D608" s="34">
        <v>7.02</v>
      </c>
      <c r="E608" s="35">
        <f>단가대비표!O139</f>
        <v>0</v>
      </c>
      <c r="F608" s="36">
        <f t="shared" si="279"/>
        <v>0</v>
      </c>
      <c r="G608" s="35">
        <f>단가대비표!P139</f>
        <v>0</v>
      </c>
      <c r="H608" s="36">
        <f t="shared" si="280"/>
        <v>0</v>
      </c>
      <c r="I608" s="35">
        <f>단가대비표!V139</f>
        <v>0</v>
      </c>
      <c r="J608" s="36">
        <f t="shared" si="281"/>
        <v>0</v>
      </c>
      <c r="K608" s="35">
        <f t="shared" si="282"/>
        <v>0</v>
      </c>
      <c r="L608" s="36">
        <f t="shared" si="282"/>
        <v>0</v>
      </c>
      <c r="M608" s="29" t="s">
        <v>5</v>
      </c>
      <c r="N608" s="32" t="s">
        <v>387</v>
      </c>
      <c r="O608" s="32" t="s">
        <v>454</v>
      </c>
      <c r="P608" s="32" t="s">
        <v>66</v>
      </c>
      <c r="Q608" s="32" t="s">
        <v>66</v>
      </c>
      <c r="R608" s="32" t="s">
        <v>65</v>
      </c>
      <c r="S608" s="37"/>
      <c r="T608" s="37"/>
      <c r="U608" s="37"/>
      <c r="V608" s="37">
        <v>1</v>
      </c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2" t="s">
        <v>5</v>
      </c>
      <c r="AK608" s="32" t="s">
        <v>850</v>
      </c>
      <c r="AL608" s="32" t="s">
        <v>5</v>
      </c>
    </row>
    <row r="609" spans="1:38" ht="30" customHeight="1">
      <c r="A609" s="29" t="s">
        <v>424</v>
      </c>
      <c r="B609" s="29" t="s">
        <v>421</v>
      </c>
      <c r="C609" s="30" t="s">
        <v>422</v>
      </c>
      <c r="D609" s="34">
        <v>0.12</v>
      </c>
      <c r="E609" s="35">
        <f>단가대비표!O135</f>
        <v>0</v>
      </c>
      <c r="F609" s="36">
        <f t="shared" si="279"/>
        <v>0</v>
      </c>
      <c r="G609" s="35">
        <f>단가대비표!P135</f>
        <v>0</v>
      </c>
      <c r="H609" s="36">
        <f t="shared" si="280"/>
        <v>0</v>
      </c>
      <c r="I609" s="35">
        <f>단가대비표!V135</f>
        <v>0</v>
      </c>
      <c r="J609" s="36">
        <f t="shared" si="281"/>
        <v>0</v>
      </c>
      <c r="K609" s="35">
        <f t="shared" si="282"/>
        <v>0</v>
      </c>
      <c r="L609" s="36">
        <f t="shared" si="282"/>
        <v>0</v>
      </c>
      <c r="M609" s="29" t="s">
        <v>5</v>
      </c>
      <c r="N609" s="32" t="s">
        <v>387</v>
      </c>
      <c r="O609" s="32" t="s">
        <v>425</v>
      </c>
      <c r="P609" s="32" t="s">
        <v>66</v>
      </c>
      <c r="Q609" s="32" t="s">
        <v>66</v>
      </c>
      <c r="R609" s="32" t="s">
        <v>65</v>
      </c>
      <c r="S609" s="37"/>
      <c r="T609" s="37"/>
      <c r="U609" s="37"/>
      <c r="V609" s="37">
        <v>1</v>
      </c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2" t="s">
        <v>5</v>
      </c>
      <c r="AK609" s="32" t="s">
        <v>851</v>
      </c>
      <c r="AL609" s="32" t="s">
        <v>5</v>
      </c>
    </row>
    <row r="610" spans="1:38" ht="30" customHeight="1">
      <c r="A610" s="29" t="s">
        <v>440</v>
      </c>
      <c r="B610" s="29" t="s">
        <v>421</v>
      </c>
      <c r="C610" s="30" t="s">
        <v>422</v>
      </c>
      <c r="D610" s="34">
        <v>0.46800000000000003</v>
      </c>
      <c r="E610" s="35">
        <f>단가대비표!O140</f>
        <v>0</v>
      </c>
      <c r="F610" s="36">
        <f t="shared" si="279"/>
        <v>0</v>
      </c>
      <c r="G610" s="35">
        <f>단가대비표!P140</f>
        <v>0</v>
      </c>
      <c r="H610" s="36">
        <f t="shared" si="280"/>
        <v>0</v>
      </c>
      <c r="I610" s="35">
        <f>단가대비표!V140</f>
        <v>0</v>
      </c>
      <c r="J610" s="36">
        <f t="shared" si="281"/>
        <v>0</v>
      </c>
      <c r="K610" s="35">
        <f t="shared" si="282"/>
        <v>0</v>
      </c>
      <c r="L610" s="36">
        <f t="shared" si="282"/>
        <v>0</v>
      </c>
      <c r="M610" s="29" t="s">
        <v>5</v>
      </c>
      <c r="N610" s="32" t="s">
        <v>387</v>
      </c>
      <c r="O610" s="32" t="s">
        <v>441</v>
      </c>
      <c r="P610" s="32" t="s">
        <v>66</v>
      </c>
      <c r="Q610" s="32" t="s">
        <v>66</v>
      </c>
      <c r="R610" s="32" t="s">
        <v>65</v>
      </c>
      <c r="S610" s="37"/>
      <c r="T610" s="37"/>
      <c r="U610" s="37"/>
      <c r="V610" s="37">
        <v>1</v>
      </c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2" t="s">
        <v>5</v>
      </c>
      <c r="AK610" s="32" t="s">
        <v>852</v>
      </c>
      <c r="AL610" s="32" t="s">
        <v>5</v>
      </c>
    </row>
    <row r="611" spans="1:38" ht="30" customHeight="1">
      <c r="A611" s="29" t="s">
        <v>443</v>
      </c>
      <c r="B611" s="29" t="s">
        <v>421</v>
      </c>
      <c r="C611" s="30" t="s">
        <v>422</v>
      </c>
      <c r="D611" s="34">
        <v>0.13200000000000001</v>
      </c>
      <c r="E611" s="35">
        <f>단가대비표!O141</f>
        <v>0</v>
      </c>
      <c r="F611" s="36">
        <f t="shared" si="279"/>
        <v>0</v>
      </c>
      <c r="G611" s="35">
        <f>단가대비표!P141</f>
        <v>0</v>
      </c>
      <c r="H611" s="36">
        <f t="shared" si="280"/>
        <v>0</v>
      </c>
      <c r="I611" s="35">
        <f>단가대비표!V141</f>
        <v>0</v>
      </c>
      <c r="J611" s="36">
        <f t="shared" si="281"/>
        <v>0</v>
      </c>
      <c r="K611" s="35">
        <f t="shared" si="282"/>
        <v>0</v>
      </c>
      <c r="L611" s="36">
        <f t="shared" si="282"/>
        <v>0</v>
      </c>
      <c r="M611" s="29" t="s">
        <v>5</v>
      </c>
      <c r="N611" s="32" t="s">
        <v>387</v>
      </c>
      <c r="O611" s="32" t="s">
        <v>444</v>
      </c>
      <c r="P611" s="32" t="s">
        <v>66</v>
      </c>
      <c r="Q611" s="32" t="s">
        <v>66</v>
      </c>
      <c r="R611" s="32" t="s">
        <v>65</v>
      </c>
      <c r="S611" s="37"/>
      <c r="T611" s="37"/>
      <c r="U611" s="37"/>
      <c r="V611" s="37">
        <v>1</v>
      </c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2" t="s">
        <v>5</v>
      </c>
      <c r="AK611" s="32" t="s">
        <v>853</v>
      </c>
      <c r="AL611" s="32" t="s">
        <v>5</v>
      </c>
    </row>
    <row r="612" spans="1:38" ht="30" customHeight="1">
      <c r="A612" s="29" t="s">
        <v>431</v>
      </c>
      <c r="B612" s="29" t="s">
        <v>442</v>
      </c>
      <c r="C612" s="30" t="s">
        <v>400</v>
      </c>
      <c r="D612" s="34">
        <v>1</v>
      </c>
      <c r="E612" s="35">
        <v>0</v>
      </c>
      <c r="F612" s="36">
        <f t="shared" si="279"/>
        <v>0</v>
      </c>
      <c r="G612" s="35">
        <v>0</v>
      </c>
      <c r="H612" s="36">
        <f t="shared" si="280"/>
        <v>0</v>
      </c>
      <c r="I612" s="35">
        <f>ROUNDDOWN(SUMIF(V603:V612, RIGHTB(O612, 1), H603:H612)*U612, 2)</f>
        <v>0</v>
      </c>
      <c r="J612" s="36">
        <f t="shared" si="281"/>
        <v>0</v>
      </c>
      <c r="K612" s="35">
        <f t="shared" si="282"/>
        <v>0</v>
      </c>
      <c r="L612" s="36">
        <f t="shared" si="282"/>
        <v>0</v>
      </c>
      <c r="M612" s="29" t="s">
        <v>5</v>
      </c>
      <c r="N612" s="32" t="s">
        <v>387</v>
      </c>
      <c r="O612" s="32" t="s">
        <v>401</v>
      </c>
      <c r="P612" s="32" t="s">
        <v>66</v>
      </c>
      <c r="Q612" s="32" t="s">
        <v>66</v>
      </c>
      <c r="R612" s="32" t="s">
        <v>66</v>
      </c>
      <c r="S612" s="37">
        <v>1</v>
      </c>
      <c r="T612" s="37">
        <v>2</v>
      </c>
      <c r="U612" s="37">
        <v>0.03</v>
      </c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2" t="s">
        <v>5</v>
      </c>
      <c r="AK612" s="32" t="s">
        <v>854</v>
      </c>
      <c r="AL612" s="32" t="s">
        <v>5</v>
      </c>
    </row>
    <row r="613" spans="1:38" ht="30" customHeight="1">
      <c r="A613" s="29" t="s">
        <v>402</v>
      </c>
      <c r="B613" s="29" t="s">
        <v>5</v>
      </c>
      <c r="C613" s="30" t="s">
        <v>5</v>
      </c>
      <c r="D613" s="34"/>
      <c r="E613" s="35"/>
      <c r="F613" s="36">
        <f>TRUNC(SUMIF(N603:N612, N602, F603:F612),0)</f>
        <v>0</v>
      </c>
      <c r="G613" s="35"/>
      <c r="H613" s="36">
        <f>TRUNC(SUMIF(N603:N612, N602, H603:H612),0)</f>
        <v>0</v>
      </c>
      <c r="I613" s="35"/>
      <c r="J613" s="36">
        <f>TRUNC(SUMIF(N603:N612, N602, J603:J612),0)</f>
        <v>0</v>
      </c>
      <c r="K613" s="35"/>
      <c r="L613" s="36">
        <f>F613+H613+J613</f>
        <v>0</v>
      </c>
      <c r="M613" s="29" t="s">
        <v>5</v>
      </c>
      <c r="N613" s="32" t="s">
        <v>68</v>
      </c>
      <c r="O613" s="32" t="s">
        <v>68</v>
      </c>
      <c r="P613" s="32" t="s">
        <v>5</v>
      </c>
      <c r="Q613" s="32" t="s">
        <v>5</v>
      </c>
      <c r="R613" s="32" t="s">
        <v>5</v>
      </c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2" t="s">
        <v>5</v>
      </c>
      <c r="AK613" s="32" t="s">
        <v>5</v>
      </c>
      <c r="AL613" s="32" t="s">
        <v>5</v>
      </c>
    </row>
    <row r="614" spans="1:38" ht="30" customHeight="1">
      <c r="A614" s="34"/>
      <c r="B614" s="34"/>
      <c r="C614" s="122"/>
      <c r="D614" s="34"/>
      <c r="E614" s="35"/>
      <c r="F614" s="36"/>
      <c r="G614" s="35"/>
      <c r="H614" s="36"/>
      <c r="I614" s="35"/>
      <c r="J614" s="36"/>
      <c r="K614" s="35"/>
      <c r="L614" s="36"/>
      <c r="M614" s="34"/>
    </row>
    <row r="615" spans="1:38" ht="30" customHeight="1">
      <c r="A615" s="168" t="s">
        <v>1442</v>
      </c>
      <c r="B615" s="168"/>
      <c r="C615" s="168"/>
      <c r="D615" s="168"/>
      <c r="E615" s="169"/>
      <c r="F615" s="170"/>
      <c r="G615" s="169"/>
      <c r="H615" s="170"/>
      <c r="I615" s="169"/>
      <c r="J615" s="170"/>
      <c r="K615" s="169"/>
      <c r="L615" s="170"/>
      <c r="M615" s="168"/>
      <c r="N615" s="28" t="s">
        <v>286</v>
      </c>
    </row>
    <row r="616" spans="1:38" ht="30" customHeight="1">
      <c r="A616" s="29" t="s">
        <v>362</v>
      </c>
      <c r="B616" s="29" t="s">
        <v>282</v>
      </c>
      <c r="C616" s="30" t="s">
        <v>230</v>
      </c>
      <c r="D616" s="34">
        <v>1</v>
      </c>
      <c r="E616" s="35">
        <f>일위대가목록!E82</f>
        <v>0</v>
      </c>
      <c r="F616" s="36">
        <f>TRUNC(E616*D616,1)</f>
        <v>0</v>
      </c>
      <c r="G616" s="35">
        <f>일위대가목록!F82</f>
        <v>0</v>
      </c>
      <c r="H616" s="36">
        <f>TRUNC(G616*D616,1)</f>
        <v>0</v>
      </c>
      <c r="I616" s="35">
        <f>일위대가목록!G82</f>
        <v>0</v>
      </c>
      <c r="J616" s="36">
        <f>TRUNC(I616*D616,1)</f>
        <v>0</v>
      </c>
      <c r="K616" s="35">
        <f>TRUNC(E616+G616+I616,1)</f>
        <v>0</v>
      </c>
      <c r="L616" s="36">
        <f>TRUNC(F616+H616+J616,1)</f>
        <v>0</v>
      </c>
      <c r="M616" s="29" t="s">
        <v>5</v>
      </c>
      <c r="N616" s="32" t="s">
        <v>286</v>
      </c>
      <c r="O616" s="32" t="s">
        <v>388</v>
      </c>
      <c r="P616" s="32" t="s">
        <v>65</v>
      </c>
      <c r="Q616" s="32" t="s">
        <v>66</v>
      </c>
      <c r="R616" s="32" t="s">
        <v>66</v>
      </c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2" t="s">
        <v>5</v>
      </c>
      <c r="AK616" s="32" t="s">
        <v>617</v>
      </c>
      <c r="AL616" s="32" t="s">
        <v>5</v>
      </c>
    </row>
    <row r="617" spans="1:38" ht="30" customHeight="1">
      <c r="A617" s="29" t="s">
        <v>363</v>
      </c>
      <c r="B617" s="29" t="s">
        <v>282</v>
      </c>
      <c r="C617" s="30" t="s">
        <v>230</v>
      </c>
      <c r="D617" s="34">
        <v>1</v>
      </c>
      <c r="E617" s="35">
        <f>일위대가목록!E83</f>
        <v>0</v>
      </c>
      <c r="F617" s="36">
        <f>TRUNC(E617*D617,1)</f>
        <v>0</v>
      </c>
      <c r="G617" s="35">
        <f>일위대가목록!F83</f>
        <v>0</v>
      </c>
      <c r="H617" s="36">
        <f>TRUNC(G617*D617,1)</f>
        <v>0</v>
      </c>
      <c r="I617" s="35">
        <f>일위대가목록!G83</f>
        <v>0</v>
      </c>
      <c r="J617" s="36">
        <f>TRUNC(I617*D617,1)</f>
        <v>0</v>
      </c>
      <c r="K617" s="35">
        <f>TRUNC(E617+G617+I617,1)</f>
        <v>0</v>
      </c>
      <c r="L617" s="36">
        <f>TRUNC(F617+H617+J617,1)</f>
        <v>0</v>
      </c>
      <c r="M617" s="29" t="s">
        <v>5</v>
      </c>
      <c r="N617" s="32" t="s">
        <v>286</v>
      </c>
      <c r="O617" s="32" t="s">
        <v>389</v>
      </c>
      <c r="P617" s="32" t="s">
        <v>65</v>
      </c>
      <c r="Q617" s="32" t="s">
        <v>66</v>
      </c>
      <c r="R617" s="32" t="s">
        <v>66</v>
      </c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2" t="s">
        <v>5</v>
      </c>
      <c r="AK617" s="32" t="s">
        <v>618</v>
      </c>
      <c r="AL617" s="32" t="s">
        <v>5</v>
      </c>
    </row>
    <row r="618" spans="1:38" ht="30" customHeight="1">
      <c r="A618" s="29" t="s">
        <v>402</v>
      </c>
      <c r="B618" s="29" t="s">
        <v>5</v>
      </c>
      <c r="C618" s="30" t="s">
        <v>5</v>
      </c>
      <c r="D618" s="34"/>
      <c r="E618" s="35"/>
      <c r="F618" s="36">
        <f>TRUNC(SUMIF(N616:N617, N615, F616:F617),0)</f>
        <v>0</v>
      </c>
      <c r="G618" s="35"/>
      <c r="H618" s="36">
        <f>TRUNC(SUMIF(N616:N617, N615, H616:H617),0)</f>
        <v>0</v>
      </c>
      <c r="I618" s="35"/>
      <c r="J618" s="36">
        <f>TRUNC(SUMIF(N616:N617, N615, J616:J617),0)</f>
        <v>0</v>
      </c>
      <c r="K618" s="35"/>
      <c r="L618" s="36">
        <f>F618+H618+J618</f>
        <v>0</v>
      </c>
      <c r="M618" s="29" t="s">
        <v>5</v>
      </c>
      <c r="N618" s="32" t="s">
        <v>68</v>
      </c>
      <c r="O618" s="32" t="s">
        <v>68</v>
      </c>
      <c r="P618" s="32" t="s">
        <v>5</v>
      </c>
      <c r="Q618" s="32" t="s">
        <v>5</v>
      </c>
      <c r="R618" s="32" t="s">
        <v>5</v>
      </c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2" t="s">
        <v>5</v>
      </c>
      <c r="AK618" s="32" t="s">
        <v>5</v>
      </c>
      <c r="AL618" s="32" t="s">
        <v>5</v>
      </c>
    </row>
    <row r="619" spans="1:38" ht="30" customHeight="1">
      <c r="A619" s="34"/>
      <c r="B619" s="34"/>
      <c r="C619" s="122"/>
      <c r="D619" s="34"/>
      <c r="E619" s="35"/>
      <c r="F619" s="36"/>
      <c r="G619" s="35"/>
      <c r="H619" s="36"/>
      <c r="I619" s="35"/>
      <c r="J619" s="36"/>
      <c r="K619" s="35"/>
      <c r="L619" s="36"/>
      <c r="M619" s="34"/>
    </row>
    <row r="620" spans="1:38" ht="30" customHeight="1">
      <c r="A620" s="168" t="s">
        <v>1443</v>
      </c>
      <c r="B620" s="168"/>
      <c r="C620" s="168"/>
      <c r="D620" s="168"/>
      <c r="E620" s="169"/>
      <c r="F620" s="170"/>
      <c r="G620" s="169"/>
      <c r="H620" s="170"/>
      <c r="I620" s="169"/>
      <c r="J620" s="170"/>
      <c r="K620" s="169"/>
      <c r="L620" s="170"/>
      <c r="M620" s="168"/>
      <c r="N620" s="28" t="s">
        <v>388</v>
      </c>
    </row>
    <row r="621" spans="1:38" ht="30" customHeight="1">
      <c r="A621" s="29" t="s">
        <v>755</v>
      </c>
      <c r="B621" s="29" t="s">
        <v>756</v>
      </c>
      <c r="C621" s="30" t="s">
        <v>287</v>
      </c>
      <c r="D621" s="34">
        <v>21.994</v>
      </c>
      <c r="E621" s="35">
        <f>단가대비표!O112</f>
        <v>0</v>
      </c>
      <c r="F621" s="36">
        <f t="shared" ref="F621:F630" si="283">TRUNC(E621*D621,1)</f>
        <v>0</v>
      </c>
      <c r="G621" s="35">
        <f>단가대비표!P112</f>
        <v>0</v>
      </c>
      <c r="H621" s="36">
        <f t="shared" ref="H621:H630" si="284">TRUNC(G621*D621,1)</f>
        <v>0</v>
      </c>
      <c r="I621" s="35">
        <f>단가대비표!V112</f>
        <v>0</v>
      </c>
      <c r="J621" s="36">
        <f t="shared" ref="J621:J630" si="285">TRUNC(I621*D621,1)</f>
        <v>0</v>
      </c>
      <c r="K621" s="35">
        <f t="shared" ref="K621:L630" si="286">TRUNC(E621+G621+I621,1)</f>
        <v>0</v>
      </c>
      <c r="L621" s="36">
        <f t="shared" si="286"/>
        <v>0</v>
      </c>
      <c r="M621" s="29" t="s">
        <v>5</v>
      </c>
      <c r="N621" s="32" t="s">
        <v>388</v>
      </c>
      <c r="O621" s="32" t="s">
        <v>757</v>
      </c>
      <c r="P621" s="32" t="s">
        <v>66</v>
      </c>
      <c r="Q621" s="32" t="s">
        <v>66</v>
      </c>
      <c r="R621" s="32" t="s">
        <v>65</v>
      </c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2" t="s">
        <v>5</v>
      </c>
      <c r="AK621" s="32" t="s">
        <v>855</v>
      </c>
      <c r="AL621" s="32" t="s">
        <v>5</v>
      </c>
    </row>
    <row r="622" spans="1:38" ht="30" customHeight="1">
      <c r="A622" s="29" t="s">
        <v>436</v>
      </c>
      <c r="B622" s="29" t="s">
        <v>437</v>
      </c>
      <c r="C622" s="30" t="s">
        <v>432</v>
      </c>
      <c r="D622" s="34">
        <v>7497</v>
      </c>
      <c r="E622" s="35">
        <f>단가대비표!O114</f>
        <v>0</v>
      </c>
      <c r="F622" s="36">
        <f t="shared" si="283"/>
        <v>0</v>
      </c>
      <c r="G622" s="35">
        <f>단가대비표!P114</f>
        <v>0</v>
      </c>
      <c r="H622" s="36">
        <f t="shared" si="284"/>
        <v>0</v>
      </c>
      <c r="I622" s="35">
        <f>단가대비표!V114</f>
        <v>0</v>
      </c>
      <c r="J622" s="36">
        <f t="shared" si="285"/>
        <v>0</v>
      </c>
      <c r="K622" s="35">
        <f t="shared" si="286"/>
        <v>0</v>
      </c>
      <c r="L622" s="36">
        <f t="shared" si="286"/>
        <v>0</v>
      </c>
      <c r="M622" s="29" t="s">
        <v>438</v>
      </c>
      <c r="N622" s="32" t="s">
        <v>388</v>
      </c>
      <c r="O622" s="32" t="s">
        <v>439</v>
      </c>
      <c r="P622" s="32" t="s">
        <v>66</v>
      </c>
      <c r="Q622" s="32" t="s">
        <v>66</v>
      </c>
      <c r="R622" s="32" t="s">
        <v>65</v>
      </c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2" t="s">
        <v>5</v>
      </c>
      <c r="AK622" s="32" t="s">
        <v>856</v>
      </c>
      <c r="AL622" s="32" t="s">
        <v>5</v>
      </c>
    </row>
    <row r="623" spans="1:38" ht="30" customHeight="1">
      <c r="A623" s="29" t="s">
        <v>446</v>
      </c>
      <c r="B623" s="29" t="s">
        <v>447</v>
      </c>
      <c r="C623" s="30" t="s">
        <v>287</v>
      </c>
      <c r="D623" s="34">
        <v>3.36</v>
      </c>
      <c r="E623" s="35">
        <f>단가대비표!O115</f>
        <v>0</v>
      </c>
      <c r="F623" s="36">
        <f t="shared" si="283"/>
        <v>0</v>
      </c>
      <c r="G623" s="35">
        <f>단가대비표!P115</f>
        <v>0</v>
      </c>
      <c r="H623" s="36">
        <f t="shared" si="284"/>
        <v>0</v>
      </c>
      <c r="I623" s="35">
        <f>단가대비표!V115</f>
        <v>0</v>
      </c>
      <c r="J623" s="36">
        <f t="shared" si="285"/>
        <v>0</v>
      </c>
      <c r="K623" s="35">
        <f t="shared" si="286"/>
        <v>0</v>
      </c>
      <c r="L623" s="36">
        <f t="shared" si="286"/>
        <v>0</v>
      </c>
      <c r="M623" s="29" t="s">
        <v>5</v>
      </c>
      <c r="N623" s="32" t="s">
        <v>388</v>
      </c>
      <c r="O623" s="32" t="s">
        <v>448</v>
      </c>
      <c r="P623" s="32" t="s">
        <v>66</v>
      </c>
      <c r="Q623" s="32" t="s">
        <v>66</v>
      </c>
      <c r="R623" s="32" t="s">
        <v>65</v>
      </c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2" t="s">
        <v>5</v>
      </c>
      <c r="AK623" s="32" t="s">
        <v>857</v>
      </c>
      <c r="AL623" s="32" t="s">
        <v>5</v>
      </c>
    </row>
    <row r="624" spans="1:38" ht="30" customHeight="1">
      <c r="A624" s="29" t="s">
        <v>365</v>
      </c>
      <c r="B624" s="29" t="s">
        <v>366</v>
      </c>
      <c r="C624" s="30" t="s">
        <v>234</v>
      </c>
      <c r="D624" s="34">
        <v>24.794</v>
      </c>
      <c r="E624" s="35">
        <f>일위대가목록!E71</f>
        <v>0</v>
      </c>
      <c r="F624" s="36">
        <f t="shared" si="283"/>
        <v>0</v>
      </c>
      <c r="G624" s="35">
        <f>일위대가목록!F71</f>
        <v>0</v>
      </c>
      <c r="H624" s="36">
        <f t="shared" si="284"/>
        <v>0</v>
      </c>
      <c r="I624" s="35">
        <f>일위대가목록!G71</f>
        <v>0</v>
      </c>
      <c r="J624" s="36">
        <f t="shared" si="285"/>
        <v>0</v>
      </c>
      <c r="K624" s="35">
        <f t="shared" si="286"/>
        <v>0</v>
      </c>
      <c r="L624" s="36">
        <f t="shared" si="286"/>
        <v>0</v>
      </c>
      <c r="M624" s="29" t="s">
        <v>5</v>
      </c>
      <c r="N624" s="32" t="s">
        <v>388</v>
      </c>
      <c r="O624" s="32" t="s">
        <v>364</v>
      </c>
      <c r="P624" s="32" t="s">
        <v>65</v>
      </c>
      <c r="Q624" s="32" t="s">
        <v>66</v>
      </c>
      <c r="R624" s="32" t="s">
        <v>66</v>
      </c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2" t="s">
        <v>5</v>
      </c>
      <c r="AK624" s="32" t="s">
        <v>858</v>
      </c>
      <c r="AL624" s="32" t="s">
        <v>5</v>
      </c>
    </row>
    <row r="625" spans="1:38" ht="30" customHeight="1">
      <c r="A625" s="29" t="s">
        <v>543</v>
      </c>
      <c r="B625" s="29" t="s">
        <v>758</v>
      </c>
      <c r="C625" s="30" t="s">
        <v>759</v>
      </c>
      <c r="D625" s="34">
        <v>149.94</v>
      </c>
      <c r="E625" s="35">
        <f>단가대비표!O117</f>
        <v>0</v>
      </c>
      <c r="F625" s="36">
        <f t="shared" si="283"/>
        <v>0</v>
      </c>
      <c r="G625" s="35">
        <f>단가대비표!P117</f>
        <v>0</v>
      </c>
      <c r="H625" s="36">
        <f t="shared" si="284"/>
        <v>0</v>
      </c>
      <c r="I625" s="35">
        <f>단가대비표!V117</f>
        <v>0</v>
      </c>
      <c r="J625" s="36">
        <f t="shared" si="285"/>
        <v>0</v>
      </c>
      <c r="K625" s="35">
        <f t="shared" si="286"/>
        <v>0</v>
      </c>
      <c r="L625" s="36">
        <f t="shared" si="286"/>
        <v>0</v>
      </c>
      <c r="M625" s="29" t="s">
        <v>5</v>
      </c>
      <c r="N625" s="32" t="s">
        <v>388</v>
      </c>
      <c r="O625" s="32" t="s">
        <v>760</v>
      </c>
      <c r="P625" s="32" t="s">
        <v>66</v>
      </c>
      <c r="Q625" s="32" t="s">
        <v>66</v>
      </c>
      <c r="R625" s="32" t="s">
        <v>65</v>
      </c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2" t="s">
        <v>5</v>
      </c>
      <c r="AK625" s="32" t="s">
        <v>859</v>
      </c>
      <c r="AL625" s="32" t="s">
        <v>5</v>
      </c>
    </row>
    <row r="626" spans="1:38" ht="30" customHeight="1">
      <c r="A626" s="29" t="s">
        <v>453</v>
      </c>
      <c r="B626" s="29" t="s">
        <v>421</v>
      </c>
      <c r="C626" s="30" t="s">
        <v>422</v>
      </c>
      <c r="D626" s="34">
        <v>30.52</v>
      </c>
      <c r="E626" s="35">
        <f>단가대비표!O139</f>
        <v>0</v>
      </c>
      <c r="F626" s="36">
        <f t="shared" si="283"/>
        <v>0</v>
      </c>
      <c r="G626" s="35">
        <f>단가대비표!P139</f>
        <v>0</v>
      </c>
      <c r="H626" s="36">
        <f t="shared" si="284"/>
        <v>0</v>
      </c>
      <c r="I626" s="35">
        <f>단가대비표!V139</f>
        <v>0</v>
      </c>
      <c r="J626" s="36">
        <f t="shared" si="285"/>
        <v>0</v>
      </c>
      <c r="K626" s="35">
        <f t="shared" si="286"/>
        <v>0</v>
      </c>
      <c r="L626" s="36">
        <f t="shared" si="286"/>
        <v>0</v>
      </c>
      <c r="M626" s="29" t="s">
        <v>5</v>
      </c>
      <c r="N626" s="32" t="s">
        <v>388</v>
      </c>
      <c r="O626" s="32" t="s">
        <v>454</v>
      </c>
      <c r="P626" s="32" t="s">
        <v>66</v>
      </c>
      <c r="Q626" s="32" t="s">
        <v>66</v>
      </c>
      <c r="R626" s="32" t="s">
        <v>65</v>
      </c>
      <c r="S626" s="37"/>
      <c r="T626" s="37"/>
      <c r="U626" s="37"/>
      <c r="V626" s="37">
        <v>1</v>
      </c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2" t="s">
        <v>5</v>
      </c>
      <c r="AK626" s="32" t="s">
        <v>860</v>
      </c>
      <c r="AL626" s="32" t="s">
        <v>5</v>
      </c>
    </row>
    <row r="627" spans="1:38" ht="30" customHeight="1">
      <c r="A627" s="29" t="s">
        <v>424</v>
      </c>
      <c r="B627" s="29" t="s">
        <v>421</v>
      </c>
      <c r="C627" s="30" t="s">
        <v>422</v>
      </c>
      <c r="D627" s="34">
        <v>0.78400000000000003</v>
      </c>
      <c r="E627" s="35">
        <f>단가대비표!O135</f>
        <v>0</v>
      </c>
      <c r="F627" s="36">
        <f t="shared" si="283"/>
        <v>0</v>
      </c>
      <c r="G627" s="35">
        <f>단가대비표!P135</f>
        <v>0</v>
      </c>
      <c r="H627" s="36">
        <f t="shared" si="284"/>
        <v>0</v>
      </c>
      <c r="I627" s="35">
        <f>단가대비표!V135</f>
        <v>0</v>
      </c>
      <c r="J627" s="36">
        <f t="shared" si="285"/>
        <v>0</v>
      </c>
      <c r="K627" s="35">
        <f t="shared" si="286"/>
        <v>0</v>
      </c>
      <c r="L627" s="36">
        <f t="shared" si="286"/>
        <v>0</v>
      </c>
      <c r="M627" s="29" t="s">
        <v>5</v>
      </c>
      <c r="N627" s="32" t="s">
        <v>388</v>
      </c>
      <c r="O627" s="32" t="s">
        <v>425</v>
      </c>
      <c r="P627" s="32" t="s">
        <v>66</v>
      </c>
      <c r="Q627" s="32" t="s">
        <v>66</v>
      </c>
      <c r="R627" s="32" t="s">
        <v>65</v>
      </c>
      <c r="S627" s="37"/>
      <c r="T627" s="37"/>
      <c r="U627" s="37"/>
      <c r="V627" s="37">
        <v>1</v>
      </c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2" t="s">
        <v>5</v>
      </c>
      <c r="AK627" s="32" t="s">
        <v>861</v>
      </c>
      <c r="AL627" s="32" t="s">
        <v>5</v>
      </c>
    </row>
    <row r="628" spans="1:38" ht="30" customHeight="1">
      <c r="A628" s="29" t="s">
        <v>440</v>
      </c>
      <c r="B628" s="29" t="s">
        <v>421</v>
      </c>
      <c r="C628" s="30" t="s">
        <v>422</v>
      </c>
      <c r="D628" s="34">
        <v>3.0939999999999999</v>
      </c>
      <c r="E628" s="35">
        <f>단가대비표!O140</f>
        <v>0</v>
      </c>
      <c r="F628" s="36">
        <f t="shared" si="283"/>
        <v>0</v>
      </c>
      <c r="G628" s="35">
        <f>단가대비표!P140</f>
        <v>0</v>
      </c>
      <c r="H628" s="36">
        <f t="shared" si="284"/>
        <v>0</v>
      </c>
      <c r="I628" s="35">
        <f>단가대비표!V140</f>
        <v>0</v>
      </c>
      <c r="J628" s="36">
        <f t="shared" si="285"/>
        <v>0</v>
      </c>
      <c r="K628" s="35">
        <f t="shared" si="286"/>
        <v>0</v>
      </c>
      <c r="L628" s="36">
        <f t="shared" si="286"/>
        <v>0</v>
      </c>
      <c r="M628" s="29" t="s">
        <v>5</v>
      </c>
      <c r="N628" s="32" t="s">
        <v>388</v>
      </c>
      <c r="O628" s="32" t="s">
        <v>441</v>
      </c>
      <c r="P628" s="32" t="s">
        <v>66</v>
      </c>
      <c r="Q628" s="32" t="s">
        <v>66</v>
      </c>
      <c r="R628" s="32" t="s">
        <v>65</v>
      </c>
      <c r="S628" s="37"/>
      <c r="T628" s="37"/>
      <c r="U628" s="37"/>
      <c r="V628" s="37">
        <v>1</v>
      </c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2" t="s">
        <v>5</v>
      </c>
      <c r="AK628" s="32" t="s">
        <v>862</v>
      </c>
      <c r="AL628" s="32" t="s">
        <v>5</v>
      </c>
    </row>
    <row r="629" spans="1:38" ht="30" customHeight="1">
      <c r="A629" s="29" t="s">
        <v>443</v>
      </c>
      <c r="B629" s="29" t="s">
        <v>421</v>
      </c>
      <c r="C629" s="30" t="s">
        <v>422</v>
      </c>
      <c r="D629" s="34">
        <v>0.88200000000000001</v>
      </c>
      <c r="E629" s="35">
        <f>단가대비표!O141</f>
        <v>0</v>
      </c>
      <c r="F629" s="36">
        <f t="shared" si="283"/>
        <v>0</v>
      </c>
      <c r="G629" s="35">
        <f>단가대비표!P141</f>
        <v>0</v>
      </c>
      <c r="H629" s="36">
        <f t="shared" si="284"/>
        <v>0</v>
      </c>
      <c r="I629" s="35">
        <f>단가대비표!V141</f>
        <v>0</v>
      </c>
      <c r="J629" s="36">
        <f t="shared" si="285"/>
        <v>0</v>
      </c>
      <c r="K629" s="35">
        <f t="shared" si="286"/>
        <v>0</v>
      </c>
      <c r="L629" s="36">
        <f t="shared" si="286"/>
        <v>0</v>
      </c>
      <c r="M629" s="29" t="s">
        <v>5</v>
      </c>
      <c r="N629" s="32" t="s">
        <v>388</v>
      </c>
      <c r="O629" s="32" t="s">
        <v>444</v>
      </c>
      <c r="P629" s="32" t="s">
        <v>66</v>
      </c>
      <c r="Q629" s="32" t="s">
        <v>66</v>
      </c>
      <c r="R629" s="32" t="s">
        <v>65</v>
      </c>
      <c r="S629" s="37"/>
      <c r="T629" s="37"/>
      <c r="U629" s="37"/>
      <c r="V629" s="37">
        <v>1</v>
      </c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2" t="s">
        <v>5</v>
      </c>
      <c r="AK629" s="32" t="s">
        <v>863</v>
      </c>
      <c r="AL629" s="32" t="s">
        <v>5</v>
      </c>
    </row>
    <row r="630" spans="1:38" ht="30" customHeight="1">
      <c r="A630" s="29" t="s">
        <v>431</v>
      </c>
      <c r="B630" s="29" t="s">
        <v>442</v>
      </c>
      <c r="C630" s="30" t="s">
        <v>400</v>
      </c>
      <c r="D630" s="34">
        <v>1</v>
      </c>
      <c r="E630" s="35">
        <v>0</v>
      </c>
      <c r="F630" s="36">
        <f t="shared" si="283"/>
        <v>0</v>
      </c>
      <c r="G630" s="35">
        <v>0</v>
      </c>
      <c r="H630" s="36">
        <f t="shared" si="284"/>
        <v>0</v>
      </c>
      <c r="I630" s="35">
        <f>ROUNDDOWN(SUMIF(V621:V630, RIGHTB(O630, 1), H621:H630)*U630, 2)</f>
        <v>0</v>
      </c>
      <c r="J630" s="36">
        <f t="shared" si="285"/>
        <v>0</v>
      </c>
      <c r="K630" s="35">
        <f t="shared" si="286"/>
        <v>0</v>
      </c>
      <c r="L630" s="36">
        <f t="shared" si="286"/>
        <v>0</v>
      </c>
      <c r="M630" s="29" t="s">
        <v>5</v>
      </c>
      <c r="N630" s="32" t="s">
        <v>388</v>
      </c>
      <c r="O630" s="32" t="s">
        <v>401</v>
      </c>
      <c r="P630" s="32" t="s">
        <v>66</v>
      </c>
      <c r="Q630" s="32" t="s">
        <v>66</v>
      </c>
      <c r="R630" s="32" t="s">
        <v>66</v>
      </c>
      <c r="S630" s="37">
        <v>1</v>
      </c>
      <c r="T630" s="37">
        <v>2</v>
      </c>
      <c r="U630" s="37">
        <v>0.03</v>
      </c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2" t="s">
        <v>5</v>
      </c>
      <c r="AK630" s="32" t="s">
        <v>864</v>
      </c>
      <c r="AL630" s="32" t="s">
        <v>5</v>
      </c>
    </row>
    <row r="631" spans="1:38" ht="30" customHeight="1">
      <c r="A631" s="29" t="s">
        <v>402</v>
      </c>
      <c r="B631" s="29" t="s">
        <v>5</v>
      </c>
      <c r="C631" s="30" t="s">
        <v>5</v>
      </c>
      <c r="D631" s="34"/>
      <c r="E631" s="35"/>
      <c r="F631" s="36">
        <f>TRUNC(SUMIF(N621:N630, N620, F621:F630),0)</f>
        <v>0</v>
      </c>
      <c r="G631" s="35"/>
      <c r="H631" s="36">
        <f>TRUNC(SUMIF(N621:N630, N620, H621:H630),0)</f>
        <v>0</v>
      </c>
      <c r="I631" s="35"/>
      <c r="J631" s="36">
        <f>TRUNC(SUMIF(N621:N630, N620, J621:J630),0)</f>
        <v>0</v>
      </c>
      <c r="K631" s="35"/>
      <c r="L631" s="36">
        <f>F631+H631+J631</f>
        <v>0</v>
      </c>
      <c r="M631" s="29" t="s">
        <v>5</v>
      </c>
      <c r="N631" s="32" t="s">
        <v>68</v>
      </c>
      <c r="O631" s="32" t="s">
        <v>68</v>
      </c>
      <c r="P631" s="32" t="s">
        <v>5</v>
      </c>
      <c r="Q631" s="32" t="s">
        <v>5</v>
      </c>
      <c r="R631" s="32" t="s">
        <v>5</v>
      </c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2" t="s">
        <v>5</v>
      </c>
      <c r="AK631" s="32" t="s">
        <v>5</v>
      </c>
      <c r="AL631" s="32" t="s">
        <v>5</v>
      </c>
    </row>
    <row r="632" spans="1:38" ht="30" customHeight="1">
      <c r="A632" s="34"/>
      <c r="B632" s="34"/>
      <c r="C632" s="122"/>
      <c r="D632" s="34"/>
      <c r="E632" s="35"/>
      <c r="F632" s="36"/>
      <c r="G632" s="35"/>
      <c r="H632" s="36"/>
      <c r="I632" s="35"/>
      <c r="J632" s="36"/>
      <c r="K632" s="35"/>
      <c r="L632" s="36"/>
      <c r="M632" s="34"/>
    </row>
    <row r="633" spans="1:38" ht="30" customHeight="1">
      <c r="A633" s="168" t="s">
        <v>1444</v>
      </c>
      <c r="B633" s="168"/>
      <c r="C633" s="168"/>
      <c r="D633" s="168"/>
      <c r="E633" s="169"/>
      <c r="F633" s="170"/>
      <c r="G633" s="169"/>
      <c r="H633" s="170"/>
      <c r="I633" s="169"/>
      <c r="J633" s="170"/>
      <c r="K633" s="169"/>
      <c r="L633" s="170"/>
      <c r="M633" s="168"/>
      <c r="N633" s="28" t="s">
        <v>389</v>
      </c>
    </row>
    <row r="634" spans="1:38" ht="30" customHeight="1">
      <c r="A634" s="29" t="s">
        <v>755</v>
      </c>
      <c r="B634" s="29" t="s">
        <v>756</v>
      </c>
      <c r="C634" s="30" t="s">
        <v>287</v>
      </c>
      <c r="D634" s="34">
        <v>3.8780000000000001</v>
      </c>
      <c r="E634" s="35">
        <f>단가대비표!O112</f>
        <v>0</v>
      </c>
      <c r="F634" s="36">
        <f t="shared" ref="F634:F643" si="287">TRUNC(E634*D634,1)</f>
        <v>0</v>
      </c>
      <c r="G634" s="35">
        <f>단가대비표!P112</f>
        <v>0</v>
      </c>
      <c r="H634" s="36">
        <f t="shared" ref="H634:H643" si="288">TRUNC(G634*D634,1)</f>
        <v>0</v>
      </c>
      <c r="I634" s="35">
        <f>단가대비표!V112</f>
        <v>0</v>
      </c>
      <c r="J634" s="36">
        <f t="shared" ref="J634:J643" si="289">TRUNC(I634*D634,1)</f>
        <v>0</v>
      </c>
      <c r="K634" s="35">
        <f t="shared" ref="K634:L643" si="290">TRUNC(E634+G634+I634,1)</f>
        <v>0</v>
      </c>
      <c r="L634" s="36">
        <f t="shared" si="290"/>
        <v>0</v>
      </c>
      <c r="M634" s="29" t="s">
        <v>5</v>
      </c>
      <c r="N634" s="32" t="s">
        <v>389</v>
      </c>
      <c r="O634" s="32" t="s">
        <v>757</v>
      </c>
      <c r="P634" s="32" t="s">
        <v>66</v>
      </c>
      <c r="Q634" s="32" t="s">
        <v>66</v>
      </c>
      <c r="R634" s="32" t="s">
        <v>65</v>
      </c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2" t="s">
        <v>5</v>
      </c>
      <c r="AK634" s="32" t="s">
        <v>865</v>
      </c>
      <c r="AL634" s="32" t="s">
        <v>5</v>
      </c>
    </row>
    <row r="635" spans="1:38" ht="30" customHeight="1">
      <c r="A635" s="29" t="s">
        <v>436</v>
      </c>
      <c r="B635" s="29" t="s">
        <v>437</v>
      </c>
      <c r="C635" s="30" t="s">
        <v>432</v>
      </c>
      <c r="D635" s="34">
        <v>1323</v>
      </c>
      <c r="E635" s="35">
        <f>단가대비표!O114</f>
        <v>0</v>
      </c>
      <c r="F635" s="36">
        <f t="shared" si="287"/>
        <v>0</v>
      </c>
      <c r="G635" s="35">
        <f>단가대비표!P114</f>
        <v>0</v>
      </c>
      <c r="H635" s="36">
        <f t="shared" si="288"/>
        <v>0</v>
      </c>
      <c r="I635" s="35">
        <f>단가대비표!V114</f>
        <v>0</v>
      </c>
      <c r="J635" s="36">
        <f t="shared" si="289"/>
        <v>0</v>
      </c>
      <c r="K635" s="35">
        <f t="shared" si="290"/>
        <v>0</v>
      </c>
      <c r="L635" s="36">
        <f t="shared" si="290"/>
        <v>0</v>
      </c>
      <c r="M635" s="29" t="s">
        <v>438</v>
      </c>
      <c r="N635" s="32" t="s">
        <v>389</v>
      </c>
      <c r="O635" s="32" t="s">
        <v>439</v>
      </c>
      <c r="P635" s="32" t="s">
        <v>66</v>
      </c>
      <c r="Q635" s="32" t="s">
        <v>66</v>
      </c>
      <c r="R635" s="32" t="s">
        <v>65</v>
      </c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2" t="s">
        <v>5</v>
      </c>
      <c r="AK635" s="32" t="s">
        <v>866</v>
      </c>
      <c r="AL635" s="32" t="s">
        <v>5</v>
      </c>
    </row>
    <row r="636" spans="1:38" ht="30" customHeight="1">
      <c r="A636" s="29" t="s">
        <v>446</v>
      </c>
      <c r="B636" s="29" t="s">
        <v>447</v>
      </c>
      <c r="C636" s="30" t="s">
        <v>287</v>
      </c>
      <c r="D636" s="34">
        <v>0.56000000000000005</v>
      </c>
      <c r="E636" s="35">
        <f>단가대비표!O115</f>
        <v>0</v>
      </c>
      <c r="F636" s="36">
        <f t="shared" si="287"/>
        <v>0</v>
      </c>
      <c r="G636" s="35">
        <f>단가대비표!P115</f>
        <v>0</v>
      </c>
      <c r="H636" s="36">
        <f t="shared" si="288"/>
        <v>0</v>
      </c>
      <c r="I636" s="35">
        <f>단가대비표!V115</f>
        <v>0</v>
      </c>
      <c r="J636" s="36">
        <f t="shared" si="289"/>
        <v>0</v>
      </c>
      <c r="K636" s="35">
        <f t="shared" si="290"/>
        <v>0</v>
      </c>
      <c r="L636" s="36">
        <f t="shared" si="290"/>
        <v>0</v>
      </c>
      <c r="M636" s="29" t="s">
        <v>5</v>
      </c>
      <c r="N636" s="32" t="s">
        <v>389</v>
      </c>
      <c r="O636" s="32" t="s">
        <v>448</v>
      </c>
      <c r="P636" s="32" t="s">
        <v>66</v>
      </c>
      <c r="Q636" s="32" t="s">
        <v>66</v>
      </c>
      <c r="R636" s="32" t="s">
        <v>65</v>
      </c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2" t="s">
        <v>5</v>
      </c>
      <c r="AK636" s="32" t="s">
        <v>867</v>
      </c>
      <c r="AL636" s="32" t="s">
        <v>5</v>
      </c>
    </row>
    <row r="637" spans="1:38" ht="30" customHeight="1">
      <c r="A637" s="29" t="s">
        <v>365</v>
      </c>
      <c r="B637" s="29" t="s">
        <v>366</v>
      </c>
      <c r="C637" s="30" t="s">
        <v>234</v>
      </c>
      <c r="D637" s="34">
        <v>4.3680000000000003</v>
      </c>
      <c r="E637" s="35">
        <f>일위대가목록!E71</f>
        <v>0</v>
      </c>
      <c r="F637" s="36">
        <f t="shared" si="287"/>
        <v>0</v>
      </c>
      <c r="G637" s="35">
        <f>일위대가목록!F71</f>
        <v>0</v>
      </c>
      <c r="H637" s="36">
        <f t="shared" si="288"/>
        <v>0</v>
      </c>
      <c r="I637" s="35">
        <f>일위대가목록!G71</f>
        <v>0</v>
      </c>
      <c r="J637" s="36">
        <f t="shared" si="289"/>
        <v>0</v>
      </c>
      <c r="K637" s="35">
        <f t="shared" si="290"/>
        <v>0</v>
      </c>
      <c r="L637" s="36">
        <f t="shared" si="290"/>
        <v>0</v>
      </c>
      <c r="M637" s="29" t="s">
        <v>5</v>
      </c>
      <c r="N637" s="32" t="s">
        <v>389</v>
      </c>
      <c r="O637" s="32" t="s">
        <v>364</v>
      </c>
      <c r="P637" s="32" t="s">
        <v>65</v>
      </c>
      <c r="Q637" s="32" t="s">
        <v>66</v>
      </c>
      <c r="R637" s="32" t="s">
        <v>66</v>
      </c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2" t="s">
        <v>5</v>
      </c>
      <c r="AK637" s="32" t="s">
        <v>868</v>
      </c>
      <c r="AL637" s="32" t="s">
        <v>5</v>
      </c>
    </row>
    <row r="638" spans="1:38" ht="30" customHeight="1">
      <c r="A638" s="29" t="s">
        <v>543</v>
      </c>
      <c r="B638" s="29" t="s">
        <v>758</v>
      </c>
      <c r="C638" s="30" t="s">
        <v>759</v>
      </c>
      <c r="D638" s="34">
        <v>26.46</v>
      </c>
      <c r="E638" s="35">
        <f>단가대비표!O117</f>
        <v>0</v>
      </c>
      <c r="F638" s="36">
        <f t="shared" si="287"/>
        <v>0</v>
      </c>
      <c r="G638" s="35">
        <f>단가대비표!P117</f>
        <v>0</v>
      </c>
      <c r="H638" s="36">
        <f t="shared" si="288"/>
        <v>0</v>
      </c>
      <c r="I638" s="35">
        <f>단가대비표!V117</f>
        <v>0</v>
      </c>
      <c r="J638" s="36">
        <f t="shared" si="289"/>
        <v>0</v>
      </c>
      <c r="K638" s="35">
        <f t="shared" si="290"/>
        <v>0</v>
      </c>
      <c r="L638" s="36">
        <f t="shared" si="290"/>
        <v>0</v>
      </c>
      <c r="M638" s="29" t="s">
        <v>5</v>
      </c>
      <c r="N638" s="32" t="s">
        <v>389</v>
      </c>
      <c r="O638" s="32" t="s">
        <v>760</v>
      </c>
      <c r="P638" s="32" t="s">
        <v>66</v>
      </c>
      <c r="Q638" s="32" t="s">
        <v>66</v>
      </c>
      <c r="R638" s="32" t="s">
        <v>65</v>
      </c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2" t="s">
        <v>5</v>
      </c>
      <c r="AK638" s="32" t="s">
        <v>869</v>
      </c>
      <c r="AL638" s="32" t="s">
        <v>5</v>
      </c>
    </row>
    <row r="639" spans="1:38" ht="30" customHeight="1">
      <c r="A639" s="29" t="s">
        <v>453</v>
      </c>
      <c r="B639" s="29" t="s">
        <v>421</v>
      </c>
      <c r="C639" s="30" t="s">
        <v>422</v>
      </c>
      <c r="D639" s="34">
        <v>8.19</v>
      </c>
      <c r="E639" s="35">
        <f>단가대비표!O139</f>
        <v>0</v>
      </c>
      <c r="F639" s="36">
        <f t="shared" si="287"/>
        <v>0</v>
      </c>
      <c r="G639" s="35">
        <f>단가대비표!P139</f>
        <v>0</v>
      </c>
      <c r="H639" s="36">
        <f t="shared" si="288"/>
        <v>0</v>
      </c>
      <c r="I639" s="35">
        <f>단가대비표!V139</f>
        <v>0</v>
      </c>
      <c r="J639" s="36">
        <f t="shared" si="289"/>
        <v>0</v>
      </c>
      <c r="K639" s="35">
        <f t="shared" si="290"/>
        <v>0</v>
      </c>
      <c r="L639" s="36">
        <f t="shared" si="290"/>
        <v>0</v>
      </c>
      <c r="M639" s="29" t="s">
        <v>5</v>
      </c>
      <c r="N639" s="32" t="s">
        <v>389</v>
      </c>
      <c r="O639" s="32" t="s">
        <v>454</v>
      </c>
      <c r="P639" s="32" t="s">
        <v>66</v>
      </c>
      <c r="Q639" s="32" t="s">
        <v>66</v>
      </c>
      <c r="R639" s="32" t="s">
        <v>65</v>
      </c>
      <c r="S639" s="37"/>
      <c r="T639" s="37"/>
      <c r="U639" s="37"/>
      <c r="V639" s="37">
        <v>1</v>
      </c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2" t="s">
        <v>5</v>
      </c>
      <c r="AK639" s="32" t="s">
        <v>870</v>
      </c>
      <c r="AL639" s="32" t="s">
        <v>5</v>
      </c>
    </row>
    <row r="640" spans="1:38" ht="30" customHeight="1">
      <c r="A640" s="29" t="s">
        <v>424</v>
      </c>
      <c r="B640" s="29" t="s">
        <v>421</v>
      </c>
      <c r="C640" s="30" t="s">
        <v>422</v>
      </c>
      <c r="D640" s="34">
        <v>0.14000000000000001</v>
      </c>
      <c r="E640" s="35">
        <f>단가대비표!O135</f>
        <v>0</v>
      </c>
      <c r="F640" s="36">
        <f t="shared" si="287"/>
        <v>0</v>
      </c>
      <c r="G640" s="35">
        <f>단가대비표!P135</f>
        <v>0</v>
      </c>
      <c r="H640" s="36">
        <f t="shared" si="288"/>
        <v>0</v>
      </c>
      <c r="I640" s="35">
        <f>단가대비표!V135</f>
        <v>0</v>
      </c>
      <c r="J640" s="36">
        <f t="shared" si="289"/>
        <v>0</v>
      </c>
      <c r="K640" s="35">
        <f t="shared" si="290"/>
        <v>0</v>
      </c>
      <c r="L640" s="36">
        <f t="shared" si="290"/>
        <v>0</v>
      </c>
      <c r="M640" s="29" t="s">
        <v>5</v>
      </c>
      <c r="N640" s="32" t="s">
        <v>389</v>
      </c>
      <c r="O640" s="32" t="s">
        <v>425</v>
      </c>
      <c r="P640" s="32" t="s">
        <v>66</v>
      </c>
      <c r="Q640" s="32" t="s">
        <v>66</v>
      </c>
      <c r="R640" s="32" t="s">
        <v>65</v>
      </c>
      <c r="S640" s="37"/>
      <c r="T640" s="37"/>
      <c r="U640" s="37"/>
      <c r="V640" s="37">
        <v>1</v>
      </c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2" t="s">
        <v>5</v>
      </c>
      <c r="AK640" s="32" t="s">
        <v>871</v>
      </c>
      <c r="AL640" s="32" t="s">
        <v>5</v>
      </c>
    </row>
    <row r="641" spans="1:38" ht="30" customHeight="1">
      <c r="A641" s="29" t="s">
        <v>440</v>
      </c>
      <c r="B641" s="29" t="s">
        <v>421</v>
      </c>
      <c r="C641" s="30" t="s">
        <v>422</v>
      </c>
      <c r="D641" s="34">
        <v>0.54600000000000004</v>
      </c>
      <c r="E641" s="35">
        <f>단가대비표!O140</f>
        <v>0</v>
      </c>
      <c r="F641" s="36">
        <f t="shared" si="287"/>
        <v>0</v>
      </c>
      <c r="G641" s="35">
        <f>단가대비표!P140</f>
        <v>0</v>
      </c>
      <c r="H641" s="36">
        <f t="shared" si="288"/>
        <v>0</v>
      </c>
      <c r="I641" s="35">
        <f>단가대비표!V140</f>
        <v>0</v>
      </c>
      <c r="J641" s="36">
        <f t="shared" si="289"/>
        <v>0</v>
      </c>
      <c r="K641" s="35">
        <f t="shared" si="290"/>
        <v>0</v>
      </c>
      <c r="L641" s="36">
        <f t="shared" si="290"/>
        <v>0</v>
      </c>
      <c r="M641" s="29" t="s">
        <v>5</v>
      </c>
      <c r="N641" s="32" t="s">
        <v>389</v>
      </c>
      <c r="O641" s="32" t="s">
        <v>441</v>
      </c>
      <c r="P641" s="32" t="s">
        <v>66</v>
      </c>
      <c r="Q641" s="32" t="s">
        <v>66</v>
      </c>
      <c r="R641" s="32" t="s">
        <v>65</v>
      </c>
      <c r="S641" s="37"/>
      <c r="T641" s="37"/>
      <c r="U641" s="37"/>
      <c r="V641" s="37">
        <v>1</v>
      </c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2" t="s">
        <v>5</v>
      </c>
      <c r="AK641" s="32" t="s">
        <v>872</v>
      </c>
      <c r="AL641" s="32" t="s">
        <v>5</v>
      </c>
    </row>
    <row r="642" spans="1:38" ht="30" customHeight="1">
      <c r="A642" s="29" t="s">
        <v>443</v>
      </c>
      <c r="B642" s="29" t="s">
        <v>421</v>
      </c>
      <c r="C642" s="30" t="s">
        <v>422</v>
      </c>
      <c r="D642" s="34">
        <v>0.154</v>
      </c>
      <c r="E642" s="35">
        <f>단가대비표!O141</f>
        <v>0</v>
      </c>
      <c r="F642" s="36">
        <f t="shared" si="287"/>
        <v>0</v>
      </c>
      <c r="G642" s="35">
        <f>단가대비표!P141</f>
        <v>0</v>
      </c>
      <c r="H642" s="36">
        <f t="shared" si="288"/>
        <v>0</v>
      </c>
      <c r="I642" s="35">
        <f>단가대비표!V141</f>
        <v>0</v>
      </c>
      <c r="J642" s="36">
        <f t="shared" si="289"/>
        <v>0</v>
      </c>
      <c r="K642" s="35">
        <f t="shared" si="290"/>
        <v>0</v>
      </c>
      <c r="L642" s="36">
        <f t="shared" si="290"/>
        <v>0</v>
      </c>
      <c r="M642" s="29" t="s">
        <v>5</v>
      </c>
      <c r="N642" s="32" t="s">
        <v>389</v>
      </c>
      <c r="O642" s="32" t="s">
        <v>444</v>
      </c>
      <c r="P642" s="32" t="s">
        <v>66</v>
      </c>
      <c r="Q642" s="32" t="s">
        <v>66</v>
      </c>
      <c r="R642" s="32" t="s">
        <v>65</v>
      </c>
      <c r="S642" s="37"/>
      <c r="T642" s="37"/>
      <c r="U642" s="37"/>
      <c r="V642" s="37">
        <v>1</v>
      </c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2" t="s">
        <v>5</v>
      </c>
      <c r="AK642" s="32" t="s">
        <v>873</v>
      </c>
      <c r="AL642" s="32" t="s">
        <v>5</v>
      </c>
    </row>
    <row r="643" spans="1:38" ht="30" customHeight="1">
      <c r="A643" s="29" t="s">
        <v>431</v>
      </c>
      <c r="B643" s="29" t="s">
        <v>442</v>
      </c>
      <c r="C643" s="30" t="s">
        <v>400</v>
      </c>
      <c r="D643" s="34">
        <v>1</v>
      </c>
      <c r="E643" s="35">
        <v>0</v>
      </c>
      <c r="F643" s="36">
        <f t="shared" si="287"/>
        <v>0</v>
      </c>
      <c r="G643" s="35">
        <v>0</v>
      </c>
      <c r="H643" s="36">
        <f t="shared" si="288"/>
        <v>0</v>
      </c>
      <c r="I643" s="35">
        <f>ROUNDDOWN(SUMIF(V634:V643, RIGHTB(O643, 1), H634:H643)*U643, 2)</f>
        <v>0</v>
      </c>
      <c r="J643" s="36">
        <f t="shared" si="289"/>
        <v>0</v>
      </c>
      <c r="K643" s="35">
        <f t="shared" si="290"/>
        <v>0</v>
      </c>
      <c r="L643" s="36">
        <f t="shared" si="290"/>
        <v>0</v>
      </c>
      <c r="M643" s="29" t="s">
        <v>5</v>
      </c>
      <c r="N643" s="32" t="s">
        <v>389</v>
      </c>
      <c r="O643" s="32" t="s">
        <v>401</v>
      </c>
      <c r="P643" s="32" t="s">
        <v>66</v>
      </c>
      <c r="Q643" s="32" t="s">
        <v>66</v>
      </c>
      <c r="R643" s="32" t="s">
        <v>66</v>
      </c>
      <c r="S643" s="37">
        <v>1</v>
      </c>
      <c r="T643" s="37">
        <v>2</v>
      </c>
      <c r="U643" s="37">
        <v>0.03</v>
      </c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2" t="s">
        <v>5</v>
      </c>
      <c r="AK643" s="32" t="s">
        <v>874</v>
      </c>
      <c r="AL643" s="32" t="s">
        <v>5</v>
      </c>
    </row>
    <row r="644" spans="1:38" ht="30" customHeight="1">
      <c r="A644" s="29" t="s">
        <v>402</v>
      </c>
      <c r="B644" s="29" t="s">
        <v>5</v>
      </c>
      <c r="C644" s="30" t="s">
        <v>5</v>
      </c>
      <c r="D644" s="34"/>
      <c r="E644" s="35"/>
      <c r="F644" s="36">
        <f>TRUNC(SUMIF(N634:N643, N633, F634:F643),0)</f>
        <v>0</v>
      </c>
      <c r="G644" s="35"/>
      <c r="H644" s="36">
        <f>TRUNC(SUMIF(N634:N643, N633, H634:H643),0)</f>
        <v>0</v>
      </c>
      <c r="I644" s="35"/>
      <c r="J644" s="36">
        <f>TRUNC(SUMIF(N634:N643, N633, J634:J643),0)</f>
        <v>0</v>
      </c>
      <c r="K644" s="35"/>
      <c r="L644" s="36">
        <f>F644+H644+J644</f>
        <v>0</v>
      </c>
      <c r="M644" s="29" t="s">
        <v>5</v>
      </c>
      <c r="N644" s="32" t="s">
        <v>68</v>
      </c>
      <c r="O644" s="32" t="s">
        <v>68</v>
      </c>
      <c r="P644" s="32" t="s">
        <v>5</v>
      </c>
      <c r="Q644" s="32" t="s">
        <v>5</v>
      </c>
      <c r="R644" s="32" t="s">
        <v>5</v>
      </c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2" t="s">
        <v>5</v>
      </c>
      <c r="AK644" s="32" t="s">
        <v>5</v>
      </c>
      <c r="AL644" s="32" t="s">
        <v>5</v>
      </c>
    </row>
    <row r="645" spans="1:38" ht="30" customHeight="1">
      <c r="A645" s="34"/>
      <c r="B645" s="34"/>
      <c r="C645" s="122"/>
      <c r="D645" s="34"/>
      <c r="E645" s="35"/>
      <c r="F645" s="36"/>
      <c r="G645" s="35"/>
      <c r="H645" s="36"/>
      <c r="I645" s="35"/>
      <c r="J645" s="36"/>
      <c r="K645" s="35"/>
      <c r="L645" s="36"/>
      <c r="M645" s="34"/>
    </row>
    <row r="646" spans="1:38" ht="30" customHeight="1">
      <c r="A646" s="168" t="s">
        <v>1445</v>
      </c>
      <c r="B646" s="168"/>
      <c r="C646" s="168"/>
      <c r="D646" s="168"/>
      <c r="E646" s="169"/>
      <c r="F646" s="170"/>
      <c r="G646" s="169"/>
      <c r="H646" s="170"/>
      <c r="I646" s="169"/>
      <c r="J646" s="170"/>
      <c r="K646" s="169"/>
      <c r="L646" s="170"/>
      <c r="M646" s="168"/>
      <c r="N646" s="28" t="s">
        <v>291</v>
      </c>
    </row>
    <row r="647" spans="1:38" ht="30" customHeight="1">
      <c r="A647" s="29" t="s">
        <v>624</v>
      </c>
      <c r="B647" s="29" t="s">
        <v>421</v>
      </c>
      <c r="C647" s="30" t="s">
        <v>422</v>
      </c>
      <c r="D647" s="34">
        <v>9.6000000000000002E-2</v>
      </c>
      <c r="E647" s="35">
        <f>단가대비표!O146</f>
        <v>0</v>
      </c>
      <c r="F647" s="36">
        <f>TRUNC(E647*D647,1)</f>
        <v>0</v>
      </c>
      <c r="G647" s="35">
        <f>단가대비표!P146</f>
        <v>0</v>
      </c>
      <c r="H647" s="36">
        <f>TRUNC(G647*D647,1)</f>
        <v>0</v>
      </c>
      <c r="I647" s="35">
        <f>단가대비표!V146</f>
        <v>0</v>
      </c>
      <c r="J647" s="36">
        <f>TRUNC(I647*D647,1)</f>
        <v>0</v>
      </c>
      <c r="K647" s="35">
        <f t="shared" ref="K647:L649" si="291">TRUNC(E647+G647+I647,1)</f>
        <v>0</v>
      </c>
      <c r="L647" s="36">
        <f t="shared" si="291"/>
        <v>0</v>
      </c>
      <c r="M647" s="29" t="s">
        <v>5</v>
      </c>
      <c r="N647" s="32" t="s">
        <v>291</v>
      </c>
      <c r="O647" s="32" t="s">
        <v>625</v>
      </c>
      <c r="P647" s="32" t="s">
        <v>66</v>
      </c>
      <c r="Q647" s="32" t="s">
        <v>66</v>
      </c>
      <c r="R647" s="32" t="s">
        <v>65</v>
      </c>
      <c r="S647" s="37"/>
      <c r="T647" s="37"/>
      <c r="U647" s="37"/>
      <c r="V647" s="37">
        <v>1</v>
      </c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2" t="s">
        <v>5</v>
      </c>
      <c r="AK647" s="32" t="s">
        <v>626</v>
      </c>
      <c r="AL647" s="32" t="s">
        <v>5</v>
      </c>
    </row>
    <row r="648" spans="1:38" ht="30" customHeight="1">
      <c r="A648" s="29" t="s">
        <v>424</v>
      </c>
      <c r="B648" s="29" t="s">
        <v>421</v>
      </c>
      <c r="C648" s="30" t="s">
        <v>422</v>
      </c>
      <c r="D648" s="34">
        <v>4.8000000000000001E-2</v>
      </c>
      <c r="E648" s="35">
        <f>단가대비표!O135</f>
        <v>0</v>
      </c>
      <c r="F648" s="36">
        <f>TRUNC(E648*D648,1)</f>
        <v>0</v>
      </c>
      <c r="G648" s="35">
        <f>단가대비표!P135</f>
        <v>0</v>
      </c>
      <c r="H648" s="36">
        <f>TRUNC(G648*D648,1)</f>
        <v>0</v>
      </c>
      <c r="I648" s="35">
        <f>단가대비표!V135</f>
        <v>0</v>
      </c>
      <c r="J648" s="36">
        <f>TRUNC(I648*D648,1)</f>
        <v>0</v>
      </c>
      <c r="K648" s="35">
        <f t="shared" si="291"/>
        <v>0</v>
      </c>
      <c r="L648" s="36">
        <f t="shared" si="291"/>
        <v>0</v>
      </c>
      <c r="M648" s="29" t="s">
        <v>5</v>
      </c>
      <c r="N648" s="32" t="s">
        <v>291</v>
      </c>
      <c r="O648" s="32" t="s">
        <v>425</v>
      </c>
      <c r="P648" s="32" t="s">
        <v>66</v>
      </c>
      <c r="Q648" s="32" t="s">
        <v>66</v>
      </c>
      <c r="R648" s="32" t="s">
        <v>65</v>
      </c>
      <c r="S648" s="37"/>
      <c r="T648" s="37"/>
      <c r="U648" s="37"/>
      <c r="V648" s="37">
        <v>1</v>
      </c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2" t="s">
        <v>5</v>
      </c>
      <c r="AK648" s="32" t="s">
        <v>627</v>
      </c>
      <c r="AL648" s="32" t="s">
        <v>5</v>
      </c>
    </row>
    <row r="649" spans="1:38" ht="30" customHeight="1">
      <c r="A649" s="29" t="s">
        <v>431</v>
      </c>
      <c r="B649" s="29" t="s">
        <v>430</v>
      </c>
      <c r="C649" s="30" t="s">
        <v>400</v>
      </c>
      <c r="D649" s="34">
        <v>1</v>
      </c>
      <c r="E649" s="35">
        <v>0</v>
      </c>
      <c r="F649" s="36">
        <f>TRUNC(E649*D649,1)</f>
        <v>0</v>
      </c>
      <c r="G649" s="35">
        <v>0</v>
      </c>
      <c r="H649" s="36">
        <f>TRUNC(G649*D649,1)</f>
        <v>0</v>
      </c>
      <c r="I649" s="35">
        <f>ROUNDDOWN(SUMIF(V647:V649, RIGHTB(O649, 1), H647:H649)*U649, 2)</f>
        <v>0</v>
      </c>
      <c r="J649" s="36">
        <f>TRUNC(I649*D649,1)</f>
        <v>0</v>
      </c>
      <c r="K649" s="35">
        <f t="shared" si="291"/>
        <v>0</v>
      </c>
      <c r="L649" s="36">
        <f t="shared" si="291"/>
        <v>0</v>
      </c>
      <c r="M649" s="29" t="s">
        <v>5</v>
      </c>
      <c r="N649" s="32" t="s">
        <v>291</v>
      </c>
      <c r="O649" s="32" t="s">
        <v>401</v>
      </c>
      <c r="P649" s="32" t="s">
        <v>66</v>
      </c>
      <c r="Q649" s="32" t="s">
        <v>66</v>
      </c>
      <c r="R649" s="32" t="s">
        <v>66</v>
      </c>
      <c r="S649" s="37">
        <v>1</v>
      </c>
      <c r="T649" s="37">
        <v>2</v>
      </c>
      <c r="U649" s="37">
        <v>0.02</v>
      </c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2" t="s">
        <v>5</v>
      </c>
      <c r="AK649" s="32" t="s">
        <v>628</v>
      </c>
      <c r="AL649" s="32" t="s">
        <v>5</v>
      </c>
    </row>
    <row r="650" spans="1:38" ht="30" customHeight="1">
      <c r="A650" s="29" t="s">
        <v>402</v>
      </c>
      <c r="B650" s="29" t="s">
        <v>5</v>
      </c>
      <c r="C650" s="30" t="s">
        <v>5</v>
      </c>
      <c r="D650" s="34"/>
      <c r="E650" s="35"/>
      <c r="F650" s="36">
        <f>TRUNC(SUMIF(N647:N649, N646, F647:F649),0)</f>
        <v>0</v>
      </c>
      <c r="G650" s="35"/>
      <c r="H650" s="36">
        <f>TRUNC(SUMIF(N647:N649, N646, H647:H649),0)</f>
        <v>0</v>
      </c>
      <c r="I650" s="35"/>
      <c r="J650" s="36">
        <f>TRUNC(SUMIF(N647:N649, N646, J647:J649),0)</f>
        <v>0</v>
      </c>
      <c r="K650" s="35"/>
      <c r="L650" s="36">
        <f>F650+H650+J650</f>
        <v>0</v>
      </c>
      <c r="M650" s="29" t="s">
        <v>5</v>
      </c>
      <c r="N650" s="32" t="s">
        <v>68</v>
      </c>
      <c r="O650" s="32" t="s">
        <v>68</v>
      </c>
      <c r="P650" s="32" t="s">
        <v>5</v>
      </c>
      <c r="Q650" s="32" t="s">
        <v>5</v>
      </c>
      <c r="R650" s="32" t="s">
        <v>5</v>
      </c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2" t="s">
        <v>5</v>
      </c>
      <c r="AK650" s="32" t="s">
        <v>5</v>
      </c>
      <c r="AL650" s="32" t="s">
        <v>5</v>
      </c>
    </row>
    <row r="651" spans="1:38" ht="30" customHeight="1">
      <c r="A651" s="29"/>
      <c r="B651" s="29"/>
      <c r="C651" s="30"/>
      <c r="D651" s="99"/>
      <c r="E651" s="100"/>
      <c r="F651" s="101"/>
      <c r="G651" s="100"/>
      <c r="H651" s="101"/>
      <c r="I651" s="100"/>
      <c r="J651" s="101"/>
      <c r="K651" s="100"/>
      <c r="L651" s="101"/>
      <c r="M651" s="29"/>
      <c r="N651" s="32"/>
      <c r="O651" s="32"/>
      <c r="P651" s="32"/>
      <c r="Q651" s="32"/>
      <c r="R651" s="32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2"/>
      <c r="AK651" s="32"/>
      <c r="AL651" s="32"/>
    </row>
    <row r="652" spans="1:38" ht="30" customHeight="1">
      <c r="A652" s="168" t="s">
        <v>1446</v>
      </c>
      <c r="B652" s="168"/>
      <c r="C652" s="168"/>
      <c r="D652" s="168"/>
      <c r="E652" s="169"/>
      <c r="F652" s="170"/>
      <c r="G652" s="169"/>
      <c r="H652" s="170"/>
      <c r="I652" s="169"/>
      <c r="J652" s="170"/>
      <c r="K652" s="169"/>
      <c r="L652" s="170"/>
      <c r="M652" s="168"/>
      <c r="N652" s="28" t="s">
        <v>300</v>
      </c>
    </row>
    <row r="653" spans="1:38" ht="30" customHeight="1">
      <c r="A653" s="29" t="s">
        <v>635</v>
      </c>
      <c r="B653" s="29" t="s">
        <v>421</v>
      </c>
      <c r="C653" s="30" t="s">
        <v>422</v>
      </c>
      <c r="D653" s="34">
        <v>0.13600000000000001</v>
      </c>
      <c r="E653" s="35">
        <f>단가대비표!O150</f>
        <v>0</v>
      </c>
      <c r="F653" s="36">
        <f>TRUNC(E653*D653,1)</f>
        <v>0</v>
      </c>
      <c r="G653" s="35">
        <f>단가대비표!P150</f>
        <v>0</v>
      </c>
      <c r="H653" s="36">
        <f>TRUNC(G653*D653,1)</f>
        <v>0</v>
      </c>
      <c r="I653" s="35">
        <f>단가대비표!V150</f>
        <v>0</v>
      </c>
      <c r="J653" s="36">
        <f>TRUNC(I653*D653,1)</f>
        <v>0</v>
      </c>
      <c r="K653" s="35">
        <f>TRUNC(E653+G653+I653,1)</f>
        <v>0</v>
      </c>
      <c r="L653" s="36">
        <f>TRUNC(F653+H653+J653,1)</f>
        <v>0</v>
      </c>
      <c r="M653" s="29" t="s">
        <v>5</v>
      </c>
      <c r="N653" s="32" t="s">
        <v>300</v>
      </c>
      <c r="O653" s="32" t="s">
        <v>636</v>
      </c>
      <c r="P653" s="32" t="s">
        <v>66</v>
      </c>
      <c r="Q653" s="32" t="s">
        <v>66</v>
      </c>
      <c r="R653" s="32" t="s">
        <v>65</v>
      </c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2" t="s">
        <v>5</v>
      </c>
      <c r="AK653" s="32" t="s">
        <v>637</v>
      </c>
      <c r="AL653" s="32" t="s">
        <v>5</v>
      </c>
    </row>
    <row r="654" spans="1:38" ht="30" customHeight="1">
      <c r="A654" s="29" t="s">
        <v>402</v>
      </c>
      <c r="B654" s="29" t="s">
        <v>5</v>
      </c>
      <c r="C654" s="30" t="s">
        <v>5</v>
      </c>
      <c r="D654" s="34"/>
      <c r="E654" s="35"/>
      <c r="F654" s="36">
        <f>TRUNC(SUMIF(N653:N653, N652, F653:F653),0)</f>
        <v>0</v>
      </c>
      <c r="G654" s="35"/>
      <c r="H654" s="36">
        <f>TRUNC(SUMIF(N653:N653, N652, H653:H653),0)</f>
        <v>0</v>
      </c>
      <c r="I654" s="35"/>
      <c r="J654" s="36">
        <f>TRUNC(SUMIF(N653:N653, N652, J653:J653),0)</f>
        <v>0</v>
      </c>
      <c r="K654" s="35"/>
      <c r="L654" s="36">
        <f>F654+H654+J654</f>
        <v>0</v>
      </c>
      <c r="M654" s="29" t="s">
        <v>5</v>
      </c>
      <c r="N654" s="32" t="s">
        <v>68</v>
      </c>
      <c r="O654" s="32" t="s">
        <v>68</v>
      </c>
      <c r="P654" s="32" t="s">
        <v>5</v>
      </c>
      <c r="Q654" s="32" t="s">
        <v>5</v>
      </c>
      <c r="R654" s="32" t="s">
        <v>5</v>
      </c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2" t="s">
        <v>5</v>
      </c>
      <c r="AK654" s="32" t="s">
        <v>5</v>
      </c>
      <c r="AL654" s="32" t="s">
        <v>5</v>
      </c>
    </row>
    <row r="655" spans="1:38" ht="30" customHeight="1">
      <c r="A655" s="34"/>
      <c r="B655" s="34"/>
      <c r="C655" s="122"/>
      <c r="D655" s="34"/>
      <c r="E655" s="35"/>
      <c r="F655" s="36"/>
      <c r="G655" s="35"/>
      <c r="H655" s="36"/>
      <c r="I655" s="35"/>
      <c r="J655" s="36"/>
      <c r="K655" s="35"/>
      <c r="L655" s="36"/>
      <c r="M655" s="34"/>
    </row>
    <row r="656" spans="1:38" ht="30" customHeight="1">
      <c r="A656" s="168" t="s">
        <v>1447</v>
      </c>
      <c r="B656" s="168"/>
      <c r="C656" s="168"/>
      <c r="D656" s="168"/>
      <c r="E656" s="169"/>
      <c r="F656" s="170"/>
      <c r="G656" s="169"/>
      <c r="H656" s="170"/>
      <c r="I656" s="169"/>
      <c r="J656" s="170"/>
      <c r="K656" s="169"/>
      <c r="L656" s="170"/>
      <c r="M656" s="168"/>
      <c r="N656" s="28" t="s">
        <v>304</v>
      </c>
    </row>
    <row r="657" spans="1:38" ht="30" customHeight="1">
      <c r="A657" s="29" t="s">
        <v>635</v>
      </c>
      <c r="B657" s="29" t="s">
        <v>421</v>
      </c>
      <c r="C657" s="30" t="s">
        <v>422</v>
      </c>
      <c r="D657" s="34">
        <v>0.13800000000000001</v>
      </c>
      <c r="E657" s="35">
        <f>단가대비표!O150</f>
        <v>0</v>
      </c>
      <c r="F657" s="36">
        <f>TRUNC(E657*D657,1)</f>
        <v>0</v>
      </c>
      <c r="G657" s="35">
        <f>단가대비표!P150</f>
        <v>0</v>
      </c>
      <c r="H657" s="36">
        <f>TRUNC(G657*D657,1)</f>
        <v>0</v>
      </c>
      <c r="I657" s="35">
        <f>단가대비표!V150</f>
        <v>0</v>
      </c>
      <c r="J657" s="36">
        <f>TRUNC(I657*D657,1)</f>
        <v>0</v>
      </c>
      <c r="K657" s="35">
        <f>TRUNC(E657+G657+I657,1)</f>
        <v>0</v>
      </c>
      <c r="L657" s="36">
        <f>TRUNC(F657+H657+J657,1)</f>
        <v>0</v>
      </c>
      <c r="M657" s="29" t="s">
        <v>5</v>
      </c>
      <c r="N657" s="32" t="s">
        <v>304</v>
      </c>
      <c r="O657" s="32" t="s">
        <v>636</v>
      </c>
      <c r="P657" s="32" t="s">
        <v>66</v>
      </c>
      <c r="Q657" s="32" t="s">
        <v>66</v>
      </c>
      <c r="R657" s="32" t="s">
        <v>65</v>
      </c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2" t="s">
        <v>5</v>
      </c>
      <c r="AK657" s="32" t="s">
        <v>638</v>
      </c>
      <c r="AL657" s="32" t="s">
        <v>5</v>
      </c>
    </row>
    <row r="658" spans="1:38" ht="30" customHeight="1">
      <c r="A658" s="29" t="s">
        <v>402</v>
      </c>
      <c r="B658" s="29" t="s">
        <v>5</v>
      </c>
      <c r="C658" s="30" t="s">
        <v>5</v>
      </c>
      <c r="D658" s="34"/>
      <c r="E658" s="35"/>
      <c r="F658" s="36">
        <f>TRUNC(SUMIF(N657:N657, N656, F657:F657),0)</f>
        <v>0</v>
      </c>
      <c r="G658" s="35"/>
      <c r="H658" s="36">
        <f>TRUNC(SUMIF(N657:N657, N656, H657:H657),0)</f>
        <v>0</v>
      </c>
      <c r="I658" s="35"/>
      <c r="J658" s="36">
        <f>TRUNC(SUMIF(N657:N657, N656, J657:J657),0)</f>
        <v>0</v>
      </c>
      <c r="K658" s="35"/>
      <c r="L658" s="36">
        <f>F658+H658+J658</f>
        <v>0</v>
      </c>
      <c r="M658" s="29" t="s">
        <v>5</v>
      </c>
      <c r="N658" s="32" t="s">
        <v>68</v>
      </c>
      <c r="O658" s="32" t="s">
        <v>68</v>
      </c>
      <c r="P658" s="32" t="s">
        <v>5</v>
      </c>
      <c r="Q658" s="32" t="s">
        <v>5</v>
      </c>
      <c r="R658" s="32" t="s">
        <v>5</v>
      </c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2" t="s">
        <v>5</v>
      </c>
      <c r="AK658" s="32" t="s">
        <v>5</v>
      </c>
      <c r="AL658" s="32" t="s">
        <v>5</v>
      </c>
    </row>
    <row r="659" spans="1:38" ht="30" customHeight="1">
      <c r="A659" s="34"/>
      <c r="B659" s="34"/>
      <c r="C659" s="122"/>
      <c r="D659" s="34"/>
      <c r="E659" s="35"/>
      <c r="F659" s="36"/>
      <c r="G659" s="35"/>
      <c r="H659" s="36"/>
      <c r="I659" s="35"/>
      <c r="J659" s="36"/>
      <c r="K659" s="35"/>
      <c r="L659" s="36"/>
      <c r="M659" s="34"/>
    </row>
    <row r="660" spans="1:38" ht="30" customHeight="1">
      <c r="A660" s="177" t="s">
        <v>1455</v>
      </c>
      <c r="B660" s="178"/>
      <c r="C660" s="178"/>
      <c r="D660" s="178"/>
      <c r="E660" s="178"/>
      <c r="F660" s="178"/>
      <c r="G660" s="178"/>
      <c r="H660" s="178"/>
      <c r="I660" s="178"/>
      <c r="J660" s="178"/>
      <c r="K660" s="178"/>
      <c r="L660" s="178"/>
      <c r="M660" s="179"/>
      <c r="N660" s="28" t="s">
        <v>260</v>
      </c>
    </row>
    <row r="661" spans="1:38" ht="30" customHeight="1">
      <c r="A661" s="29" t="s">
        <v>476</v>
      </c>
      <c r="B661" s="29" t="s">
        <v>544</v>
      </c>
      <c r="C661" s="30" t="s">
        <v>432</v>
      </c>
      <c r="D661" s="34">
        <v>0.06</v>
      </c>
      <c r="E661" s="35">
        <f>단가대비표!O97</f>
        <v>0</v>
      </c>
      <c r="F661" s="36">
        <f>TRUNC(E661*D661,1)</f>
        <v>0</v>
      </c>
      <c r="G661" s="35">
        <f>단가대비표!P97</f>
        <v>0</v>
      </c>
      <c r="H661" s="36">
        <f>TRUNC(G661*D661,1)</f>
        <v>0</v>
      </c>
      <c r="I661" s="35">
        <f>단가대비표!V97</f>
        <v>0</v>
      </c>
      <c r="J661" s="36">
        <f>TRUNC(I661*D661,1)</f>
        <v>0</v>
      </c>
      <c r="K661" s="35">
        <f>TRUNC(E661+G661+I661,1)</f>
        <v>0</v>
      </c>
      <c r="L661" s="36">
        <f>TRUNC(F661+H661+J661,1)</f>
        <v>0</v>
      </c>
      <c r="M661" s="29" t="s">
        <v>5</v>
      </c>
      <c r="N661" s="32" t="s">
        <v>260</v>
      </c>
      <c r="O661" s="32" t="s">
        <v>545</v>
      </c>
      <c r="P661" s="32" t="s">
        <v>66</v>
      </c>
      <c r="Q661" s="32" t="s">
        <v>66</v>
      </c>
      <c r="R661" s="32" t="s">
        <v>65</v>
      </c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2" t="s">
        <v>5</v>
      </c>
      <c r="AK661" s="32" t="s">
        <v>546</v>
      </c>
      <c r="AL661" s="32" t="s">
        <v>5</v>
      </c>
    </row>
    <row r="662" spans="1:38" ht="30" customHeight="1">
      <c r="A662" s="29" t="s">
        <v>402</v>
      </c>
      <c r="B662" s="29" t="s">
        <v>5</v>
      </c>
      <c r="C662" s="30" t="s">
        <v>5</v>
      </c>
      <c r="D662" s="34"/>
      <c r="E662" s="35"/>
      <c r="F662" s="36">
        <f>TRUNC(SUMIF(N661:N661, N660, F661:F661),0)</f>
        <v>0</v>
      </c>
      <c r="G662" s="35"/>
      <c r="H662" s="36">
        <f>TRUNC(SUMIF(N661:N661, N660, H661:H661),0)</f>
        <v>0</v>
      </c>
      <c r="I662" s="35"/>
      <c r="J662" s="36">
        <f>TRUNC(SUMIF(N661:N661, N660, J661:J661),0)</f>
        <v>0</v>
      </c>
      <c r="K662" s="35"/>
      <c r="L662" s="36">
        <f>F662+H662+J662</f>
        <v>0</v>
      </c>
      <c r="M662" s="29" t="s">
        <v>5</v>
      </c>
      <c r="N662" s="32" t="s">
        <v>68</v>
      </c>
      <c r="O662" s="32" t="s">
        <v>68</v>
      </c>
      <c r="P662" s="32" t="s">
        <v>5</v>
      </c>
      <c r="Q662" s="32" t="s">
        <v>5</v>
      </c>
      <c r="R662" s="32" t="s">
        <v>5</v>
      </c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2" t="s">
        <v>5</v>
      </c>
      <c r="AK662" s="32" t="s">
        <v>5</v>
      </c>
      <c r="AL662" s="32" t="s">
        <v>5</v>
      </c>
    </row>
    <row r="663" spans="1:38" ht="30" customHeight="1">
      <c r="A663" s="34"/>
      <c r="B663" s="34"/>
      <c r="C663" s="122"/>
      <c r="D663" s="34"/>
      <c r="E663" s="35"/>
      <c r="F663" s="36"/>
      <c r="G663" s="35"/>
      <c r="H663" s="36"/>
      <c r="I663" s="35"/>
      <c r="J663" s="36"/>
      <c r="K663" s="35"/>
      <c r="L663" s="36"/>
      <c r="M663" s="34"/>
    </row>
    <row r="664" spans="1:38" ht="30" customHeight="1">
      <c r="A664" s="177" t="s">
        <v>1456</v>
      </c>
      <c r="B664" s="178"/>
      <c r="C664" s="178"/>
      <c r="D664" s="178"/>
      <c r="E664" s="178"/>
      <c r="F664" s="178"/>
      <c r="G664" s="178"/>
      <c r="H664" s="178"/>
      <c r="I664" s="178"/>
      <c r="J664" s="178"/>
      <c r="K664" s="178"/>
      <c r="L664" s="178"/>
      <c r="M664" s="179"/>
      <c r="N664" s="28" t="s">
        <v>294</v>
      </c>
    </row>
    <row r="665" spans="1:38" ht="30" customHeight="1">
      <c r="A665" s="29" t="s">
        <v>624</v>
      </c>
      <c r="B665" s="29" t="s">
        <v>421</v>
      </c>
      <c r="C665" s="30" t="s">
        <v>422</v>
      </c>
      <c r="D665" s="34">
        <v>0.17899999999999999</v>
      </c>
      <c r="E665" s="35">
        <f>단가대비표!O146</f>
        <v>0</v>
      </c>
      <c r="F665" s="36">
        <f>TRUNC(E665*D665,1)</f>
        <v>0</v>
      </c>
      <c r="G665" s="35">
        <f>단가대비표!P146</f>
        <v>0</v>
      </c>
      <c r="H665" s="36">
        <f>TRUNC(G665*D665,1)</f>
        <v>0</v>
      </c>
      <c r="I665" s="35">
        <f>단가대비표!V146</f>
        <v>0</v>
      </c>
      <c r="J665" s="36">
        <f>TRUNC(I665*D665,1)</f>
        <v>0</v>
      </c>
      <c r="K665" s="35">
        <f t="shared" ref="K665:L667" si="292">TRUNC(E665+G665+I665,1)</f>
        <v>0</v>
      </c>
      <c r="L665" s="36">
        <f t="shared" si="292"/>
        <v>0</v>
      </c>
      <c r="M665" s="29" t="s">
        <v>5</v>
      </c>
      <c r="N665" s="32" t="s">
        <v>294</v>
      </c>
      <c r="O665" s="32" t="s">
        <v>625</v>
      </c>
      <c r="P665" s="32" t="s">
        <v>66</v>
      </c>
      <c r="Q665" s="32" t="s">
        <v>66</v>
      </c>
      <c r="R665" s="32" t="s">
        <v>65</v>
      </c>
      <c r="S665" s="37"/>
      <c r="T665" s="37"/>
      <c r="U665" s="37"/>
      <c r="V665" s="37">
        <v>1</v>
      </c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2" t="s">
        <v>5</v>
      </c>
      <c r="AK665" s="32" t="s">
        <v>629</v>
      </c>
      <c r="AL665" s="32" t="s">
        <v>5</v>
      </c>
    </row>
    <row r="666" spans="1:38" ht="30" customHeight="1">
      <c r="A666" s="29" t="s">
        <v>424</v>
      </c>
      <c r="B666" s="29" t="s">
        <v>421</v>
      </c>
      <c r="C666" s="30" t="s">
        <v>422</v>
      </c>
      <c r="D666" s="34">
        <v>3.9E-2</v>
      </c>
      <c r="E666" s="35">
        <f>단가대비표!O135</f>
        <v>0</v>
      </c>
      <c r="F666" s="36">
        <f>TRUNC(E666*D666,1)</f>
        <v>0</v>
      </c>
      <c r="G666" s="35">
        <f>단가대비표!P135</f>
        <v>0</v>
      </c>
      <c r="H666" s="36">
        <f>TRUNC(G666*D666,1)</f>
        <v>0</v>
      </c>
      <c r="I666" s="35">
        <f>단가대비표!V135</f>
        <v>0</v>
      </c>
      <c r="J666" s="36">
        <f>TRUNC(I666*D666,1)</f>
        <v>0</v>
      </c>
      <c r="K666" s="35">
        <f t="shared" si="292"/>
        <v>0</v>
      </c>
      <c r="L666" s="36">
        <f t="shared" si="292"/>
        <v>0</v>
      </c>
      <c r="M666" s="29" t="s">
        <v>5</v>
      </c>
      <c r="N666" s="32" t="s">
        <v>294</v>
      </c>
      <c r="O666" s="32" t="s">
        <v>425</v>
      </c>
      <c r="P666" s="32" t="s">
        <v>66</v>
      </c>
      <c r="Q666" s="32" t="s">
        <v>66</v>
      </c>
      <c r="R666" s="32" t="s">
        <v>65</v>
      </c>
      <c r="S666" s="37"/>
      <c r="T666" s="37"/>
      <c r="U666" s="37"/>
      <c r="V666" s="37">
        <v>1</v>
      </c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2" t="s">
        <v>5</v>
      </c>
      <c r="AK666" s="32" t="s">
        <v>630</v>
      </c>
      <c r="AL666" s="32" t="s">
        <v>5</v>
      </c>
    </row>
    <row r="667" spans="1:38" ht="30" customHeight="1">
      <c r="A667" s="29" t="s">
        <v>431</v>
      </c>
      <c r="B667" s="29" t="s">
        <v>430</v>
      </c>
      <c r="C667" s="30" t="s">
        <v>400</v>
      </c>
      <c r="D667" s="34">
        <v>1</v>
      </c>
      <c r="E667" s="35">
        <v>0</v>
      </c>
      <c r="F667" s="36">
        <f>TRUNC(E667*D667,1)</f>
        <v>0</v>
      </c>
      <c r="G667" s="35">
        <v>0</v>
      </c>
      <c r="H667" s="36">
        <f>TRUNC(G667*D667,1)</f>
        <v>0</v>
      </c>
      <c r="I667" s="35">
        <f>ROUNDDOWN(SUMIF(V665:V667, RIGHTB(O667, 1), H665:H667)*U667, 2)</f>
        <v>0</v>
      </c>
      <c r="J667" s="36">
        <f>TRUNC(I667*D667,1)</f>
        <v>0</v>
      </c>
      <c r="K667" s="35">
        <f t="shared" si="292"/>
        <v>0</v>
      </c>
      <c r="L667" s="36">
        <f t="shared" si="292"/>
        <v>0</v>
      </c>
      <c r="M667" s="29" t="s">
        <v>5</v>
      </c>
      <c r="N667" s="32" t="s">
        <v>294</v>
      </c>
      <c r="O667" s="32" t="s">
        <v>401</v>
      </c>
      <c r="P667" s="32" t="s">
        <v>66</v>
      </c>
      <c r="Q667" s="32" t="s">
        <v>66</v>
      </c>
      <c r="R667" s="32" t="s">
        <v>66</v>
      </c>
      <c r="S667" s="37">
        <v>1</v>
      </c>
      <c r="T667" s="37">
        <v>2</v>
      </c>
      <c r="U667" s="37">
        <v>0.02</v>
      </c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2" t="s">
        <v>5</v>
      </c>
      <c r="AK667" s="32" t="s">
        <v>631</v>
      </c>
      <c r="AL667" s="32" t="s">
        <v>5</v>
      </c>
    </row>
    <row r="668" spans="1:38" ht="30" customHeight="1">
      <c r="A668" s="29" t="s">
        <v>402</v>
      </c>
      <c r="B668" s="29" t="s">
        <v>5</v>
      </c>
      <c r="C668" s="30" t="s">
        <v>5</v>
      </c>
      <c r="D668" s="34"/>
      <c r="E668" s="35"/>
      <c r="F668" s="36">
        <f>TRUNC(SUMIF(N665:N667, N664, F665:F667),0)</f>
        <v>0</v>
      </c>
      <c r="G668" s="35"/>
      <c r="H668" s="36">
        <f>TRUNC(SUMIF(N665:N667, N664, H665:H667),0)</f>
        <v>0</v>
      </c>
      <c r="I668" s="35"/>
      <c r="J668" s="36">
        <f>TRUNC(SUMIF(N665:N667, N664, J665:J667),0)</f>
        <v>0</v>
      </c>
      <c r="K668" s="35"/>
      <c r="L668" s="36">
        <f>F668+H668+J668</f>
        <v>0</v>
      </c>
      <c r="M668" s="29" t="s">
        <v>5</v>
      </c>
      <c r="N668" s="32" t="s">
        <v>68</v>
      </c>
      <c r="O668" s="32" t="s">
        <v>68</v>
      </c>
      <c r="P668" s="32" t="s">
        <v>5</v>
      </c>
      <c r="Q668" s="32" t="s">
        <v>5</v>
      </c>
      <c r="R668" s="32" t="s">
        <v>5</v>
      </c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2" t="s">
        <v>5</v>
      </c>
      <c r="AK668" s="32" t="s">
        <v>5</v>
      </c>
      <c r="AL668" s="32" t="s">
        <v>5</v>
      </c>
    </row>
    <row r="669" spans="1:38" ht="30" customHeight="1">
      <c r="A669" s="34"/>
      <c r="B669" s="34"/>
      <c r="C669" s="122"/>
      <c r="D669" s="34"/>
      <c r="E669" s="35"/>
      <c r="F669" s="36"/>
      <c r="G669" s="35"/>
      <c r="H669" s="36"/>
      <c r="I669" s="35"/>
      <c r="J669" s="36"/>
      <c r="K669" s="35"/>
      <c r="L669" s="36"/>
      <c r="M669" s="34"/>
    </row>
    <row r="670" spans="1:38" ht="30" customHeight="1">
      <c r="A670" s="168" t="s">
        <v>1457</v>
      </c>
      <c r="B670" s="168"/>
      <c r="C670" s="168"/>
      <c r="D670" s="168"/>
      <c r="E670" s="169"/>
      <c r="F670" s="170"/>
      <c r="G670" s="169"/>
      <c r="H670" s="170"/>
      <c r="I670" s="169"/>
      <c r="J670" s="170"/>
      <c r="K670" s="169"/>
      <c r="L670" s="170"/>
      <c r="M670" s="168"/>
      <c r="N670" s="113" t="s">
        <v>297</v>
      </c>
    </row>
    <row r="671" spans="1:38" ht="30" customHeight="1">
      <c r="A671" s="29" t="s">
        <v>1355</v>
      </c>
      <c r="B671" s="29" t="s">
        <v>1348</v>
      </c>
      <c r="C671" s="30" t="s">
        <v>1352</v>
      </c>
      <c r="D671" s="114">
        <v>1.05</v>
      </c>
      <c r="E671" s="115">
        <f>단가대비표!O104</f>
        <v>0</v>
      </c>
      <c r="F671" s="116">
        <f>TRUNC(E671*D671,1)</f>
        <v>0</v>
      </c>
      <c r="G671" s="115">
        <f>단가대비표!P104</f>
        <v>0</v>
      </c>
      <c r="H671" s="116">
        <f>TRUNC(G671*D671,1)</f>
        <v>0</v>
      </c>
      <c r="I671" s="115">
        <f>단가대비표!V104</f>
        <v>0</v>
      </c>
      <c r="J671" s="116">
        <f>TRUNC(I671*D671,1)</f>
        <v>0</v>
      </c>
      <c r="K671" s="115">
        <f t="shared" ref="K671:K673" si="293">TRUNC(E671+G671+I671,1)</f>
        <v>0</v>
      </c>
      <c r="L671" s="116">
        <f t="shared" ref="L671:L674" si="294">TRUNC(F671+H671+J671,1)</f>
        <v>0</v>
      </c>
      <c r="M671" s="29" t="s">
        <v>5</v>
      </c>
      <c r="N671" s="32" t="s">
        <v>297</v>
      </c>
      <c r="O671" s="32" t="s">
        <v>625</v>
      </c>
      <c r="P671" s="32" t="s">
        <v>66</v>
      </c>
      <c r="Q671" s="32" t="s">
        <v>66</v>
      </c>
      <c r="R671" s="32" t="s">
        <v>65</v>
      </c>
      <c r="S671" s="37"/>
      <c r="T671" s="37"/>
      <c r="U671" s="37"/>
      <c r="V671" s="37">
        <v>1</v>
      </c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2" t="s">
        <v>5</v>
      </c>
      <c r="AK671" s="32" t="s">
        <v>632</v>
      </c>
      <c r="AL671" s="32" t="s">
        <v>5</v>
      </c>
    </row>
    <row r="672" spans="1:38" ht="30" customHeight="1">
      <c r="A672" s="29" t="s">
        <v>1349</v>
      </c>
      <c r="B672" s="29"/>
      <c r="C672" s="30" t="s">
        <v>1353</v>
      </c>
      <c r="D672" s="114">
        <v>0.27</v>
      </c>
      <c r="E672" s="115">
        <f>단가대비표!O105</f>
        <v>0</v>
      </c>
      <c r="F672" s="116">
        <f t="shared" ref="F672:F673" si="295">TRUNC(E672*D672,1)</f>
        <v>0</v>
      </c>
      <c r="G672" s="115">
        <f>단가대비표!P105</f>
        <v>0</v>
      </c>
      <c r="H672" s="116">
        <f t="shared" ref="H672:H673" si="296">TRUNC(G672*D672,1)</f>
        <v>0</v>
      </c>
      <c r="I672" s="115">
        <f>단가대비표!V105</f>
        <v>0</v>
      </c>
      <c r="J672" s="116">
        <f>TRUNC(I672*D672,1)</f>
        <v>0</v>
      </c>
      <c r="K672" s="115">
        <f t="shared" ref="K672" si="297">TRUNC(E672+G672+I672,1)</f>
        <v>0</v>
      </c>
      <c r="L672" s="116">
        <f t="shared" ref="L672" si="298">TRUNC(F672+H672+J672,1)</f>
        <v>0</v>
      </c>
      <c r="M672" s="29" t="s">
        <v>5</v>
      </c>
      <c r="N672" s="32" t="s">
        <v>297</v>
      </c>
      <c r="O672" s="32" t="s">
        <v>425</v>
      </c>
      <c r="P672" s="32" t="s">
        <v>66</v>
      </c>
      <c r="Q672" s="32" t="s">
        <v>66</v>
      </c>
      <c r="R672" s="32" t="s">
        <v>65</v>
      </c>
      <c r="S672" s="37"/>
      <c r="T672" s="37"/>
      <c r="U672" s="37"/>
      <c r="V672" s="37">
        <v>1</v>
      </c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2" t="s">
        <v>5</v>
      </c>
      <c r="AK672" s="32" t="s">
        <v>633</v>
      </c>
      <c r="AL672" s="32" t="s">
        <v>5</v>
      </c>
    </row>
    <row r="673" spans="1:38" ht="30" customHeight="1">
      <c r="A673" s="29" t="s">
        <v>1350</v>
      </c>
      <c r="B673" s="29" t="s">
        <v>1351</v>
      </c>
      <c r="C673" s="30" t="s">
        <v>1354</v>
      </c>
      <c r="D673" s="114">
        <v>10.199999999999999</v>
      </c>
      <c r="E673" s="115">
        <f>단가대비표!O106</f>
        <v>0</v>
      </c>
      <c r="F673" s="116">
        <f t="shared" si="295"/>
        <v>0</v>
      </c>
      <c r="G673" s="115">
        <f>단가대비표!P106</f>
        <v>0</v>
      </c>
      <c r="H673" s="116">
        <f t="shared" si="296"/>
        <v>0</v>
      </c>
      <c r="I673" s="115">
        <f>단가대비표!V106</f>
        <v>0</v>
      </c>
      <c r="J673" s="116">
        <f>TRUNC(I673*D673,1)</f>
        <v>0</v>
      </c>
      <c r="K673" s="115">
        <f t="shared" si="293"/>
        <v>0</v>
      </c>
      <c r="L673" s="116">
        <f t="shared" si="294"/>
        <v>0</v>
      </c>
      <c r="M673" s="29" t="s">
        <v>5</v>
      </c>
      <c r="N673" s="32" t="s">
        <v>297</v>
      </c>
      <c r="O673" s="32" t="s">
        <v>425</v>
      </c>
      <c r="P673" s="32" t="s">
        <v>66</v>
      </c>
      <c r="Q673" s="32" t="s">
        <v>66</v>
      </c>
      <c r="R673" s="32" t="s">
        <v>65</v>
      </c>
      <c r="S673" s="37"/>
      <c r="T673" s="37"/>
      <c r="U673" s="37"/>
      <c r="V673" s="37">
        <v>1</v>
      </c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2" t="s">
        <v>5</v>
      </c>
      <c r="AK673" s="32" t="s">
        <v>633</v>
      </c>
      <c r="AL673" s="32" t="s">
        <v>5</v>
      </c>
    </row>
    <row r="674" spans="1:38" ht="30" customHeight="1">
      <c r="A674" s="29" t="s">
        <v>635</v>
      </c>
      <c r="B674" s="29"/>
      <c r="C674" s="30" t="s">
        <v>422</v>
      </c>
      <c r="D674" s="114">
        <v>0.25</v>
      </c>
      <c r="E674" s="115">
        <f>단가대비표!O150</f>
        <v>0</v>
      </c>
      <c r="F674" s="116">
        <f t="shared" ref="F674" si="299">TRUNC(E674*D674,1)</f>
        <v>0</v>
      </c>
      <c r="G674" s="115">
        <f>단가대비표!P150</f>
        <v>0</v>
      </c>
      <c r="H674" s="116">
        <f t="shared" ref="H674" si="300">TRUNC(G674*D674,1)</f>
        <v>0</v>
      </c>
      <c r="I674" s="115">
        <f>단가대비표!V150</f>
        <v>0</v>
      </c>
      <c r="J674" s="116">
        <f>TRUNC(I674*D674,1)</f>
        <v>0</v>
      </c>
      <c r="K674" s="115">
        <f t="shared" ref="K674" si="301">TRUNC(E674+G674+I674,1)</f>
        <v>0</v>
      </c>
      <c r="L674" s="116">
        <f t="shared" si="294"/>
        <v>0</v>
      </c>
      <c r="M674" s="29" t="s">
        <v>5</v>
      </c>
      <c r="N674" s="32" t="s">
        <v>297</v>
      </c>
      <c r="O674" s="32" t="s">
        <v>401</v>
      </c>
      <c r="P674" s="32" t="s">
        <v>66</v>
      </c>
      <c r="Q674" s="32" t="s">
        <v>66</v>
      </c>
      <c r="R674" s="32" t="s">
        <v>66</v>
      </c>
      <c r="S674" s="37">
        <v>1</v>
      </c>
      <c r="T674" s="37">
        <v>2</v>
      </c>
      <c r="U674" s="37">
        <v>0.02</v>
      </c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2" t="s">
        <v>5</v>
      </c>
      <c r="AK674" s="32" t="s">
        <v>634</v>
      </c>
      <c r="AL674" s="32" t="s">
        <v>5</v>
      </c>
    </row>
    <row r="675" spans="1:38" ht="30" customHeight="1">
      <c r="A675" s="29" t="s">
        <v>402</v>
      </c>
      <c r="B675" s="114" t="s">
        <v>5</v>
      </c>
      <c r="C675" s="30" t="s">
        <v>5</v>
      </c>
      <c r="D675" s="114"/>
      <c r="E675" s="115"/>
      <c r="F675" s="116">
        <f>TRUNC(SUMIF(N671:N674, N670, F671:F674),0)</f>
        <v>0</v>
      </c>
      <c r="G675" s="115"/>
      <c r="H675" s="116">
        <f>TRUNC(SUMIF(N671:N674, N670, H671:H674),0)</f>
        <v>0</v>
      </c>
      <c r="I675" s="115"/>
      <c r="J675" s="116">
        <f>TRUNC(SUMIF(N671:N674, N670, J671:J674),0)</f>
        <v>0</v>
      </c>
      <c r="K675" s="115"/>
      <c r="L675" s="116">
        <f>F675+H675+J675</f>
        <v>0</v>
      </c>
      <c r="M675" s="29" t="s">
        <v>5</v>
      </c>
      <c r="N675" s="32" t="s">
        <v>68</v>
      </c>
      <c r="O675" s="32" t="s">
        <v>68</v>
      </c>
      <c r="P675" s="32" t="s">
        <v>5</v>
      </c>
      <c r="Q675" s="32" t="s">
        <v>5</v>
      </c>
      <c r="R675" s="32" t="s">
        <v>5</v>
      </c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2" t="s">
        <v>5</v>
      </c>
      <c r="AK675" s="32" t="s">
        <v>5</v>
      </c>
      <c r="AL675" s="32" t="s">
        <v>5</v>
      </c>
    </row>
    <row r="676" spans="1:38" ht="30" customHeight="1">
      <c r="A676" s="114"/>
      <c r="B676" s="114"/>
      <c r="C676" s="122"/>
      <c r="D676" s="114"/>
      <c r="E676" s="115"/>
      <c r="F676" s="116"/>
      <c r="G676" s="115"/>
      <c r="H676" s="116"/>
      <c r="I676" s="115"/>
      <c r="J676" s="116"/>
      <c r="K676" s="115"/>
      <c r="L676" s="116"/>
      <c r="M676" s="114"/>
    </row>
    <row r="677" spans="1:38" ht="30" customHeight="1">
      <c r="A677" s="168" t="s">
        <v>1458</v>
      </c>
      <c r="B677" s="168"/>
      <c r="C677" s="168"/>
      <c r="D677" s="168"/>
      <c r="E677" s="169"/>
      <c r="F677" s="170"/>
      <c r="G677" s="169"/>
      <c r="H677" s="170"/>
      <c r="I677" s="169"/>
      <c r="J677" s="170"/>
      <c r="K677" s="169"/>
      <c r="L677" s="170"/>
      <c r="M677" s="168"/>
      <c r="N677" s="113" t="s">
        <v>297</v>
      </c>
    </row>
    <row r="678" spans="1:38" ht="30" customHeight="1">
      <c r="A678" s="29" t="s">
        <v>1357</v>
      </c>
      <c r="B678" s="29"/>
      <c r="C678" s="30" t="s">
        <v>422</v>
      </c>
      <c r="D678" s="114">
        <v>4.8000000000000001E-2</v>
      </c>
      <c r="E678" s="115">
        <f>단가대비표!O150</f>
        <v>0</v>
      </c>
      <c r="F678" s="116">
        <f>TRUNC(E678*D678,1)</f>
        <v>0</v>
      </c>
      <c r="G678" s="115">
        <f>단가대비표!P150</f>
        <v>0</v>
      </c>
      <c r="H678" s="116">
        <f>TRUNC(G678*D678,1)</f>
        <v>0</v>
      </c>
      <c r="I678" s="115">
        <f>단가대비표!V150</f>
        <v>0</v>
      </c>
      <c r="J678" s="116">
        <f>TRUNC(I678*D678,1)</f>
        <v>0</v>
      </c>
      <c r="K678" s="115">
        <f t="shared" ref="K678:K679" si="302">TRUNC(E678+G678+I678,1)</f>
        <v>0</v>
      </c>
      <c r="L678" s="116">
        <f t="shared" ref="L678:L679" si="303">TRUNC(F678+H678+J678,1)</f>
        <v>0</v>
      </c>
      <c r="M678" s="29" t="s">
        <v>5</v>
      </c>
      <c r="N678" s="32" t="s">
        <v>297</v>
      </c>
      <c r="O678" s="32" t="s">
        <v>425</v>
      </c>
      <c r="P678" s="32" t="s">
        <v>66</v>
      </c>
      <c r="Q678" s="32" t="s">
        <v>66</v>
      </c>
      <c r="R678" s="32" t="s">
        <v>65</v>
      </c>
      <c r="S678" s="37"/>
      <c r="T678" s="37"/>
      <c r="U678" s="37"/>
      <c r="V678" s="37">
        <v>1</v>
      </c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2" t="s">
        <v>5</v>
      </c>
      <c r="AK678" s="32" t="s">
        <v>633</v>
      </c>
      <c r="AL678" s="32" t="s">
        <v>5</v>
      </c>
    </row>
    <row r="679" spans="1:38" ht="30" customHeight="1">
      <c r="A679" s="29" t="s">
        <v>431</v>
      </c>
      <c r="B679" s="29" t="s">
        <v>1356</v>
      </c>
      <c r="C679" s="30" t="s">
        <v>400</v>
      </c>
      <c r="D679" s="114">
        <v>1</v>
      </c>
      <c r="E679" s="115">
        <v>0</v>
      </c>
      <c r="F679" s="116">
        <f>TRUNC(E679*D679,1)</f>
        <v>0</v>
      </c>
      <c r="G679" s="115">
        <v>0</v>
      </c>
      <c r="H679" s="116">
        <f>TRUNC(G679*D679,1)</f>
        <v>0</v>
      </c>
      <c r="I679" s="115">
        <f>ROUNDDOWN(SUMIF(V678:V679, RIGHTB(O679, 1), H678:H679)*U679, 2)</f>
        <v>0</v>
      </c>
      <c r="J679" s="116">
        <f>TRUNC(I679*D679,1)</f>
        <v>0</v>
      </c>
      <c r="K679" s="115">
        <f t="shared" si="302"/>
        <v>0</v>
      </c>
      <c r="L679" s="116">
        <f t="shared" si="303"/>
        <v>0</v>
      </c>
      <c r="M679" s="29" t="s">
        <v>5</v>
      </c>
      <c r="N679" s="32" t="s">
        <v>297</v>
      </c>
      <c r="O679" s="32" t="s">
        <v>401</v>
      </c>
      <c r="P679" s="32" t="s">
        <v>66</v>
      </c>
      <c r="Q679" s="32" t="s">
        <v>66</v>
      </c>
      <c r="R679" s="32" t="s">
        <v>66</v>
      </c>
      <c r="S679" s="37">
        <v>1</v>
      </c>
      <c r="T679" s="37">
        <v>2</v>
      </c>
      <c r="U679" s="37">
        <v>0.03</v>
      </c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2" t="s">
        <v>5</v>
      </c>
      <c r="AK679" s="32" t="s">
        <v>634</v>
      </c>
      <c r="AL679" s="32" t="s">
        <v>5</v>
      </c>
    </row>
    <row r="680" spans="1:38" ht="30" customHeight="1">
      <c r="A680" s="29" t="s">
        <v>402</v>
      </c>
      <c r="B680" s="114" t="s">
        <v>5</v>
      </c>
      <c r="C680" s="30" t="s">
        <v>5</v>
      </c>
      <c r="D680" s="114"/>
      <c r="E680" s="115"/>
      <c r="F680" s="116">
        <f>TRUNC(SUMIF(N678:N679, N677, F678:F679),0)</f>
        <v>0</v>
      </c>
      <c r="G680" s="115"/>
      <c r="H680" s="116">
        <f>TRUNC(SUMIF(N678:N679, N677, H678:H679),0)</f>
        <v>0</v>
      </c>
      <c r="I680" s="115"/>
      <c r="J680" s="116">
        <f>TRUNC(SUMIF(N678:N679, N677, J678:J679),0)</f>
        <v>0</v>
      </c>
      <c r="K680" s="115"/>
      <c r="L680" s="116">
        <f>F680+H680+J680</f>
        <v>0</v>
      </c>
      <c r="M680" s="29" t="s">
        <v>5</v>
      </c>
      <c r="N680" s="32" t="s">
        <v>68</v>
      </c>
      <c r="O680" s="32" t="s">
        <v>68</v>
      </c>
      <c r="P680" s="32" t="s">
        <v>5</v>
      </c>
      <c r="Q680" s="32" t="s">
        <v>5</v>
      </c>
      <c r="R680" s="32" t="s">
        <v>5</v>
      </c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2" t="s">
        <v>5</v>
      </c>
      <c r="AK680" s="32" t="s">
        <v>5</v>
      </c>
      <c r="AL680" s="32" t="s">
        <v>5</v>
      </c>
    </row>
    <row r="681" spans="1:38" ht="30" customHeight="1">
      <c r="A681" s="29"/>
      <c r="B681" s="29"/>
      <c r="C681" s="30"/>
      <c r="D681" s="114"/>
      <c r="E681" s="115"/>
      <c r="F681" s="116"/>
      <c r="G681" s="115"/>
      <c r="H681" s="116"/>
      <c r="I681" s="115"/>
      <c r="J681" s="116"/>
      <c r="K681" s="115"/>
      <c r="L681" s="116"/>
      <c r="M681" s="29"/>
      <c r="N681" s="32"/>
      <c r="O681" s="32"/>
      <c r="P681" s="32"/>
      <c r="Q681" s="32"/>
      <c r="R681" s="32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2"/>
      <c r="AK681" s="32"/>
      <c r="AL681" s="32"/>
    </row>
    <row r="682" spans="1:38" ht="30" customHeight="1">
      <c r="A682" s="114"/>
      <c r="B682" s="114"/>
      <c r="C682" s="122"/>
      <c r="D682" s="114"/>
      <c r="E682" s="115"/>
      <c r="F682" s="116"/>
      <c r="G682" s="115"/>
      <c r="H682" s="116"/>
      <c r="I682" s="115"/>
      <c r="J682" s="116"/>
      <c r="K682" s="115"/>
      <c r="L682" s="116"/>
      <c r="M682" s="114"/>
    </row>
  </sheetData>
  <mergeCells count="123">
    <mergeCell ref="A540:M540"/>
    <mergeCell ref="A492:M492"/>
    <mergeCell ref="A505:M505"/>
    <mergeCell ref="A664:M664"/>
    <mergeCell ref="A646:M646"/>
    <mergeCell ref="A584:M584"/>
    <mergeCell ref="A615:M615"/>
    <mergeCell ref="A660:M660"/>
    <mergeCell ref="A633:M633"/>
    <mergeCell ref="A553:M553"/>
    <mergeCell ref="A558:M558"/>
    <mergeCell ref="A571:M571"/>
    <mergeCell ref="A589:M589"/>
    <mergeCell ref="A602:M602"/>
    <mergeCell ref="A620:M620"/>
    <mergeCell ref="A294:M294"/>
    <mergeCell ref="A522:M522"/>
    <mergeCell ref="A518:M518"/>
    <mergeCell ref="A487:M487"/>
    <mergeCell ref="A327:M327"/>
    <mergeCell ref="A303:M303"/>
    <mergeCell ref="A309:M309"/>
    <mergeCell ref="A335:M335"/>
    <mergeCell ref="A345:M345"/>
    <mergeCell ref="A350:M350"/>
    <mergeCell ref="A315:M315"/>
    <mergeCell ref="A340:M340"/>
    <mergeCell ref="A58:M58"/>
    <mergeCell ref="A62:M62"/>
    <mergeCell ref="A74:M74"/>
    <mergeCell ref="A173:M173"/>
    <mergeCell ref="A85:M85"/>
    <mergeCell ref="A189:M189"/>
    <mergeCell ref="A652:M652"/>
    <mergeCell ref="A228:M228"/>
    <mergeCell ref="A656:M656"/>
    <mergeCell ref="A244:M244"/>
    <mergeCell ref="A262:M262"/>
    <mergeCell ref="A253:M253"/>
    <mergeCell ref="A277:M277"/>
    <mergeCell ref="A285:M285"/>
    <mergeCell ref="A102:M102"/>
    <mergeCell ref="A117:M117"/>
    <mergeCell ref="A164:M164"/>
    <mergeCell ref="A203:M203"/>
    <mergeCell ref="A220:M220"/>
    <mergeCell ref="A144:M144"/>
    <mergeCell ref="A156:M156"/>
    <mergeCell ref="A148:M148"/>
    <mergeCell ref="A109:M109"/>
    <mergeCell ref="A527:M527"/>
    <mergeCell ref="X3:X4"/>
    <mergeCell ref="A5:M5"/>
    <mergeCell ref="AK3:AK4"/>
    <mergeCell ref="AL3:AL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P3:P4"/>
    <mergeCell ref="Q3:Q4"/>
    <mergeCell ref="R3:R4"/>
    <mergeCell ref="U3:U4"/>
    <mergeCell ref="N3:N4"/>
    <mergeCell ref="O3:O4"/>
    <mergeCell ref="S3:S4"/>
    <mergeCell ref="T3:T4"/>
    <mergeCell ref="G3:H3"/>
    <mergeCell ref="I3:J3"/>
    <mergeCell ref="K3:L3"/>
    <mergeCell ref="M3:M4"/>
    <mergeCell ref="A355:M355"/>
    <mergeCell ref="A386:M386"/>
    <mergeCell ref="A269:M269"/>
    <mergeCell ref="V3:V4"/>
    <mergeCell ref="W3:W4"/>
    <mergeCell ref="A70:M70"/>
    <mergeCell ref="A81:M81"/>
    <mergeCell ref="A66:M66"/>
    <mergeCell ref="A181:M181"/>
    <mergeCell ref="A48:M48"/>
    <mergeCell ref="A11:M11"/>
    <mergeCell ref="A17:M17"/>
    <mergeCell ref="A43:M43"/>
    <mergeCell ref="A23:M23"/>
    <mergeCell ref="A126:M126"/>
    <mergeCell ref="A30:M30"/>
    <mergeCell ref="A94:M94"/>
    <mergeCell ref="A236:M236"/>
    <mergeCell ref="A211:M211"/>
    <mergeCell ref="A54:M54"/>
    <mergeCell ref="A1:M1"/>
    <mergeCell ref="A677:M677"/>
    <mergeCell ref="A476:M476"/>
    <mergeCell ref="A450:M450"/>
    <mergeCell ref="A456:M456"/>
    <mergeCell ref="A462:M462"/>
    <mergeCell ref="A471:M471"/>
    <mergeCell ref="A368:M368"/>
    <mergeCell ref="A377:M377"/>
    <mergeCell ref="A418:M418"/>
    <mergeCell ref="A426:M426"/>
    <mergeCell ref="A434:M434"/>
    <mergeCell ref="A442:M442"/>
    <mergeCell ref="A670:M670"/>
    <mergeCell ref="A394:M394"/>
    <mergeCell ref="A402:M402"/>
    <mergeCell ref="A481:M481"/>
    <mergeCell ref="A410:M410"/>
    <mergeCell ref="A2:M2"/>
    <mergeCell ref="A3:A4"/>
    <mergeCell ref="B3:B4"/>
    <mergeCell ref="C3:C4"/>
    <mergeCell ref="D3:D4"/>
    <mergeCell ref="E3:F3"/>
  </mergeCells>
  <phoneticPr fontId="64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50"/>
  <sheetViews>
    <sheetView view="pageBreakPreview" topLeftCell="B1" zoomScale="75" zoomScaleNormal="100" zoomScaleSheetLayoutView="75" workbookViewId="0">
      <pane xSplit="3" ySplit="4" topLeftCell="H5" activePane="bottomRight" state="frozen"/>
      <selection activeCell="A411" sqref="A411"/>
      <selection pane="topRight" activeCell="A411" sqref="A411"/>
      <selection pane="bottomLeft" activeCell="A411" sqref="A411"/>
      <selection pane="bottomRight" activeCell="Q151" sqref="Q151"/>
    </sheetView>
  </sheetViews>
  <sheetFormatPr defaultColWidth="9" defaultRowHeight="16.5"/>
  <cols>
    <col min="1" max="1" width="16.125" style="26" hidden="1" customWidth="1"/>
    <col min="2" max="3" width="30.5" style="26" bestFit="1" customWidth="1"/>
    <col min="4" max="4" width="5.5" style="26" bestFit="1" customWidth="1"/>
    <col min="5" max="5" width="13.875" style="26" bestFit="1" customWidth="1"/>
    <col min="6" max="6" width="6.625" style="26" bestFit="1" customWidth="1"/>
    <col min="7" max="7" width="13.875" style="26" bestFit="1" customWidth="1"/>
    <col min="8" max="8" width="8" style="26" customWidth="1"/>
    <col min="9" max="9" width="13.875" style="26" bestFit="1" customWidth="1"/>
    <col min="10" max="10" width="6.625" style="26" bestFit="1" customWidth="1"/>
    <col min="11" max="11" width="13.875" style="26" bestFit="1" customWidth="1"/>
    <col min="12" max="12" width="6.625" style="26" bestFit="1" customWidth="1"/>
    <col min="13" max="13" width="14.5" style="26" bestFit="1" customWidth="1"/>
    <col min="14" max="14" width="6.625" style="26" bestFit="1" customWidth="1"/>
    <col min="15" max="15" width="13.875" style="26" bestFit="1" customWidth="1"/>
    <col min="16" max="16" width="14.5" style="26" bestFit="1" customWidth="1"/>
    <col min="17" max="20" width="13.875" style="26" bestFit="1" customWidth="1"/>
    <col min="21" max="21" width="11.625" style="26" bestFit="1" customWidth="1"/>
    <col min="22" max="22" width="13.875" style="26" bestFit="1" customWidth="1"/>
    <col min="23" max="23" width="8.5" style="26" bestFit="1" customWidth="1"/>
    <col min="24" max="24" width="13.875" style="26" bestFit="1" customWidth="1"/>
    <col min="25" max="27" width="9" style="26" hidden="1" customWidth="1"/>
    <col min="28" max="16384" width="9" style="26"/>
  </cols>
  <sheetData>
    <row r="1" spans="1:28" ht="30" customHeight="1">
      <c r="A1" s="165" t="s">
        <v>875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8" ht="30" customHeight="1">
      <c r="A2" s="180" t="s">
        <v>1409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</row>
    <row r="3" spans="1:28" ht="30" customHeight="1">
      <c r="A3" s="175" t="s">
        <v>176</v>
      </c>
      <c r="B3" s="175" t="s">
        <v>9</v>
      </c>
      <c r="C3" s="175" t="s">
        <v>876</v>
      </c>
      <c r="D3" s="175" t="s">
        <v>1</v>
      </c>
      <c r="E3" s="175" t="s">
        <v>3</v>
      </c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 t="s">
        <v>178</v>
      </c>
      <c r="Q3" s="175" t="s">
        <v>179</v>
      </c>
      <c r="R3" s="175"/>
      <c r="S3" s="175"/>
      <c r="T3" s="175"/>
      <c r="U3" s="175"/>
      <c r="V3" s="175"/>
      <c r="W3" s="175" t="s">
        <v>181</v>
      </c>
      <c r="X3" s="175" t="s">
        <v>2</v>
      </c>
      <c r="Y3" s="176" t="s">
        <v>877</v>
      </c>
      <c r="Z3" s="176" t="s">
        <v>878</v>
      </c>
      <c r="AA3" s="176" t="s">
        <v>61</v>
      </c>
    </row>
    <row r="4" spans="1:28" ht="30" customHeight="1">
      <c r="A4" s="175"/>
      <c r="B4" s="175"/>
      <c r="C4" s="175"/>
      <c r="D4" s="175"/>
      <c r="E4" s="27" t="s">
        <v>879</v>
      </c>
      <c r="F4" s="27" t="s">
        <v>880</v>
      </c>
      <c r="G4" s="27" t="s">
        <v>881</v>
      </c>
      <c r="H4" s="27" t="s">
        <v>880</v>
      </c>
      <c r="I4" s="27" t="s">
        <v>882</v>
      </c>
      <c r="J4" s="27" t="s">
        <v>880</v>
      </c>
      <c r="K4" s="27" t="s">
        <v>883</v>
      </c>
      <c r="L4" s="27" t="s">
        <v>880</v>
      </c>
      <c r="M4" s="27" t="s">
        <v>884</v>
      </c>
      <c r="N4" s="27" t="s">
        <v>880</v>
      </c>
      <c r="O4" s="27" t="s">
        <v>885</v>
      </c>
      <c r="P4" s="175"/>
      <c r="Q4" s="27" t="s">
        <v>879</v>
      </c>
      <c r="R4" s="27" t="s">
        <v>881</v>
      </c>
      <c r="S4" s="27" t="s">
        <v>882</v>
      </c>
      <c r="T4" s="27" t="s">
        <v>883</v>
      </c>
      <c r="U4" s="27" t="s">
        <v>884</v>
      </c>
      <c r="V4" s="27" t="s">
        <v>885</v>
      </c>
      <c r="W4" s="175"/>
      <c r="X4" s="175"/>
      <c r="Y4" s="176"/>
      <c r="Z4" s="176"/>
      <c r="AA4" s="176"/>
    </row>
    <row r="5" spans="1:28" ht="30" customHeight="1">
      <c r="A5" s="29" t="s">
        <v>749</v>
      </c>
      <c r="B5" s="56" t="s">
        <v>357</v>
      </c>
      <c r="C5" s="29" t="s">
        <v>358</v>
      </c>
      <c r="D5" s="38" t="s">
        <v>198</v>
      </c>
      <c r="E5" s="39"/>
      <c r="F5" s="29"/>
      <c r="G5" s="39"/>
      <c r="H5" s="29"/>
      <c r="I5" s="39"/>
      <c r="J5" s="29"/>
      <c r="K5" s="39"/>
      <c r="L5" s="29"/>
      <c r="M5" s="39"/>
      <c r="N5" s="29"/>
      <c r="O5" s="39"/>
      <c r="P5" s="39"/>
      <c r="Q5" s="39"/>
      <c r="R5" s="39"/>
      <c r="S5" s="39"/>
      <c r="T5" s="39"/>
      <c r="U5" s="39"/>
      <c r="V5" s="39"/>
      <c r="W5" s="29"/>
      <c r="X5" s="29"/>
      <c r="Y5" s="32"/>
      <c r="Z5" s="32"/>
      <c r="AA5" s="32"/>
      <c r="AB5" s="40"/>
    </row>
    <row r="6" spans="1:28" ht="30" customHeight="1">
      <c r="A6" s="29"/>
      <c r="B6" s="56" t="s">
        <v>956</v>
      </c>
      <c r="C6" s="29" t="s">
        <v>957</v>
      </c>
      <c r="D6" s="38" t="s">
        <v>958</v>
      </c>
      <c r="E6" s="39"/>
      <c r="F6" s="29"/>
      <c r="G6" s="39"/>
      <c r="H6" s="29"/>
      <c r="I6" s="39"/>
      <c r="J6" s="29"/>
      <c r="K6" s="39"/>
      <c r="L6" s="29"/>
      <c r="M6" s="39"/>
      <c r="N6" s="29"/>
      <c r="O6" s="39"/>
      <c r="P6" s="39"/>
      <c r="Q6" s="39"/>
      <c r="R6" s="39"/>
      <c r="S6" s="39"/>
      <c r="T6" s="39"/>
      <c r="U6" s="39"/>
      <c r="V6" s="39"/>
      <c r="W6" s="29"/>
      <c r="X6" s="29"/>
      <c r="Y6" s="32"/>
      <c r="Z6" s="32"/>
      <c r="AA6" s="32"/>
    </row>
    <row r="7" spans="1:28" ht="30" customHeight="1">
      <c r="A7" s="29" t="s">
        <v>405</v>
      </c>
      <c r="B7" s="56" t="s">
        <v>403</v>
      </c>
      <c r="C7" s="29" t="s">
        <v>404</v>
      </c>
      <c r="D7" s="38" t="s">
        <v>231</v>
      </c>
      <c r="E7" s="39"/>
      <c r="F7" s="29"/>
      <c r="G7" s="39"/>
      <c r="H7" s="29"/>
      <c r="I7" s="39"/>
      <c r="J7" s="29"/>
      <c r="K7" s="39"/>
      <c r="L7" s="29"/>
      <c r="M7" s="39"/>
      <c r="N7" s="29"/>
      <c r="O7" s="39"/>
      <c r="P7" s="39"/>
      <c r="Q7" s="39"/>
      <c r="R7" s="39"/>
      <c r="S7" s="39"/>
      <c r="T7" s="39"/>
      <c r="U7" s="39"/>
      <c r="V7" s="39"/>
      <c r="W7" s="29"/>
      <c r="X7" s="29"/>
      <c r="Y7" s="32"/>
      <c r="Z7" s="32"/>
      <c r="AA7" s="32"/>
    </row>
    <row r="8" spans="1:28" ht="30" customHeight="1">
      <c r="A8" s="29" t="s">
        <v>461</v>
      </c>
      <c r="B8" s="56" t="s">
        <v>232</v>
      </c>
      <c r="C8" s="29" t="s">
        <v>233</v>
      </c>
      <c r="D8" s="38" t="s">
        <v>198</v>
      </c>
      <c r="E8" s="39"/>
      <c r="F8" s="29"/>
      <c r="G8" s="39"/>
      <c r="H8" s="29"/>
      <c r="I8" s="39"/>
      <c r="J8" s="29"/>
      <c r="K8" s="39"/>
      <c r="L8" s="29"/>
      <c r="M8" s="39"/>
      <c r="N8" s="29"/>
      <c r="O8" s="39"/>
      <c r="P8" s="39"/>
      <c r="Q8" s="39"/>
      <c r="R8" s="39"/>
      <c r="S8" s="39"/>
      <c r="T8" s="39"/>
      <c r="U8" s="39"/>
      <c r="V8" s="39"/>
      <c r="W8" s="29"/>
      <c r="X8" s="29"/>
      <c r="Y8" s="32"/>
      <c r="Z8" s="32"/>
      <c r="AA8" s="32"/>
      <c r="AB8" s="40"/>
    </row>
    <row r="9" spans="1:28" ht="30" customHeight="1">
      <c r="A9" s="29" t="s">
        <v>740</v>
      </c>
      <c r="B9" s="56" t="s">
        <v>739</v>
      </c>
      <c r="C9" s="29" t="s">
        <v>463</v>
      </c>
      <c r="D9" s="38" t="s">
        <v>432</v>
      </c>
      <c r="E9" s="39"/>
      <c r="F9" s="29"/>
      <c r="G9" s="39"/>
      <c r="H9" s="29"/>
      <c r="I9" s="39"/>
      <c r="J9" s="29"/>
      <c r="K9" s="39"/>
      <c r="L9" s="29"/>
      <c r="M9" s="39"/>
      <c r="N9" s="29"/>
      <c r="O9" s="39"/>
      <c r="P9" s="39"/>
      <c r="Q9" s="39"/>
      <c r="R9" s="39"/>
      <c r="S9" s="39"/>
      <c r="T9" s="39"/>
      <c r="U9" s="39"/>
      <c r="V9" s="39"/>
      <c r="W9" s="29"/>
      <c r="X9" s="29"/>
      <c r="Y9" s="32"/>
      <c r="Z9" s="32"/>
      <c r="AA9" s="32"/>
    </row>
    <row r="10" spans="1:28" ht="30" customHeight="1">
      <c r="A10" s="29"/>
      <c r="B10" s="56" t="s">
        <v>960</v>
      </c>
      <c r="C10" s="29" t="s">
        <v>961</v>
      </c>
      <c r="D10" s="38" t="s">
        <v>231</v>
      </c>
      <c r="E10" s="39"/>
      <c r="F10" s="29"/>
      <c r="G10" s="39"/>
      <c r="H10" s="29"/>
      <c r="I10" s="39"/>
      <c r="J10" s="29"/>
      <c r="K10" s="39"/>
      <c r="L10" s="29"/>
      <c r="M10" s="39"/>
      <c r="N10" s="29"/>
      <c r="O10" s="39"/>
      <c r="P10" s="39"/>
      <c r="Q10" s="39"/>
      <c r="R10" s="39"/>
      <c r="S10" s="39"/>
      <c r="T10" s="39"/>
      <c r="U10" s="39"/>
      <c r="V10" s="39"/>
      <c r="W10" s="29"/>
      <c r="X10" s="29"/>
      <c r="Y10" s="32"/>
      <c r="Z10" s="32"/>
      <c r="AA10" s="32"/>
    </row>
    <row r="11" spans="1:28" ht="30" customHeight="1">
      <c r="A11" s="29"/>
      <c r="B11" s="56" t="s">
        <v>960</v>
      </c>
      <c r="C11" s="29" t="s">
        <v>963</v>
      </c>
      <c r="D11" s="38" t="s">
        <v>231</v>
      </c>
      <c r="E11" s="39"/>
      <c r="F11" s="29"/>
      <c r="G11" s="39"/>
      <c r="H11" s="29"/>
      <c r="I11" s="39"/>
      <c r="J11" s="29"/>
      <c r="K11" s="39"/>
      <c r="L11" s="29"/>
      <c r="M11" s="39"/>
      <c r="N11" s="29"/>
      <c r="O11" s="39"/>
      <c r="P11" s="39"/>
      <c r="Q11" s="39"/>
      <c r="R11" s="39"/>
      <c r="S11" s="39"/>
      <c r="T11" s="39"/>
      <c r="U11" s="39"/>
      <c r="V11" s="39"/>
      <c r="W11" s="29"/>
      <c r="X11" s="29"/>
      <c r="Y11" s="32"/>
      <c r="Z11" s="32"/>
      <c r="AA11" s="32"/>
    </row>
    <row r="12" spans="1:28" ht="30" customHeight="1">
      <c r="A12" s="29"/>
      <c r="B12" s="56" t="s">
        <v>960</v>
      </c>
      <c r="C12" s="29" t="s">
        <v>965</v>
      </c>
      <c r="D12" s="38" t="s">
        <v>231</v>
      </c>
      <c r="E12" s="39"/>
      <c r="F12" s="29"/>
      <c r="G12" s="39"/>
      <c r="H12" s="29"/>
      <c r="I12" s="39"/>
      <c r="J12" s="29"/>
      <c r="K12" s="39"/>
      <c r="L12" s="29"/>
      <c r="M12" s="39"/>
      <c r="N12" s="29"/>
      <c r="O12" s="39"/>
      <c r="P12" s="39"/>
      <c r="Q12" s="39"/>
      <c r="R12" s="39"/>
      <c r="S12" s="39"/>
      <c r="T12" s="39"/>
      <c r="U12" s="39"/>
      <c r="V12" s="39"/>
      <c r="W12" s="29"/>
      <c r="X12" s="29"/>
      <c r="Y12" s="32"/>
      <c r="Z12" s="32"/>
      <c r="AA12" s="32"/>
    </row>
    <row r="13" spans="1:28" ht="30" customHeight="1">
      <c r="A13" s="29"/>
      <c r="B13" s="56" t="s">
        <v>960</v>
      </c>
      <c r="C13" s="29" t="s">
        <v>969</v>
      </c>
      <c r="D13" s="38" t="s">
        <v>231</v>
      </c>
      <c r="E13" s="39"/>
      <c r="F13" s="29"/>
      <c r="G13" s="39"/>
      <c r="H13" s="29"/>
      <c r="I13" s="39"/>
      <c r="J13" s="29"/>
      <c r="K13" s="39"/>
      <c r="L13" s="29"/>
      <c r="M13" s="39"/>
      <c r="N13" s="29"/>
      <c r="O13" s="39"/>
      <c r="P13" s="39"/>
      <c r="Q13" s="39"/>
      <c r="R13" s="39"/>
      <c r="S13" s="39"/>
      <c r="T13" s="39"/>
      <c r="U13" s="39"/>
      <c r="V13" s="39"/>
      <c r="W13" s="29"/>
      <c r="X13" s="29"/>
      <c r="Y13" s="32"/>
      <c r="Z13" s="32"/>
      <c r="AA13" s="32"/>
    </row>
    <row r="14" spans="1:28" ht="30" customHeight="1">
      <c r="A14" s="29"/>
      <c r="B14" s="56" t="s">
        <v>960</v>
      </c>
      <c r="C14" s="29" t="s">
        <v>971</v>
      </c>
      <c r="D14" s="38" t="s">
        <v>231</v>
      </c>
      <c r="E14" s="39"/>
      <c r="F14" s="29"/>
      <c r="G14" s="39"/>
      <c r="H14" s="29"/>
      <c r="I14" s="39"/>
      <c r="J14" s="29"/>
      <c r="K14" s="39"/>
      <c r="L14" s="29"/>
      <c r="M14" s="39"/>
      <c r="N14" s="29"/>
      <c r="O14" s="39"/>
      <c r="P14" s="39"/>
      <c r="Q14" s="39"/>
      <c r="R14" s="39"/>
      <c r="S14" s="39"/>
      <c r="T14" s="39"/>
      <c r="U14" s="39"/>
      <c r="V14" s="39"/>
      <c r="W14" s="29"/>
      <c r="X14" s="29"/>
      <c r="Y14" s="32"/>
      <c r="Z14" s="32"/>
      <c r="AA14" s="32"/>
    </row>
    <row r="15" spans="1:28" ht="30" customHeight="1">
      <c r="A15" s="29"/>
      <c r="B15" s="56" t="s">
        <v>960</v>
      </c>
      <c r="C15" s="29" t="s">
        <v>967</v>
      </c>
      <c r="D15" s="38" t="s">
        <v>231</v>
      </c>
      <c r="E15" s="39"/>
      <c r="F15" s="29"/>
      <c r="G15" s="39"/>
      <c r="H15" s="29"/>
      <c r="I15" s="39"/>
      <c r="J15" s="29"/>
      <c r="K15" s="39"/>
      <c r="L15" s="29"/>
      <c r="M15" s="39"/>
      <c r="N15" s="29"/>
      <c r="O15" s="39"/>
      <c r="P15" s="39"/>
      <c r="Q15" s="39"/>
      <c r="R15" s="39"/>
      <c r="S15" s="39"/>
      <c r="T15" s="39"/>
      <c r="U15" s="39"/>
      <c r="V15" s="39"/>
      <c r="W15" s="29"/>
      <c r="X15" s="29"/>
      <c r="Y15" s="32"/>
      <c r="Z15" s="32"/>
      <c r="AA15" s="32"/>
    </row>
    <row r="16" spans="1:28" ht="30" customHeight="1">
      <c r="A16" s="29"/>
      <c r="B16" s="56" t="s">
        <v>960</v>
      </c>
      <c r="C16" s="29" t="s">
        <v>973</v>
      </c>
      <c r="D16" s="38" t="s">
        <v>231</v>
      </c>
      <c r="E16" s="39"/>
      <c r="F16" s="29"/>
      <c r="G16" s="39"/>
      <c r="H16" s="29"/>
      <c r="I16" s="39"/>
      <c r="J16" s="29"/>
      <c r="K16" s="39"/>
      <c r="L16" s="29"/>
      <c r="M16" s="39"/>
      <c r="N16" s="29"/>
      <c r="O16" s="39"/>
      <c r="P16" s="39"/>
      <c r="Q16" s="39"/>
      <c r="R16" s="39"/>
      <c r="S16" s="39"/>
      <c r="T16" s="39"/>
      <c r="U16" s="39"/>
      <c r="V16" s="39"/>
      <c r="W16" s="29"/>
      <c r="X16" s="29"/>
      <c r="Y16" s="32"/>
      <c r="Z16" s="32"/>
      <c r="AA16" s="32"/>
    </row>
    <row r="17" spans="1:27" ht="30" customHeight="1">
      <c r="A17" s="29"/>
      <c r="B17" s="56" t="s">
        <v>960</v>
      </c>
      <c r="C17" s="29" t="s">
        <v>975</v>
      </c>
      <c r="D17" s="38" t="s">
        <v>231</v>
      </c>
      <c r="E17" s="39"/>
      <c r="F17" s="29"/>
      <c r="G17" s="39"/>
      <c r="H17" s="29"/>
      <c r="I17" s="39"/>
      <c r="J17" s="29"/>
      <c r="K17" s="39"/>
      <c r="L17" s="29"/>
      <c r="M17" s="39"/>
      <c r="N17" s="29"/>
      <c r="O17" s="39"/>
      <c r="P17" s="39"/>
      <c r="Q17" s="39"/>
      <c r="R17" s="39"/>
      <c r="S17" s="39"/>
      <c r="T17" s="39"/>
      <c r="U17" s="39"/>
      <c r="V17" s="39"/>
      <c r="W17" s="29"/>
      <c r="X17" s="29"/>
      <c r="Y17" s="32"/>
      <c r="Z17" s="32"/>
      <c r="AA17" s="32"/>
    </row>
    <row r="18" spans="1:27" ht="30" customHeight="1">
      <c r="A18" s="29"/>
      <c r="B18" s="56" t="s">
        <v>960</v>
      </c>
      <c r="C18" s="29" t="s">
        <v>977</v>
      </c>
      <c r="D18" s="38" t="s">
        <v>729</v>
      </c>
      <c r="E18" s="39"/>
      <c r="F18" s="29"/>
      <c r="G18" s="39"/>
      <c r="H18" s="29"/>
      <c r="I18" s="39"/>
      <c r="J18" s="29"/>
      <c r="K18" s="39"/>
      <c r="L18" s="29"/>
      <c r="M18" s="39"/>
      <c r="N18" s="29"/>
      <c r="O18" s="39"/>
      <c r="P18" s="39"/>
      <c r="Q18" s="39"/>
      <c r="R18" s="39"/>
      <c r="S18" s="39"/>
      <c r="T18" s="39"/>
      <c r="U18" s="39"/>
      <c r="V18" s="39"/>
      <c r="W18" s="29"/>
      <c r="X18" s="29"/>
      <c r="Y18" s="32"/>
      <c r="Z18" s="32"/>
      <c r="AA18" s="32"/>
    </row>
    <row r="19" spans="1:27" ht="30" customHeight="1">
      <c r="A19" s="29" t="s">
        <v>464</v>
      </c>
      <c r="B19" s="56" t="s">
        <v>462</v>
      </c>
      <c r="C19" s="29" t="s">
        <v>463</v>
      </c>
      <c r="D19" s="38" t="s">
        <v>432</v>
      </c>
      <c r="E19" s="39"/>
      <c r="F19" s="29"/>
      <c r="G19" s="39"/>
      <c r="H19" s="29"/>
      <c r="I19" s="39"/>
      <c r="J19" s="29"/>
      <c r="K19" s="39"/>
      <c r="L19" s="29"/>
      <c r="M19" s="39"/>
      <c r="N19" s="29"/>
      <c r="O19" s="39"/>
      <c r="P19" s="39"/>
      <c r="Q19" s="39"/>
      <c r="R19" s="39"/>
      <c r="S19" s="39"/>
      <c r="T19" s="39"/>
      <c r="U19" s="39"/>
      <c r="V19" s="39"/>
      <c r="W19" s="29"/>
      <c r="X19" s="29"/>
      <c r="Y19" s="32"/>
      <c r="Z19" s="32"/>
      <c r="AA19" s="32"/>
    </row>
    <row r="20" spans="1:27" ht="30" customHeight="1">
      <c r="A20" s="29" t="s">
        <v>901</v>
      </c>
      <c r="B20" s="56" t="s">
        <v>897</v>
      </c>
      <c r="C20" s="29" t="s">
        <v>902</v>
      </c>
      <c r="D20" s="38" t="s">
        <v>230</v>
      </c>
      <c r="E20" s="39"/>
      <c r="F20" s="29"/>
      <c r="G20" s="39"/>
      <c r="H20" s="29"/>
      <c r="I20" s="39"/>
      <c r="J20" s="29"/>
      <c r="K20" s="39"/>
      <c r="L20" s="29"/>
      <c r="M20" s="39"/>
      <c r="N20" s="29"/>
      <c r="O20" s="39"/>
      <c r="P20" s="39"/>
      <c r="Q20" s="39"/>
      <c r="R20" s="39"/>
      <c r="S20" s="39"/>
      <c r="T20" s="39"/>
      <c r="U20" s="39"/>
      <c r="V20" s="39"/>
      <c r="W20" s="29"/>
      <c r="X20" s="29"/>
      <c r="Y20" s="32"/>
      <c r="Z20" s="32"/>
      <c r="AA20" s="32"/>
    </row>
    <row r="21" spans="1:27" ht="30" customHeight="1">
      <c r="A21" s="29" t="s">
        <v>905</v>
      </c>
      <c r="B21" s="56" t="s">
        <v>903</v>
      </c>
      <c r="C21" s="29" t="s">
        <v>906</v>
      </c>
      <c r="D21" s="38" t="s">
        <v>230</v>
      </c>
      <c r="E21" s="39"/>
      <c r="F21" s="29"/>
      <c r="G21" s="39"/>
      <c r="H21" s="29"/>
      <c r="I21" s="39"/>
      <c r="J21" s="29"/>
      <c r="K21" s="39"/>
      <c r="L21" s="29"/>
      <c r="M21" s="39"/>
      <c r="N21" s="29"/>
      <c r="O21" s="39"/>
      <c r="P21" s="39"/>
      <c r="Q21" s="39"/>
      <c r="R21" s="39"/>
      <c r="S21" s="39"/>
      <c r="T21" s="39"/>
      <c r="U21" s="39"/>
      <c r="V21" s="39"/>
      <c r="W21" s="29"/>
      <c r="X21" s="29"/>
      <c r="Y21" s="32"/>
      <c r="Z21" s="32"/>
      <c r="AA21" s="32"/>
    </row>
    <row r="22" spans="1:27" ht="30" customHeight="1">
      <c r="A22" s="29" t="s">
        <v>898</v>
      </c>
      <c r="B22" s="56" t="s">
        <v>899</v>
      </c>
      <c r="C22" s="29" t="s">
        <v>900</v>
      </c>
      <c r="D22" s="38" t="s">
        <v>230</v>
      </c>
      <c r="E22" s="39"/>
      <c r="F22" s="29"/>
      <c r="G22" s="39"/>
      <c r="H22" s="29"/>
      <c r="I22" s="39"/>
      <c r="J22" s="29"/>
      <c r="K22" s="39"/>
      <c r="L22" s="29"/>
      <c r="M22" s="39"/>
      <c r="N22" s="29"/>
      <c r="O22" s="39"/>
      <c r="P22" s="39"/>
      <c r="Q22" s="39"/>
      <c r="R22" s="39"/>
      <c r="S22" s="39"/>
      <c r="T22" s="39"/>
      <c r="U22" s="39"/>
      <c r="V22" s="39"/>
      <c r="W22" s="29"/>
      <c r="X22" s="29"/>
      <c r="Y22" s="32"/>
      <c r="Z22" s="32"/>
      <c r="AA22" s="32"/>
    </row>
    <row r="23" spans="1:27" ht="30" customHeight="1">
      <c r="A23" s="29" t="s">
        <v>505</v>
      </c>
      <c r="B23" s="56" t="s">
        <v>503</v>
      </c>
      <c r="C23" s="29" t="s">
        <v>504</v>
      </c>
      <c r="D23" s="38" t="s">
        <v>186</v>
      </c>
      <c r="E23" s="39"/>
      <c r="F23" s="29"/>
      <c r="G23" s="39"/>
      <c r="H23" s="29"/>
      <c r="I23" s="39"/>
      <c r="J23" s="29"/>
      <c r="K23" s="39"/>
      <c r="L23" s="29"/>
      <c r="M23" s="39"/>
      <c r="N23" s="29"/>
      <c r="O23" s="39"/>
      <c r="P23" s="39"/>
      <c r="Q23" s="39"/>
      <c r="R23" s="39"/>
      <c r="S23" s="39"/>
      <c r="T23" s="39"/>
      <c r="U23" s="39"/>
      <c r="V23" s="39"/>
      <c r="W23" s="29"/>
      <c r="X23" s="29"/>
      <c r="Y23" s="32"/>
      <c r="Z23" s="32"/>
      <c r="AA23" s="32"/>
    </row>
    <row r="24" spans="1:27" ht="30" customHeight="1">
      <c r="A24" s="29" t="s">
        <v>481</v>
      </c>
      <c r="B24" s="56" t="s">
        <v>479</v>
      </c>
      <c r="C24" s="29" t="s">
        <v>480</v>
      </c>
      <c r="D24" s="38" t="s">
        <v>287</v>
      </c>
      <c r="E24" s="39"/>
      <c r="F24" s="29"/>
      <c r="G24" s="39"/>
      <c r="H24" s="29"/>
      <c r="I24" s="39"/>
      <c r="J24" s="29"/>
      <c r="K24" s="39"/>
      <c r="L24" s="29"/>
      <c r="M24" s="39"/>
      <c r="N24" s="29"/>
      <c r="O24" s="39"/>
      <c r="P24" s="39"/>
      <c r="Q24" s="39"/>
      <c r="R24" s="39"/>
      <c r="S24" s="39"/>
      <c r="T24" s="39"/>
      <c r="U24" s="39"/>
      <c r="V24" s="39"/>
      <c r="W24" s="29"/>
      <c r="X24" s="29"/>
      <c r="Y24" s="32"/>
      <c r="Z24" s="32"/>
      <c r="AA24" s="32"/>
    </row>
    <row r="25" spans="1:27" ht="30" customHeight="1">
      <c r="A25" s="29" t="s">
        <v>699</v>
      </c>
      <c r="B25" s="56" t="s">
        <v>333</v>
      </c>
      <c r="C25" s="29" t="s">
        <v>698</v>
      </c>
      <c r="D25" s="38" t="s">
        <v>186</v>
      </c>
      <c r="E25" s="39"/>
      <c r="F25" s="29"/>
      <c r="G25" s="39"/>
      <c r="H25" s="29"/>
      <c r="I25" s="39"/>
      <c r="J25" s="29"/>
      <c r="K25" s="39"/>
      <c r="L25" s="29"/>
      <c r="M25" s="39"/>
      <c r="N25" s="29"/>
      <c r="O25" s="39"/>
      <c r="P25" s="39"/>
      <c r="Q25" s="39"/>
      <c r="R25" s="39"/>
      <c r="S25" s="39"/>
      <c r="T25" s="39"/>
      <c r="U25" s="39"/>
      <c r="V25" s="39"/>
      <c r="W25" s="29"/>
      <c r="X25" s="29"/>
      <c r="Y25" s="32"/>
      <c r="Z25" s="32"/>
      <c r="AA25" s="32"/>
    </row>
    <row r="26" spans="1:27" ht="30" customHeight="1">
      <c r="A26" s="29" t="s">
        <v>703</v>
      </c>
      <c r="B26" s="56" t="s">
        <v>701</v>
      </c>
      <c r="C26" s="29" t="s">
        <v>702</v>
      </c>
      <c r="D26" s="38" t="s">
        <v>287</v>
      </c>
      <c r="E26" s="39"/>
      <c r="F26" s="29"/>
      <c r="G26" s="39"/>
      <c r="H26" s="29"/>
      <c r="I26" s="39"/>
      <c r="J26" s="29"/>
      <c r="K26" s="39"/>
      <c r="L26" s="29"/>
      <c r="M26" s="39"/>
      <c r="N26" s="29"/>
      <c r="O26" s="39"/>
      <c r="P26" s="39"/>
      <c r="Q26" s="39"/>
      <c r="R26" s="39"/>
      <c r="S26" s="39"/>
      <c r="T26" s="39"/>
      <c r="U26" s="39"/>
      <c r="V26" s="39"/>
      <c r="W26" s="29"/>
      <c r="X26" s="29"/>
      <c r="Y26" s="32"/>
      <c r="Z26" s="32"/>
      <c r="AA26" s="32"/>
    </row>
    <row r="27" spans="1:27" ht="30" customHeight="1">
      <c r="A27" s="29" t="s">
        <v>487</v>
      </c>
      <c r="B27" s="56" t="s">
        <v>1061</v>
      </c>
      <c r="C27" s="29" t="s">
        <v>1104</v>
      </c>
      <c r="D27" s="38" t="s">
        <v>186</v>
      </c>
      <c r="E27" s="39"/>
      <c r="F27" s="29"/>
      <c r="G27" s="39"/>
      <c r="H27" s="29"/>
      <c r="I27" s="39"/>
      <c r="J27" s="29"/>
      <c r="K27" s="39"/>
      <c r="L27" s="29"/>
      <c r="M27" s="39"/>
      <c r="N27" s="29"/>
      <c r="O27" s="39"/>
      <c r="P27" s="39"/>
      <c r="Q27" s="39"/>
      <c r="R27" s="39"/>
      <c r="S27" s="39"/>
      <c r="T27" s="39"/>
      <c r="U27" s="39"/>
      <c r="V27" s="39"/>
      <c r="W27" s="29"/>
      <c r="X27" s="29"/>
      <c r="Y27" s="32"/>
      <c r="Z27" s="32"/>
      <c r="AA27" s="32"/>
    </row>
    <row r="28" spans="1:27" ht="30" customHeight="1">
      <c r="A28" s="29"/>
      <c r="B28" s="56" t="s">
        <v>1062</v>
      </c>
      <c r="C28" s="29" t="s">
        <v>689</v>
      </c>
      <c r="D28" s="38" t="s">
        <v>186</v>
      </c>
      <c r="E28" s="39"/>
      <c r="F28" s="29"/>
      <c r="G28" s="39"/>
      <c r="H28" s="29"/>
      <c r="I28" s="39"/>
      <c r="J28" s="29"/>
      <c r="K28" s="39"/>
      <c r="L28" s="29"/>
      <c r="M28" s="39"/>
      <c r="N28" s="29"/>
      <c r="O28" s="39"/>
      <c r="P28" s="39"/>
      <c r="Q28" s="39"/>
      <c r="R28" s="39"/>
      <c r="S28" s="39"/>
      <c r="T28" s="39"/>
      <c r="U28" s="39"/>
      <c r="V28" s="39"/>
      <c r="W28" s="29"/>
      <c r="X28" s="29"/>
      <c r="Y28" s="32"/>
      <c r="Z28" s="32"/>
      <c r="AA28" s="32"/>
    </row>
    <row r="29" spans="1:27" ht="30" customHeight="1">
      <c r="A29" s="29" t="s">
        <v>660</v>
      </c>
      <c r="B29" s="56" t="s">
        <v>658</v>
      </c>
      <c r="C29" s="29" t="s">
        <v>659</v>
      </c>
      <c r="D29" s="38" t="s">
        <v>432</v>
      </c>
      <c r="E29" s="39"/>
      <c r="F29" s="29"/>
      <c r="G29" s="39"/>
      <c r="H29" s="29"/>
      <c r="I29" s="39"/>
      <c r="J29" s="29"/>
      <c r="K29" s="39"/>
      <c r="L29" s="29"/>
      <c r="M29" s="39"/>
      <c r="N29" s="29"/>
      <c r="O29" s="39"/>
      <c r="P29" s="39"/>
      <c r="Q29" s="39"/>
      <c r="R29" s="39"/>
      <c r="S29" s="39"/>
      <c r="T29" s="39"/>
      <c r="U29" s="39"/>
      <c r="V29" s="39"/>
      <c r="W29" s="29"/>
      <c r="X29" s="29"/>
      <c r="Y29" s="32"/>
      <c r="Z29" s="32"/>
      <c r="AA29" s="32"/>
    </row>
    <row r="30" spans="1:27" ht="30" customHeight="1">
      <c r="A30" s="29" t="s">
        <v>687</v>
      </c>
      <c r="B30" s="56" t="s">
        <v>639</v>
      </c>
      <c r="C30" s="29" t="s">
        <v>686</v>
      </c>
      <c r="D30" s="38" t="s">
        <v>287</v>
      </c>
      <c r="E30" s="39"/>
      <c r="F30" s="29"/>
      <c r="G30" s="39"/>
      <c r="H30" s="29"/>
      <c r="I30" s="39"/>
      <c r="J30" s="29"/>
      <c r="K30" s="39"/>
      <c r="L30" s="29"/>
      <c r="M30" s="39"/>
      <c r="N30" s="29"/>
      <c r="O30" s="39"/>
      <c r="P30" s="39"/>
      <c r="Q30" s="39"/>
      <c r="R30" s="39"/>
      <c r="S30" s="39"/>
      <c r="T30" s="39"/>
      <c r="U30" s="39"/>
      <c r="V30" s="39"/>
      <c r="W30" s="29"/>
      <c r="X30" s="29"/>
      <c r="Y30" s="32"/>
      <c r="Z30" s="32"/>
      <c r="AA30" s="32"/>
    </row>
    <row r="31" spans="1:27" ht="30" customHeight="1">
      <c r="A31" s="29" t="s">
        <v>568</v>
      </c>
      <c r="B31" s="56" t="s">
        <v>566</v>
      </c>
      <c r="C31" s="29" t="s">
        <v>567</v>
      </c>
      <c r="D31" s="38" t="s">
        <v>231</v>
      </c>
      <c r="E31" s="39"/>
      <c r="F31" s="29"/>
      <c r="G31" s="39"/>
      <c r="H31" s="29"/>
      <c r="I31" s="39"/>
      <c r="J31" s="29"/>
      <c r="K31" s="39"/>
      <c r="L31" s="29"/>
      <c r="M31" s="39"/>
      <c r="N31" s="29"/>
      <c r="O31" s="39"/>
      <c r="P31" s="39"/>
      <c r="Q31" s="39"/>
      <c r="R31" s="39"/>
      <c r="S31" s="39"/>
      <c r="T31" s="39"/>
      <c r="U31" s="39"/>
      <c r="V31" s="39"/>
      <c r="W31" s="29"/>
      <c r="X31" s="29"/>
      <c r="Y31" s="32"/>
      <c r="Z31" s="32"/>
      <c r="AA31" s="32"/>
    </row>
    <row r="32" spans="1:27" ht="30" customHeight="1">
      <c r="A32" s="29" t="s">
        <v>573</v>
      </c>
      <c r="B32" s="56" t="s">
        <v>571</v>
      </c>
      <c r="C32" s="29" t="s">
        <v>572</v>
      </c>
      <c r="D32" s="38" t="s">
        <v>231</v>
      </c>
      <c r="E32" s="39"/>
      <c r="F32" s="29"/>
      <c r="G32" s="39"/>
      <c r="H32" s="29"/>
      <c r="I32" s="39"/>
      <c r="J32" s="29"/>
      <c r="K32" s="39"/>
      <c r="L32" s="29"/>
      <c r="M32" s="39"/>
      <c r="N32" s="29"/>
      <c r="O32" s="39"/>
      <c r="P32" s="39"/>
      <c r="Q32" s="39"/>
      <c r="R32" s="39"/>
      <c r="S32" s="39"/>
      <c r="T32" s="39"/>
      <c r="U32" s="39"/>
      <c r="V32" s="39"/>
      <c r="W32" s="29"/>
      <c r="X32" s="29"/>
      <c r="Y32" s="32"/>
      <c r="Z32" s="32"/>
      <c r="AA32" s="32"/>
    </row>
    <row r="33" spans="1:28" ht="30" customHeight="1">
      <c r="A33" s="29" t="s">
        <v>576</v>
      </c>
      <c r="B33" s="56" t="s">
        <v>571</v>
      </c>
      <c r="C33" s="29" t="s">
        <v>575</v>
      </c>
      <c r="D33" s="38" t="s">
        <v>196</v>
      </c>
      <c r="E33" s="39"/>
      <c r="F33" s="29"/>
      <c r="G33" s="39"/>
      <c r="H33" s="29"/>
      <c r="I33" s="39"/>
      <c r="J33" s="29"/>
      <c r="K33" s="39"/>
      <c r="L33" s="29"/>
      <c r="M33" s="39"/>
      <c r="N33" s="29"/>
      <c r="O33" s="39"/>
      <c r="P33" s="39"/>
      <c r="Q33" s="39"/>
      <c r="R33" s="39"/>
      <c r="S33" s="39"/>
      <c r="T33" s="39"/>
      <c r="U33" s="39"/>
      <c r="V33" s="39"/>
      <c r="W33" s="29"/>
      <c r="X33" s="29"/>
      <c r="Y33" s="32"/>
      <c r="Z33" s="32"/>
      <c r="AA33" s="32"/>
    </row>
    <row r="34" spans="1:28" ht="30" customHeight="1">
      <c r="A34" s="29" t="s">
        <v>579</v>
      </c>
      <c r="B34" s="56" t="s">
        <v>571</v>
      </c>
      <c r="C34" s="29" t="s">
        <v>578</v>
      </c>
      <c r="D34" s="38" t="s">
        <v>196</v>
      </c>
      <c r="E34" s="39"/>
      <c r="F34" s="29"/>
      <c r="G34" s="39"/>
      <c r="H34" s="29"/>
      <c r="I34" s="39"/>
      <c r="J34" s="29"/>
      <c r="K34" s="39"/>
      <c r="L34" s="29"/>
      <c r="M34" s="39"/>
      <c r="N34" s="29"/>
      <c r="O34" s="39"/>
      <c r="P34" s="39"/>
      <c r="Q34" s="39"/>
      <c r="R34" s="39"/>
      <c r="S34" s="39"/>
      <c r="T34" s="39"/>
      <c r="U34" s="39"/>
      <c r="V34" s="39"/>
      <c r="W34" s="29"/>
      <c r="X34" s="29"/>
      <c r="Y34" s="32"/>
      <c r="Z34" s="32"/>
      <c r="AA34" s="32"/>
    </row>
    <row r="35" spans="1:28" ht="30" customHeight="1">
      <c r="A35" s="29" t="s">
        <v>582</v>
      </c>
      <c r="B35" s="56" t="s">
        <v>571</v>
      </c>
      <c r="C35" s="29" t="s">
        <v>581</v>
      </c>
      <c r="D35" s="38" t="s">
        <v>399</v>
      </c>
      <c r="E35" s="39"/>
      <c r="F35" s="29"/>
      <c r="G35" s="39"/>
      <c r="H35" s="29"/>
      <c r="I35" s="39"/>
      <c r="J35" s="29"/>
      <c r="K35" s="39"/>
      <c r="L35" s="29"/>
      <c r="M35" s="39"/>
      <c r="N35" s="29"/>
      <c r="O35" s="39"/>
      <c r="P35" s="39"/>
      <c r="Q35" s="39"/>
      <c r="R35" s="39"/>
      <c r="S35" s="39"/>
      <c r="T35" s="39"/>
      <c r="U35" s="39"/>
      <c r="V35" s="39"/>
      <c r="W35" s="29"/>
      <c r="X35" s="29"/>
      <c r="Y35" s="32"/>
      <c r="Z35" s="32"/>
      <c r="AA35" s="32"/>
    </row>
    <row r="36" spans="1:28" ht="30" customHeight="1">
      <c r="A36" s="29" t="s">
        <v>585</v>
      </c>
      <c r="B36" s="56" t="s">
        <v>571</v>
      </c>
      <c r="C36" s="29" t="s">
        <v>584</v>
      </c>
      <c r="D36" s="38" t="s">
        <v>399</v>
      </c>
      <c r="E36" s="39"/>
      <c r="F36" s="29"/>
      <c r="G36" s="39"/>
      <c r="H36" s="29"/>
      <c r="I36" s="39"/>
      <c r="J36" s="29"/>
      <c r="K36" s="39"/>
      <c r="L36" s="29"/>
      <c r="M36" s="39"/>
      <c r="N36" s="29"/>
      <c r="O36" s="39"/>
      <c r="P36" s="39"/>
      <c r="Q36" s="39"/>
      <c r="R36" s="39"/>
      <c r="S36" s="39"/>
      <c r="T36" s="39"/>
      <c r="U36" s="39"/>
      <c r="V36" s="39"/>
      <c r="W36" s="29"/>
      <c r="X36" s="29"/>
      <c r="Y36" s="32"/>
      <c r="Z36" s="32"/>
      <c r="AA36" s="32"/>
    </row>
    <row r="37" spans="1:28" ht="30" customHeight="1">
      <c r="A37" s="29" t="s">
        <v>588</v>
      </c>
      <c r="B37" s="56" t="s">
        <v>571</v>
      </c>
      <c r="C37" s="29" t="s">
        <v>587</v>
      </c>
      <c r="D37" s="38" t="s">
        <v>399</v>
      </c>
      <c r="E37" s="39"/>
      <c r="F37" s="29"/>
      <c r="G37" s="39"/>
      <c r="H37" s="29"/>
      <c r="I37" s="39"/>
      <c r="J37" s="29"/>
      <c r="K37" s="39"/>
      <c r="L37" s="29"/>
      <c r="M37" s="39"/>
      <c r="N37" s="29"/>
      <c r="O37" s="39"/>
      <c r="P37" s="39"/>
      <c r="Q37" s="39"/>
      <c r="R37" s="39"/>
      <c r="S37" s="39"/>
      <c r="T37" s="39"/>
      <c r="U37" s="39"/>
      <c r="V37" s="39"/>
      <c r="W37" s="29"/>
      <c r="X37" s="29"/>
      <c r="Y37" s="32"/>
      <c r="Z37" s="32"/>
      <c r="AA37" s="32"/>
    </row>
    <row r="38" spans="1:28" ht="30" customHeight="1">
      <c r="A38" s="29" t="s">
        <v>591</v>
      </c>
      <c r="B38" s="56" t="s">
        <v>571</v>
      </c>
      <c r="C38" s="29" t="s">
        <v>590</v>
      </c>
      <c r="D38" s="38" t="s">
        <v>196</v>
      </c>
      <c r="E38" s="39"/>
      <c r="F38" s="29"/>
      <c r="G38" s="39"/>
      <c r="H38" s="29"/>
      <c r="I38" s="39"/>
      <c r="J38" s="29"/>
      <c r="K38" s="39"/>
      <c r="L38" s="29"/>
      <c r="M38" s="39"/>
      <c r="N38" s="29"/>
      <c r="O38" s="39"/>
      <c r="P38" s="39"/>
      <c r="Q38" s="39"/>
      <c r="R38" s="39"/>
      <c r="S38" s="39"/>
      <c r="T38" s="39"/>
      <c r="U38" s="39"/>
      <c r="V38" s="39"/>
      <c r="W38" s="29"/>
      <c r="X38" s="29"/>
      <c r="Y38" s="32"/>
      <c r="Z38" s="32"/>
      <c r="AA38" s="32"/>
    </row>
    <row r="39" spans="1:28" ht="30" customHeight="1">
      <c r="A39" s="29" t="s">
        <v>594</v>
      </c>
      <c r="B39" s="56" t="s">
        <v>571</v>
      </c>
      <c r="C39" s="29" t="s">
        <v>593</v>
      </c>
      <c r="D39" s="38" t="s">
        <v>231</v>
      </c>
      <c r="E39" s="39"/>
      <c r="F39" s="29"/>
      <c r="G39" s="39"/>
      <c r="H39" s="29"/>
      <c r="I39" s="39"/>
      <c r="J39" s="29"/>
      <c r="K39" s="39"/>
      <c r="L39" s="29"/>
      <c r="M39" s="39"/>
      <c r="N39" s="29"/>
      <c r="O39" s="39"/>
      <c r="P39" s="39"/>
      <c r="Q39" s="39"/>
      <c r="R39" s="39"/>
      <c r="S39" s="39"/>
      <c r="T39" s="39"/>
      <c r="U39" s="39"/>
      <c r="V39" s="39"/>
      <c r="W39" s="29"/>
      <c r="X39" s="29"/>
      <c r="Y39" s="32"/>
      <c r="Z39" s="32"/>
      <c r="AA39" s="32"/>
    </row>
    <row r="40" spans="1:28" ht="30" customHeight="1">
      <c r="A40" s="29" t="s">
        <v>597</v>
      </c>
      <c r="B40" s="56" t="s">
        <v>571</v>
      </c>
      <c r="C40" s="29" t="s">
        <v>596</v>
      </c>
      <c r="D40" s="38" t="s">
        <v>231</v>
      </c>
      <c r="E40" s="39"/>
      <c r="F40" s="29"/>
      <c r="G40" s="39"/>
      <c r="H40" s="29"/>
      <c r="I40" s="39"/>
      <c r="J40" s="29"/>
      <c r="K40" s="39"/>
      <c r="L40" s="29"/>
      <c r="M40" s="39"/>
      <c r="N40" s="29"/>
      <c r="O40" s="39"/>
      <c r="P40" s="39"/>
      <c r="Q40" s="39"/>
      <c r="R40" s="39"/>
      <c r="S40" s="39"/>
      <c r="T40" s="39"/>
      <c r="U40" s="39"/>
      <c r="V40" s="39"/>
      <c r="W40" s="29"/>
      <c r="X40" s="29"/>
      <c r="Y40" s="32"/>
      <c r="Z40" s="32"/>
      <c r="AA40" s="32"/>
    </row>
    <row r="41" spans="1:28" ht="30" customHeight="1">
      <c r="A41" s="29" t="s">
        <v>600</v>
      </c>
      <c r="B41" s="56" t="s">
        <v>571</v>
      </c>
      <c r="C41" s="29" t="s">
        <v>599</v>
      </c>
      <c r="D41" s="38" t="s">
        <v>231</v>
      </c>
      <c r="E41" s="39"/>
      <c r="F41" s="29"/>
      <c r="G41" s="39"/>
      <c r="H41" s="29"/>
      <c r="I41" s="39"/>
      <c r="J41" s="29"/>
      <c r="K41" s="39"/>
      <c r="L41" s="29"/>
      <c r="M41" s="39"/>
      <c r="N41" s="29"/>
      <c r="O41" s="39"/>
      <c r="P41" s="39"/>
      <c r="Q41" s="39"/>
      <c r="R41" s="39"/>
      <c r="S41" s="39"/>
      <c r="T41" s="39"/>
      <c r="U41" s="39"/>
      <c r="V41" s="39"/>
      <c r="W41" s="29"/>
      <c r="X41" s="29"/>
      <c r="Y41" s="32"/>
      <c r="Z41" s="32"/>
      <c r="AA41" s="32"/>
    </row>
    <row r="42" spans="1:28" s="59" customFormat="1" ht="30" customHeight="1">
      <c r="A42" s="53" t="s">
        <v>1002</v>
      </c>
      <c r="B42" s="70" t="s">
        <v>496</v>
      </c>
      <c r="C42" s="53" t="s">
        <v>1003</v>
      </c>
      <c r="D42" s="66" t="s">
        <v>186</v>
      </c>
      <c r="E42" s="67"/>
      <c r="F42" s="53"/>
      <c r="G42" s="67"/>
      <c r="H42" s="53"/>
      <c r="I42" s="67"/>
      <c r="J42" s="53"/>
      <c r="K42" s="67"/>
      <c r="L42" s="53"/>
      <c r="M42" s="67"/>
      <c r="N42" s="53"/>
      <c r="O42" s="67"/>
      <c r="P42" s="67"/>
      <c r="Q42" s="67"/>
      <c r="R42" s="67"/>
      <c r="S42" s="67"/>
      <c r="T42" s="67"/>
      <c r="U42" s="67"/>
      <c r="V42" s="67"/>
      <c r="W42" s="29"/>
      <c r="X42" s="53"/>
      <c r="Y42" s="58"/>
      <c r="Z42" s="58"/>
      <c r="AA42" s="68"/>
      <c r="AB42" s="58"/>
    </row>
    <row r="43" spans="1:28" s="59" customFormat="1" ht="30" customHeight="1">
      <c r="A43" s="53" t="s">
        <v>1002</v>
      </c>
      <c r="B43" s="70" t="s">
        <v>1008</v>
      </c>
      <c r="C43" s="53" t="s">
        <v>1009</v>
      </c>
      <c r="D43" s="66" t="s">
        <v>186</v>
      </c>
      <c r="E43" s="67"/>
      <c r="F43" s="53"/>
      <c r="G43" s="67"/>
      <c r="H43" s="53"/>
      <c r="I43" s="67"/>
      <c r="J43" s="53"/>
      <c r="K43" s="67"/>
      <c r="L43" s="53"/>
      <c r="M43" s="67"/>
      <c r="N43" s="53"/>
      <c r="O43" s="67"/>
      <c r="P43" s="67"/>
      <c r="Q43" s="67"/>
      <c r="R43" s="67"/>
      <c r="S43" s="67"/>
      <c r="T43" s="67"/>
      <c r="U43" s="67"/>
      <c r="V43" s="67"/>
      <c r="W43" s="29"/>
      <c r="X43" s="53"/>
      <c r="Y43" s="58"/>
      <c r="Z43" s="58"/>
      <c r="AA43" s="68"/>
      <c r="AB43" s="58"/>
    </row>
    <row r="44" spans="1:28" ht="30" customHeight="1">
      <c r="A44" s="29" t="s">
        <v>677</v>
      </c>
      <c r="B44" s="56" t="s">
        <v>675</v>
      </c>
      <c r="C44" s="29" t="s">
        <v>676</v>
      </c>
      <c r="D44" s="38" t="s">
        <v>432</v>
      </c>
      <c r="E44" s="39"/>
      <c r="F44" s="29"/>
      <c r="G44" s="39"/>
      <c r="H44" s="29"/>
      <c r="I44" s="39"/>
      <c r="J44" s="29"/>
      <c r="K44" s="39"/>
      <c r="L44" s="29"/>
      <c r="M44" s="39"/>
      <c r="N44" s="29"/>
      <c r="O44" s="39"/>
      <c r="P44" s="39"/>
      <c r="Q44" s="39"/>
      <c r="R44" s="39"/>
      <c r="S44" s="39"/>
      <c r="T44" s="39"/>
      <c r="U44" s="39"/>
      <c r="V44" s="39"/>
      <c r="W44" s="29"/>
      <c r="X44" s="29"/>
      <c r="Y44" s="32"/>
      <c r="Z44" s="32"/>
      <c r="AA44" s="32"/>
    </row>
    <row r="45" spans="1:28" ht="30" customHeight="1">
      <c r="A45" s="29" t="s">
        <v>680</v>
      </c>
      <c r="B45" s="56" t="s">
        <v>658</v>
      </c>
      <c r="C45" s="29" t="s">
        <v>679</v>
      </c>
      <c r="D45" s="38" t="s">
        <v>432</v>
      </c>
      <c r="E45" s="39"/>
      <c r="F45" s="29"/>
      <c r="G45" s="39"/>
      <c r="H45" s="29"/>
      <c r="I45" s="39"/>
      <c r="J45" s="29"/>
      <c r="K45" s="39"/>
      <c r="L45" s="29"/>
      <c r="M45" s="39"/>
      <c r="N45" s="29"/>
      <c r="O45" s="39"/>
      <c r="P45" s="39"/>
      <c r="Q45" s="39"/>
      <c r="R45" s="39"/>
      <c r="S45" s="39"/>
      <c r="T45" s="39"/>
      <c r="U45" s="39"/>
      <c r="V45" s="39"/>
      <c r="W45" s="29"/>
      <c r="X45" s="29"/>
      <c r="Y45" s="32"/>
      <c r="Z45" s="32"/>
      <c r="AA45" s="32"/>
    </row>
    <row r="46" spans="1:28" ht="30" customHeight="1">
      <c r="A46" s="29" t="s">
        <v>645</v>
      </c>
      <c r="B46" s="56" t="s">
        <v>643</v>
      </c>
      <c r="C46" s="29" t="s">
        <v>644</v>
      </c>
      <c r="D46" s="38" t="s">
        <v>306</v>
      </c>
      <c r="E46" s="39"/>
      <c r="F46" s="29"/>
      <c r="G46" s="39"/>
      <c r="H46" s="29"/>
      <c r="I46" s="39"/>
      <c r="J46" s="29"/>
      <c r="K46" s="39"/>
      <c r="L46" s="29"/>
      <c r="M46" s="39"/>
      <c r="N46" s="29"/>
      <c r="O46" s="39"/>
      <c r="P46" s="39"/>
      <c r="Q46" s="39"/>
      <c r="R46" s="39"/>
      <c r="S46" s="39"/>
      <c r="T46" s="39"/>
      <c r="U46" s="39"/>
      <c r="V46" s="39"/>
      <c r="W46" s="29"/>
      <c r="X46" s="29"/>
      <c r="Y46" s="32"/>
      <c r="Z46" s="32"/>
      <c r="AA46" s="32"/>
    </row>
    <row r="47" spans="1:28" ht="30" customHeight="1">
      <c r="A47" s="29"/>
      <c r="B47" s="56" t="s">
        <v>1075</v>
      </c>
      <c r="C47" s="29" t="s">
        <v>1076</v>
      </c>
      <c r="D47" s="38" t="s">
        <v>1077</v>
      </c>
      <c r="E47" s="39"/>
      <c r="F47" s="29"/>
      <c r="G47" s="39"/>
      <c r="H47" s="29"/>
      <c r="I47" s="39"/>
      <c r="J47" s="29"/>
      <c r="K47" s="39"/>
      <c r="L47" s="29"/>
      <c r="M47" s="39"/>
      <c r="N47" s="29"/>
      <c r="O47" s="39"/>
      <c r="P47" s="39"/>
      <c r="Q47" s="39"/>
      <c r="R47" s="39"/>
      <c r="S47" s="39"/>
      <c r="T47" s="39"/>
      <c r="U47" s="39"/>
      <c r="V47" s="39"/>
      <c r="W47" s="29"/>
      <c r="X47" s="29"/>
      <c r="Y47" s="32"/>
      <c r="Z47" s="32"/>
      <c r="AA47" s="32"/>
    </row>
    <row r="48" spans="1:28" ht="30" customHeight="1">
      <c r="A48" s="29" t="s">
        <v>669</v>
      </c>
      <c r="B48" s="56" t="s">
        <v>667</v>
      </c>
      <c r="C48" s="29" t="s">
        <v>668</v>
      </c>
      <c r="D48" s="38" t="s">
        <v>432</v>
      </c>
      <c r="E48" s="39"/>
      <c r="F48" s="29"/>
      <c r="G48" s="39"/>
      <c r="H48" s="29"/>
      <c r="I48" s="39"/>
      <c r="J48" s="29"/>
      <c r="K48" s="39"/>
      <c r="L48" s="29"/>
      <c r="M48" s="39"/>
      <c r="N48" s="29"/>
      <c r="O48" s="39"/>
      <c r="P48" s="39"/>
      <c r="Q48" s="39"/>
      <c r="R48" s="39"/>
      <c r="S48" s="39"/>
      <c r="T48" s="39"/>
      <c r="U48" s="39"/>
      <c r="V48" s="39"/>
      <c r="W48" s="29"/>
      <c r="X48" s="29"/>
      <c r="Y48" s="32"/>
      <c r="Z48" s="32"/>
      <c r="AA48" s="32"/>
    </row>
    <row r="49" spans="1:28" ht="30" customHeight="1">
      <c r="A49" s="29" t="s">
        <v>657</v>
      </c>
      <c r="B49" s="56" t="s">
        <v>655</v>
      </c>
      <c r="C49" s="29" t="s">
        <v>656</v>
      </c>
      <c r="D49" s="38" t="s">
        <v>432</v>
      </c>
      <c r="E49" s="39"/>
      <c r="F49" s="29"/>
      <c r="G49" s="39"/>
      <c r="H49" s="29"/>
      <c r="I49" s="39"/>
      <c r="J49" s="29"/>
      <c r="K49" s="39"/>
      <c r="L49" s="29"/>
      <c r="M49" s="39"/>
      <c r="N49" s="29"/>
      <c r="O49" s="39"/>
      <c r="P49" s="39"/>
      <c r="Q49" s="39"/>
      <c r="R49" s="39"/>
      <c r="S49" s="39"/>
      <c r="T49" s="39"/>
      <c r="U49" s="39"/>
      <c r="V49" s="39"/>
      <c r="W49" s="29"/>
      <c r="X49" s="29"/>
      <c r="Y49" s="32"/>
      <c r="Z49" s="32"/>
      <c r="AA49" s="32"/>
    </row>
    <row r="50" spans="1:28" ht="30" customHeight="1">
      <c r="A50" s="29"/>
      <c r="B50" s="56" t="s">
        <v>937</v>
      </c>
      <c r="C50" s="29" t="s">
        <v>1012</v>
      </c>
      <c r="D50" s="38" t="s">
        <v>1098</v>
      </c>
      <c r="E50" s="39"/>
      <c r="F50" s="29"/>
      <c r="G50" s="39"/>
      <c r="H50" s="29"/>
      <c r="I50" s="39"/>
      <c r="J50" s="29"/>
      <c r="K50" s="39"/>
      <c r="L50" s="29"/>
      <c r="M50" s="39"/>
      <c r="N50" s="29"/>
      <c r="O50" s="39"/>
      <c r="P50" s="39"/>
      <c r="Q50" s="39"/>
      <c r="R50" s="39"/>
      <c r="S50" s="39"/>
      <c r="T50" s="39"/>
      <c r="U50" s="39"/>
      <c r="V50" s="39"/>
      <c r="W50" s="29"/>
      <c r="X50" s="29"/>
      <c r="Y50" s="32"/>
      <c r="Z50" s="32"/>
      <c r="AA50" s="32"/>
      <c r="AB50" s="40"/>
    </row>
    <row r="51" spans="1:28" ht="30" customHeight="1">
      <c r="A51" s="29"/>
      <c r="B51" s="56" t="s">
        <v>1020</v>
      </c>
      <c r="C51" s="29" t="s">
        <v>1021</v>
      </c>
      <c r="D51" s="38" t="s">
        <v>287</v>
      </c>
      <c r="E51" s="39"/>
      <c r="F51" s="29"/>
      <c r="G51" s="39"/>
      <c r="H51" s="29"/>
      <c r="I51" s="39"/>
      <c r="J51" s="29"/>
      <c r="K51" s="39"/>
      <c r="L51" s="29"/>
      <c r="M51" s="39"/>
      <c r="N51" s="29"/>
      <c r="O51" s="39"/>
      <c r="P51" s="39"/>
      <c r="Q51" s="39"/>
      <c r="R51" s="39"/>
      <c r="S51" s="39"/>
      <c r="T51" s="39"/>
      <c r="U51" s="39"/>
      <c r="V51" s="39"/>
      <c r="W51" s="29"/>
      <c r="X51" s="29"/>
      <c r="Y51" s="32"/>
      <c r="Z51" s="32"/>
      <c r="AA51" s="32"/>
      <c r="AB51" s="40"/>
    </row>
    <row r="52" spans="1:28" ht="30" customHeight="1">
      <c r="A52" s="29" t="s">
        <v>642</v>
      </c>
      <c r="B52" s="56" t="s">
        <v>639</v>
      </c>
      <c r="C52" s="29" t="s">
        <v>640</v>
      </c>
      <c r="D52" s="38" t="s">
        <v>287</v>
      </c>
      <c r="E52" s="39"/>
      <c r="F52" s="29"/>
      <c r="G52" s="39"/>
      <c r="H52" s="29"/>
      <c r="I52" s="39"/>
      <c r="J52" s="29"/>
      <c r="K52" s="39"/>
      <c r="L52" s="29"/>
      <c r="M52" s="39"/>
      <c r="N52" s="29"/>
      <c r="O52" s="39"/>
      <c r="P52" s="39"/>
      <c r="Q52" s="39"/>
      <c r="R52" s="39"/>
      <c r="S52" s="39"/>
      <c r="T52" s="39"/>
      <c r="U52" s="39"/>
      <c r="V52" s="39"/>
      <c r="W52" s="29"/>
      <c r="X52" s="29"/>
      <c r="Y52" s="32"/>
      <c r="Z52" s="32"/>
      <c r="AA52" s="32"/>
    </row>
    <row r="53" spans="1:28" ht="30" customHeight="1">
      <c r="A53" s="29" t="s">
        <v>910</v>
      </c>
      <c r="B53" s="56" t="s">
        <v>707</v>
      </c>
      <c r="C53" s="29" t="s">
        <v>911</v>
      </c>
      <c r="D53" s="38" t="s">
        <v>186</v>
      </c>
      <c r="E53" s="39"/>
      <c r="F53" s="29"/>
      <c r="G53" s="39"/>
      <c r="H53" s="29"/>
      <c r="I53" s="39"/>
      <c r="J53" s="29"/>
      <c r="K53" s="39"/>
      <c r="L53" s="29"/>
      <c r="M53" s="39"/>
      <c r="N53" s="29"/>
      <c r="O53" s="39"/>
      <c r="P53" s="39"/>
      <c r="Q53" s="39"/>
      <c r="R53" s="39"/>
      <c r="S53" s="39"/>
      <c r="T53" s="39"/>
      <c r="U53" s="39"/>
      <c r="V53" s="39"/>
      <c r="W53" s="29"/>
      <c r="X53" s="29"/>
      <c r="Y53" s="32"/>
      <c r="Z53" s="32"/>
      <c r="AA53" s="32"/>
    </row>
    <row r="54" spans="1:28" ht="30" customHeight="1">
      <c r="A54" s="29" t="s">
        <v>914</v>
      </c>
      <c r="B54" s="56" t="s">
        <v>714</v>
      </c>
      <c r="C54" s="29" t="s">
        <v>915</v>
      </c>
      <c r="D54" s="38" t="s">
        <v>186</v>
      </c>
      <c r="E54" s="39"/>
      <c r="F54" s="29"/>
      <c r="G54" s="39"/>
      <c r="H54" s="29"/>
      <c r="I54" s="39"/>
      <c r="J54" s="29"/>
      <c r="K54" s="39"/>
      <c r="L54" s="29"/>
      <c r="M54" s="39"/>
      <c r="N54" s="29"/>
      <c r="O54" s="39"/>
      <c r="P54" s="39"/>
      <c r="Q54" s="39"/>
      <c r="R54" s="39"/>
      <c r="S54" s="39"/>
      <c r="T54" s="39"/>
      <c r="U54" s="39"/>
      <c r="V54" s="39"/>
      <c r="W54" s="29"/>
      <c r="X54" s="29"/>
      <c r="Y54" s="32"/>
      <c r="Z54" s="32"/>
      <c r="AA54" s="32"/>
    </row>
    <row r="55" spans="1:28" ht="30" customHeight="1">
      <c r="A55" s="29" t="s">
        <v>468</v>
      </c>
      <c r="B55" s="56" t="s">
        <v>232</v>
      </c>
      <c r="C55" s="29" t="s">
        <v>238</v>
      </c>
      <c r="D55" s="38" t="s">
        <v>198</v>
      </c>
      <c r="E55" s="39"/>
      <c r="F55" s="29"/>
      <c r="G55" s="39"/>
      <c r="H55" s="29"/>
      <c r="I55" s="39"/>
      <c r="J55" s="29"/>
      <c r="K55" s="39"/>
      <c r="L55" s="29"/>
      <c r="M55" s="39"/>
      <c r="N55" s="29"/>
      <c r="O55" s="39"/>
      <c r="P55" s="39"/>
      <c r="Q55" s="39"/>
      <c r="R55" s="39"/>
      <c r="S55" s="39"/>
      <c r="T55" s="39"/>
      <c r="U55" s="39"/>
      <c r="V55" s="39"/>
      <c r="W55" s="29"/>
      <c r="X55" s="29"/>
      <c r="Y55" s="32"/>
      <c r="Z55" s="32"/>
      <c r="AA55" s="32"/>
      <c r="AB55" s="40"/>
    </row>
    <row r="56" spans="1:28" ht="30" customHeight="1">
      <c r="A56" s="29" t="s">
        <v>478</v>
      </c>
      <c r="B56" s="56" t="s">
        <v>477</v>
      </c>
      <c r="C56" s="29" t="s">
        <v>1115</v>
      </c>
      <c r="D56" s="38" t="s">
        <v>1114</v>
      </c>
      <c r="E56" s="39"/>
      <c r="F56" s="29"/>
      <c r="G56" s="39"/>
      <c r="H56" s="29"/>
      <c r="I56" s="39"/>
      <c r="J56" s="29"/>
      <c r="K56" s="39"/>
      <c r="L56" s="29"/>
      <c r="M56" s="84"/>
      <c r="N56" s="29"/>
      <c r="O56" s="39"/>
      <c r="P56" s="39"/>
      <c r="Q56" s="39"/>
      <c r="R56" s="39"/>
      <c r="S56" s="39"/>
      <c r="T56" s="39"/>
      <c r="U56" s="39"/>
      <c r="V56" s="39"/>
      <c r="W56" s="29"/>
      <c r="X56" s="29"/>
      <c r="Y56" s="32"/>
      <c r="Z56" s="32"/>
      <c r="AA56" s="32"/>
    </row>
    <row r="57" spans="1:28" ht="30" customHeight="1">
      <c r="A57" s="29"/>
      <c r="B57" s="56" t="s">
        <v>1142</v>
      </c>
      <c r="C57" s="29" t="s">
        <v>1143</v>
      </c>
      <c r="D57" s="38" t="s">
        <v>231</v>
      </c>
      <c r="E57" s="39"/>
      <c r="F57" s="29"/>
      <c r="G57" s="39"/>
      <c r="H57" s="29"/>
      <c r="I57" s="39"/>
      <c r="J57" s="29"/>
      <c r="K57" s="39"/>
      <c r="L57" s="29"/>
      <c r="M57" s="84"/>
      <c r="N57" s="29"/>
      <c r="O57" s="39"/>
      <c r="P57" s="39"/>
      <c r="Q57" s="39"/>
      <c r="R57" s="39"/>
      <c r="S57" s="39"/>
      <c r="T57" s="39"/>
      <c r="U57" s="39"/>
      <c r="V57" s="39"/>
      <c r="W57" s="29"/>
      <c r="X57" s="29"/>
      <c r="Y57" s="32"/>
      <c r="Z57" s="32"/>
      <c r="AA57" s="32"/>
    </row>
    <row r="58" spans="1:28" ht="30" customHeight="1">
      <c r="A58" s="29"/>
      <c r="B58" s="56" t="s">
        <v>1144</v>
      </c>
      <c r="C58" s="29" t="s">
        <v>1145</v>
      </c>
      <c r="D58" s="38" t="s">
        <v>231</v>
      </c>
      <c r="E58" s="39"/>
      <c r="F58" s="29"/>
      <c r="G58" s="39"/>
      <c r="H58" s="29"/>
      <c r="I58" s="39"/>
      <c r="J58" s="29"/>
      <c r="K58" s="39"/>
      <c r="L58" s="29"/>
      <c r="M58" s="84"/>
      <c r="N58" s="29"/>
      <c r="O58" s="39"/>
      <c r="P58" s="39"/>
      <c r="Q58" s="39"/>
      <c r="R58" s="39"/>
      <c r="S58" s="39"/>
      <c r="T58" s="39"/>
      <c r="U58" s="39"/>
      <c r="V58" s="39"/>
      <c r="W58" s="29"/>
      <c r="X58" s="29"/>
      <c r="Y58" s="32"/>
      <c r="Z58" s="32"/>
      <c r="AA58" s="32"/>
    </row>
    <row r="59" spans="1:28" ht="30" customHeight="1">
      <c r="A59" s="29"/>
      <c r="B59" s="56" t="s">
        <v>1144</v>
      </c>
      <c r="C59" s="29" t="s">
        <v>1146</v>
      </c>
      <c r="D59" s="38" t="s">
        <v>231</v>
      </c>
      <c r="E59" s="39"/>
      <c r="F59" s="29"/>
      <c r="G59" s="39"/>
      <c r="H59" s="29"/>
      <c r="I59" s="39"/>
      <c r="J59" s="29"/>
      <c r="K59" s="39"/>
      <c r="L59" s="29"/>
      <c r="M59" s="84"/>
      <c r="N59" s="29"/>
      <c r="O59" s="39"/>
      <c r="P59" s="39"/>
      <c r="Q59" s="39"/>
      <c r="R59" s="39"/>
      <c r="S59" s="39"/>
      <c r="T59" s="39"/>
      <c r="U59" s="39"/>
      <c r="V59" s="39"/>
      <c r="W59" s="29"/>
      <c r="X59" s="29"/>
      <c r="Y59" s="32"/>
      <c r="Z59" s="32"/>
      <c r="AA59" s="32"/>
    </row>
    <row r="60" spans="1:28" ht="30" customHeight="1">
      <c r="A60" s="29"/>
      <c r="B60" s="56" t="s">
        <v>1147</v>
      </c>
      <c r="C60" s="29" t="s">
        <v>1148</v>
      </c>
      <c r="D60" s="38" t="s">
        <v>231</v>
      </c>
      <c r="E60" s="39"/>
      <c r="F60" s="29"/>
      <c r="G60" s="39"/>
      <c r="H60" s="29"/>
      <c r="I60" s="39"/>
      <c r="J60" s="29"/>
      <c r="K60" s="39"/>
      <c r="L60" s="29"/>
      <c r="M60" s="84"/>
      <c r="N60" s="29"/>
      <c r="O60" s="39"/>
      <c r="P60" s="39"/>
      <c r="Q60" s="39"/>
      <c r="R60" s="39"/>
      <c r="S60" s="39"/>
      <c r="T60" s="39"/>
      <c r="U60" s="39"/>
      <c r="V60" s="39"/>
      <c r="W60" s="29"/>
      <c r="X60" s="29"/>
      <c r="Y60" s="32"/>
      <c r="Z60" s="32"/>
      <c r="AA60" s="32"/>
    </row>
    <row r="61" spans="1:28" ht="30" customHeight="1">
      <c r="A61" s="29"/>
      <c r="B61" s="56" t="s">
        <v>1149</v>
      </c>
      <c r="C61" s="29" t="s">
        <v>1150</v>
      </c>
      <c r="D61" s="38" t="s">
        <v>196</v>
      </c>
      <c r="E61" s="39"/>
      <c r="F61" s="29"/>
      <c r="G61" s="39"/>
      <c r="H61" s="29"/>
      <c r="I61" s="39"/>
      <c r="J61" s="29"/>
      <c r="K61" s="39"/>
      <c r="L61" s="29"/>
      <c r="M61" s="84"/>
      <c r="N61" s="29"/>
      <c r="O61" s="39"/>
      <c r="P61" s="39"/>
      <c r="Q61" s="39"/>
      <c r="R61" s="39"/>
      <c r="S61" s="39"/>
      <c r="T61" s="39"/>
      <c r="U61" s="39"/>
      <c r="V61" s="39"/>
      <c r="W61" s="29"/>
      <c r="X61" s="29"/>
      <c r="Y61" s="32"/>
      <c r="Z61" s="32"/>
      <c r="AA61" s="32"/>
    </row>
    <row r="62" spans="1:28" ht="30" customHeight="1">
      <c r="A62" s="29"/>
      <c r="B62" s="56" t="s">
        <v>1151</v>
      </c>
      <c r="C62" s="29" t="s">
        <v>1152</v>
      </c>
      <c r="D62" s="38" t="s">
        <v>196</v>
      </c>
      <c r="E62" s="39"/>
      <c r="F62" s="29"/>
      <c r="G62" s="39"/>
      <c r="H62" s="29"/>
      <c r="I62" s="39"/>
      <c r="J62" s="29"/>
      <c r="K62" s="39"/>
      <c r="L62" s="29"/>
      <c r="M62" s="84"/>
      <c r="N62" s="29"/>
      <c r="O62" s="39"/>
      <c r="P62" s="39"/>
      <c r="Q62" s="39"/>
      <c r="R62" s="39"/>
      <c r="S62" s="39"/>
      <c r="T62" s="39"/>
      <c r="U62" s="39"/>
      <c r="V62" s="39"/>
      <c r="W62" s="29"/>
      <c r="X62" s="29"/>
      <c r="Y62" s="32"/>
      <c r="Z62" s="32"/>
      <c r="AA62" s="32"/>
    </row>
    <row r="63" spans="1:28" ht="30" customHeight="1">
      <c r="A63" s="29"/>
      <c r="B63" s="56" t="s">
        <v>1153</v>
      </c>
      <c r="C63" s="29" t="s">
        <v>1154</v>
      </c>
      <c r="D63" s="38" t="s">
        <v>231</v>
      </c>
      <c r="E63" s="39"/>
      <c r="F63" s="29"/>
      <c r="G63" s="39"/>
      <c r="H63" s="29"/>
      <c r="I63" s="39"/>
      <c r="J63" s="29"/>
      <c r="K63" s="39"/>
      <c r="L63" s="29"/>
      <c r="M63" s="84"/>
      <c r="N63" s="29"/>
      <c r="O63" s="39"/>
      <c r="P63" s="39"/>
      <c r="Q63" s="39"/>
      <c r="R63" s="39"/>
      <c r="S63" s="39"/>
      <c r="T63" s="39"/>
      <c r="U63" s="39"/>
      <c r="V63" s="39"/>
      <c r="W63" s="29"/>
      <c r="X63" s="29"/>
      <c r="Y63" s="32"/>
      <c r="Z63" s="32"/>
      <c r="AA63" s="32"/>
    </row>
    <row r="64" spans="1:28" ht="30" customHeight="1">
      <c r="A64" s="29"/>
      <c r="B64" s="56" t="s">
        <v>1155</v>
      </c>
      <c r="C64" s="29" t="s">
        <v>1156</v>
      </c>
      <c r="D64" s="38" t="s">
        <v>196</v>
      </c>
      <c r="E64" s="39"/>
      <c r="F64" s="29"/>
      <c r="G64" s="39"/>
      <c r="H64" s="29"/>
      <c r="I64" s="39"/>
      <c r="J64" s="29"/>
      <c r="K64" s="39"/>
      <c r="L64" s="29"/>
      <c r="M64" s="84"/>
      <c r="N64" s="29"/>
      <c r="O64" s="39"/>
      <c r="P64" s="39"/>
      <c r="Q64" s="39"/>
      <c r="R64" s="39"/>
      <c r="S64" s="39"/>
      <c r="T64" s="39"/>
      <c r="U64" s="39"/>
      <c r="V64" s="39"/>
      <c r="W64" s="29"/>
      <c r="X64" s="29"/>
      <c r="Y64" s="32"/>
      <c r="Z64" s="32"/>
      <c r="AA64" s="32"/>
    </row>
    <row r="65" spans="1:27" ht="30" customHeight="1">
      <c r="A65" s="29" t="s">
        <v>478</v>
      </c>
      <c r="B65" s="56" t="s">
        <v>477</v>
      </c>
      <c r="C65" s="29" t="s">
        <v>1168</v>
      </c>
      <c r="D65" s="38" t="s">
        <v>1114</v>
      </c>
      <c r="E65" s="39"/>
      <c r="F65" s="29"/>
      <c r="G65" s="39"/>
      <c r="H65" s="29"/>
      <c r="I65" s="39"/>
      <c r="J65" s="29"/>
      <c r="K65" s="39"/>
      <c r="L65" s="29"/>
      <c r="M65" s="84"/>
      <c r="N65" s="29"/>
      <c r="O65" s="39"/>
      <c r="P65" s="39"/>
      <c r="Q65" s="39"/>
      <c r="R65" s="39"/>
      <c r="S65" s="39"/>
      <c r="T65" s="39"/>
      <c r="U65" s="39"/>
      <c r="V65" s="39"/>
      <c r="W65" s="29"/>
      <c r="X65" s="29"/>
      <c r="Y65" s="32"/>
      <c r="Z65" s="32"/>
      <c r="AA65" s="32"/>
    </row>
    <row r="66" spans="1:27" ht="30" customHeight="1">
      <c r="A66" s="29" t="s">
        <v>912</v>
      </c>
      <c r="B66" s="56" t="s">
        <v>714</v>
      </c>
      <c r="C66" s="29" t="s">
        <v>913</v>
      </c>
      <c r="D66" s="38" t="s">
        <v>186</v>
      </c>
      <c r="E66" s="39"/>
      <c r="F66" s="29"/>
      <c r="G66" s="39"/>
      <c r="H66" s="29"/>
      <c r="I66" s="39"/>
      <c r="J66" s="29"/>
      <c r="K66" s="39"/>
      <c r="L66" s="29"/>
      <c r="M66" s="39"/>
      <c r="N66" s="29"/>
      <c r="O66" s="39"/>
      <c r="P66" s="39"/>
      <c r="Q66" s="39"/>
      <c r="R66" s="39"/>
      <c r="S66" s="39"/>
      <c r="T66" s="39"/>
      <c r="U66" s="39"/>
      <c r="V66" s="39"/>
      <c r="W66" s="29"/>
      <c r="X66" s="29"/>
      <c r="Y66" s="32"/>
      <c r="Z66" s="32"/>
      <c r="AA66" s="32"/>
    </row>
    <row r="67" spans="1:27" ht="30" customHeight="1">
      <c r="A67" s="29" t="s">
        <v>936</v>
      </c>
      <c r="B67" s="56" t="s">
        <v>937</v>
      </c>
      <c r="C67" s="29" t="s">
        <v>1179</v>
      </c>
      <c r="D67" s="38" t="s">
        <v>287</v>
      </c>
      <c r="E67" s="39"/>
      <c r="F67" s="29"/>
      <c r="G67" s="39"/>
      <c r="H67" s="29"/>
      <c r="I67" s="39"/>
      <c r="J67" s="29"/>
      <c r="K67" s="39"/>
      <c r="L67" s="29"/>
      <c r="M67" s="39"/>
      <c r="N67" s="29"/>
      <c r="O67" s="39"/>
      <c r="P67" s="39"/>
      <c r="Q67" s="39"/>
      <c r="R67" s="39"/>
      <c r="S67" s="39"/>
      <c r="T67" s="39"/>
      <c r="U67" s="39"/>
      <c r="V67" s="39"/>
      <c r="W67" s="29"/>
      <c r="X67" s="29"/>
      <c r="Y67" s="32"/>
      <c r="Z67" s="32"/>
      <c r="AA67" s="32"/>
    </row>
    <row r="68" spans="1:27" ht="30" customHeight="1">
      <c r="A68" s="29" t="s">
        <v>528</v>
      </c>
      <c r="B68" s="56" t="s">
        <v>526</v>
      </c>
      <c r="C68" s="29" t="s">
        <v>527</v>
      </c>
      <c r="D68" s="38" t="s">
        <v>287</v>
      </c>
      <c r="E68" s="39"/>
      <c r="F68" s="29"/>
      <c r="G68" s="39"/>
      <c r="H68" s="29"/>
      <c r="I68" s="39"/>
      <c r="J68" s="29"/>
      <c r="K68" s="39"/>
      <c r="L68" s="29"/>
      <c r="M68" s="39"/>
      <c r="N68" s="29"/>
      <c r="O68" s="39"/>
      <c r="P68" s="39"/>
      <c r="Q68" s="39"/>
      <c r="R68" s="39"/>
      <c r="S68" s="39"/>
      <c r="T68" s="39"/>
      <c r="U68" s="39"/>
      <c r="V68" s="39"/>
      <c r="W68" s="29"/>
      <c r="X68" s="29"/>
      <c r="Y68" s="32"/>
      <c r="Z68" s="32"/>
      <c r="AA68" s="32"/>
    </row>
    <row r="69" spans="1:27" ht="30" customHeight="1">
      <c r="A69" s="29" t="s">
        <v>531</v>
      </c>
      <c r="B69" s="56" t="s">
        <v>526</v>
      </c>
      <c r="C69" s="29" t="s">
        <v>530</v>
      </c>
      <c r="D69" s="38" t="s">
        <v>287</v>
      </c>
      <c r="E69" s="39"/>
      <c r="F69" s="29"/>
      <c r="G69" s="39"/>
      <c r="H69" s="29"/>
      <c r="I69" s="39"/>
      <c r="J69" s="29"/>
      <c r="K69" s="39"/>
      <c r="L69" s="29"/>
      <c r="M69" s="39"/>
      <c r="N69" s="29"/>
      <c r="O69" s="39"/>
      <c r="P69" s="39"/>
      <c r="Q69" s="39"/>
      <c r="R69" s="39"/>
      <c r="S69" s="39"/>
      <c r="T69" s="39"/>
      <c r="U69" s="39"/>
      <c r="V69" s="39"/>
      <c r="W69" s="29"/>
      <c r="X69" s="29"/>
      <c r="Y69" s="32"/>
      <c r="Z69" s="32"/>
      <c r="AA69" s="32"/>
    </row>
    <row r="70" spans="1:27" ht="30" customHeight="1">
      <c r="A70" s="29" t="s">
        <v>534</v>
      </c>
      <c r="B70" s="56" t="s">
        <v>526</v>
      </c>
      <c r="C70" s="29" t="s">
        <v>533</v>
      </c>
      <c r="D70" s="38" t="s">
        <v>432</v>
      </c>
      <c r="E70" s="39"/>
      <c r="F70" s="29"/>
      <c r="G70" s="39"/>
      <c r="H70" s="29"/>
      <c r="I70" s="39"/>
      <c r="J70" s="29"/>
      <c r="K70" s="39"/>
      <c r="L70" s="29"/>
      <c r="M70" s="39"/>
      <c r="N70" s="29"/>
      <c r="O70" s="39"/>
      <c r="P70" s="39"/>
      <c r="Q70" s="39"/>
      <c r="R70" s="39"/>
      <c r="S70" s="39"/>
      <c r="T70" s="39"/>
      <c r="U70" s="39"/>
      <c r="V70" s="39"/>
      <c r="W70" s="29"/>
      <c r="X70" s="29"/>
      <c r="Y70" s="32"/>
      <c r="Z70" s="32"/>
      <c r="AA70" s="32"/>
    </row>
    <row r="71" spans="1:27" ht="30" customHeight="1">
      <c r="A71" s="29" t="s">
        <v>537</v>
      </c>
      <c r="B71" s="56" t="s">
        <v>526</v>
      </c>
      <c r="C71" s="29" t="s">
        <v>536</v>
      </c>
      <c r="D71" s="38" t="s">
        <v>432</v>
      </c>
      <c r="E71" s="39"/>
      <c r="F71" s="29"/>
      <c r="G71" s="39"/>
      <c r="H71" s="29"/>
      <c r="I71" s="39"/>
      <c r="J71" s="29"/>
      <c r="K71" s="39"/>
      <c r="L71" s="29"/>
      <c r="M71" s="39"/>
      <c r="N71" s="29"/>
      <c r="O71" s="39"/>
      <c r="P71" s="39"/>
      <c r="Q71" s="39"/>
      <c r="R71" s="39"/>
      <c r="S71" s="39"/>
      <c r="T71" s="39"/>
      <c r="U71" s="39"/>
      <c r="V71" s="39"/>
      <c r="W71" s="29"/>
      <c r="X71" s="29"/>
      <c r="Y71" s="32"/>
      <c r="Z71" s="32"/>
      <c r="AA71" s="32"/>
    </row>
    <row r="72" spans="1:27" ht="30" customHeight="1">
      <c r="A72" s="29"/>
      <c r="B72" s="56" t="s">
        <v>1204</v>
      </c>
      <c r="C72" s="29" t="s">
        <v>1206</v>
      </c>
      <c r="D72" s="29" t="s">
        <v>1208</v>
      </c>
      <c r="E72" s="39"/>
      <c r="F72" s="29"/>
      <c r="G72" s="39"/>
      <c r="H72" s="29"/>
      <c r="I72" s="39"/>
      <c r="J72" s="29"/>
      <c r="K72" s="39"/>
      <c r="L72" s="29"/>
      <c r="M72" s="39"/>
      <c r="N72" s="29"/>
      <c r="O72" s="39"/>
      <c r="P72" s="39"/>
      <c r="Q72" s="39"/>
      <c r="R72" s="39"/>
      <c r="S72" s="39"/>
      <c r="T72" s="39"/>
      <c r="U72" s="39"/>
      <c r="V72" s="39"/>
      <c r="W72" s="29"/>
      <c r="X72" s="29"/>
      <c r="Y72" s="32"/>
      <c r="Z72" s="32"/>
      <c r="AA72" s="32"/>
    </row>
    <row r="73" spans="1:27" ht="30" customHeight="1">
      <c r="A73" s="29"/>
      <c r="B73" s="56" t="s">
        <v>1209</v>
      </c>
      <c r="C73" s="29" t="s">
        <v>1211</v>
      </c>
      <c r="D73" s="29" t="s">
        <v>1208</v>
      </c>
      <c r="E73" s="39"/>
      <c r="F73" s="29"/>
      <c r="G73" s="39"/>
      <c r="H73" s="29"/>
      <c r="I73" s="39"/>
      <c r="J73" s="29"/>
      <c r="K73" s="39"/>
      <c r="L73" s="29"/>
      <c r="M73" s="39"/>
      <c r="N73" s="29"/>
      <c r="O73" s="39"/>
      <c r="P73" s="39"/>
      <c r="Q73" s="39"/>
      <c r="R73" s="39"/>
      <c r="S73" s="39"/>
      <c r="T73" s="39"/>
      <c r="U73" s="39"/>
      <c r="V73" s="39"/>
      <c r="W73" s="29"/>
      <c r="X73" s="29"/>
      <c r="Y73" s="32"/>
      <c r="Z73" s="32"/>
      <c r="AA73" s="32"/>
    </row>
    <row r="74" spans="1:27" ht="30" customHeight="1">
      <c r="A74" s="29"/>
      <c r="B74" s="56" t="s">
        <v>1213</v>
      </c>
      <c r="C74" s="29" t="s">
        <v>1215</v>
      </c>
      <c r="D74" s="29" t="s">
        <v>1208</v>
      </c>
      <c r="E74" s="39"/>
      <c r="F74" s="29"/>
      <c r="G74" s="39"/>
      <c r="H74" s="29"/>
      <c r="I74" s="39"/>
      <c r="J74" s="29"/>
      <c r="K74" s="39"/>
      <c r="L74" s="29"/>
      <c r="M74" s="39"/>
      <c r="N74" s="29"/>
      <c r="O74" s="39"/>
      <c r="P74" s="39"/>
      <c r="Q74" s="39"/>
      <c r="R74" s="39"/>
      <c r="S74" s="39"/>
      <c r="T74" s="39"/>
      <c r="U74" s="39"/>
      <c r="V74" s="39"/>
      <c r="W74" s="29"/>
      <c r="X74" s="29"/>
      <c r="Y74" s="32"/>
      <c r="Z74" s="32"/>
      <c r="AA74" s="32"/>
    </row>
    <row r="75" spans="1:27" ht="30" customHeight="1">
      <c r="A75" s="29"/>
      <c r="B75" s="56" t="s">
        <v>1217</v>
      </c>
      <c r="C75" s="29" t="s">
        <v>1219</v>
      </c>
      <c r="D75" s="29" t="s">
        <v>1208</v>
      </c>
      <c r="E75" s="39"/>
      <c r="F75" s="29"/>
      <c r="G75" s="39"/>
      <c r="H75" s="29"/>
      <c r="I75" s="39"/>
      <c r="J75" s="29"/>
      <c r="K75" s="39"/>
      <c r="L75" s="29"/>
      <c r="M75" s="39"/>
      <c r="N75" s="29"/>
      <c r="O75" s="39"/>
      <c r="P75" s="39"/>
      <c r="Q75" s="39"/>
      <c r="R75" s="39"/>
      <c r="S75" s="39"/>
      <c r="T75" s="39"/>
      <c r="U75" s="39"/>
      <c r="V75" s="39"/>
      <c r="W75" s="29"/>
      <c r="X75" s="29"/>
      <c r="Y75" s="32"/>
      <c r="Z75" s="32"/>
      <c r="AA75" s="32"/>
    </row>
    <row r="76" spans="1:27" ht="30" customHeight="1">
      <c r="A76" s="29"/>
      <c r="B76" s="56" t="s">
        <v>1221</v>
      </c>
      <c r="C76" s="29" t="s">
        <v>1215</v>
      </c>
      <c r="D76" s="29" t="s">
        <v>1208</v>
      </c>
      <c r="E76" s="39"/>
      <c r="F76" s="29"/>
      <c r="G76" s="39"/>
      <c r="H76" s="29"/>
      <c r="I76" s="39"/>
      <c r="J76" s="29"/>
      <c r="K76" s="39"/>
      <c r="L76" s="29"/>
      <c r="M76" s="39"/>
      <c r="N76" s="29"/>
      <c r="O76" s="39"/>
      <c r="P76" s="39"/>
      <c r="Q76" s="39"/>
      <c r="R76" s="39"/>
      <c r="S76" s="39"/>
      <c r="T76" s="39"/>
      <c r="U76" s="39"/>
      <c r="V76" s="39"/>
      <c r="W76" s="29"/>
      <c r="X76" s="29"/>
      <c r="Y76" s="32"/>
      <c r="Z76" s="32"/>
      <c r="AA76" s="32"/>
    </row>
    <row r="77" spans="1:27" ht="30" customHeight="1">
      <c r="A77" s="29"/>
      <c r="B77" s="56" t="s">
        <v>1223</v>
      </c>
      <c r="C77" s="29" t="s">
        <v>1225</v>
      </c>
      <c r="D77" s="29" t="s">
        <v>1208</v>
      </c>
      <c r="E77" s="39"/>
      <c r="F77" s="29"/>
      <c r="G77" s="39"/>
      <c r="H77" s="29"/>
      <c r="I77" s="39"/>
      <c r="J77" s="29"/>
      <c r="K77" s="39"/>
      <c r="L77" s="29"/>
      <c r="M77" s="39"/>
      <c r="N77" s="29"/>
      <c r="O77" s="39"/>
      <c r="P77" s="39"/>
      <c r="Q77" s="39"/>
      <c r="R77" s="39"/>
      <c r="S77" s="39"/>
      <c r="T77" s="39"/>
      <c r="U77" s="39"/>
      <c r="V77" s="39"/>
      <c r="W77" s="29"/>
      <c r="X77" s="29"/>
      <c r="Y77" s="32"/>
      <c r="Z77" s="32"/>
      <c r="AA77" s="32"/>
    </row>
    <row r="78" spans="1:27" ht="30" customHeight="1">
      <c r="A78" s="29" t="s">
        <v>559</v>
      </c>
      <c r="B78" s="56" t="s">
        <v>555</v>
      </c>
      <c r="C78" s="29" t="s">
        <v>558</v>
      </c>
      <c r="D78" s="38" t="s">
        <v>196</v>
      </c>
      <c r="E78" s="39"/>
      <c r="F78" s="29"/>
      <c r="G78" s="39"/>
      <c r="H78" s="29"/>
      <c r="I78" s="39"/>
      <c r="J78" s="29"/>
      <c r="K78" s="39"/>
      <c r="L78" s="29"/>
      <c r="M78" s="39"/>
      <c r="N78" s="29"/>
      <c r="O78" s="39"/>
      <c r="P78" s="39"/>
      <c r="Q78" s="39"/>
      <c r="R78" s="39"/>
      <c r="S78" s="39"/>
      <c r="T78" s="39"/>
      <c r="U78" s="39"/>
      <c r="V78" s="39"/>
      <c r="W78" s="29"/>
      <c r="X78" s="29"/>
      <c r="Y78" s="32"/>
      <c r="Z78" s="32"/>
      <c r="AA78" s="32"/>
    </row>
    <row r="79" spans="1:27" ht="30" customHeight="1">
      <c r="A79" s="29" t="s">
        <v>557</v>
      </c>
      <c r="B79" s="56" t="s">
        <v>482</v>
      </c>
      <c r="C79" s="29" t="s">
        <v>556</v>
      </c>
      <c r="D79" s="38" t="s">
        <v>231</v>
      </c>
      <c r="E79" s="39"/>
      <c r="F79" s="29"/>
      <c r="G79" s="39"/>
      <c r="H79" s="29"/>
      <c r="I79" s="39"/>
      <c r="J79" s="29"/>
      <c r="K79" s="39"/>
      <c r="L79" s="29"/>
      <c r="M79" s="39"/>
      <c r="N79" s="29"/>
      <c r="O79" s="39"/>
      <c r="P79" s="39"/>
      <c r="Q79" s="39"/>
      <c r="R79" s="39"/>
      <c r="S79" s="39"/>
      <c r="T79" s="39"/>
      <c r="U79" s="39"/>
      <c r="V79" s="39"/>
      <c r="W79" s="29"/>
      <c r="X79" s="29"/>
      <c r="Y79" s="32"/>
      <c r="Z79" s="32"/>
      <c r="AA79" s="32"/>
    </row>
    <row r="80" spans="1:27" ht="30" customHeight="1">
      <c r="A80" s="29" t="s">
        <v>623</v>
      </c>
      <c r="B80" s="56" t="s">
        <v>622</v>
      </c>
      <c r="C80" s="29" t="s">
        <v>1243</v>
      </c>
      <c r="D80" s="38" t="s">
        <v>197</v>
      </c>
      <c r="E80" s="39"/>
      <c r="F80" s="29"/>
      <c r="G80" s="39"/>
      <c r="H80" s="29"/>
      <c r="I80" s="39"/>
      <c r="J80" s="29"/>
      <c r="K80" s="39"/>
      <c r="L80" s="29"/>
      <c r="M80" s="39"/>
      <c r="N80" s="29"/>
      <c r="O80" s="39"/>
      <c r="P80" s="39"/>
      <c r="Q80" s="39"/>
      <c r="R80" s="39"/>
      <c r="S80" s="39"/>
      <c r="T80" s="39"/>
      <c r="U80" s="39"/>
      <c r="V80" s="39"/>
      <c r="W80" s="29"/>
      <c r="X80" s="29"/>
      <c r="Y80" s="32"/>
      <c r="Z80" s="32"/>
      <c r="AA80" s="32"/>
    </row>
    <row r="81" spans="1:27" ht="30" customHeight="1">
      <c r="A81" s="29" t="s">
        <v>559</v>
      </c>
      <c r="B81" s="56" t="s">
        <v>1248</v>
      </c>
      <c r="C81" s="29" t="s">
        <v>1250</v>
      </c>
      <c r="D81" s="38" t="s">
        <v>196</v>
      </c>
      <c r="E81" s="39"/>
      <c r="F81" s="29"/>
      <c r="G81" s="39"/>
      <c r="H81" s="29"/>
      <c r="I81" s="39"/>
      <c r="J81" s="29"/>
      <c r="K81" s="39"/>
      <c r="L81" s="29"/>
      <c r="M81" s="39"/>
      <c r="N81" s="29"/>
      <c r="O81" s="39"/>
      <c r="P81" s="39"/>
      <c r="Q81" s="39"/>
      <c r="R81" s="39"/>
      <c r="S81" s="39"/>
      <c r="T81" s="39"/>
      <c r="U81" s="39"/>
      <c r="V81" s="39"/>
      <c r="W81" s="29"/>
      <c r="X81" s="29"/>
      <c r="Y81" s="32"/>
      <c r="Z81" s="32"/>
      <c r="AA81" s="32"/>
    </row>
    <row r="82" spans="1:27" ht="30" customHeight="1">
      <c r="A82" s="29" t="s">
        <v>559</v>
      </c>
      <c r="B82" s="56" t="s">
        <v>1257</v>
      </c>
      <c r="C82" s="29" t="s">
        <v>1258</v>
      </c>
      <c r="D82" s="38" t="s">
        <v>1259</v>
      </c>
      <c r="E82" s="39"/>
      <c r="F82" s="29"/>
      <c r="G82" s="39"/>
      <c r="H82" s="29"/>
      <c r="I82" s="39"/>
      <c r="J82" s="29"/>
      <c r="K82" s="39"/>
      <c r="L82" s="29"/>
      <c r="M82" s="39"/>
      <c r="N82" s="29"/>
      <c r="O82" s="39"/>
      <c r="P82" s="39"/>
      <c r="Q82" s="39"/>
      <c r="R82" s="39"/>
      <c r="S82" s="39"/>
      <c r="T82" s="39"/>
      <c r="U82" s="39"/>
      <c r="V82" s="39"/>
      <c r="W82" s="29"/>
      <c r="X82" s="29"/>
      <c r="Y82" s="32"/>
      <c r="Z82" s="32"/>
      <c r="AA82" s="32"/>
    </row>
    <row r="83" spans="1:27" ht="30" customHeight="1">
      <c r="A83" s="29" t="s">
        <v>559</v>
      </c>
      <c r="B83" s="56" t="s">
        <v>1257</v>
      </c>
      <c r="C83" s="29" t="s">
        <v>1263</v>
      </c>
      <c r="D83" s="38" t="s">
        <v>7</v>
      </c>
      <c r="E83" s="39"/>
      <c r="F83" s="29"/>
      <c r="G83" s="39"/>
      <c r="H83" s="29"/>
      <c r="I83" s="39"/>
      <c r="J83" s="29"/>
      <c r="K83" s="39"/>
      <c r="L83" s="29"/>
      <c r="M83" s="39"/>
      <c r="N83" s="29"/>
      <c r="O83" s="39"/>
      <c r="P83" s="39"/>
      <c r="Q83" s="39"/>
      <c r="R83" s="39"/>
      <c r="S83" s="39"/>
      <c r="T83" s="39"/>
      <c r="U83" s="39"/>
      <c r="V83" s="39"/>
      <c r="W83" s="29"/>
      <c r="X83" s="29"/>
      <c r="Y83" s="32"/>
      <c r="Z83" s="32"/>
      <c r="AA83" s="32"/>
    </row>
    <row r="84" spans="1:27" s="59" customFormat="1" ht="30" customHeight="1">
      <c r="A84" s="53" t="s">
        <v>926</v>
      </c>
      <c r="B84" s="70" t="s">
        <v>927</v>
      </c>
      <c r="C84" s="53" t="s">
        <v>928</v>
      </c>
      <c r="D84" s="107" t="s">
        <v>186</v>
      </c>
      <c r="E84" s="108"/>
      <c r="F84" s="53"/>
      <c r="G84" s="108"/>
      <c r="H84" s="53"/>
      <c r="I84" s="108"/>
      <c r="J84" s="53"/>
      <c r="K84" s="108"/>
      <c r="L84" s="53"/>
      <c r="M84" s="108"/>
      <c r="N84" s="53"/>
      <c r="O84" s="108"/>
      <c r="P84" s="108"/>
      <c r="Q84" s="108"/>
      <c r="R84" s="108"/>
      <c r="S84" s="108"/>
      <c r="T84" s="108"/>
      <c r="U84" s="108"/>
      <c r="V84" s="108"/>
      <c r="W84" s="29"/>
      <c r="X84" s="53"/>
      <c r="Y84" s="58"/>
      <c r="Z84" s="58"/>
      <c r="AA84" s="58"/>
    </row>
    <row r="85" spans="1:27" s="59" customFormat="1" ht="30" customHeight="1">
      <c r="A85" s="53" t="s">
        <v>929</v>
      </c>
      <c r="B85" s="70" t="s">
        <v>927</v>
      </c>
      <c r="C85" s="53" t="s">
        <v>930</v>
      </c>
      <c r="D85" s="107" t="s">
        <v>186</v>
      </c>
      <c r="E85" s="108"/>
      <c r="F85" s="53"/>
      <c r="G85" s="108"/>
      <c r="H85" s="53"/>
      <c r="I85" s="108"/>
      <c r="J85" s="53"/>
      <c r="K85" s="108"/>
      <c r="L85" s="53"/>
      <c r="M85" s="108"/>
      <c r="N85" s="53"/>
      <c r="O85" s="108"/>
      <c r="P85" s="108"/>
      <c r="Q85" s="108"/>
      <c r="R85" s="108"/>
      <c r="S85" s="108"/>
      <c r="T85" s="108"/>
      <c r="U85" s="108"/>
      <c r="V85" s="108"/>
      <c r="W85" s="29"/>
      <c r="X85" s="53"/>
      <c r="Y85" s="58"/>
      <c r="Z85" s="58"/>
      <c r="AA85" s="58"/>
    </row>
    <row r="86" spans="1:27" s="59" customFormat="1" ht="30" customHeight="1">
      <c r="A86" s="53" t="s">
        <v>916</v>
      </c>
      <c r="B86" s="70" t="s">
        <v>917</v>
      </c>
      <c r="C86" s="53" t="s">
        <v>918</v>
      </c>
      <c r="D86" s="107" t="s">
        <v>231</v>
      </c>
      <c r="E86" s="108"/>
      <c r="F86" s="53"/>
      <c r="G86" s="108"/>
      <c r="H86" s="53"/>
      <c r="I86" s="108"/>
      <c r="J86" s="53"/>
      <c r="K86" s="108"/>
      <c r="L86" s="53"/>
      <c r="M86" s="108"/>
      <c r="N86" s="53"/>
      <c r="O86" s="108"/>
      <c r="P86" s="108"/>
      <c r="Q86" s="108"/>
      <c r="R86" s="108"/>
      <c r="S86" s="108"/>
      <c r="T86" s="108"/>
      <c r="U86" s="108"/>
      <c r="V86" s="108"/>
      <c r="W86" s="29"/>
      <c r="X86" s="53"/>
      <c r="Y86" s="58"/>
      <c r="Z86" s="58"/>
      <c r="AA86" s="58"/>
    </row>
    <row r="87" spans="1:27" s="59" customFormat="1" ht="30" customHeight="1">
      <c r="A87" s="53" t="s">
        <v>919</v>
      </c>
      <c r="B87" s="70" t="s">
        <v>917</v>
      </c>
      <c r="C87" s="53" t="s">
        <v>920</v>
      </c>
      <c r="D87" s="107" t="s">
        <v>231</v>
      </c>
      <c r="E87" s="108"/>
      <c r="F87" s="53"/>
      <c r="G87" s="108"/>
      <c r="H87" s="53"/>
      <c r="I87" s="108"/>
      <c r="J87" s="53"/>
      <c r="K87" s="108"/>
      <c r="L87" s="53"/>
      <c r="M87" s="108"/>
      <c r="N87" s="53"/>
      <c r="O87" s="108"/>
      <c r="P87" s="108"/>
      <c r="Q87" s="108"/>
      <c r="R87" s="108"/>
      <c r="S87" s="108"/>
      <c r="T87" s="108"/>
      <c r="U87" s="108"/>
      <c r="V87" s="108"/>
      <c r="W87" s="29"/>
      <c r="X87" s="53"/>
      <c r="Y87" s="58"/>
      <c r="Z87" s="58"/>
      <c r="AA87" s="58"/>
    </row>
    <row r="88" spans="1:27" s="59" customFormat="1" ht="30" customHeight="1">
      <c r="A88" s="53" t="s">
        <v>921</v>
      </c>
      <c r="B88" s="70" t="s">
        <v>922</v>
      </c>
      <c r="C88" s="53" t="s">
        <v>923</v>
      </c>
      <c r="D88" s="107" t="s">
        <v>231</v>
      </c>
      <c r="E88" s="108"/>
      <c r="F88" s="53"/>
      <c r="G88" s="108"/>
      <c r="H88" s="53"/>
      <c r="I88" s="108"/>
      <c r="J88" s="53"/>
      <c r="K88" s="108"/>
      <c r="L88" s="53"/>
      <c r="M88" s="108"/>
      <c r="N88" s="53"/>
      <c r="O88" s="108"/>
      <c r="P88" s="108"/>
      <c r="Q88" s="108"/>
      <c r="R88" s="108"/>
      <c r="S88" s="108"/>
      <c r="T88" s="108"/>
      <c r="U88" s="108"/>
      <c r="V88" s="108"/>
      <c r="W88" s="29"/>
      <c r="X88" s="53"/>
      <c r="Y88" s="58"/>
      <c r="Z88" s="58"/>
      <c r="AA88" s="58"/>
    </row>
    <row r="89" spans="1:27" s="59" customFormat="1" ht="30" customHeight="1">
      <c r="A89" s="53" t="s">
        <v>924</v>
      </c>
      <c r="B89" s="70" t="s">
        <v>922</v>
      </c>
      <c r="C89" s="53" t="s">
        <v>925</v>
      </c>
      <c r="D89" s="107" t="s">
        <v>231</v>
      </c>
      <c r="E89" s="108"/>
      <c r="F89" s="53"/>
      <c r="G89" s="108"/>
      <c r="H89" s="53"/>
      <c r="I89" s="108"/>
      <c r="J89" s="53"/>
      <c r="K89" s="108"/>
      <c r="L89" s="53"/>
      <c r="M89" s="108"/>
      <c r="N89" s="53"/>
      <c r="O89" s="108"/>
      <c r="P89" s="108"/>
      <c r="Q89" s="108"/>
      <c r="R89" s="108"/>
      <c r="S89" s="108"/>
      <c r="T89" s="108"/>
      <c r="U89" s="108"/>
      <c r="V89" s="108"/>
      <c r="W89" s="29"/>
      <c r="X89" s="53"/>
      <c r="Y89" s="58"/>
      <c r="Z89" s="58"/>
      <c r="AA89" s="58"/>
    </row>
    <row r="90" spans="1:27" s="59" customFormat="1" ht="30" customHeight="1">
      <c r="A90" s="53" t="s">
        <v>931</v>
      </c>
      <c r="B90" s="70" t="s">
        <v>932</v>
      </c>
      <c r="C90" s="53" t="s">
        <v>933</v>
      </c>
      <c r="D90" s="107" t="s">
        <v>399</v>
      </c>
      <c r="E90" s="108"/>
      <c r="F90" s="53"/>
      <c r="G90" s="108"/>
      <c r="H90" s="53"/>
      <c r="I90" s="108"/>
      <c r="J90" s="53"/>
      <c r="K90" s="108"/>
      <c r="L90" s="53"/>
      <c r="M90" s="108"/>
      <c r="N90" s="53"/>
      <c r="O90" s="108"/>
      <c r="P90" s="108"/>
      <c r="Q90" s="108"/>
      <c r="R90" s="108"/>
      <c r="S90" s="108"/>
      <c r="T90" s="108"/>
      <c r="U90" s="108"/>
      <c r="V90" s="108"/>
      <c r="W90" s="29"/>
      <c r="X90" s="53"/>
      <c r="Y90" s="58"/>
      <c r="Z90" s="58"/>
      <c r="AA90" s="58"/>
    </row>
    <row r="91" spans="1:27" ht="30" customHeight="1">
      <c r="A91" s="29" t="s">
        <v>545</v>
      </c>
      <c r="B91" s="56" t="s">
        <v>1273</v>
      </c>
      <c r="C91" s="29"/>
      <c r="D91" s="107" t="s">
        <v>231</v>
      </c>
      <c r="E91" s="39"/>
      <c r="F91" s="29"/>
      <c r="G91" s="39"/>
      <c r="H91" s="29"/>
      <c r="I91" s="39"/>
      <c r="J91" s="29"/>
      <c r="K91" s="39"/>
      <c r="L91" s="29"/>
      <c r="M91" s="39"/>
      <c r="N91" s="29"/>
      <c r="O91" s="39"/>
      <c r="P91" s="39"/>
      <c r="Q91" s="39"/>
      <c r="R91" s="39"/>
      <c r="S91" s="39"/>
      <c r="T91" s="39"/>
      <c r="U91" s="39"/>
      <c r="V91" s="39"/>
      <c r="W91" s="29"/>
      <c r="X91" s="29"/>
      <c r="Y91" s="32"/>
      <c r="Z91" s="32"/>
      <c r="AA91" s="32"/>
    </row>
    <row r="92" spans="1:27" ht="30" customHeight="1">
      <c r="A92" s="29" t="s">
        <v>545</v>
      </c>
      <c r="B92" s="56" t="s">
        <v>1274</v>
      </c>
      <c r="C92" s="29"/>
      <c r="D92" s="107" t="s">
        <v>231</v>
      </c>
      <c r="E92" s="39"/>
      <c r="F92" s="29"/>
      <c r="G92" s="39"/>
      <c r="H92" s="29"/>
      <c r="I92" s="39"/>
      <c r="J92" s="29"/>
      <c r="K92" s="39"/>
      <c r="L92" s="29"/>
      <c r="M92" s="39"/>
      <c r="N92" s="29"/>
      <c r="O92" s="39"/>
      <c r="P92" s="39"/>
      <c r="Q92" s="39"/>
      <c r="R92" s="39"/>
      <c r="S92" s="39"/>
      <c r="T92" s="39"/>
      <c r="U92" s="39"/>
      <c r="V92" s="39"/>
      <c r="W92" s="29"/>
      <c r="X92" s="29"/>
      <c r="Y92" s="32"/>
      <c r="Z92" s="32"/>
      <c r="AA92" s="32"/>
    </row>
    <row r="93" spans="1:27" s="59" customFormat="1" ht="30" customHeight="1">
      <c r="A93" s="53" t="s">
        <v>895</v>
      </c>
      <c r="B93" s="70" t="s">
        <v>894</v>
      </c>
      <c r="C93" s="53" t="s">
        <v>896</v>
      </c>
      <c r="D93" s="107" t="s">
        <v>186</v>
      </c>
      <c r="E93" s="108"/>
      <c r="F93" s="53"/>
      <c r="G93" s="108"/>
      <c r="H93" s="53"/>
      <c r="I93" s="108"/>
      <c r="J93" s="53"/>
      <c r="K93" s="108"/>
      <c r="L93" s="53"/>
      <c r="M93" s="108"/>
      <c r="N93" s="53"/>
      <c r="O93" s="108"/>
      <c r="P93" s="108"/>
      <c r="Q93" s="108"/>
      <c r="R93" s="108"/>
      <c r="S93" s="108"/>
      <c r="T93" s="108"/>
      <c r="U93" s="108"/>
      <c r="V93" s="108"/>
      <c r="W93" s="29"/>
      <c r="X93" s="53"/>
      <c r="Y93" s="58"/>
      <c r="Z93" s="58"/>
      <c r="AA93" s="58"/>
    </row>
    <row r="94" spans="1:27" ht="30" customHeight="1">
      <c r="A94" s="29" t="s">
        <v>909</v>
      </c>
      <c r="B94" s="56" t="s">
        <v>907</v>
      </c>
      <c r="C94" s="29" t="s">
        <v>908</v>
      </c>
      <c r="D94" s="38" t="s">
        <v>186</v>
      </c>
      <c r="E94" s="39"/>
      <c r="F94" s="29"/>
      <c r="G94" s="39"/>
      <c r="H94" s="29"/>
      <c r="I94" s="39"/>
      <c r="J94" s="29"/>
      <c r="K94" s="39"/>
      <c r="L94" s="29"/>
      <c r="M94" s="39"/>
      <c r="N94" s="29"/>
      <c r="O94" s="39"/>
      <c r="P94" s="39"/>
      <c r="Q94" s="39"/>
      <c r="R94" s="39"/>
      <c r="S94" s="39"/>
      <c r="T94" s="39"/>
      <c r="U94" s="39"/>
      <c r="V94" s="39"/>
      <c r="W94" s="29"/>
      <c r="X94" s="29"/>
      <c r="Y94" s="32"/>
      <c r="Z94" s="32"/>
      <c r="AA94" s="32"/>
    </row>
    <row r="95" spans="1:27" ht="30" customHeight="1">
      <c r="A95" s="29" t="s">
        <v>909</v>
      </c>
      <c r="B95" s="56" t="s">
        <v>1282</v>
      </c>
      <c r="C95" s="29" t="s">
        <v>1283</v>
      </c>
      <c r="D95" s="38" t="s">
        <v>1284</v>
      </c>
      <c r="E95" s="39"/>
      <c r="F95" s="29"/>
      <c r="G95" s="39"/>
      <c r="H95" s="29"/>
      <c r="I95" s="39"/>
      <c r="J95" s="29"/>
      <c r="K95" s="39"/>
      <c r="L95" s="29"/>
      <c r="M95" s="39"/>
      <c r="N95" s="29"/>
      <c r="O95" s="39"/>
      <c r="P95" s="39"/>
      <c r="Q95" s="39"/>
      <c r="R95" s="39"/>
      <c r="S95" s="39"/>
      <c r="T95" s="39"/>
      <c r="U95" s="39"/>
      <c r="V95" s="39"/>
      <c r="W95" s="29"/>
      <c r="X95" s="53"/>
      <c r="Y95" s="32"/>
      <c r="Z95" s="32"/>
      <c r="AA95" s="32"/>
    </row>
    <row r="96" spans="1:27" ht="30" customHeight="1">
      <c r="A96" s="29" t="s">
        <v>909</v>
      </c>
      <c r="B96" s="56" t="s">
        <v>1289</v>
      </c>
      <c r="C96" s="29"/>
      <c r="D96" s="38" t="s">
        <v>1284</v>
      </c>
      <c r="E96" s="39"/>
      <c r="F96" s="29"/>
      <c r="G96" s="39"/>
      <c r="H96" s="29"/>
      <c r="I96" s="39"/>
      <c r="J96" s="29"/>
      <c r="K96" s="39"/>
      <c r="L96" s="29"/>
      <c r="M96" s="39"/>
      <c r="N96" s="29"/>
      <c r="O96" s="39"/>
      <c r="P96" s="39"/>
      <c r="Q96" s="39"/>
      <c r="R96" s="39"/>
      <c r="S96" s="39"/>
      <c r="T96" s="39"/>
      <c r="U96" s="39"/>
      <c r="V96" s="39"/>
      <c r="W96" s="29"/>
      <c r="X96" s="53"/>
      <c r="Y96" s="32"/>
      <c r="Z96" s="32"/>
      <c r="AA96" s="32"/>
    </row>
    <row r="97" spans="1:28" ht="30" customHeight="1">
      <c r="A97" s="29" t="s">
        <v>545</v>
      </c>
      <c r="B97" s="56" t="s">
        <v>476</v>
      </c>
      <c r="C97" s="29" t="s">
        <v>544</v>
      </c>
      <c r="D97" s="38" t="s">
        <v>432</v>
      </c>
      <c r="E97" s="39"/>
      <c r="F97" s="29"/>
      <c r="G97" s="39"/>
      <c r="H97" s="29"/>
      <c r="I97" s="39"/>
      <c r="J97" s="29"/>
      <c r="K97" s="39"/>
      <c r="L97" s="29"/>
      <c r="M97" s="39"/>
      <c r="N97" s="29"/>
      <c r="O97" s="39"/>
      <c r="P97" s="39"/>
      <c r="Q97" s="39"/>
      <c r="R97" s="39"/>
      <c r="S97" s="39"/>
      <c r="T97" s="39"/>
      <c r="U97" s="39"/>
      <c r="V97" s="39"/>
      <c r="W97" s="29"/>
      <c r="X97" s="29"/>
      <c r="Y97" s="32"/>
      <c r="Z97" s="32"/>
      <c r="AA97" s="32"/>
    </row>
    <row r="98" spans="1:28" ht="30" customHeight="1">
      <c r="A98" s="29" t="s">
        <v>545</v>
      </c>
      <c r="B98" s="56" t="s">
        <v>1324</v>
      </c>
      <c r="C98" s="29" t="s">
        <v>1325</v>
      </c>
      <c r="D98" s="38" t="s">
        <v>186</v>
      </c>
      <c r="E98" s="39"/>
      <c r="F98" s="29"/>
      <c r="G98" s="39"/>
      <c r="H98" s="29"/>
      <c r="I98" s="39"/>
      <c r="J98" s="29"/>
      <c r="K98" s="39"/>
      <c r="L98" s="29"/>
      <c r="M98" s="39"/>
      <c r="N98" s="29"/>
      <c r="O98" s="39"/>
      <c r="P98" s="39"/>
      <c r="Q98" s="39"/>
      <c r="R98" s="39"/>
      <c r="S98" s="39"/>
      <c r="T98" s="39"/>
      <c r="U98" s="39"/>
      <c r="V98" s="39"/>
      <c r="W98" s="29"/>
      <c r="X98" s="53"/>
      <c r="Y98" s="32"/>
      <c r="Z98" s="32"/>
      <c r="AA98" s="32"/>
    </row>
    <row r="99" spans="1:28" ht="30" customHeight="1">
      <c r="A99" s="29"/>
      <c r="B99" s="56" t="s">
        <v>1327</v>
      </c>
      <c r="C99" s="29" t="s">
        <v>1329</v>
      </c>
      <c r="D99" s="38" t="s">
        <v>1330</v>
      </c>
      <c r="E99" s="39"/>
      <c r="F99" s="29"/>
      <c r="G99" s="39"/>
      <c r="H99" s="29"/>
      <c r="I99" s="39"/>
      <c r="J99" s="29"/>
      <c r="K99" s="39"/>
      <c r="L99" s="29"/>
      <c r="M99" s="39"/>
      <c r="N99" s="29"/>
      <c r="O99" s="39"/>
      <c r="P99" s="39"/>
      <c r="Q99" s="39"/>
      <c r="R99" s="39"/>
      <c r="S99" s="39"/>
      <c r="T99" s="39"/>
      <c r="U99" s="39"/>
      <c r="V99" s="39"/>
      <c r="W99" s="29"/>
      <c r="X99" s="29"/>
      <c r="Y99" s="32"/>
      <c r="Z99" s="32"/>
      <c r="AA99" s="32"/>
    </row>
    <row r="100" spans="1:28" ht="30" customHeight="1">
      <c r="A100" s="29"/>
      <c r="B100" s="56" t="s">
        <v>1332</v>
      </c>
      <c r="C100" s="29" t="s">
        <v>1334</v>
      </c>
      <c r="D100" s="38" t="s">
        <v>1330</v>
      </c>
      <c r="E100" s="39"/>
      <c r="F100" s="29"/>
      <c r="G100" s="39"/>
      <c r="H100" s="29"/>
      <c r="I100" s="39"/>
      <c r="J100" s="29"/>
      <c r="K100" s="39"/>
      <c r="L100" s="29"/>
      <c r="M100" s="39"/>
      <c r="N100" s="29"/>
      <c r="O100" s="39"/>
      <c r="P100" s="39"/>
      <c r="Q100" s="39"/>
      <c r="R100" s="39"/>
      <c r="S100" s="39"/>
      <c r="T100" s="39"/>
      <c r="U100" s="39"/>
      <c r="V100" s="39"/>
      <c r="W100" s="29"/>
      <c r="X100" s="29"/>
      <c r="Y100" s="32"/>
      <c r="Z100" s="32"/>
      <c r="AA100" s="32"/>
    </row>
    <row r="101" spans="1:28" ht="30" customHeight="1">
      <c r="A101" s="29"/>
      <c r="B101" s="56" t="s">
        <v>1339</v>
      </c>
      <c r="C101" s="29" t="s">
        <v>1336</v>
      </c>
      <c r="D101" s="38" t="s">
        <v>1330</v>
      </c>
      <c r="E101" s="39"/>
      <c r="F101" s="29"/>
      <c r="G101" s="39"/>
      <c r="H101" s="29"/>
      <c r="I101" s="39"/>
      <c r="J101" s="29"/>
      <c r="K101" s="39"/>
      <c r="L101" s="29"/>
      <c r="M101" s="39"/>
      <c r="N101" s="29"/>
      <c r="O101" s="39"/>
      <c r="P101" s="39"/>
      <c r="Q101" s="39"/>
      <c r="R101" s="39"/>
      <c r="S101" s="39"/>
      <c r="T101" s="39"/>
      <c r="U101" s="39"/>
      <c r="V101" s="39"/>
      <c r="W101" s="29"/>
      <c r="X101" s="29"/>
      <c r="Y101" s="32"/>
      <c r="Z101" s="32"/>
      <c r="AA101" s="32"/>
    </row>
    <row r="102" spans="1:28" ht="30" customHeight="1">
      <c r="A102" s="29"/>
      <c r="B102" s="56" t="s">
        <v>1340</v>
      </c>
      <c r="C102" s="29" t="s">
        <v>1337</v>
      </c>
      <c r="D102" s="38" t="s">
        <v>1338</v>
      </c>
      <c r="E102" s="39"/>
      <c r="F102" s="29"/>
      <c r="G102" s="39"/>
      <c r="H102" s="29"/>
      <c r="I102" s="39"/>
      <c r="J102" s="29"/>
      <c r="K102" s="39"/>
      <c r="L102" s="29"/>
      <c r="M102" s="39"/>
      <c r="N102" s="29"/>
      <c r="O102" s="39"/>
      <c r="P102" s="39"/>
      <c r="Q102" s="39"/>
      <c r="R102" s="39"/>
      <c r="S102" s="39"/>
      <c r="T102" s="39"/>
      <c r="U102" s="39"/>
      <c r="V102" s="39"/>
      <c r="W102" s="29"/>
      <c r="X102" s="29"/>
      <c r="Y102" s="32"/>
      <c r="Z102" s="32"/>
      <c r="AA102" s="32"/>
    </row>
    <row r="103" spans="1:28" ht="30" customHeight="1">
      <c r="A103" s="29"/>
      <c r="B103" s="56" t="s">
        <v>1342</v>
      </c>
      <c r="C103" s="29" t="s">
        <v>1344</v>
      </c>
      <c r="D103" s="38" t="s">
        <v>1338</v>
      </c>
      <c r="E103" s="39"/>
      <c r="F103" s="29"/>
      <c r="G103" s="39"/>
      <c r="H103" s="29"/>
      <c r="I103" s="39"/>
      <c r="J103" s="29"/>
      <c r="K103" s="39"/>
      <c r="L103" s="29"/>
      <c r="M103" s="39"/>
      <c r="N103" s="29"/>
      <c r="O103" s="39"/>
      <c r="P103" s="39"/>
      <c r="Q103" s="39"/>
      <c r="R103" s="39"/>
      <c r="S103" s="39"/>
      <c r="T103" s="39"/>
      <c r="U103" s="39"/>
      <c r="V103" s="39"/>
      <c r="W103" s="29"/>
      <c r="X103" s="29"/>
      <c r="Y103" s="32"/>
      <c r="Z103" s="32"/>
      <c r="AA103" s="32"/>
    </row>
    <row r="104" spans="1:28" ht="30" customHeight="1">
      <c r="A104" s="29"/>
      <c r="B104" s="56" t="s">
        <v>1345</v>
      </c>
      <c r="C104" s="29" t="s">
        <v>1346</v>
      </c>
      <c r="D104" s="38" t="s">
        <v>1347</v>
      </c>
      <c r="E104" s="39"/>
      <c r="F104" s="29"/>
      <c r="G104" s="39"/>
      <c r="H104" s="29"/>
      <c r="I104" s="39"/>
      <c r="J104" s="29"/>
      <c r="K104" s="39"/>
      <c r="L104" s="29"/>
      <c r="M104" s="39"/>
      <c r="N104" s="29"/>
      <c r="O104" s="39"/>
      <c r="P104" s="39"/>
      <c r="Q104" s="39"/>
      <c r="R104" s="39"/>
      <c r="S104" s="39"/>
      <c r="T104" s="39"/>
      <c r="U104" s="39"/>
      <c r="V104" s="39"/>
      <c r="W104" s="29"/>
      <c r="X104" s="29"/>
      <c r="Y104" s="32"/>
      <c r="Z104" s="32"/>
      <c r="AA104" s="32"/>
    </row>
    <row r="105" spans="1:28" ht="30" customHeight="1">
      <c r="A105" s="29"/>
      <c r="B105" s="56" t="s">
        <v>1358</v>
      </c>
      <c r="C105" s="29"/>
      <c r="D105" s="38" t="s">
        <v>1359</v>
      </c>
      <c r="E105" s="39"/>
      <c r="F105" s="29"/>
      <c r="G105" s="39"/>
      <c r="H105" s="29"/>
      <c r="I105" s="39"/>
      <c r="J105" s="29"/>
      <c r="K105" s="39"/>
      <c r="L105" s="29"/>
      <c r="M105" s="39"/>
      <c r="N105" s="29"/>
      <c r="O105" s="39"/>
      <c r="P105" s="39"/>
      <c r="Q105" s="39"/>
      <c r="R105" s="39"/>
      <c r="S105" s="39"/>
      <c r="T105" s="39"/>
      <c r="U105" s="39"/>
      <c r="V105" s="39"/>
      <c r="W105" s="29"/>
      <c r="X105" s="29"/>
      <c r="Y105" s="32"/>
      <c r="Z105" s="32"/>
      <c r="AA105" s="32"/>
    </row>
    <row r="106" spans="1:28" ht="30" customHeight="1">
      <c r="A106" s="29"/>
      <c r="B106" s="56" t="s">
        <v>1360</v>
      </c>
      <c r="C106" s="29" t="s">
        <v>1361</v>
      </c>
      <c r="D106" s="38" t="s">
        <v>1354</v>
      </c>
      <c r="E106" s="39"/>
      <c r="F106" s="29"/>
      <c r="G106" s="39"/>
      <c r="H106" s="29"/>
      <c r="I106" s="39"/>
      <c r="J106" s="29"/>
      <c r="K106" s="39"/>
      <c r="L106" s="29"/>
      <c r="M106" s="39"/>
      <c r="N106" s="29"/>
      <c r="O106" s="39"/>
      <c r="P106" s="39"/>
      <c r="Q106" s="39"/>
      <c r="R106" s="39"/>
      <c r="S106" s="39"/>
      <c r="T106" s="39"/>
      <c r="U106" s="39"/>
      <c r="V106" s="39"/>
      <c r="W106" s="29"/>
      <c r="X106" s="29"/>
      <c r="Y106" s="32"/>
      <c r="Z106" s="32"/>
      <c r="AA106" s="32"/>
    </row>
    <row r="107" spans="1:28" ht="30" customHeight="1">
      <c r="A107" s="29"/>
      <c r="B107" s="56" t="s">
        <v>1381</v>
      </c>
      <c r="C107" s="29" t="s">
        <v>1385</v>
      </c>
      <c r="D107" s="38" t="s">
        <v>1382</v>
      </c>
      <c r="E107" s="39"/>
      <c r="F107" s="29"/>
      <c r="G107" s="39"/>
      <c r="H107" s="29"/>
      <c r="I107" s="39"/>
      <c r="J107" s="29"/>
      <c r="K107" s="39"/>
      <c r="L107" s="29"/>
      <c r="M107" s="39"/>
      <c r="N107" s="29"/>
      <c r="O107" s="39"/>
      <c r="P107" s="39"/>
      <c r="Q107" s="39"/>
      <c r="R107" s="39"/>
      <c r="S107" s="39"/>
      <c r="T107" s="39"/>
      <c r="U107" s="39"/>
      <c r="V107" s="39"/>
      <c r="W107" s="29"/>
      <c r="X107" s="29"/>
      <c r="Y107" s="32"/>
      <c r="Z107" s="32"/>
      <c r="AA107" s="32"/>
    </row>
    <row r="108" spans="1:28" ht="30" customHeight="1">
      <c r="A108" s="29"/>
      <c r="B108" s="56" t="s">
        <v>1383</v>
      </c>
      <c r="C108" s="29" t="s">
        <v>1384</v>
      </c>
      <c r="D108" s="38" t="s">
        <v>1382</v>
      </c>
      <c r="E108" s="39"/>
      <c r="F108" s="29"/>
      <c r="G108" s="39"/>
      <c r="H108" s="29"/>
      <c r="I108" s="39"/>
      <c r="J108" s="29"/>
      <c r="K108" s="39"/>
      <c r="L108" s="29"/>
      <c r="M108" s="39"/>
      <c r="N108" s="29"/>
      <c r="O108" s="39"/>
      <c r="P108" s="39"/>
      <c r="Q108" s="39"/>
      <c r="R108" s="39"/>
      <c r="S108" s="39"/>
      <c r="T108" s="39"/>
      <c r="U108" s="39"/>
      <c r="V108" s="39"/>
      <c r="W108" s="29"/>
      <c r="X108" s="29"/>
      <c r="Y108" s="32"/>
      <c r="Z108" s="32"/>
      <c r="AA108" s="32"/>
    </row>
    <row r="109" spans="1:28" ht="30" customHeight="1">
      <c r="A109" s="29"/>
      <c r="B109" s="56" t="s">
        <v>1392</v>
      </c>
      <c r="C109" s="29"/>
      <c r="D109" s="38" t="s">
        <v>1451</v>
      </c>
      <c r="E109" s="39"/>
      <c r="F109" s="29"/>
      <c r="G109" s="39"/>
      <c r="H109" s="29"/>
      <c r="I109" s="39"/>
      <c r="J109" s="29"/>
      <c r="K109" s="39"/>
      <c r="L109" s="29"/>
      <c r="M109" s="39"/>
      <c r="N109" s="29"/>
      <c r="O109" s="39"/>
      <c r="P109" s="39"/>
      <c r="Q109" s="39"/>
      <c r="R109" s="39"/>
      <c r="S109" s="39"/>
      <c r="T109" s="39"/>
      <c r="U109" s="39"/>
      <c r="V109" s="39"/>
      <c r="W109" s="29"/>
      <c r="X109" s="53"/>
      <c r="Y109" s="32"/>
      <c r="Z109" s="32"/>
      <c r="AA109" s="32"/>
      <c r="AB109" s="40"/>
    </row>
    <row r="110" spans="1:28" ht="30" customHeight="1">
      <c r="A110" s="29"/>
      <c r="B110" s="56" t="s">
        <v>1393</v>
      </c>
      <c r="C110" s="29"/>
      <c r="D110" s="38" t="s">
        <v>1451</v>
      </c>
      <c r="E110" s="39"/>
      <c r="F110" s="29"/>
      <c r="G110" s="39"/>
      <c r="H110" s="29"/>
      <c r="I110" s="39"/>
      <c r="J110" s="29"/>
      <c r="K110" s="39"/>
      <c r="L110" s="29"/>
      <c r="M110" s="39"/>
      <c r="N110" s="29"/>
      <c r="O110" s="39"/>
      <c r="P110" s="39"/>
      <c r="Q110" s="39"/>
      <c r="R110" s="39"/>
      <c r="S110" s="39"/>
      <c r="T110" s="39"/>
      <c r="U110" s="39"/>
      <c r="V110" s="39"/>
      <c r="W110" s="29"/>
      <c r="X110" s="53"/>
      <c r="Y110" s="32"/>
      <c r="Z110" s="32"/>
      <c r="AA110" s="32"/>
      <c r="AB110" s="40"/>
    </row>
    <row r="111" spans="1:28" ht="30" customHeight="1">
      <c r="A111" s="29"/>
      <c r="B111" s="56" t="s">
        <v>1394</v>
      </c>
      <c r="C111" s="29" t="s">
        <v>1395</v>
      </c>
      <c r="D111" s="38" t="s">
        <v>1396</v>
      </c>
      <c r="E111" s="39"/>
      <c r="F111" s="29"/>
      <c r="G111" s="39"/>
      <c r="H111" s="29"/>
      <c r="I111" s="39"/>
      <c r="J111" s="29"/>
      <c r="K111" s="39"/>
      <c r="L111" s="29"/>
      <c r="M111" s="39"/>
      <c r="N111" s="29"/>
      <c r="O111" s="39"/>
      <c r="P111" s="39"/>
      <c r="Q111" s="39"/>
      <c r="R111" s="39"/>
      <c r="S111" s="39"/>
      <c r="T111" s="39"/>
      <c r="U111" s="39"/>
      <c r="V111" s="39"/>
      <c r="W111" s="29"/>
      <c r="X111" s="29"/>
      <c r="Y111" s="32"/>
      <c r="Z111" s="32"/>
      <c r="AA111" s="32"/>
      <c r="AB111" s="40"/>
    </row>
    <row r="112" spans="1:28" ht="30" customHeight="1">
      <c r="A112" s="29" t="s">
        <v>757</v>
      </c>
      <c r="B112" s="56" t="s">
        <v>755</v>
      </c>
      <c r="C112" s="29" t="s">
        <v>756</v>
      </c>
      <c r="D112" s="38" t="s">
        <v>287</v>
      </c>
      <c r="E112" s="39"/>
      <c r="F112" s="29"/>
      <c r="G112" s="39"/>
      <c r="H112" s="29"/>
      <c r="I112" s="39"/>
      <c r="J112" s="29"/>
      <c r="K112" s="39"/>
      <c r="L112" s="29"/>
      <c r="M112" s="39"/>
      <c r="N112" s="29"/>
      <c r="O112" s="39"/>
      <c r="P112" s="39"/>
      <c r="Q112" s="39"/>
      <c r="R112" s="39"/>
      <c r="S112" s="39"/>
      <c r="T112" s="39"/>
      <c r="U112" s="39"/>
      <c r="V112" s="39"/>
      <c r="W112" s="29"/>
      <c r="X112" s="29"/>
      <c r="Y112" s="32"/>
      <c r="Z112" s="32"/>
      <c r="AA112" s="32"/>
    </row>
    <row r="113" spans="1:28" ht="30" customHeight="1">
      <c r="A113" s="29" t="s">
        <v>774</v>
      </c>
      <c r="B113" s="56" t="s">
        <v>772</v>
      </c>
      <c r="C113" s="29" t="s">
        <v>773</v>
      </c>
      <c r="D113" s="38" t="s">
        <v>287</v>
      </c>
      <c r="E113" s="39"/>
      <c r="F113" s="29"/>
      <c r="G113" s="39"/>
      <c r="H113" s="29"/>
      <c r="I113" s="39"/>
      <c r="J113" s="29"/>
      <c r="K113" s="39"/>
      <c r="L113" s="29"/>
      <c r="M113" s="39"/>
      <c r="N113" s="29"/>
      <c r="O113" s="39"/>
      <c r="P113" s="39"/>
      <c r="Q113" s="39"/>
      <c r="R113" s="39"/>
      <c r="S113" s="39"/>
      <c r="T113" s="39"/>
      <c r="U113" s="39"/>
      <c r="V113" s="39"/>
      <c r="W113" s="29"/>
      <c r="X113" s="29"/>
      <c r="Y113" s="32"/>
      <c r="Z113" s="32"/>
      <c r="AA113" s="32"/>
    </row>
    <row r="114" spans="1:28" ht="30" customHeight="1">
      <c r="A114" s="29" t="s">
        <v>439</v>
      </c>
      <c r="B114" s="56" t="s">
        <v>436</v>
      </c>
      <c r="C114" s="29" t="s">
        <v>437</v>
      </c>
      <c r="D114" s="38" t="s">
        <v>432</v>
      </c>
      <c r="E114" s="39"/>
      <c r="F114" s="29"/>
      <c r="G114" s="39"/>
      <c r="H114" s="29"/>
      <c r="I114" s="39"/>
      <c r="J114" s="29"/>
      <c r="K114" s="39"/>
      <c r="L114" s="29"/>
      <c r="M114" s="39"/>
      <c r="N114" s="29"/>
      <c r="O114" s="39"/>
      <c r="P114" s="39"/>
      <c r="Q114" s="39"/>
      <c r="R114" s="39"/>
      <c r="S114" s="39"/>
      <c r="T114" s="39"/>
      <c r="U114" s="39"/>
      <c r="V114" s="39"/>
      <c r="W114" s="29"/>
      <c r="X114" s="29"/>
      <c r="Y114" s="32"/>
      <c r="Z114" s="32"/>
      <c r="AA114" s="32"/>
    </row>
    <row r="115" spans="1:28" ht="30" customHeight="1">
      <c r="A115" s="29" t="s">
        <v>448</v>
      </c>
      <c r="B115" s="56" t="s">
        <v>446</v>
      </c>
      <c r="C115" s="29" t="s">
        <v>447</v>
      </c>
      <c r="D115" s="38" t="s">
        <v>287</v>
      </c>
      <c r="E115" s="39"/>
      <c r="F115" s="29"/>
      <c r="G115" s="39"/>
      <c r="H115" s="29"/>
      <c r="I115" s="39"/>
      <c r="J115" s="29"/>
      <c r="K115" s="39"/>
      <c r="L115" s="29"/>
      <c r="M115" s="39"/>
      <c r="N115" s="29"/>
      <c r="O115" s="39"/>
      <c r="P115" s="39"/>
      <c r="Q115" s="39"/>
      <c r="R115" s="39"/>
      <c r="S115" s="39"/>
      <c r="T115" s="39"/>
      <c r="U115" s="39"/>
      <c r="V115" s="39"/>
      <c r="W115" s="29"/>
      <c r="X115" s="29"/>
      <c r="Y115" s="32"/>
      <c r="Z115" s="32"/>
      <c r="AA115" s="32"/>
    </row>
    <row r="116" spans="1:28" ht="30" customHeight="1">
      <c r="A116" s="29" t="s">
        <v>762</v>
      </c>
      <c r="B116" s="56" t="s">
        <v>365</v>
      </c>
      <c r="C116" s="29" t="s">
        <v>761</v>
      </c>
      <c r="D116" s="38" t="s">
        <v>198</v>
      </c>
      <c r="E116" s="39"/>
      <c r="F116" s="29"/>
      <c r="G116" s="39"/>
      <c r="H116" s="29"/>
      <c r="I116" s="39"/>
      <c r="J116" s="29"/>
      <c r="K116" s="39"/>
      <c r="L116" s="29"/>
      <c r="M116" s="39"/>
      <c r="N116" s="29"/>
      <c r="O116" s="39"/>
      <c r="P116" s="39"/>
      <c r="Q116" s="39"/>
      <c r="R116" s="39"/>
      <c r="S116" s="39"/>
      <c r="T116" s="39"/>
      <c r="U116" s="39"/>
      <c r="V116" s="39"/>
      <c r="W116" s="29"/>
      <c r="X116" s="29"/>
      <c r="Y116" s="32"/>
      <c r="Z116" s="32"/>
      <c r="AA116" s="32"/>
      <c r="AB116" s="40"/>
    </row>
    <row r="117" spans="1:28" ht="30" customHeight="1">
      <c r="A117" s="29" t="s">
        <v>760</v>
      </c>
      <c r="B117" s="56" t="s">
        <v>543</v>
      </c>
      <c r="C117" s="29" t="s">
        <v>758</v>
      </c>
      <c r="D117" s="38" t="s">
        <v>759</v>
      </c>
      <c r="E117" s="39"/>
      <c r="F117" s="29"/>
      <c r="G117" s="39"/>
      <c r="H117" s="29"/>
      <c r="I117" s="39"/>
      <c r="J117" s="29"/>
      <c r="K117" s="39"/>
      <c r="L117" s="29"/>
      <c r="M117" s="39"/>
      <c r="N117" s="29"/>
      <c r="O117" s="39"/>
      <c r="P117" s="39"/>
      <c r="Q117" s="39"/>
      <c r="R117" s="39"/>
      <c r="S117" s="39"/>
      <c r="T117" s="39"/>
      <c r="U117" s="39"/>
      <c r="V117" s="39"/>
      <c r="W117" s="29"/>
      <c r="X117" s="29"/>
      <c r="Y117" s="32"/>
      <c r="Z117" s="32"/>
      <c r="AA117" s="32"/>
    </row>
    <row r="118" spans="1:28" ht="30" customHeight="1">
      <c r="A118" s="29" t="s">
        <v>621</v>
      </c>
      <c r="B118" s="56" t="s">
        <v>619</v>
      </c>
      <c r="C118" s="29" t="s">
        <v>620</v>
      </c>
      <c r="D118" s="38" t="s">
        <v>231</v>
      </c>
      <c r="E118" s="39"/>
      <c r="F118" s="29"/>
      <c r="G118" s="39"/>
      <c r="H118" s="29"/>
      <c r="I118" s="39"/>
      <c r="J118" s="29"/>
      <c r="K118" s="39"/>
      <c r="L118" s="29"/>
      <c r="M118" s="39"/>
      <c r="N118" s="29"/>
      <c r="O118" s="39"/>
      <c r="P118" s="39"/>
      <c r="Q118" s="39"/>
      <c r="R118" s="39"/>
      <c r="S118" s="39"/>
      <c r="T118" s="39"/>
      <c r="U118" s="39"/>
      <c r="V118" s="39"/>
      <c r="W118" s="29"/>
      <c r="X118" s="29"/>
      <c r="Y118" s="32"/>
      <c r="Z118" s="32"/>
      <c r="AA118" s="32"/>
    </row>
    <row r="119" spans="1:28" ht="30" customHeight="1">
      <c r="A119" s="29" t="s">
        <v>475</v>
      </c>
      <c r="B119" s="56" t="s">
        <v>473</v>
      </c>
      <c r="C119" s="29" t="s">
        <v>474</v>
      </c>
      <c r="D119" s="38" t="s">
        <v>231</v>
      </c>
      <c r="E119" s="39"/>
      <c r="F119" s="29"/>
      <c r="G119" s="39"/>
      <c r="H119" s="29"/>
      <c r="I119" s="39"/>
      <c r="J119" s="29"/>
      <c r="K119" s="39"/>
      <c r="L119" s="29"/>
      <c r="M119" s="39"/>
      <c r="N119" s="29"/>
      <c r="O119" s="39"/>
      <c r="P119" s="39"/>
      <c r="Q119" s="39"/>
      <c r="R119" s="39"/>
      <c r="S119" s="39"/>
      <c r="T119" s="39"/>
      <c r="U119" s="39"/>
      <c r="V119" s="39"/>
      <c r="W119" s="29"/>
      <c r="X119" s="29"/>
      <c r="Y119" s="32"/>
      <c r="Z119" s="32"/>
      <c r="AA119" s="32"/>
    </row>
    <row r="120" spans="1:28" ht="30" customHeight="1">
      <c r="A120" s="29" t="s">
        <v>459</v>
      </c>
      <c r="B120" s="56" t="s">
        <v>455</v>
      </c>
      <c r="C120" s="29" t="s">
        <v>458</v>
      </c>
      <c r="D120" s="38" t="s">
        <v>231</v>
      </c>
      <c r="E120" s="39"/>
      <c r="F120" s="29"/>
      <c r="G120" s="39"/>
      <c r="H120" s="29"/>
      <c r="I120" s="39"/>
      <c r="J120" s="29"/>
      <c r="K120" s="39"/>
      <c r="L120" s="29"/>
      <c r="M120" s="39"/>
      <c r="N120" s="29"/>
      <c r="O120" s="39"/>
      <c r="P120" s="39"/>
      <c r="Q120" s="39"/>
      <c r="R120" s="39"/>
      <c r="S120" s="39"/>
      <c r="T120" s="39"/>
      <c r="U120" s="39"/>
      <c r="V120" s="39"/>
      <c r="W120" s="29"/>
      <c r="X120" s="29"/>
      <c r="Y120" s="32"/>
      <c r="Z120" s="32"/>
      <c r="AA120" s="32"/>
    </row>
    <row r="121" spans="1:28" ht="30" customHeight="1">
      <c r="A121" s="29" t="s">
        <v>457</v>
      </c>
      <c r="B121" s="56" t="s">
        <v>455</v>
      </c>
      <c r="C121" s="29" t="s">
        <v>456</v>
      </c>
      <c r="D121" s="38" t="s">
        <v>231</v>
      </c>
      <c r="E121" s="39"/>
      <c r="F121" s="29"/>
      <c r="G121" s="39"/>
      <c r="H121" s="29"/>
      <c r="I121" s="39"/>
      <c r="J121" s="29"/>
      <c r="K121" s="39"/>
      <c r="L121" s="29"/>
      <c r="M121" s="39"/>
      <c r="N121" s="29"/>
      <c r="O121" s="39"/>
      <c r="P121" s="39"/>
      <c r="Q121" s="39"/>
      <c r="R121" s="39"/>
      <c r="S121" s="39"/>
      <c r="T121" s="39"/>
      <c r="U121" s="39"/>
      <c r="V121" s="39"/>
      <c r="W121" s="29"/>
      <c r="X121" s="29"/>
      <c r="Y121" s="32"/>
      <c r="Z121" s="32"/>
      <c r="AA121" s="32"/>
    </row>
    <row r="122" spans="1:28" ht="30" customHeight="1">
      <c r="A122" s="29" t="s">
        <v>728</v>
      </c>
      <c r="B122" s="56" t="s">
        <v>726</v>
      </c>
      <c r="C122" s="29" t="s">
        <v>727</v>
      </c>
      <c r="D122" s="38" t="s">
        <v>231</v>
      </c>
      <c r="E122" s="39"/>
      <c r="F122" s="29"/>
      <c r="G122" s="39"/>
      <c r="H122" s="29"/>
      <c r="I122" s="39"/>
      <c r="J122" s="29"/>
      <c r="K122" s="39"/>
      <c r="L122" s="29"/>
      <c r="M122" s="39"/>
      <c r="N122" s="29"/>
      <c r="O122" s="39"/>
      <c r="P122" s="39"/>
      <c r="Q122" s="39"/>
      <c r="R122" s="39"/>
      <c r="S122" s="39"/>
      <c r="T122" s="39"/>
      <c r="U122" s="39"/>
      <c r="V122" s="39"/>
      <c r="W122" s="29"/>
      <c r="X122" s="29"/>
      <c r="Y122" s="32"/>
      <c r="Z122" s="32"/>
      <c r="AA122" s="32"/>
    </row>
    <row r="123" spans="1:28" ht="30" customHeight="1">
      <c r="A123" s="29" t="s">
        <v>495</v>
      </c>
      <c r="B123" s="56" t="s">
        <v>479</v>
      </c>
      <c r="C123" s="29" t="s">
        <v>494</v>
      </c>
      <c r="D123" s="38" t="s">
        <v>287</v>
      </c>
      <c r="E123" s="39"/>
      <c r="F123" s="29"/>
      <c r="G123" s="39"/>
      <c r="H123" s="29"/>
      <c r="I123" s="39"/>
      <c r="J123" s="29"/>
      <c r="K123" s="39"/>
      <c r="L123" s="29"/>
      <c r="M123" s="39"/>
      <c r="N123" s="29"/>
      <c r="O123" s="39"/>
      <c r="P123" s="39"/>
      <c r="Q123" s="39"/>
      <c r="R123" s="39"/>
      <c r="S123" s="39"/>
      <c r="T123" s="39"/>
      <c r="U123" s="39"/>
      <c r="V123" s="39"/>
      <c r="W123" s="29"/>
      <c r="X123" s="29"/>
      <c r="Y123" s="32"/>
      <c r="Z123" s="32"/>
      <c r="AA123" s="32"/>
    </row>
    <row r="124" spans="1:28" ht="30" customHeight="1">
      <c r="A124" s="29" t="s">
        <v>608</v>
      </c>
      <c r="B124" s="56" t="s">
        <v>479</v>
      </c>
      <c r="C124" s="29" t="s">
        <v>607</v>
      </c>
      <c r="D124" s="38" t="s">
        <v>287</v>
      </c>
      <c r="E124" s="39"/>
      <c r="F124" s="29"/>
      <c r="G124" s="39"/>
      <c r="H124" s="29"/>
      <c r="I124" s="39"/>
      <c r="J124" s="29"/>
      <c r="K124" s="39"/>
      <c r="L124" s="29"/>
      <c r="M124" s="39"/>
      <c r="N124" s="29"/>
      <c r="O124" s="39"/>
      <c r="P124" s="39"/>
      <c r="Q124" s="39"/>
      <c r="R124" s="39"/>
      <c r="S124" s="39"/>
      <c r="T124" s="39"/>
      <c r="U124" s="39"/>
      <c r="V124" s="39"/>
      <c r="W124" s="29"/>
      <c r="X124" s="29"/>
      <c r="Y124" s="32"/>
      <c r="Z124" s="32"/>
      <c r="AA124" s="32"/>
    </row>
    <row r="125" spans="1:28" ht="30" customHeight="1">
      <c r="A125" s="29" t="s">
        <v>886</v>
      </c>
      <c r="B125" s="56" t="s">
        <v>887</v>
      </c>
      <c r="C125" s="29" t="s">
        <v>888</v>
      </c>
      <c r="D125" s="38" t="s">
        <v>399</v>
      </c>
      <c r="E125" s="39"/>
      <c r="F125" s="29"/>
      <c r="G125" s="39"/>
      <c r="H125" s="29"/>
      <c r="I125" s="39"/>
      <c r="J125" s="29"/>
      <c r="K125" s="39"/>
      <c r="L125" s="29"/>
      <c r="M125" s="39"/>
      <c r="N125" s="29"/>
      <c r="O125" s="39"/>
      <c r="P125" s="39"/>
      <c r="Q125" s="39"/>
      <c r="R125" s="39"/>
      <c r="S125" s="39"/>
      <c r="T125" s="39"/>
      <c r="U125" s="39"/>
      <c r="V125" s="39"/>
      <c r="W125" s="29"/>
      <c r="X125" s="29"/>
      <c r="Y125" s="32"/>
      <c r="Z125" s="32"/>
      <c r="AA125" s="32"/>
    </row>
    <row r="126" spans="1:28" ht="30" customHeight="1">
      <c r="A126" s="29" t="s">
        <v>889</v>
      </c>
      <c r="B126" s="56" t="s">
        <v>887</v>
      </c>
      <c r="C126" s="29" t="s">
        <v>890</v>
      </c>
      <c r="D126" s="38" t="s">
        <v>399</v>
      </c>
      <c r="E126" s="39"/>
      <c r="F126" s="29"/>
      <c r="G126" s="39"/>
      <c r="H126" s="29"/>
      <c r="I126" s="39"/>
      <c r="J126" s="29"/>
      <c r="K126" s="39"/>
      <c r="L126" s="29"/>
      <c r="M126" s="39"/>
      <c r="N126" s="29"/>
      <c r="O126" s="39"/>
      <c r="P126" s="39"/>
      <c r="Q126" s="39"/>
      <c r="R126" s="39"/>
      <c r="S126" s="39"/>
      <c r="T126" s="39"/>
      <c r="U126" s="39"/>
      <c r="V126" s="39"/>
      <c r="W126" s="29"/>
      <c r="X126" s="29"/>
      <c r="Y126" s="32"/>
      <c r="Z126" s="32"/>
      <c r="AA126" s="32"/>
    </row>
    <row r="127" spans="1:28" ht="30" customHeight="1">
      <c r="A127" s="29" t="s">
        <v>891</v>
      </c>
      <c r="B127" s="56" t="s">
        <v>892</v>
      </c>
      <c r="C127" s="29" t="s">
        <v>893</v>
      </c>
      <c r="D127" s="38" t="s">
        <v>231</v>
      </c>
      <c r="E127" s="39"/>
      <c r="F127" s="29"/>
      <c r="G127" s="39"/>
      <c r="H127" s="29"/>
      <c r="I127" s="39"/>
      <c r="J127" s="29"/>
      <c r="K127" s="39"/>
      <c r="L127" s="29"/>
      <c r="M127" s="39"/>
      <c r="N127" s="29"/>
      <c r="O127" s="39"/>
      <c r="P127" s="39"/>
      <c r="Q127" s="39"/>
      <c r="R127" s="39"/>
      <c r="S127" s="39"/>
      <c r="T127" s="39"/>
      <c r="U127" s="39"/>
      <c r="V127" s="39"/>
      <c r="W127" s="29"/>
      <c r="X127" s="29"/>
      <c r="Y127" s="32"/>
      <c r="Z127" s="32"/>
      <c r="AA127" s="32"/>
    </row>
    <row r="128" spans="1:28" ht="30" customHeight="1">
      <c r="A128" s="29" t="s">
        <v>552</v>
      </c>
      <c r="B128" s="56" t="s">
        <v>482</v>
      </c>
      <c r="C128" s="29" t="s">
        <v>551</v>
      </c>
      <c r="D128" s="38" t="s">
        <v>231</v>
      </c>
      <c r="E128" s="39"/>
      <c r="F128" s="29"/>
      <c r="G128" s="39"/>
      <c r="H128" s="29"/>
      <c r="I128" s="39"/>
      <c r="J128" s="29"/>
      <c r="K128" s="39"/>
      <c r="L128" s="29"/>
      <c r="M128" s="39"/>
      <c r="N128" s="29"/>
      <c r="O128" s="39"/>
      <c r="P128" s="39"/>
      <c r="Q128" s="39"/>
      <c r="R128" s="39"/>
      <c r="S128" s="39"/>
      <c r="T128" s="39"/>
      <c r="U128" s="39"/>
      <c r="V128" s="39"/>
      <c r="W128" s="29"/>
      <c r="X128" s="29"/>
      <c r="Y128" s="32"/>
      <c r="Z128" s="32"/>
      <c r="AA128" s="32"/>
    </row>
    <row r="129" spans="1:28" ht="30" customHeight="1">
      <c r="A129" s="29" t="s">
        <v>484</v>
      </c>
      <c r="B129" s="56" t="s">
        <v>482</v>
      </c>
      <c r="C129" s="29" t="s">
        <v>483</v>
      </c>
      <c r="D129" s="38" t="s">
        <v>287</v>
      </c>
      <c r="E129" s="39"/>
      <c r="F129" s="29"/>
      <c r="G129" s="39"/>
      <c r="H129" s="29"/>
      <c r="I129" s="39"/>
      <c r="J129" s="29"/>
      <c r="K129" s="39"/>
      <c r="L129" s="29"/>
      <c r="M129" s="39"/>
      <c r="N129" s="29"/>
      <c r="O129" s="39"/>
      <c r="P129" s="39"/>
      <c r="Q129" s="39"/>
      <c r="R129" s="39"/>
      <c r="S129" s="39"/>
      <c r="T129" s="39"/>
      <c r="U129" s="39"/>
      <c r="V129" s="39"/>
      <c r="W129" s="29"/>
      <c r="X129" s="29"/>
      <c r="Y129" s="32"/>
      <c r="Z129" s="32"/>
      <c r="AA129" s="32"/>
    </row>
    <row r="130" spans="1:28" ht="30" customHeight="1">
      <c r="A130" s="29"/>
      <c r="B130" s="24" t="s">
        <v>166</v>
      </c>
      <c r="C130" s="4"/>
      <c r="D130" s="4" t="s">
        <v>6</v>
      </c>
      <c r="E130" s="4"/>
      <c r="F130" s="29"/>
      <c r="G130" s="39"/>
      <c r="H130" s="29"/>
      <c r="I130" s="39"/>
      <c r="J130" s="29"/>
      <c r="K130" s="39"/>
      <c r="L130" s="29"/>
      <c r="M130" s="39"/>
      <c r="N130" s="29"/>
      <c r="O130" s="39"/>
      <c r="P130" s="39"/>
      <c r="Q130" s="39"/>
      <c r="R130" s="39"/>
      <c r="S130" s="39"/>
      <c r="T130" s="39"/>
      <c r="U130" s="39"/>
      <c r="V130" s="39"/>
      <c r="W130" s="29"/>
      <c r="X130" s="29"/>
      <c r="Y130" s="32"/>
      <c r="Z130" s="32"/>
      <c r="AA130" s="32"/>
      <c r="AB130" s="40"/>
    </row>
    <row r="131" spans="1:28" ht="30" customHeight="1">
      <c r="A131" s="29"/>
      <c r="B131" s="24" t="s">
        <v>165</v>
      </c>
      <c r="C131" s="4"/>
      <c r="D131" s="4" t="s">
        <v>6</v>
      </c>
      <c r="E131" s="4"/>
      <c r="F131" s="29"/>
      <c r="G131" s="39"/>
      <c r="H131" s="29"/>
      <c r="I131" s="39"/>
      <c r="J131" s="29"/>
      <c r="K131" s="39"/>
      <c r="L131" s="29"/>
      <c r="M131" s="39"/>
      <c r="N131" s="29"/>
      <c r="O131" s="39"/>
      <c r="P131" s="39"/>
      <c r="Q131" s="39"/>
      <c r="R131" s="39"/>
      <c r="S131" s="39"/>
      <c r="T131" s="39"/>
      <c r="U131" s="39"/>
      <c r="V131" s="39"/>
      <c r="W131" s="29"/>
      <c r="X131" s="29"/>
      <c r="Y131" s="32"/>
      <c r="Z131" s="32"/>
      <c r="AA131" s="32"/>
      <c r="AB131" s="40"/>
    </row>
    <row r="132" spans="1:28" ht="30" customHeight="1">
      <c r="A132" s="29" t="s">
        <v>732</v>
      </c>
      <c r="B132" s="56" t="s">
        <v>731</v>
      </c>
      <c r="C132" s="29" t="s">
        <v>421</v>
      </c>
      <c r="D132" s="38" t="s">
        <v>422</v>
      </c>
      <c r="E132" s="39"/>
      <c r="F132" s="56"/>
      <c r="G132" s="39"/>
      <c r="H132" s="29"/>
      <c r="I132" s="39"/>
      <c r="J132" s="29"/>
      <c r="K132" s="39"/>
      <c r="L132" s="29"/>
      <c r="M132" s="39"/>
      <c r="N132" s="29"/>
      <c r="O132" s="39"/>
      <c r="P132" s="39"/>
      <c r="Q132" s="39"/>
      <c r="R132" s="39"/>
      <c r="S132" s="39"/>
      <c r="T132" s="39"/>
      <c r="U132" s="39"/>
      <c r="V132" s="39"/>
      <c r="W132" s="29"/>
      <c r="X132" s="29"/>
      <c r="Y132" s="32"/>
      <c r="Z132" s="32"/>
      <c r="AA132" s="32"/>
    </row>
    <row r="133" spans="1:28" ht="30" customHeight="1">
      <c r="A133" s="29" t="s">
        <v>452</v>
      </c>
      <c r="B133" s="56" t="s">
        <v>451</v>
      </c>
      <c r="C133" s="29" t="s">
        <v>421</v>
      </c>
      <c r="D133" s="38" t="s">
        <v>422</v>
      </c>
      <c r="E133" s="39"/>
      <c r="F133" s="29"/>
      <c r="G133" s="39"/>
      <c r="H133" s="29"/>
      <c r="I133" s="39"/>
      <c r="J133" s="29"/>
      <c r="K133" s="39"/>
      <c r="L133" s="29"/>
      <c r="M133" s="39"/>
      <c r="N133" s="29"/>
      <c r="O133" s="39"/>
      <c r="P133" s="39"/>
      <c r="Q133" s="39"/>
      <c r="R133" s="39"/>
      <c r="S133" s="39"/>
      <c r="T133" s="39"/>
      <c r="U133" s="39"/>
      <c r="V133" s="39"/>
      <c r="W133" s="29"/>
      <c r="X133" s="29"/>
      <c r="Y133" s="32"/>
      <c r="Z133" s="32"/>
      <c r="AA133" s="32"/>
    </row>
    <row r="134" spans="1:28" ht="30" customHeight="1">
      <c r="A134" s="29" t="s">
        <v>744</v>
      </c>
      <c r="B134" s="56" t="s">
        <v>743</v>
      </c>
      <c r="C134" s="29" t="s">
        <v>421</v>
      </c>
      <c r="D134" s="38" t="s">
        <v>422</v>
      </c>
      <c r="E134" s="39"/>
      <c r="F134" s="29"/>
      <c r="G134" s="39"/>
      <c r="H134" s="29"/>
      <c r="I134" s="39"/>
      <c r="J134" s="29"/>
      <c r="K134" s="39"/>
      <c r="L134" s="29"/>
      <c r="M134" s="39"/>
      <c r="N134" s="29"/>
      <c r="O134" s="39"/>
      <c r="P134" s="39"/>
      <c r="Q134" s="39"/>
      <c r="R134" s="39"/>
      <c r="S134" s="39"/>
      <c r="T134" s="39"/>
      <c r="U134" s="39"/>
      <c r="V134" s="39"/>
      <c r="W134" s="29"/>
      <c r="X134" s="29"/>
      <c r="Y134" s="32"/>
      <c r="Z134" s="32"/>
      <c r="AA134" s="32"/>
    </row>
    <row r="135" spans="1:28" ht="30" customHeight="1">
      <c r="A135" s="29" t="s">
        <v>425</v>
      </c>
      <c r="B135" s="56" t="s">
        <v>424</v>
      </c>
      <c r="C135" s="29" t="s">
        <v>421</v>
      </c>
      <c r="D135" s="38" t="s">
        <v>422</v>
      </c>
      <c r="E135" s="39"/>
      <c r="F135" s="29"/>
      <c r="G135" s="39"/>
      <c r="H135" s="29"/>
      <c r="I135" s="39"/>
      <c r="J135" s="29"/>
      <c r="K135" s="39"/>
      <c r="L135" s="29"/>
      <c r="M135" s="39"/>
      <c r="N135" s="29"/>
      <c r="O135" s="39"/>
      <c r="P135" s="39"/>
      <c r="Q135" s="39"/>
      <c r="R135" s="39"/>
      <c r="S135" s="39"/>
      <c r="T135" s="39"/>
      <c r="U135" s="39"/>
      <c r="V135" s="39"/>
      <c r="W135" s="29"/>
      <c r="X135" s="29"/>
      <c r="Y135" s="32"/>
      <c r="Z135" s="32"/>
      <c r="AA135" s="32"/>
    </row>
    <row r="136" spans="1:28" ht="30" customHeight="1">
      <c r="A136" s="29" t="s">
        <v>423</v>
      </c>
      <c r="B136" s="56" t="s">
        <v>420</v>
      </c>
      <c r="C136" s="29" t="s">
        <v>421</v>
      </c>
      <c r="D136" s="38" t="s">
        <v>422</v>
      </c>
      <c r="E136" s="39"/>
      <c r="F136" s="29"/>
      <c r="G136" s="39"/>
      <c r="H136" s="29"/>
      <c r="I136" s="39"/>
      <c r="J136" s="29"/>
      <c r="K136" s="39"/>
      <c r="L136" s="29"/>
      <c r="M136" s="39"/>
      <c r="N136" s="29"/>
      <c r="O136" s="39"/>
      <c r="P136" s="39"/>
      <c r="Q136" s="39"/>
      <c r="R136" s="39"/>
      <c r="S136" s="39"/>
      <c r="T136" s="39"/>
      <c r="U136" s="39"/>
      <c r="V136" s="39"/>
      <c r="W136" s="29"/>
      <c r="X136" s="29"/>
      <c r="Y136" s="32"/>
      <c r="Z136" s="32"/>
      <c r="AA136" s="32"/>
    </row>
    <row r="137" spans="1:28" ht="30" customHeight="1">
      <c r="A137" s="29" t="s">
        <v>428</v>
      </c>
      <c r="B137" s="56" t="s">
        <v>427</v>
      </c>
      <c r="C137" s="29" t="s">
        <v>421</v>
      </c>
      <c r="D137" s="38" t="s">
        <v>422</v>
      </c>
      <c r="E137" s="39"/>
      <c r="F137" s="29"/>
      <c r="G137" s="39"/>
      <c r="H137" s="29"/>
      <c r="I137" s="39"/>
      <c r="J137" s="29"/>
      <c r="K137" s="39"/>
      <c r="L137" s="29"/>
      <c r="M137" s="39"/>
      <c r="N137" s="29"/>
      <c r="O137" s="39"/>
      <c r="P137" s="39"/>
      <c r="Q137" s="39"/>
      <c r="R137" s="39"/>
      <c r="S137" s="39"/>
      <c r="T137" s="39"/>
      <c r="U137" s="39"/>
      <c r="V137" s="39"/>
      <c r="W137" s="29"/>
      <c r="X137" s="29"/>
      <c r="Y137" s="32"/>
      <c r="Z137" s="32"/>
      <c r="AA137" s="32"/>
    </row>
    <row r="138" spans="1:28" ht="30" customHeight="1">
      <c r="A138" s="29" t="s">
        <v>467</v>
      </c>
      <c r="B138" s="56" t="s">
        <v>466</v>
      </c>
      <c r="C138" s="29" t="s">
        <v>421</v>
      </c>
      <c r="D138" s="38" t="s">
        <v>422</v>
      </c>
      <c r="E138" s="39"/>
      <c r="F138" s="29"/>
      <c r="G138" s="39"/>
      <c r="H138" s="29"/>
      <c r="I138" s="39"/>
      <c r="J138" s="29"/>
      <c r="K138" s="39"/>
      <c r="L138" s="29"/>
      <c r="M138" s="39"/>
      <c r="N138" s="29"/>
      <c r="O138" s="39"/>
      <c r="P138" s="39"/>
      <c r="Q138" s="39"/>
      <c r="R138" s="39"/>
      <c r="S138" s="39"/>
      <c r="T138" s="39"/>
      <c r="U138" s="39"/>
      <c r="V138" s="39"/>
      <c r="W138" s="29"/>
      <c r="X138" s="29"/>
      <c r="Y138" s="32"/>
      <c r="Z138" s="32"/>
      <c r="AA138" s="32"/>
    </row>
    <row r="139" spans="1:28" ht="30" customHeight="1">
      <c r="A139" s="29" t="s">
        <v>454</v>
      </c>
      <c r="B139" s="56" t="s">
        <v>453</v>
      </c>
      <c r="C139" s="29" t="s">
        <v>421</v>
      </c>
      <c r="D139" s="38" t="s">
        <v>422</v>
      </c>
      <c r="E139" s="39"/>
      <c r="F139" s="29"/>
      <c r="G139" s="39"/>
      <c r="H139" s="29"/>
      <c r="I139" s="39"/>
      <c r="J139" s="29"/>
      <c r="K139" s="39"/>
      <c r="L139" s="29"/>
      <c r="M139" s="39"/>
      <c r="N139" s="29"/>
      <c r="O139" s="39"/>
      <c r="P139" s="39"/>
      <c r="Q139" s="39"/>
      <c r="R139" s="39"/>
      <c r="S139" s="39"/>
      <c r="T139" s="39"/>
      <c r="U139" s="39"/>
      <c r="V139" s="39"/>
      <c r="W139" s="29"/>
      <c r="X139" s="29"/>
      <c r="Y139" s="32"/>
      <c r="Z139" s="32"/>
      <c r="AA139" s="32"/>
    </row>
    <row r="140" spans="1:28" ht="30" customHeight="1">
      <c r="A140" s="29" t="s">
        <v>441</v>
      </c>
      <c r="B140" s="56" t="s">
        <v>440</v>
      </c>
      <c r="C140" s="29" t="s">
        <v>421</v>
      </c>
      <c r="D140" s="38" t="s">
        <v>422</v>
      </c>
      <c r="E140" s="39"/>
      <c r="F140" s="29"/>
      <c r="G140" s="39"/>
      <c r="H140" s="29"/>
      <c r="I140" s="39"/>
      <c r="J140" s="29"/>
      <c r="K140" s="39"/>
      <c r="L140" s="29"/>
      <c r="M140" s="39"/>
      <c r="N140" s="29"/>
      <c r="O140" s="39"/>
      <c r="P140" s="39"/>
      <c r="Q140" s="39"/>
      <c r="R140" s="39"/>
      <c r="S140" s="39"/>
      <c r="T140" s="39"/>
      <c r="U140" s="39"/>
      <c r="V140" s="39"/>
      <c r="W140" s="29"/>
      <c r="X140" s="29"/>
      <c r="Y140" s="32"/>
      <c r="Z140" s="32"/>
      <c r="AA140" s="32"/>
    </row>
    <row r="141" spans="1:28" ht="30" customHeight="1">
      <c r="A141" s="29" t="s">
        <v>444</v>
      </c>
      <c r="B141" s="56" t="s">
        <v>443</v>
      </c>
      <c r="C141" s="29" t="s">
        <v>421</v>
      </c>
      <c r="D141" s="38" t="s">
        <v>422</v>
      </c>
      <c r="E141" s="39"/>
      <c r="F141" s="29"/>
      <c r="G141" s="39"/>
      <c r="H141" s="29"/>
      <c r="I141" s="39"/>
      <c r="J141" s="29"/>
      <c r="K141" s="39"/>
      <c r="L141" s="29"/>
      <c r="M141" s="39"/>
      <c r="N141" s="29"/>
      <c r="O141" s="39"/>
      <c r="P141" s="39"/>
      <c r="Q141" s="39"/>
      <c r="R141" s="39"/>
      <c r="S141" s="39"/>
      <c r="T141" s="39"/>
      <c r="U141" s="39"/>
      <c r="V141" s="39"/>
      <c r="W141" s="29"/>
      <c r="X141" s="29"/>
      <c r="Y141" s="32"/>
      <c r="Z141" s="32"/>
      <c r="AA141" s="32"/>
    </row>
    <row r="142" spans="1:28" ht="30" customHeight="1">
      <c r="A142" s="29" t="s">
        <v>486</v>
      </c>
      <c r="B142" s="56" t="s">
        <v>485</v>
      </c>
      <c r="C142" s="29" t="s">
        <v>421</v>
      </c>
      <c r="D142" s="38" t="s">
        <v>422</v>
      </c>
      <c r="E142" s="39"/>
      <c r="F142" s="29"/>
      <c r="G142" s="39"/>
      <c r="H142" s="29"/>
      <c r="I142" s="39"/>
      <c r="J142" s="29"/>
      <c r="K142" s="39"/>
      <c r="L142" s="29"/>
      <c r="M142" s="39"/>
      <c r="N142" s="29"/>
      <c r="O142" s="39"/>
      <c r="P142" s="39"/>
      <c r="Q142" s="39"/>
      <c r="R142" s="39"/>
      <c r="S142" s="39"/>
      <c r="T142" s="39"/>
      <c r="U142" s="39"/>
      <c r="V142" s="39"/>
      <c r="W142" s="29"/>
      <c r="X142" s="29"/>
      <c r="Y142" s="32"/>
      <c r="Z142" s="32"/>
      <c r="AA142" s="32"/>
    </row>
    <row r="143" spans="1:28" ht="30" customHeight="1">
      <c r="A143" s="29" t="s">
        <v>647</v>
      </c>
      <c r="B143" s="56" t="s">
        <v>646</v>
      </c>
      <c r="C143" s="29" t="s">
        <v>421</v>
      </c>
      <c r="D143" s="38" t="s">
        <v>422</v>
      </c>
      <c r="E143" s="39"/>
      <c r="F143" s="29"/>
      <c r="G143" s="39"/>
      <c r="H143" s="29"/>
      <c r="I143" s="39"/>
      <c r="J143" s="29"/>
      <c r="K143" s="39"/>
      <c r="L143" s="29"/>
      <c r="M143" s="39"/>
      <c r="N143" s="29"/>
      <c r="O143" s="39"/>
      <c r="P143" s="39"/>
      <c r="Q143" s="39"/>
      <c r="R143" s="39"/>
      <c r="S143" s="39"/>
      <c r="T143" s="39"/>
      <c r="U143" s="39"/>
      <c r="V143" s="39"/>
      <c r="W143" s="29"/>
      <c r="X143" s="29"/>
      <c r="Y143" s="32"/>
      <c r="Z143" s="32"/>
      <c r="AA143" s="32"/>
    </row>
    <row r="144" spans="1:28" ht="30" customHeight="1">
      <c r="A144" s="29" t="s">
        <v>548</v>
      </c>
      <c r="B144" s="56" t="s">
        <v>547</v>
      </c>
      <c r="C144" s="29" t="s">
        <v>421</v>
      </c>
      <c r="D144" s="38" t="s">
        <v>422</v>
      </c>
      <c r="E144" s="39"/>
      <c r="F144" s="29"/>
      <c r="G144" s="39"/>
      <c r="H144" s="29"/>
      <c r="I144" s="39"/>
      <c r="J144" s="29"/>
      <c r="K144" s="39"/>
      <c r="L144" s="29"/>
      <c r="M144" s="39"/>
      <c r="N144" s="29"/>
      <c r="O144" s="39"/>
      <c r="P144" s="39"/>
      <c r="Q144" s="39"/>
      <c r="R144" s="39"/>
      <c r="S144" s="39"/>
      <c r="T144" s="39"/>
      <c r="U144" s="39"/>
      <c r="V144" s="39"/>
      <c r="W144" s="29"/>
      <c r="X144" s="29"/>
      <c r="Y144" s="32"/>
      <c r="Z144" s="32"/>
      <c r="AA144" s="32"/>
    </row>
    <row r="145" spans="1:27" ht="30" customHeight="1">
      <c r="A145" s="29" t="s">
        <v>523</v>
      </c>
      <c r="B145" s="56" t="s">
        <v>522</v>
      </c>
      <c r="C145" s="29" t="s">
        <v>421</v>
      </c>
      <c r="D145" s="38" t="s">
        <v>422</v>
      </c>
      <c r="E145" s="39"/>
      <c r="F145" s="29"/>
      <c r="G145" s="39"/>
      <c r="H145" s="29"/>
      <c r="I145" s="39"/>
      <c r="J145" s="29"/>
      <c r="K145" s="39"/>
      <c r="L145" s="29"/>
      <c r="M145" s="39"/>
      <c r="N145" s="29"/>
      <c r="O145" s="39"/>
      <c r="P145" s="39"/>
      <c r="Q145" s="39"/>
      <c r="R145" s="39"/>
      <c r="S145" s="39"/>
      <c r="T145" s="39"/>
      <c r="U145" s="39"/>
      <c r="V145" s="39"/>
      <c r="W145" s="29"/>
      <c r="X145" s="29"/>
      <c r="Y145" s="32"/>
      <c r="Z145" s="32"/>
      <c r="AA145" s="32"/>
    </row>
    <row r="146" spans="1:27" ht="30" customHeight="1">
      <c r="A146" s="29" t="s">
        <v>625</v>
      </c>
      <c r="B146" s="56" t="s">
        <v>624</v>
      </c>
      <c r="C146" s="29" t="s">
        <v>421</v>
      </c>
      <c r="D146" s="38" t="s">
        <v>422</v>
      </c>
      <c r="E146" s="39"/>
      <c r="F146" s="29"/>
      <c r="G146" s="39"/>
      <c r="H146" s="29"/>
      <c r="I146" s="39"/>
      <c r="J146" s="29"/>
      <c r="K146" s="39"/>
      <c r="L146" s="29"/>
      <c r="M146" s="39"/>
      <c r="N146" s="29"/>
      <c r="O146" s="39"/>
      <c r="P146" s="39"/>
      <c r="Q146" s="39"/>
      <c r="R146" s="39"/>
      <c r="S146" s="39"/>
      <c r="T146" s="39"/>
      <c r="U146" s="39"/>
      <c r="V146" s="39"/>
      <c r="W146" s="29"/>
      <c r="X146" s="29"/>
      <c r="Y146" s="32"/>
      <c r="Z146" s="32"/>
      <c r="AA146" s="32"/>
    </row>
    <row r="147" spans="1:27" ht="30" customHeight="1">
      <c r="A147" s="29" t="s">
        <v>554</v>
      </c>
      <c r="B147" s="56" t="s">
        <v>553</v>
      </c>
      <c r="C147" s="29" t="s">
        <v>421</v>
      </c>
      <c r="D147" s="38" t="s">
        <v>422</v>
      </c>
      <c r="E147" s="39"/>
      <c r="F147" s="29"/>
      <c r="G147" s="39"/>
      <c r="H147" s="29"/>
      <c r="I147" s="39"/>
      <c r="J147" s="29"/>
      <c r="K147" s="39"/>
      <c r="L147" s="29"/>
      <c r="M147" s="39"/>
      <c r="N147" s="29"/>
      <c r="O147" s="39"/>
      <c r="P147" s="39"/>
      <c r="Q147" s="39"/>
      <c r="R147" s="39"/>
      <c r="S147" s="39"/>
      <c r="T147" s="39"/>
      <c r="U147" s="39"/>
      <c r="V147" s="39"/>
      <c r="W147" s="29"/>
      <c r="X147" s="29"/>
      <c r="Y147" s="32"/>
      <c r="Z147" s="32"/>
      <c r="AA147" s="32"/>
    </row>
    <row r="148" spans="1:27" ht="30" customHeight="1">
      <c r="A148" s="29" t="s">
        <v>542</v>
      </c>
      <c r="B148" s="56" t="s">
        <v>541</v>
      </c>
      <c r="C148" s="29" t="s">
        <v>421</v>
      </c>
      <c r="D148" s="38" t="s">
        <v>422</v>
      </c>
      <c r="E148" s="39"/>
      <c r="F148" s="29"/>
      <c r="G148" s="39"/>
      <c r="H148" s="29"/>
      <c r="I148" s="39"/>
      <c r="J148" s="29"/>
      <c r="K148" s="39"/>
      <c r="L148" s="29"/>
      <c r="M148" s="39"/>
      <c r="N148" s="29"/>
      <c r="O148" s="39"/>
      <c r="P148" s="39"/>
      <c r="Q148" s="39"/>
      <c r="R148" s="39"/>
      <c r="S148" s="39"/>
      <c r="T148" s="39"/>
      <c r="U148" s="39"/>
      <c r="V148" s="39"/>
      <c r="W148" s="29"/>
      <c r="X148" s="29"/>
      <c r="Y148" s="32"/>
      <c r="Z148" s="32"/>
      <c r="AA148" s="32"/>
    </row>
    <row r="149" spans="1:27" ht="30" customHeight="1">
      <c r="A149" s="29" t="s">
        <v>934</v>
      </c>
      <c r="B149" s="56" t="s">
        <v>935</v>
      </c>
      <c r="C149" s="29" t="s">
        <v>421</v>
      </c>
      <c r="D149" s="38" t="s">
        <v>422</v>
      </c>
      <c r="E149" s="39"/>
      <c r="F149" s="29"/>
      <c r="G149" s="39"/>
      <c r="H149" s="29"/>
      <c r="I149" s="39"/>
      <c r="J149" s="29"/>
      <c r="K149" s="39"/>
      <c r="L149" s="29"/>
      <c r="M149" s="39"/>
      <c r="N149" s="29"/>
      <c r="O149" s="39"/>
      <c r="P149" s="39"/>
      <c r="Q149" s="39"/>
      <c r="R149" s="39"/>
      <c r="S149" s="39"/>
      <c r="T149" s="39"/>
      <c r="U149" s="39"/>
      <c r="V149" s="39"/>
      <c r="W149" s="29"/>
      <c r="X149" s="29"/>
      <c r="Y149" s="32"/>
      <c r="Z149" s="32"/>
      <c r="AA149" s="32"/>
    </row>
    <row r="150" spans="1:27" ht="30" customHeight="1">
      <c r="A150" s="29" t="s">
        <v>636</v>
      </c>
      <c r="B150" s="56" t="s">
        <v>635</v>
      </c>
      <c r="C150" s="29" t="s">
        <v>421</v>
      </c>
      <c r="D150" s="38" t="s">
        <v>422</v>
      </c>
      <c r="E150" s="39"/>
      <c r="F150" s="29"/>
      <c r="G150" s="39"/>
      <c r="H150" s="29"/>
      <c r="I150" s="39"/>
      <c r="J150" s="29"/>
      <c r="K150" s="39"/>
      <c r="L150" s="29"/>
      <c r="M150" s="39"/>
      <c r="N150" s="29"/>
      <c r="O150" s="39"/>
      <c r="P150" s="39"/>
      <c r="Q150" s="39"/>
      <c r="R150" s="39"/>
      <c r="S150" s="39"/>
      <c r="T150" s="39"/>
      <c r="U150" s="39"/>
      <c r="V150" s="39"/>
      <c r="W150" s="29"/>
      <c r="X150" s="29"/>
      <c r="Y150" s="32"/>
      <c r="Z150" s="32"/>
      <c r="AA150" s="32"/>
    </row>
  </sheetData>
  <mergeCells count="14">
    <mergeCell ref="X3:X4"/>
    <mergeCell ref="Y3:Y4"/>
    <mergeCell ref="Z3:Z4"/>
    <mergeCell ref="AA3:AA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</mergeCells>
  <phoneticPr fontId="64" type="noConversion"/>
  <pageMargins left="0.78740157480314954" right="0" top="0.39370078740157477" bottom="0.39370078740157477" header="0" footer="0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원가계산서</vt:lpstr>
      <vt:lpstr>공종별집계표(전체)</vt:lpstr>
      <vt:lpstr>공종별내역서</vt:lpstr>
      <vt:lpstr>일위대가목록</vt:lpstr>
      <vt:lpstr>일위대가</vt:lpstr>
      <vt:lpstr>단가대비표</vt:lpstr>
      <vt:lpstr>공종별내역서!Print_Area</vt:lpstr>
      <vt:lpstr>단가대비표!Print_Area</vt:lpstr>
      <vt:lpstr>일위대가!Print_Area</vt:lpstr>
      <vt:lpstr>일위대가목록!Print_Area</vt:lpstr>
      <vt:lpstr>단가대비표!Print_Titles</vt:lpstr>
      <vt:lpstr>원가계산서!Print_Titles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이용성</dc:creator>
  <cp:lastModifiedBy>user</cp:lastModifiedBy>
  <cp:revision>23</cp:revision>
  <cp:lastPrinted>2019-10-02T03:02:38Z</cp:lastPrinted>
  <dcterms:created xsi:type="dcterms:W3CDTF">2016-02-25T01:20:41Z</dcterms:created>
  <dcterms:modified xsi:type="dcterms:W3CDTF">2020-01-23T06:14:51Z</dcterms:modified>
  <cp:version>0906.0100.01</cp:version>
</cp:coreProperties>
</file>